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pivotCache/pivotCacheDefinition1.xml" ContentType="application/vnd.openxmlformats-officedocument.spreadsheetml.pivotCacheDefinition+xml"/>
  <Override PartName="/xl/pivotCache/pivotCacheRecords1.xml" ContentType="application/vnd.openxmlformats-officedocument.spreadsheetml.pivotCacheRecords+xml"/>
  <Override PartName="/xl/pivotCache/pivotCacheDefinition2.xml" ContentType="application/vnd.openxmlformats-officedocument.spreadsheetml.pivotCacheDefinition+xml"/>
  <Override PartName="/xl/pivotCache/pivotCacheRecords2.xml" ContentType="application/vnd.openxmlformats-officedocument.spreadsheetml.pivotCacheRecords+xml"/>
  <Override PartName="/xl/pivotCache/pivotCacheDefinition3.xml" ContentType="application/vnd.openxmlformats-officedocument.spreadsheetml.pivotCacheDefinition+xml"/>
  <Override PartName="/xl/pivotCache/pivotCacheRecords3.xml" ContentType="application/vnd.openxmlformats-officedocument.spreadsheetml.pivotCacheRecords+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pivotTables/pivotTable1.xml" ContentType="application/vnd.openxmlformats-officedocument.spreadsheetml.pivotTable+xml"/>
  <Override PartName="/xl/pivotTables/pivotTable2.xml" ContentType="application/vnd.openxmlformats-officedocument.spreadsheetml.pivotTable+xml"/>
  <Override PartName="/xl/pivotTables/pivotTable3.xml" ContentType="application/vnd.openxmlformats-officedocument.spreadsheetml.pivotTable+xml"/>
  <Override PartName="/xl/pivotTables/pivotTable4.xml" ContentType="application/vnd.openxmlformats-officedocument.spreadsheetml.pivotTable+xml"/>
  <Override PartName="/xl/pivotTables/pivotTable5.xml" ContentType="application/vnd.openxmlformats-officedocument.spreadsheetml.pivotTable+xml"/>
  <Override PartName="/xl/pivotTables/pivotTable6.xml" ContentType="application/vnd.openxmlformats-officedocument.spreadsheetml.pivotTable+xml"/>
  <Override PartName="/xl/pivotTables/pivotTable7.xml" ContentType="application/vnd.openxmlformats-officedocument.spreadsheetml.pivotTable+xml"/>
  <Override PartName="/xl/pivotTables/pivotTable8.xml" ContentType="application/vnd.openxmlformats-officedocument.spreadsheetml.pivotTable+xml"/>
  <Override PartName="/xl/pivotTables/pivotTable9.xml" ContentType="application/vnd.openxmlformats-officedocument.spreadsheetml.pivotTable+xml"/>
  <Override PartName="/xl/pivotTables/pivotTable10.xml" ContentType="application/vnd.openxmlformats-officedocument.spreadsheetml.pivotTable+xml"/>
  <Override PartName="/xl/pivotTables/pivotTable11.xml" ContentType="application/vnd.openxmlformats-officedocument.spreadsheetml.pivotTable+xml"/>
  <Override PartName="/xl/pivotTables/pivotTable12.xml" ContentType="application/vnd.openxmlformats-officedocument.spreadsheetml.pivotTable+xml"/>
  <Override PartName="/xl/pivotTables/pivotTable13.xml" ContentType="application/vnd.openxmlformats-officedocument.spreadsheetml.pivotTable+xml"/>
  <Override PartName="/xl/pivotTables/pivotTable14.xml" ContentType="application/vnd.openxmlformats-officedocument.spreadsheetml.pivotTable+xml"/>
  <Override PartName="/xl/pivotTables/pivotTable15.xml" ContentType="application/vnd.openxmlformats-officedocument.spreadsheetml.pivotTable+xml"/>
  <Override PartName="/xl/pivotTables/pivotTable16.xml" ContentType="application/vnd.openxmlformats-officedocument.spreadsheetml.pivot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hidePivotFieldList="1" defaultThemeVersion="124226"/>
  <mc:AlternateContent xmlns:mc="http://schemas.openxmlformats.org/markup-compatibility/2006">
    <mc:Choice Requires="x15">
      <x15ac:absPath xmlns:x15ac="http://schemas.microsoft.com/office/spreadsheetml/2010/11/ac" url="C:\Users\TLJ0543\Documents\AMPLIACIONES Y MODIFICACIONES PRESUPUESTALES\2da Modificación 2024\"/>
    </mc:Choice>
  </mc:AlternateContent>
  <xr:revisionPtr revIDLastSave="0" documentId="8_{5BD60029-BE9A-4820-AA87-8B43D2DEF0C7}" xr6:coauthVersionLast="47" xr6:coauthVersionMax="47" xr10:uidLastSave="{00000000-0000-0000-0000-000000000000}"/>
  <workbookProtection workbookAlgorithmName="SHA-512" workbookHashValue="JPFq7q9cio5x5/zovFHWII7wTb+Nx4UZ2VV4GBRPaDYESFNImKP4nUiuPaC9C1gHOkpYhUrk5EmaUkjdb9GkVA==" workbookSaltValue="zz7sUGJ4WIuNf7T64c9wQQ==" workbookSpinCount="100000" lockStructure="1"/>
  <bookViews>
    <workbookView xWindow="-120" yWindow="-120" windowWidth="29040" windowHeight="15840" tabRatio="792" firstSheet="8" activeTab="5" xr2:uid="{00000000-000D-0000-FFFF-FFFF00000000}"/>
  </bookViews>
  <sheets>
    <sheet name="Hoja1" sheetId="23" state="hidden" r:id="rId1"/>
    <sheet name="Hoja3" sheetId="25" state="hidden" r:id="rId2"/>
    <sheet name="Hoja4" sheetId="39" state="hidden" r:id="rId3"/>
    <sheet name="Programa y Proyecto dependencia" sheetId="40" state="hidden" r:id="rId4"/>
    <sheet name="Cubo base" sheetId="1" state="hidden" r:id="rId5"/>
    <sheet name="Fuente de Financiamiento" sheetId="26" r:id="rId6"/>
    <sheet name="Capitulo de Gasto" sheetId="27" r:id="rId7"/>
    <sheet name="Clasificación Administrativa" sheetId="28" r:id="rId8"/>
    <sheet name="Programa y Proyecto" sheetId="29" r:id="rId9"/>
    <sheet name="Tipo de Gasto" sheetId="30" r:id="rId10"/>
    <sheet name="Objeto del Gasto" sheetId="31" r:id="rId11"/>
    <sheet name="Economica" sheetId="32" r:id="rId12"/>
    <sheet name="Capitulo 6000" sheetId="33" r:id="rId13"/>
    <sheet name="Capitulo 9000" sheetId="34" r:id="rId14"/>
    <sheet name="Apoyos y Subsidios" sheetId="35" r:id="rId15"/>
    <sheet name="Clasificación Funcional" sheetId="36" r:id="rId16"/>
    <sheet name="Estado del Presupuesto" sheetId="37" r:id="rId17"/>
    <sheet name="Ley de ingresos" sheetId="38" r:id="rId18"/>
    <sheet name="Hoja2" sheetId="24" state="hidden" r:id="rId19"/>
    <sheet name="Ideal Presidente" sheetId="2" state="hidden" r:id="rId20"/>
    <sheet name="Fuentes de Financiamiento" sheetId="8" state="hidden" r:id="rId21"/>
    <sheet name="Proyecto" sheetId="4" state="hidden" r:id="rId22"/>
    <sheet name="Proyecto y Programa" sheetId="5" state="hidden" r:id="rId23"/>
    <sheet name="Dependencia y UEG" sheetId="6" state="hidden" r:id="rId24"/>
    <sheet name="UEG y Proyecto" sheetId="7" state="hidden" r:id="rId25"/>
    <sheet name="Destinos" sheetId="9" state="hidden" r:id="rId26"/>
    <sheet name="Cubo normal 27-05-24" sheetId="12" state="hidden" r:id="rId27"/>
    <sheet name="Cubo normal 14-06-24" sheetId="14" state="hidden" r:id="rId28"/>
    <sheet name="Cubo normal 20-06-24" sheetId="15" state="hidden" r:id="rId29"/>
    <sheet name="Cubo normal 25-06-24" sheetId="16" state="hidden" r:id="rId30"/>
    <sheet name="Cubo normal 03-07-2024" sheetId="20" state="hidden" r:id="rId31"/>
  </sheets>
  <definedNames>
    <definedName name="_xlnm._FilterDatabase" localSheetId="4" hidden="1">'Cubo base'!$A$1:$AX$522</definedName>
    <definedName name="_xlnm._FilterDatabase" localSheetId="30" hidden="1">'Cubo normal 03-07-2024'!$A$1:$AH$482</definedName>
    <definedName name="_xlnm._FilterDatabase" localSheetId="27" hidden="1">'Cubo normal 14-06-24'!$A$1:$AH$463</definedName>
    <definedName name="_xlnm._FilterDatabase" localSheetId="28" hidden="1">'Cubo normal 20-06-24'!$A$1:$AH$469</definedName>
    <definedName name="_xlnm._FilterDatabase" localSheetId="29" hidden="1">'Cubo normal 25-06-24'!$A$1:$AH$478</definedName>
    <definedName name="_xlnm._FilterDatabase" localSheetId="26" hidden="1">'Cubo normal 27-05-24'!$A$1:$AK$457</definedName>
    <definedName name="_xlnm._FilterDatabase" localSheetId="19" hidden="1">'Ideal Presidente'!$A$1:$Y$401</definedName>
    <definedName name="_xlnm._FilterDatabase" localSheetId="17" hidden="1">'Ley de ingresos'!$A$3:$E$300</definedName>
    <definedName name="_xlnm._FilterDatabase" localSheetId="21" hidden="1">Proyecto!$A$1:$B$1</definedName>
  </definedNames>
  <calcPr calcId="191029"/>
  <pivotCaches>
    <pivotCache cacheId="4" r:id="rId32"/>
    <pivotCache cacheId="5" r:id="rId33"/>
    <pivotCache cacheId="6" r:id="rId34"/>
  </pivotCache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AU519" i="1" l="1"/>
  <c r="AV333" i="1"/>
  <c r="AV520" i="1"/>
  <c r="AV521" i="1"/>
  <c r="AV522" i="1"/>
  <c r="A513" i="1"/>
  <c r="E298" i="38"/>
  <c r="E297" i="38"/>
  <c r="E296" i="38"/>
  <c r="E294" i="38" s="1"/>
  <c r="E293" i="38" s="1"/>
  <c r="E292" i="38" s="1"/>
  <c r="E295" i="38"/>
  <c r="D294" i="38"/>
  <c r="C294" i="38"/>
  <c r="D293" i="38"/>
  <c r="D292" i="38" s="1"/>
  <c r="C293" i="38"/>
  <c r="C292" i="38" s="1"/>
  <c r="E289" i="38"/>
  <c r="E287" i="38"/>
  <c r="E286" i="38"/>
  <c r="E285" i="38" s="1"/>
  <c r="D286" i="38"/>
  <c r="D285" i="38" s="1"/>
  <c r="C286" i="38"/>
  <c r="C285" i="38" s="1"/>
  <c r="E284" i="38"/>
  <c r="E283" i="38"/>
  <c r="D283" i="38"/>
  <c r="D282" i="38" s="1"/>
  <c r="D281" i="38" s="1"/>
  <c r="C283" i="38"/>
  <c r="C282" i="38" s="1"/>
  <c r="E282" i="38"/>
  <c r="E279" i="38"/>
  <c r="E278" i="38"/>
  <c r="E277" i="38"/>
  <c r="E276" i="38"/>
  <c r="E275" i="38" s="1"/>
  <c r="E274" i="38" s="1"/>
  <c r="D275" i="38"/>
  <c r="C275" i="38"/>
  <c r="D274" i="38"/>
  <c r="C274" i="38"/>
  <c r="E273" i="38"/>
  <c r="E272" i="38"/>
  <c r="E270" i="38" s="1"/>
  <c r="E269" i="38" s="1"/>
  <c r="E271" i="38"/>
  <c r="D270" i="38"/>
  <c r="C270" i="38"/>
  <c r="D269" i="38"/>
  <c r="C269" i="38"/>
  <c r="E268" i="38"/>
  <c r="E264" i="38" s="1"/>
  <c r="E263" i="38" s="1"/>
  <c r="E267" i="38"/>
  <c r="E266" i="38"/>
  <c r="E265" i="38"/>
  <c r="D264" i="38"/>
  <c r="D263" i="38" s="1"/>
  <c r="C264" i="38"/>
  <c r="C263" i="38" s="1"/>
  <c r="E262" i="38"/>
  <c r="E261" i="38"/>
  <c r="D261" i="38"/>
  <c r="C261" i="38"/>
  <c r="E260" i="38"/>
  <c r="E259" i="38"/>
  <c r="E258" i="38"/>
  <c r="E257" i="38"/>
  <c r="E256" i="38"/>
  <c r="E255" i="38"/>
  <c r="E254" i="38"/>
  <c r="E253" i="38"/>
  <c r="E252" i="38" s="1"/>
  <c r="D253" i="38"/>
  <c r="D252" i="38" s="1"/>
  <c r="C253" i="38"/>
  <c r="C252" i="38" s="1"/>
  <c r="C251" i="38" s="1"/>
  <c r="E250" i="38"/>
  <c r="E249" i="38" s="1"/>
  <c r="E248" i="38" s="1"/>
  <c r="E239" i="38" s="1"/>
  <c r="D249" i="38"/>
  <c r="D248" i="38" s="1"/>
  <c r="D239" i="38" s="1"/>
  <c r="C249" i="38"/>
  <c r="C248" i="38"/>
  <c r="C239" i="38" s="1"/>
  <c r="E238" i="38"/>
  <c r="E237" i="38" s="1"/>
  <c r="E236" i="38" s="1"/>
  <c r="D237" i="38"/>
  <c r="C237" i="38"/>
  <c r="D236" i="38"/>
  <c r="C236" i="38"/>
  <c r="E235" i="38"/>
  <c r="E234" i="38" s="1"/>
  <c r="E233" i="38" s="1"/>
  <c r="D234" i="38"/>
  <c r="C234" i="38"/>
  <c r="D233" i="38"/>
  <c r="C233" i="38"/>
  <c r="E231" i="38"/>
  <c r="E230" i="38" s="1"/>
  <c r="D230" i="38"/>
  <c r="C230" i="38"/>
  <c r="E229" i="38"/>
  <c r="E228" i="38"/>
  <c r="D228" i="38"/>
  <c r="C228" i="38"/>
  <c r="E227" i="38"/>
  <c r="E226" i="38" s="1"/>
  <c r="D226" i="38"/>
  <c r="C226" i="38"/>
  <c r="E225" i="38"/>
  <c r="E224" i="38"/>
  <c r="D224" i="38"/>
  <c r="C224" i="38"/>
  <c r="E223" i="38"/>
  <c r="E222" i="38" s="1"/>
  <c r="D222" i="38"/>
  <c r="C222" i="38"/>
  <c r="E221" i="38"/>
  <c r="E220" i="38"/>
  <c r="D220" i="38"/>
  <c r="C220" i="38"/>
  <c r="C217" i="38" s="1"/>
  <c r="C216" i="38" s="1"/>
  <c r="E219" i="38"/>
  <c r="E218" i="38" s="1"/>
  <c r="E217" i="38" s="1"/>
  <c r="D218" i="38"/>
  <c r="D217" i="38" s="1"/>
  <c r="D216" i="38" s="1"/>
  <c r="C218" i="38"/>
  <c r="E214" i="38"/>
  <c r="E213" i="38"/>
  <c r="E212" i="38"/>
  <c r="E211" i="38"/>
  <c r="E210" i="38"/>
  <c r="E209" i="38"/>
  <c r="E208" i="38"/>
  <c r="E207" i="38"/>
  <c r="E206" i="38"/>
  <c r="E205" i="38" s="1"/>
  <c r="D205" i="38"/>
  <c r="C205" i="38"/>
  <c r="E204" i="38"/>
  <c r="E203" i="38"/>
  <c r="E202" i="38"/>
  <c r="E201" i="38"/>
  <c r="E200" i="38" s="1"/>
  <c r="D200" i="38"/>
  <c r="C200" i="38"/>
  <c r="E199" i="38"/>
  <c r="E198" i="38"/>
  <c r="E197" i="38"/>
  <c r="E196" i="38"/>
  <c r="E195" i="38"/>
  <c r="E194" i="38" s="1"/>
  <c r="E193" i="38" s="1"/>
  <c r="E192" i="38" s="1"/>
  <c r="D194" i="38"/>
  <c r="C194" i="38"/>
  <c r="D193" i="38"/>
  <c r="D192" i="38" s="1"/>
  <c r="C193" i="38"/>
  <c r="C192" i="38" s="1"/>
  <c r="E191" i="38"/>
  <c r="E190" i="38"/>
  <c r="D190" i="38"/>
  <c r="C190" i="38"/>
  <c r="C189" i="38" s="1"/>
  <c r="E189" i="38"/>
  <c r="D189" i="38"/>
  <c r="E188" i="38"/>
  <c r="E187" i="38" s="1"/>
  <c r="D187" i="38"/>
  <c r="C187" i="38"/>
  <c r="E186" i="38"/>
  <c r="E185" i="38"/>
  <c r="D185" i="38"/>
  <c r="C185" i="38"/>
  <c r="E184" i="38"/>
  <c r="E181" i="38" s="1"/>
  <c r="E183" i="38"/>
  <c r="E182" i="38"/>
  <c r="D181" i="38"/>
  <c r="C181" i="38"/>
  <c r="E180" i="38"/>
  <c r="E179" i="38" s="1"/>
  <c r="D179" i="38"/>
  <c r="C179" i="38"/>
  <c r="E178" i="38"/>
  <c r="E177" i="38"/>
  <c r="D177" i="38"/>
  <c r="C177" i="38"/>
  <c r="C174" i="38" s="1"/>
  <c r="E176" i="38"/>
  <c r="E175" i="38" s="1"/>
  <c r="D175" i="38"/>
  <c r="D174" i="38" s="1"/>
  <c r="C175" i="38"/>
  <c r="E173" i="38"/>
  <c r="E172" i="38"/>
  <c r="E171" i="38"/>
  <c r="E170" i="38"/>
  <c r="E168" i="38" s="1"/>
  <c r="E167" i="38" s="1"/>
  <c r="E169" i="38"/>
  <c r="D168" i="38"/>
  <c r="C168" i="38"/>
  <c r="C167" i="38" s="1"/>
  <c r="D167" i="38"/>
  <c r="E166" i="38"/>
  <c r="E165" i="38"/>
  <c r="E164" i="38"/>
  <c r="E163" i="38"/>
  <c r="E162" i="38"/>
  <c r="E161" i="38"/>
  <c r="E160" i="38"/>
  <c r="D160" i="38"/>
  <c r="C160" i="38"/>
  <c r="E159" i="38"/>
  <c r="E158" i="38"/>
  <c r="E157" i="38"/>
  <c r="E156" i="38"/>
  <c r="E155" i="38"/>
  <c r="D155" i="38"/>
  <c r="C155" i="38"/>
  <c r="E154" i="38"/>
  <c r="E151" i="38" s="1"/>
  <c r="E153" i="38"/>
  <c r="E152" i="38"/>
  <c r="D151" i="38"/>
  <c r="C151" i="38"/>
  <c r="E150" i="38"/>
  <c r="E149" i="38"/>
  <c r="E148" i="38"/>
  <c r="E147" i="38"/>
  <c r="E146" i="38"/>
  <c r="E145" i="38"/>
  <c r="E144" i="38"/>
  <c r="E143" i="38"/>
  <c r="E142" i="38"/>
  <c r="D142" i="38"/>
  <c r="C142" i="38"/>
  <c r="E141" i="38"/>
  <c r="E140" i="38"/>
  <c r="E139" i="38"/>
  <c r="E138" i="38"/>
  <c r="E137" i="38"/>
  <c r="E136" i="38"/>
  <c r="E135" i="38"/>
  <c r="E134" i="38"/>
  <c r="E132" i="38" s="1"/>
  <c r="E133" i="38"/>
  <c r="D132" i="38"/>
  <c r="C132" i="38"/>
  <c r="E131" i="38"/>
  <c r="E130" i="38"/>
  <c r="E129" i="38"/>
  <c r="E128" i="38"/>
  <c r="E125" i="38" s="1"/>
  <c r="E127" i="38"/>
  <c r="E126" i="38"/>
  <c r="D125" i="38"/>
  <c r="C125" i="38"/>
  <c r="E124" i="38"/>
  <c r="E123" i="38"/>
  <c r="E122" i="38"/>
  <c r="E120" i="38" s="1"/>
  <c r="E121" i="38"/>
  <c r="D120" i="38"/>
  <c r="C120" i="38"/>
  <c r="E119" i="38"/>
  <c r="E118" i="38"/>
  <c r="E117" i="38"/>
  <c r="E116" i="38" s="1"/>
  <c r="D116" i="38"/>
  <c r="C116" i="38"/>
  <c r="E115" i="38"/>
  <c r="E114" i="38"/>
  <c r="E113" i="38"/>
  <c r="E112" i="38"/>
  <c r="D112" i="38"/>
  <c r="C112" i="38"/>
  <c r="E111" i="38"/>
  <c r="E110" i="38"/>
  <c r="E109" i="38"/>
  <c r="E108" i="38"/>
  <c r="E107" i="38"/>
  <c r="E106" i="38"/>
  <c r="D106" i="38"/>
  <c r="C106" i="38"/>
  <c r="E105" i="38"/>
  <c r="E104" i="38"/>
  <c r="E103" i="38"/>
  <c r="E102" i="38"/>
  <c r="E101" i="38"/>
  <c r="D101" i="38"/>
  <c r="C101" i="38"/>
  <c r="E100" i="38"/>
  <c r="E99" i="38"/>
  <c r="E98" i="38"/>
  <c r="E97" i="38"/>
  <c r="E96" i="38"/>
  <c r="E95" i="38"/>
  <c r="E94" i="38"/>
  <c r="E93" i="38" s="1"/>
  <c r="D93" i="38"/>
  <c r="C93" i="38"/>
  <c r="E92" i="38"/>
  <c r="E91" i="38"/>
  <c r="E90" i="38"/>
  <c r="E89" i="38"/>
  <c r="D89" i="38"/>
  <c r="C89" i="38"/>
  <c r="E88" i="38"/>
  <c r="E87" i="38"/>
  <c r="E86" i="38"/>
  <c r="E85" i="38"/>
  <c r="E84" i="38"/>
  <c r="E83" i="38" s="1"/>
  <c r="D84" i="38"/>
  <c r="D83" i="38" s="1"/>
  <c r="C84" i="38"/>
  <c r="C83" i="38" s="1"/>
  <c r="E82" i="38"/>
  <c r="E81" i="38"/>
  <c r="E80" i="38"/>
  <c r="E79" i="38"/>
  <c r="E78" i="38"/>
  <c r="E77" i="38" s="1"/>
  <c r="D77" i="38"/>
  <c r="C77" i="38"/>
  <c r="E76" i="38"/>
  <c r="E75" i="38"/>
  <c r="E74" i="38"/>
  <c r="E73" i="38"/>
  <c r="E72" i="38"/>
  <c r="D72" i="38"/>
  <c r="C72" i="38"/>
  <c r="E71" i="38"/>
  <c r="E70" i="38"/>
  <c r="D70" i="38"/>
  <c r="C70" i="38"/>
  <c r="E69" i="38"/>
  <c r="E68" i="38"/>
  <c r="E67" i="38"/>
  <c r="E66" i="38"/>
  <c r="E64" i="38" s="1"/>
  <c r="E63" i="38" s="1"/>
  <c r="E65" i="38"/>
  <c r="D64" i="38"/>
  <c r="C64" i="38"/>
  <c r="C63" i="38" s="1"/>
  <c r="D63" i="38"/>
  <c r="E60" i="38"/>
  <c r="E59" i="38"/>
  <c r="E58" i="38" s="1"/>
  <c r="E57" i="38" s="1"/>
  <c r="D59" i="38"/>
  <c r="D58" i="38" s="1"/>
  <c r="D57" i="38" s="1"/>
  <c r="C59" i="38"/>
  <c r="C58" i="38" s="1"/>
  <c r="C57" i="38" s="1"/>
  <c r="E51" i="38"/>
  <c r="D51" i="38"/>
  <c r="C51" i="38"/>
  <c r="E49" i="38"/>
  <c r="E47" i="38" s="1"/>
  <c r="E46" i="38" s="1"/>
  <c r="E48" i="38"/>
  <c r="D47" i="38"/>
  <c r="C47" i="38"/>
  <c r="C46" i="38" s="1"/>
  <c r="D46" i="38"/>
  <c r="E45" i="38"/>
  <c r="E44" i="38" s="1"/>
  <c r="D44" i="38"/>
  <c r="C44" i="38"/>
  <c r="E43" i="38"/>
  <c r="E42" i="38"/>
  <c r="D42" i="38"/>
  <c r="C42" i="38"/>
  <c r="E41" i="38"/>
  <c r="E38" i="38" s="1"/>
  <c r="E40" i="38"/>
  <c r="E39" i="38"/>
  <c r="D38" i="38"/>
  <c r="C38" i="38"/>
  <c r="E37" i="38"/>
  <c r="E36" i="38" s="1"/>
  <c r="D36" i="38"/>
  <c r="C36" i="38"/>
  <c r="E35" i="38"/>
  <c r="E34" i="38"/>
  <c r="D34" i="38"/>
  <c r="C34" i="38"/>
  <c r="C31" i="38" s="1"/>
  <c r="C6" i="38" s="1"/>
  <c r="E33" i="38"/>
  <c r="E32" i="38" s="1"/>
  <c r="D32" i="38"/>
  <c r="D31" i="38" s="1"/>
  <c r="C32" i="38"/>
  <c r="E26" i="38"/>
  <c r="E25" i="38"/>
  <c r="E24" i="38"/>
  <c r="E23" i="38" s="1"/>
  <c r="D23" i="38"/>
  <c r="C23" i="38"/>
  <c r="E22" i="38"/>
  <c r="E21" i="38"/>
  <c r="E20" i="38"/>
  <c r="D20" i="38"/>
  <c r="C20" i="38"/>
  <c r="E19" i="38"/>
  <c r="E17" i="38" s="1"/>
  <c r="E16" i="38" s="1"/>
  <c r="E18" i="38"/>
  <c r="D17" i="38"/>
  <c r="C17" i="38"/>
  <c r="D16" i="38"/>
  <c r="C16" i="38"/>
  <c r="E15" i="38"/>
  <c r="E14" i="38"/>
  <c r="E13" i="38"/>
  <c r="E12" i="38"/>
  <c r="E11" i="38"/>
  <c r="E10" i="38"/>
  <c r="E9" i="38"/>
  <c r="E8" i="38" s="1"/>
  <c r="E7" i="38" s="1"/>
  <c r="D8" i="38"/>
  <c r="D7" i="38" s="1"/>
  <c r="D6" i="38" s="1"/>
  <c r="C8" i="38"/>
  <c r="C7" i="38"/>
  <c r="E174" i="38" l="1"/>
  <c r="E31" i="38"/>
  <c r="D62" i="38"/>
  <c r="D251" i="38"/>
  <c r="C62" i="38"/>
  <c r="C5" i="38" s="1"/>
  <c r="E251" i="38"/>
  <c r="E62" i="38"/>
  <c r="D5" i="38"/>
  <c r="E6" i="38"/>
  <c r="E281" i="38"/>
  <c r="E216" i="38"/>
  <c r="C281" i="38"/>
  <c r="E5" i="38" l="1"/>
  <c r="AC526" i="1" l="1"/>
  <c r="A500" i="1"/>
  <c r="AR500" i="1"/>
  <c r="AS500" i="1" s="1"/>
  <c r="AP315" i="1"/>
  <c r="AT500" i="1" l="1"/>
  <c r="AV500" i="1"/>
  <c r="AX528" i="1"/>
  <c r="AR492" i="1"/>
  <c r="AS492" i="1" s="1"/>
  <c r="AM492" i="1"/>
  <c r="AF492" i="1"/>
  <c r="A492" i="1"/>
  <c r="AT492" i="1" l="1"/>
  <c r="AV492" i="1"/>
  <c r="AQ431" i="1"/>
  <c r="AR368" i="1"/>
  <c r="AS368" i="1" s="1"/>
  <c r="AF368" i="1"/>
  <c r="A368" i="1"/>
  <c r="AQ363" i="1"/>
  <c r="AQ13" i="1"/>
  <c r="AR494" i="1"/>
  <c r="AS494" i="1" s="1"/>
  <c r="AM494" i="1"/>
  <c r="AF494" i="1"/>
  <c r="A494" i="1"/>
  <c r="AR499" i="1"/>
  <c r="AS499" i="1" s="1"/>
  <c r="AM499" i="1"/>
  <c r="AF499" i="1"/>
  <c r="A499" i="1"/>
  <c r="AR293" i="1"/>
  <c r="AR511" i="1"/>
  <c r="AR503" i="1"/>
  <c r="AR501" i="1"/>
  <c r="AR493" i="1"/>
  <c r="AR314" i="1"/>
  <c r="C10" i="24"/>
  <c r="C8" i="24"/>
  <c r="C2" i="24"/>
  <c r="B11" i="24"/>
  <c r="D16" i="23"/>
  <c r="D12" i="23"/>
  <c r="D25" i="23"/>
  <c r="D17" i="23"/>
  <c r="E4" i="25"/>
  <c r="E5" i="25"/>
  <c r="E6" i="25"/>
  <c r="AT494" i="1" l="1"/>
  <c r="AV494" i="1"/>
  <c r="AT499" i="1"/>
  <c r="AV499" i="1"/>
  <c r="AT368" i="1"/>
  <c r="AV368" i="1"/>
  <c r="AR398" i="1"/>
  <c r="AS398" i="1" s="1"/>
  <c r="AV398" i="1" s="1"/>
  <c r="AP384" i="1" l="1"/>
  <c r="A338" i="1"/>
  <c r="A332" i="1"/>
  <c r="AR338" i="1"/>
  <c r="AS338" i="1" s="1"/>
  <c r="AR332" i="1"/>
  <c r="AS332" i="1" s="1"/>
  <c r="AM338" i="1"/>
  <c r="AM332" i="1"/>
  <c r="AF338" i="1"/>
  <c r="AF332" i="1"/>
  <c r="AM245" i="1"/>
  <c r="AM86" i="1"/>
  <c r="AR344" i="1"/>
  <c r="AS344" i="1" s="1"/>
  <c r="AM344" i="1"/>
  <c r="AF344" i="1"/>
  <c r="A344" i="1"/>
  <c r="AM425" i="1"/>
  <c r="AR425" i="1"/>
  <c r="AR369" i="1"/>
  <c r="AT333" i="1"/>
  <c r="AT332" i="1" l="1"/>
  <c r="AV332" i="1"/>
  <c r="AT338" i="1"/>
  <c r="AV338" i="1"/>
  <c r="AT344" i="1"/>
  <c r="AV344" i="1"/>
  <c r="AR370" i="1"/>
  <c r="AR2" i="1"/>
  <c r="AR4" i="1"/>
  <c r="AR6" i="1"/>
  <c r="AR7" i="1"/>
  <c r="AR9" i="1"/>
  <c r="AR11" i="1"/>
  <c r="AR12" i="1"/>
  <c r="AR13" i="1"/>
  <c r="AR14" i="1"/>
  <c r="AR16" i="1"/>
  <c r="AR17" i="1"/>
  <c r="AR18" i="1"/>
  <c r="AR19" i="1"/>
  <c r="AR20" i="1"/>
  <c r="AR21" i="1"/>
  <c r="AR22" i="1"/>
  <c r="AR23" i="1"/>
  <c r="AR24" i="1"/>
  <c r="AR25" i="1"/>
  <c r="AR26" i="1"/>
  <c r="AR28" i="1"/>
  <c r="AR29" i="1"/>
  <c r="AR30" i="1"/>
  <c r="AR31" i="1"/>
  <c r="AR32" i="1"/>
  <c r="AR33" i="1"/>
  <c r="AR34" i="1"/>
  <c r="AR35" i="1"/>
  <c r="AR36" i="1"/>
  <c r="AR37" i="1"/>
  <c r="AR38" i="1"/>
  <c r="AR39" i="1"/>
  <c r="AR40" i="1"/>
  <c r="AR41" i="1"/>
  <c r="AR42" i="1"/>
  <c r="AR43" i="1"/>
  <c r="AR44" i="1"/>
  <c r="AR45" i="1"/>
  <c r="AR46" i="1"/>
  <c r="AR47" i="1"/>
  <c r="AR48" i="1"/>
  <c r="AR49" i="1"/>
  <c r="AR50" i="1"/>
  <c r="AR51" i="1"/>
  <c r="AR52" i="1"/>
  <c r="AR53" i="1"/>
  <c r="AR54" i="1"/>
  <c r="AR55" i="1"/>
  <c r="AR56" i="1"/>
  <c r="AR57" i="1"/>
  <c r="AR58" i="1"/>
  <c r="AR59" i="1"/>
  <c r="AR60" i="1"/>
  <c r="AR61" i="1"/>
  <c r="AR62" i="1"/>
  <c r="AR63" i="1"/>
  <c r="AR64" i="1"/>
  <c r="AR65" i="1"/>
  <c r="AR66" i="1"/>
  <c r="AR67" i="1"/>
  <c r="AR108" i="1"/>
  <c r="AR68" i="1"/>
  <c r="AR69" i="1"/>
  <c r="AR70" i="1"/>
  <c r="AR71" i="1"/>
  <c r="AR72" i="1"/>
  <c r="AR73" i="1"/>
  <c r="AR74" i="1"/>
  <c r="AR75" i="1"/>
  <c r="AR76" i="1"/>
  <c r="AR77" i="1"/>
  <c r="AR78" i="1"/>
  <c r="AR82" i="1"/>
  <c r="AR79" i="1"/>
  <c r="AR80" i="1"/>
  <c r="AS80" i="1" s="1"/>
  <c r="AR81" i="1"/>
  <c r="AR83" i="1"/>
  <c r="AR90" i="1"/>
  <c r="AR84" i="1"/>
  <c r="AR85" i="1"/>
  <c r="AR86" i="1"/>
  <c r="AR87" i="1"/>
  <c r="AR88" i="1"/>
  <c r="AR89" i="1"/>
  <c r="AR91" i="1"/>
  <c r="AR92" i="1"/>
  <c r="AR93" i="1"/>
  <c r="AR94" i="1"/>
  <c r="AR95" i="1"/>
  <c r="AR96" i="1"/>
  <c r="AR97" i="1"/>
  <c r="AR98" i="1"/>
  <c r="AR99" i="1"/>
  <c r="AR100" i="1"/>
  <c r="AR101" i="1"/>
  <c r="AR102" i="1"/>
  <c r="AR103" i="1"/>
  <c r="AR105" i="1"/>
  <c r="AR106" i="1"/>
  <c r="AR107" i="1"/>
  <c r="AR109" i="1"/>
  <c r="AR111" i="1"/>
  <c r="AR112" i="1"/>
  <c r="AR113" i="1"/>
  <c r="AR114" i="1"/>
  <c r="AR115" i="1"/>
  <c r="AR116" i="1"/>
  <c r="AR117" i="1"/>
  <c r="AR118" i="1"/>
  <c r="AR119" i="1"/>
  <c r="AR120" i="1"/>
  <c r="AR121" i="1"/>
  <c r="AR122" i="1"/>
  <c r="AR123" i="1"/>
  <c r="AR124" i="1"/>
  <c r="AR125" i="1"/>
  <c r="AR126" i="1"/>
  <c r="AR127" i="1"/>
  <c r="AR128" i="1"/>
  <c r="AR129" i="1"/>
  <c r="AR130" i="1"/>
  <c r="AR131" i="1"/>
  <c r="AR132" i="1"/>
  <c r="AR134" i="1"/>
  <c r="AR135" i="1"/>
  <c r="AR136" i="1"/>
  <c r="AR137" i="1"/>
  <c r="AR138" i="1"/>
  <c r="AR139" i="1"/>
  <c r="AR140" i="1"/>
  <c r="AR141" i="1"/>
  <c r="AR142" i="1"/>
  <c r="AR143" i="1"/>
  <c r="AR144" i="1"/>
  <c r="AR145" i="1"/>
  <c r="AR146" i="1"/>
  <c r="AR147" i="1"/>
  <c r="AR148" i="1"/>
  <c r="AR149" i="1"/>
  <c r="AR150" i="1"/>
  <c r="AR151" i="1"/>
  <c r="AR152" i="1"/>
  <c r="AS152" i="1" s="1"/>
  <c r="AR153" i="1"/>
  <c r="AR154" i="1"/>
  <c r="AR155" i="1"/>
  <c r="AR156" i="1"/>
  <c r="AR157" i="1"/>
  <c r="AR158" i="1"/>
  <c r="AR159" i="1"/>
  <c r="AR160" i="1"/>
  <c r="AR161" i="1"/>
  <c r="AR162" i="1"/>
  <c r="AR163" i="1"/>
  <c r="AR164" i="1"/>
  <c r="AR166" i="1"/>
  <c r="AR167" i="1"/>
  <c r="AR168" i="1"/>
  <c r="AR169" i="1"/>
  <c r="AR165" i="1"/>
  <c r="AR170" i="1"/>
  <c r="AR171" i="1"/>
  <c r="AR172" i="1"/>
  <c r="AR173" i="1"/>
  <c r="AR174" i="1"/>
  <c r="AR510" i="1"/>
  <c r="AR175" i="1"/>
  <c r="AR176" i="1"/>
  <c r="AR177" i="1"/>
  <c r="AR178" i="1"/>
  <c r="AR179" i="1"/>
  <c r="AR181" i="1"/>
  <c r="AR182" i="1"/>
  <c r="AR183" i="1"/>
  <c r="AR184" i="1"/>
  <c r="AR185" i="1"/>
  <c r="AR186" i="1"/>
  <c r="AR187" i="1"/>
  <c r="AR180" i="1"/>
  <c r="AR207" i="1"/>
  <c r="AR188" i="1"/>
  <c r="AR189" i="1"/>
  <c r="AR190" i="1"/>
  <c r="AR191" i="1"/>
  <c r="AR192" i="1"/>
  <c r="AR194" i="1"/>
  <c r="AR195" i="1"/>
  <c r="AR196" i="1"/>
  <c r="AR197" i="1"/>
  <c r="AR198" i="1"/>
  <c r="AR199" i="1"/>
  <c r="AR200" i="1"/>
  <c r="AR201" i="1"/>
  <c r="AR202" i="1"/>
  <c r="AR203" i="1"/>
  <c r="AR204" i="1"/>
  <c r="AR205" i="1"/>
  <c r="AR206" i="1"/>
  <c r="AR208" i="1"/>
  <c r="AR209" i="1"/>
  <c r="AR211" i="1"/>
  <c r="AR214" i="1"/>
  <c r="AR215" i="1"/>
  <c r="AR217" i="1"/>
  <c r="AR218" i="1"/>
  <c r="AR219" i="1"/>
  <c r="AR220" i="1"/>
  <c r="AR221" i="1"/>
  <c r="AR222" i="1"/>
  <c r="AR223" i="1"/>
  <c r="AR225" i="1"/>
  <c r="AR226" i="1"/>
  <c r="AR224" i="1"/>
  <c r="AR227" i="1"/>
  <c r="AR229" i="1"/>
  <c r="AR230" i="1"/>
  <c r="AR262" i="1"/>
  <c r="AS262" i="1" s="1"/>
  <c r="AR333" i="1"/>
  <c r="AR231" i="1"/>
  <c r="AR228" i="1"/>
  <c r="AR232" i="1"/>
  <c r="AR236" i="1"/>
  <c r="AR237" i="1"/>
  <c r="AR238" i="1"/>
  <c r="AR239" i="1"/>
  <c r="AR240" i="1"/>
  <c r="AR241" i="1"/>
  <c r="AR242" i="1"/>
  <c r="AR243" i="1"/>
  <c r="AR244" i="1"/>
  <c r="AR245" i="1"/>
  <c r="AR246" i="1"/>
  <c r="AR247" i="1"/>
  <c r="AR251" i="1"/>
  <c r="AR248" i="1"/>
  <c r="AR249" i="1"/>
  <c r="AR250" i="1"/>
  <c r="AR252" i="1"/>
  <c r="AR253" i="1"/>
  <c r="AR254" i="1"/>
  <c r="AR255" i="1"/>
  <c r="AR256" i="1"/>
  <c r="AR257" i="1"/>
  <c r="AR258" i="1"/>
  <c r="AR259" i="1"/>
  <c r="AR260" i="1"/>
  <c r="AR261" i="1"/>
  <c r="AR263" i="1"/>
  <c r="AR264" i="1"/>
  <c r="AR265" i="1"/>
  <c r="AR266" i="1"/>
  <c r="AR267" i="1"/>
  <c r="AS267" i="1" s="1"/>
  <c r="AR269" i="1"/>
  <c r="AR270" i="1"/>
  <c r="AR271" i="1"/>
  <c r="AR272" i="1"/>
  <c r="AS272" i="1" s="1"/>
  <c r="AR273" i="1"/>
  <c r="AS273" i="1" s="1"/>
  <c r="AR276" i="1"/>
  <c r="AR278" i="1"/>
  <c r="AS278" i="1" s="1"/>
  <c r="AR280" i="1"/>
  <c r="AR281" i="1"/>
  <c r="AR282" i="1"/>
  <c r="AR283" i="1"/>
  <c r="AR285" i="1"/>
  <c r="AR286" i="1"/>
  <c r="AR287" i="1"/>
  <c r="AR288" i="1"/>
  <c r="AR289" i="1"/>
  <c r="AR290" i="1"/>
  <c r="AR329" i="1"/>
  <c r="AR339" i="1"/>
  <c r="AR336" i="1"/>
  <c r="AR292" i="1"/>
  <c r="AR296" i="1"/>
  <c r="AR297" i="1"/>
  <c r="AR298" i="1"/>
  <c r="AR299" i="1"/>
  <c r="AR300" i="1"/>
  <c r="AR301" i="1"/>
  <c r="AR302" i="1"/>
  <c r="AR303" i="1"/>
  <c r="AR304" i="1"/>
  <c r="AR305" i="1"/>
  <c r="AR306" i="1"/>
  <c r="AR307" i="1"/>
  <c r="AR308" i="1"/>
  <c r="AR309" i="1"/>
  <c r="AR310" i="1"/>
  <c r="AR311" i="1"/>
  <c r="AS311" i="1" s="1"/>
  <c r="AR312" i="1"/>
  <c r="AR313" i="1"/>
  <c r="AR110" i="1"/>
  <c r="AR233" i="1"/>
  <c r="AR315" i="1"/>
  <c r="AS315" i="1" s="1"/>
  <c r="AR316" i="1"/>
  <c r="AR317" i="1"/>
  <c r="AR318" i="1"/>
  <c r="AR323" i="1"/>
  <c r="AR320" i="1"/>
  <c r="AS320" i="1" s="1"/>
  <c r="AR321" i="1"/>
  <c r="AR322" i="1"/>
  <c r="AR324" i="1"/>
  <c r="AR325" i="1"/>
  <c r="AR326" i="1"/>
  <c r="AR327" i="1"/>
  <c r="AR328" i="1"/>
  <c r="AR330" i="1"/>
  <c r="AR331" i="1"/>
  <c r="AR334" i="1"/>
  <c r="AR335" i="1"/>
  <c r="AR337" i="1"/>
  <c r="AR340" i="1"/>
  <c r="AR341" i="1"/>
  <c r="AR342" i="1"/>
  <c r="AR345" i="1"/>
  <c r="AR346" i="1"/>
  <c r="AR347" i="1"/>
  <c r="AR348" i="1"/>
  <c r="AR349" i="1"/>
  <c r="AR350" i="1"/>
  <c r="AR351" i="1"/>
  <c r="AR352" i="1"/>
  <c r="AR353" i="1"/>
  <c r="AR354" i="1"/>
  <c r="AR355" i="1"/>
  <c r="AR356" i="1"/>
  <c r="AR357" i="1"/>
  <c r="AR358" i="1"/>
  <c r="AR359" i="1"/>
  <c r="AR360" i="1"/>
  <c r="AR361" i="1"/>
  <c r="AR362" i="1"/>
  <c r="AR363" i="1"/>
  <c r="AS363" i="1" s="1"/>
  <c r="AR364" i="1"/>
  <c r="AR365" i="1"/>
  <c r="AR366" i="1"/>
  <c r="AR367" i="1"/>
  <c r="AR371" i="1"/>
  <c r="AR372" i="1"/>
  <c r="AR373" i="1"/>
  <c r="AR374" i="1"/>
  <c r="AS374" i="1" s="1"/>
  <c r="AR375" i="1"/>
  <c r="AS375" i="1" s="1"/>
  <c r="AR376" i="1"/>
  <c r="AS376" i="1" s="1"/>
  <c r="AR377" i="1"/>
  <c r="AS377" i="1" s="1"/>
  <c r="AR378" i="1"/>
  <c r="AR379" i="1"/>
  <c r="AR381" i="1"/>
  <c r="AR382" i="1"/>
  <c r="AR383" i="1"/>
  <c r="AR384" i="1"/>
  <c r="AR385" i="1"/>
  <c r="AR386" i="1"/>
  <c r="AR387" i="1"/>
  <c r="AR388" i="1"/>
  <c r="AR389" i="1"/>
  <c r="AR390" i="1"/>
  <c r="AR391" i="1"/>
  <c r="AR392" i="1"/>
  <c r="AR393" i="1"/>
  <c r="AR394" i="1"/>
  <c r="AR395" i="1"/>
  <c r="AR396" i="1"/>
  <c r="AR397" i="1"/>
  <c r="AS397" i="1" s="1"/>
  <c r="AT398" i="1"/>
  <c r="AR399" i="1"/>
  <c r="AR400" i="1"/>
  <c r="AR401" i="1"/>
  <c r="AR402" i="1"/>
  <c r="AR403" i="1"/>
  <c r="AR404" i="1"/>
  <c r="AR405" i="1"/>
  <c r="AR406" i="1"/>
  <c r="AR407" i="1"/>
  <c r="AR408" i="1"/>
  <c r="AR409" i="1"/>
  <c r="AR410" i="1"/>
  <c r="AR411" i="1"/>
  <c r="AR412" i="1"/>
  <c r="AR413" i="1"/>
  <c r="AR414" i="1"/>
  <c r="AR415" i="1"/>
  <c r="AR416" i="1"/>
  <c r="AR417" i="1"/>
  <c r="AR418" i="1"/>
  <c r="AR419" i="1"/>
  <c r="AR420" i="1"/>
  <c r="AR421" i="1"/>
  <c r="AR422" i="1"/>
  <c r="AR423" i="1"/>
  <c r="AR424" i="1"/>
  <c r="AR426" i="1"/>
  <c r="AR427" i="1"/>
  <c r="AR428" i="1"/>
  <c r="AR429" i="1"/>
  <c r="AR430" i="1"/>
  <c r="AR431" i="1"/>
  <c r="AR432" i="1"/>
  <c r="AR433" i="1"/>
  <c r="AR275" i="1"/>
  <c r="AR456" i="1"/>
  <c r="AS456" i="1" s="1"/>
  <c r="AR210" i="1"/>
  <c r="AR466" i="1"/>
  <c r="AS466" i="1" s="1"/>
  <c r="AR434" i="1"/>
  <c r="AR435" i="1"/>
  <c r="AR436" i="1"/>
  <c r="AR438" i="1"/>
  <c r="AR439" i="1"/>
  <c r="AR440" i="1"/>
  <c r="AR441" i="1"/>
  <c r="AR442" i="1"/>
  <c r="AR443" i="1"/>
  <c r="AR444" i="1"/>
  <c r="AR445" i="1"/>
  <c r="AR446" i="1"/>
  <c r="AS446" i="1" s="1"/>
  <c r="AR449" i="1"/>
  <c r="AR450" i="1"/>
  <c r="AR451" i="1"/>
  <c r="AR452" i="1"/>
  <c r="AR453" i="1"/>
  <c r="AR454" i="1"/>
  <c r="AR455" i="1"/>
  <c r="AR457" i="1"/>
  <c r="AR458" i="1"/>
  <c r="AR459" i="1"/>
  <c r="AR460" i="1"/>
  <c r="AR461" i="1"/>
  <c r="AR463" i="1"/>
  <c r="AR295" i="1"/>
  <c r="AR437" i="1"/>
  <c r="AR464" i="1"/>
  <c r="AR465" i="1"/>
  <c r="AR467" i="1"/>
  <c r="AR468" i="1"/>
  <c r="AR469" i="1"/>
  <c r="AR470" i="1"/>
  <c r="AR471" i="1"/>
  <c r="AS471" i="1" s="1"/>
  <c r="AR472" i="1"/>
  <c r="AR473" i="1"/>
  <c r="AR474" i="1"/>
  <c r="AR475" i="1"/>
  <c r="AR477" i="1"/>
  <c r="AR478" i="1"/>
  <c r="AR479" i="1"/>
  <c r="AR480" i="1"/>
  <c r="AR481" i="1"/>
  <c r="AR483" i="1"/>
  <c r="AR484" i="1"/>
  <c r="AR448" i="1"/>
  <c r="AS448" i="1" s="1"/>
  <c r="AR485" i="1"/>
  <c r="AR486" i="1"/>
  <c r="AR489" i="1"/>
  <c r="AR495" i="1"/>
  <c r="AR496" i="1"/>
  <c r="AR497" i="1"/>
  <c r="AR502" i="1"/>
  <c r="AS503" i="1"/>
  <c r="AR504" i="1"/>
  <c r="AR498" i="1"/>
  <c r="AR505" i="1"/>
  <c r="AR506" i="1"/>
  <c r="AR507" i="1"/>
  <c r="AR508" i="1"/>
  <c r="AR512" i="1"/>
  <c r="AR513" i="1"/>
  <c r="AS501" i="1"/>
  <c r="AR509" i="1"/>
  <c r="AS509" i="1" s="1"/>
  <c r="AR514" i="1"/>
  <c r="AR515" i="1"/>
  <c r="AR516" i="1"/>
  <c r="AR517" i="1"/>
  <c r="AR518" i="1"/>
  <c r="A369" i="1"/>
  <c r="A2" i="2"/>
  <c r="A370" i="1"/>
  <c r="A2" i="1"/>
  <c r="A3" i="1"/>
  <c r="A4" i="1"/>
  <c r="A5" i="1"/>
  <c r="A6" i="1"/>
  <c r="A7" i="1"/>
  <c r="A8" i="1"/>
  <c r="A9" i="1"/>
  <c r="A10" i="1"/>
  <c r="A11" i="1"/>
  <c r="A12" i="1"/>
  <c r="A13" i="1"/>
  <c r="A14" i="1"/>
  <c r="A15" i="1"/>
  <c r="A16" i="1"/>
  <c r="A17" i="1"/>
  <c r="A18" i="1"/>
  <c r="A19" i="1"/>
  <c r="A20" i="1"/>
  <c r="A21" i="1"/>
  <c r="A22" i="1"/>
  <c r="A23" i="1"/>
  <c r="A24" i="1"/>
  <c r="A25" i="1"/>
  <c r="A26" i="1"/>
  <c r="A27" i="1"/>
  <c r="A28" i="1"/>
  <c r="A29" i="1"/>
  <c r="A30" i="1"/>
  <c r="A31" i="1"/>
  <c r="A32" i="1"/>
  <c r="A33" i="1"/>
  <c r="A34" i="1"/>
  <c r="A35" i="1"/>
  <c r="A36" i="1"/>
  <c r="A37" i="1"/>
  <c r="A38" i="1"/>
  <c r="A39" i="1"/>
  <c r="A40" i="1"/>
  <c r="A41" i="1"/>
  <c r="A42" i="1"/>
  <c r="A43" i="1"/>
  <c r="A44" i="1"/>
  <c r="A45" i="1"/>
  <c r="A46" i="1"/>
  <c r="A47" i="1"/>
  <c r="A48" i="1"/>
  <c r="A49" i="1"/>
  <c r="A50" i="1"/>
  <c r="A51" i="1"/>
  <c r="A52" i="1"/>
  <c r="A53" i="1"/>
  <c r="A54" i="1"/>
  <c r="A55" i="1"/>
  <c r="A56" i="1"/>
  <c r="A57" i="1"/>
  <c r="A58" i="1"/>
  <c r="A59" i="1"/>
  <c r="A60" i="1"/>
  <c r="A61" i="1"/>
  <c r="A62" i="1"/>
  <c r="A63" i="1"/>
  <c r="A64" i="1"/>
  <c r="A65" i="1"/>
  <c r="A66" i="1"/>
  <c r="A67" i="1"/>
  <c r="A108" i="1"/>
  <c r="A68" i="1"/>
  <c r="A69" i="1"/>
  <c r="A70" i="1"/>
  <c r="A71" i="1"/>
  <c r="A72" i="1"/>
  <c r="A73" i="1"/>
  <c r="A74" i="1"/>
  <c r="A75" i="1"/>
  <c r="A76" i="1"/>
  <c r="A77" i="1"/>
  <c r="A78" i="1"/>
  <c r="A82" i="1"/>
  <c r="A79" i="1"/>
  <c r="A80" i="1"/>
  <c r="A81" i="1"/>
  <c r="A83" i="1"/>
  <c r="A90" i="1"/>
  <c r="A84" i="1"/>
  <c r="A85" i="1"/>
  <c r="A86" i="1"/>
  <c r="A87" i="1"/>
  <c r="A88" i="1"/>
  <c r="A89" i="1"/>
  <c r="A91" i="1"/>
  <c r="A92" i="1"/>
  <c r="A93" i="1"/>
  <c r="A94" i="1"/>
  <c r="A95" i="1"/>
  <c r="A96" i="1"/>
  <c r="A97" i="1"/>
  <c r="A98" i="1"/>
  <c r="A99" i="1"/>
  <c r="A100" i="1"/>
  <c r="A101" i="1"/>
  <c r="A102" i="1"/>
  <c r="A103" i="1"/>
  <c r="A104" i="1"/>
  <c r="A105" i="1"/>
  <c r="A106" i="1"/>
  <c r="A107" i="1"/>
  <c r="A109" i="1"/>
  <c r="A111" i="1"/>
  <c r="A112" i="1"/>
  <c r="A113" i="1"/>
  <c r="A114" i="1"/>
  <c r="A115" i="1"/>
  <c r="A116" i="1"/>
  <c r="A117" i="1"/>
  <c r="A118" i="1"/>
  <c r="A119" i="1"/>
  <c r="A120" i="1"/>
  <c r="A121" i="1"/>
  <c r="A122" i="1"/>
  <c r="A123" i="1"/>
  <c r="A124" i="1"/>
  <c r="A125" i="1"/>
  <c r="A126" i="1"/>
  <c r="A127" i="1"/>
  <c r="A128" i="1"/>
  <c r="A129" i="1"/>
  <c r="A130" i="1"/>
  <c r="A131" i="1"/>
  <c r="A132" i="1"/>
  <c r="A133" i="1"/>
  <c r="A134" i="1"/>
  <c r="A135" i="1"/>
  <c r="A136" i="1"/>
  <c r="A137" i="1"/>
  <c r="A138" i="1"/>
  <c r="A139" i="1"/>
  <c r="A140" i="1"/>
  <c r="A141" i="1"/>
  <c r="A142" i="1"/>
  <c r="A143" i="1"/>
  <c r="A144" i="1"/>
  <c r="A145" i="1"/>
  <c r="A146" i="1"/>
  <c r="A147" i="1"/>
  <c r="A148" i="1"/>
  <c r="A149" i="1"/>
  <c r="A150" i="1"/>
  <c r="A151" i="1"/>
  <c r="A152" i="1"/>
  <c r="A153" i="1"/>
  <c r="A154" i="1"/>
  <c r="A155" i="1"/>
  <c r="A156" i="1"/>
  <c r="A157" i="1"/>
  <c r="A158" i="1"/>
  <c r="A159" i="1"/>
  <c r="A160" i="1"/>
  <c r="A161" i="1"/>
  <c r="A162" i="1"/>
  <c r="A163" i="1"/>
  <c r="A164" i="1"/>
  <c r="A166" i="1"/>
  <c r="A167" i="1"/>
  <c r="A168" i="1"/>
  <c r="A169" i="1"/>
  <c r="A165" i="1"/>
  <c r="A170" i="1"/>
  <c r="A171" i="1"/>
  <c r="A172" i="1"/>
  <c r="A173" i="1"/>
  <c r="A174" i="1"/>
  <c r="A510" i="1"/>
  <c r="A175" i="1"/>
  <c r="A176" i="1"/>
  <c r="A177" i="1"/>
  <c r="A178" i="1"/>
  <c r="A179" i="1"/>
  <c r="A181" i="1"/>
  <c r="A182" i="1"/>
  <c r="A183" i="1"/>
  <c r="A184" i="1"/>
  <c r="A185" i="1"/>
  <c r="A186" i="1"/>
  <c r="A187" i="1"/>
  <c r="A180" i="1"/>
  <c r="A207" i="1"/>
  <c r="A188" i="1"/>
  <c r="A189" i="1"/>
  <c r="A190" i="1"/>
  <c r="A191" i="1"/>
  <c r="A192" i="1"/>
  <c r="A193" i="1"/>
  <c r="A194" i="1"/>
  <c r="A195" i="1"/>
  <c r="A196" i="1"/>
  <c r="A197" i="1"/>
  <c r="A198" i="1"/>
  <c r="A199" i="1"/>
  <c r="A200" i="1"/>
  <c r="A201" i="1"/>
  <c r="A202" i="1"/>
  <c r="A203" i="1"/>
  <c r="A204" i="1"/>
  <c r="A205" i="1"/>
  <c r="A206" i="1"/>
  <c r="A208" i="1"/>
  <c r="A209" i="1"/>
  <c r="A211" i="1"/>
  <c r="A212" i="1"/>
  <c r="A213" i="1"/>
  <c r="A214" i="1"/>
  <c r="A215" i="1"/>
  <c r="A216" i="1"/>
  <c r="A217" i="1"/>
  <c r="A218" i="1"/>
  <c r="A219" i="1"/>
  <c r="A220" i="1"/>
  <c r="A221" i="1"/>
  <c r="A222" i="1"/>
  <c r="A223" i="1"/>
  <c r="A225" i="1"/>
  <c r="A226" i="1"/>
  <c r="A224" i="1"/>
  <c r="A227" i="1"/>
  <c r="A229" i="1"/>
  <c r="A230" i="1"/>
  <c r="A262" i="1"/>
  <c r="A333" i="1"/>
  <c r="A231" i="1"/>
  <c r="A228" i="1"/>
  <c r="A232" i="1"/>
  <c r="A234" i="1"/>
  <c r="A235" i="1"/>
  <c r="A236" i="1"/>
  <c r="A237" i="1"/>
  <c r="A238" i="1"/>
  <c r="A239" i="1"/>
  <c r="A240" i="1"/>
  <c r="A241" i="1"/>
  <c r="A242" i="1"/>
  <c r="A243" i="1"/>
  <c r="A244" i="1"/>
  <c r="A245" i="1"/>
  <c r="A246" i="1"/>
  <c r="A247" i="1"/>
  <c r="A251" i="1"/>
  <c r="A248" i="1"/>
  <c r="A249" i="1"/>
  <c r="A250" i="1"/>
  <c r="A252" i="1"/>
  <c r="A253" i="1"/>
  <c r="A254" i="1"/>
  <c r="A255" i="1"/>
  <c r="A256" i="1"/>
  <c r="A257" i="1"/>
  <c r="A258" i="1"/>
  <c r="A259" i="1"/>
  <c r="A260" i="1"/>
  <c r="A261" i="1"/>
  <c r="A263" i="1"/>
  <c r="A264" i="1"/>
  <c r="A265" i="1"/>
  <c r="A266" i="1"/>
  <c r="A267" i="1"/>
  <c r="A268" i="1"/>
  <c r="A269" i="1"/>
  <c r="A270" i="1"/>
  <c r="A271" i="1"/>
  <c r="A272" i="1"/>
  <c r="A273" i="1"/>
  <c r="A274" i="1"/>
  <c r="A276" i="1"/>
  <c r="A277" i="1"/>
  <c r="A278" i="1"/>
  <c r="A279" i="1"/>
  <c r="A280" i="1"/>
  <c r="A281" i="1"/>
  <c r="A282" i="1"/>
  <c r="A283" i="1"/>
  <c r="A284" i="1"/>
  <c r="A285" i="1"/>
  <c r="A286" i="1"/>
  <c r="A287" i="1"/>
  <c r="A288" i="1"/>
  <c r="A289" i="1"/>
  <c r="A290" i="1"/>
  <c r="A329" i="1"/>
  <c r="A339" i="1"/>
  <c r="A336" i="1"/>
  <c r="A292" i="1"/>
  <c r="A293" i="1"/>
  <c r="A294" i="1"/>
  <c r="A296" i="1"/>
  <c r="A297" i="1"/>
  <c r="A298" i="1"/>
  <c r="A299" i="1"/>
  <c r="A300" i="1"/>
  <c r="A301" i="1"/>
  <c r="A302" i="1"/>
  <c r="A303" i="1"/>
  <c r="A304" i="1"/>
  <c r="A305" i="1"/>
  <c r="A306" i="1"/>
  <c r="A307" i="1"/>
  <c r="A308" i="1"/>
  <c r="A309" i="1"/>
  <c r="A310" i="1"/>
  <c r="A311" i="1"/>
  <c r="A312" i="1"/>
  <c r="A313" i="1"/>
  <c r="A110" i="1"/>
  <c r="A233" i="1"/>
  <c r="A314" i="1"/>
  <c r="A315" i="1"/>
  <c r="A316" i="1"/>
  <c r="A317" i="1"/>
  <c r="A318" i="1"/>
  <c r="A323" i="1"/>
  <c r="A319" i="1"/>
  <c r="A320" i="1"/>
  <c r="A321" i="1"/>
  <c r="A322" i="1"/>
  <c r="A324" i="1"/>
  <c r="A325" i="1"/>
  <c r="A326" i="1"/>
  <c r="A327" i="1"/>
  <c r="A328" i="1"/>
  <c r="A330" i="1"/>
  <c r="A331" i="1"/>
  <c r="A334" i="1"/>
  <c r="A335" i="1"/>
  <c r="A337" i="1"/>
  <c r="A340" i="1"/>
  <c r="A341" i="1"/>
  <c r="A342" i="1"/>
  <c r="A343" i="1"/>
  <c r="A345" i="1"/>
  <c r="A346" i="1"/>
  <c r="A347" i="1"/>
  <c r="A348" i="1"/>
  <c r="A349" i="1"/>
  <c r="A350" i="1"/>
  <c r="A351" i="1"/>
  <c r="A352" i="1"/>
  <c r="A353" i="1"/>
  <c r="A354" i="1"/>
  <c r="A355" i="1"/>
  <c r="A356" i="1"/>
  <c r="A357" i="1"/>
  <c r="A358" i="1"/>
  <c r="A359" i="1"/>
  <c r="A360" i="1"/>
  <c r="A361" i="1"/>
  <c r="A362" i="1"/>
  <c r="A363" i="1"/>
  <c r="A364" i="1"/>
  <c r="A365" i="1"/>
  <c r="A366" i="1"/>
  <c r="A367" i="1"/>
  <c r="A371" i="1"/>
  <c r="A372" i="1"/>
  <c r="A373" i="1"/>
  <c r="A374" i="1"/>
  <c r="A375" i="1"/>
  <c r="A376" i="1"/>
  <c r="A377" i="1"/>
  <c r="A378" i="1"/>
  <c r="A379" i="1"/>
  <c r="A380" i="1"/>
  <c r="A291" i="1"/>
  <c r="A381" i="1"/>
  <c r="A382" i="1"/>
  <c r="A383" i="1"/>
  <c r="A384" i="1"/>
  <c r="A385" i="1"/>
  <c r="A386" i="1"/>
  <c r="A387" i="1"/>
  <c r="A388" i="1"/>
  <c r="A389" i="1"/>
  <c r="A390" i="1"/>
  <c r="A391" i="1"/>
  <c r="A392" i="1"/>
  <c r="A393" i="1"/>
  <c r="A394" i="1"/>
  <c r="A395" i="1"/>
  <c r="A396" i="1"/>
  <c r="A397" i="1"/>
  <c r="A398" i="1"/>
  <c r="A399" i="1"/>
  <c r="A400" i="1"/>
  <c r="A401" i="1"/>
  <c r="A402" i="1"/>
  <c r="A403" i="1"/>
  <c r="A404" i="1"/>
  <c r="A405" i="1"/>
  <c r="A406" i="1"/>
  <c r="A407" i="1"/>
  <c r="A408" i="1"/>
  <c r="A409" i="1"/>
  <c r="A410" i="1"/>
  <c r="A411" i="1"/>
  <c r="A412" i="1"/>
  <c r="A413" i="1"/>
  <c r="A414" i="1"/>
  <c r="A415" i="1"/>
  <c r="A416" i="1"/>
  <c r="A417" i="1"/>
  <c r="A418" i="1"/>
  <c r="A419" i="1"/>
  <c r="A420" i="1"/>
  <c r="A421" i="1"/>
  <c r="A422" i="1"/>
  <c r="A423" i="1"/>
  <c r="A424" i="1"/>
  <c r="A425" i="1"/>
  <c r="A426" i="1"/>
  <c r="A427" i="1"/>
  <c r="A428" i="1"/>
  <c r="A429" i="1"/>
  <c r="A430" i="1"/>
  <c r="A431" i="1"/>
  <c r="A432" i="1"/>
  <c r="A433" i="1"/>
  <c r="A275" i="1"/>
  <c r="A456" i="1"/>
  <c r="A210" i="1"/>
  <c r="A466" i="1"/>
  <c r="A434" i="1"/>
  <c r="A435" i="1"/>
  <c r="A436" i="1"/>
  <c r="A438" i="1"/>
  <c r="A439" i="1"/>
  <c r="A440" i="1"/>
  <c r="A441" i="1"/>
  <c r="A442" i="1"/>
  <c r="A443" i="1"/>
  <c r="A444" i="1"/>
  <c r="A445" i="1"/>
  <c r="A446" i="1"/>
  <c r="A447" i="1"/>
  <c r="A449" i="1"/>
  <c r="A450" i="1"/>
  <c r="A451" i="1"/>
  <c r="A452" i="1"/>
  <c r="A453" i="1"/>
  <c r="A454" i="1"/>
  <c r="A455" i="1"/>
  <c r="A457" i="1"/>
  <c r="A458" i="1"/>
  <c r="A459" i="1"/>
  <c r="A460" i="1"/>
  <c r="A461" i="1"/>
  <c r="A462" i="1"/>
  <c r="A463" i="1"/>
  <c r="A295" i="1"/>
  <c r="A437" i="1"/>
  <c r="A464" i="1"/>
  <c r="A465" i="1"/>
  <c r="A467" i="1"/>
  <c r="A468" i="1"/>
  <c r="A469" i="1"/>
  <c r="A470" i="1"/>
  <c r="A471" i="1"/>
  <c r="A472" i="1"/>
  <c r="A473" i="1"/>
  <c r="A474" i="1"/>
  <c r="A475" i="1"/>
  <c r="A476" i="1"/>
  <c r="A477" i="1"/>
  <c r="A478" i="1"/>
  <c r="A479" i="1"/>
  <c r="A480" i="1"/>
  <c r="A481" i="1"/>
  <c r="A482" i="1"/>
  <c r="A483" i="1"/>
  <c r="A484" i="1"/>
  <c r="A448" i="1"/>
  <c r="A485" i="1"/>
  <c r="A486" i="1"/>
  <c r="A487" i="1"/>
  <c r="A488" i="1"/>
  <c r="A489" i="1"/>
  <c r="A490" i="1"/>
  <c r="A491" i="1"/>
  <c r="A493" i="1"/>
  <c r="A495" i="1"/>
  <c r="A496" i="1"/>
  <c r="A497" i="1"/>
  <c r="A502" i="1"/>
  <c r="A503" i="1"/>
  <c r="A504" i="1"/>
  <c r="A498" i="1"/>
  <c r="A505" i="1"/>
  <c r="A506" i="1"/>
  <c r="A507" i="1"/>
  <c r="A508" i="1"/>
  <c r="A511" i="1"/>
  <c r="A512" i="1"/>
  <c r="A501" i="1"/>
  <c r="A509" i="1"/>
  <c r="A514" i="1"/>
  <c r="A515" i="1"/>
  <c r="A516" i="1"/>
  <c r="A517" i="1"/>
  <c r="A518" i="1"/>
  <c r="AM370" i="1"/>
  <c r="AM2" i="1"/>
  <c r="AM3" i="1"/>
  <c r="AM4" i="1"/>
  <c r="AM5" i="1"/>
  <c r="AM6" i="1"/>
  <c r="AM7" i="1"/>
  <c r="AM8" i="1"/>
  <c r="AM9" i="1"/>
  <c r="AM10" i="1"/>
  <c r="AM11" i="1"/>
  <c r="AM12" i="1"/>
  <c r="AM13" i="1"/>
  <c r="AM14" i="1"/>
  <c r="AM15" i="1"/>
  <c r="AM16" i="1"/>
  <c r="AM17" i="1"/>
  <c r="AM18" i="1"/>
  <c r="AM19" i="1"/>
  <c r="AM20" i="1"/>
  <c r="AM21" i="1"/>
  <c r="AM22" i="1"/>
  <c r="AM23" i="1"/>
  <c r="AM24" i="1"/>
  <c r="AM25" i="1"/>
  <c r="AM26" i="1"/>
  <c r="AM27" i="1"/>
  <c r="AM28" i="1"/>
  <c r="AM29" i="1"/>
  <c r="AM30" i="1"/>
  <c r="AM31" i="1"/>
  <c r="AM32" i="1"/>
  <c r="AM33" i="1"/>
  <c r="AM34" i="1"/>
  <c r="AM35" i="1"/>
  <c r="AM36" i="1"/>
  <c r="AM37" i="1"/>
  <c r="AM38" i="1"/>
  <c r="AM39" i="1"/>
  <c r="AM40" i="1"/>
  <c r="AM41" i="1"/>
  <c r="AM42" i="1"/>
  <c r="AM43" i="1"/>
  <c r="AM44" i="1"/>
  <c r="AM45" i="1"/>
  <c r="AM46" i="1"/>
  <c r="AM47" i="1"/>
  <c r="AM48" i="1"/>
  <c r="AM49" i="1"/>
  <c r="AM50" i="1"/>
  <c r="AM51" i="1"/>
  <c r="AM52" i="1"/>
  <c r="AM53" i="1"/>
  <c r="AM54" i="1"/>
  <c r="AM55" i="1"/>
  <c r="AM56" i="1"/>
  <c r="AM57" i="1"/>
  <c r="AM58" i="1"/>
  <c r="AM59" i="1"/>
  <c r="AM60" i="1"/>
  <c r="AM61" i="1"/>
  <c r="AM62" i="1"/>
  <c r="AM63" i="1"/>
  <c r="AM64" i="1"/>
  <c r="AM65" i="1"/>
  <c r="AM66" i="1"/>
  <c r="AM67" i="1"/>
  <c r="AM108" i="1"/>
  <c r="AM68" i="1"/>
  <c r="AM69" i="1"/>
  <c r="AM70" i="1"/>
  <c r="AM71" i="1"/>
  <c r="AM72" i="1"/>
  <c r="AM73" i="1"/>
  <c r="AM74" i="1"/>
  <c r="AM75" i="1"/>
  <c r="AM76" i="1"/>
  <c r="AM77" i="1"/>
  <c r="AM78" i="1"/>
  <c r="AM82" i="1"/>
  <c r="AM79" i="1"/>
  <c r="AM80" i="1"/>
  <c r="AM81" i="1"/>
  <c r="AM90" i="1"/>
  <c r="AM84" i="1"/>
  <c r="AM85" i="1"/>
  <c r="AM87" i="1"/>
  <c r="AM88" i="1"/>
  <c r="AM89" i="1"/>
  <c r="AM91" i="1"/>
  <c r="AM92" i="1"/>
  <c r="AM93" i="1"/>
  <c r="AM94" i="1"/>
  <c r="AM95" i="1"/>
  <c r="AM96" i="1"/>
  <c r="AM97" i="1"/>
  <c r="AM98" i="1"/>
  <c r="AM99" i="1"/>
  <c r="AM100" i="1"/>
  <c r="AM101" i="1"/>
  <c r="AM102" i="1"/>
  <c r="AM103" i="1"/>
  <c r="AM104" i="1"/>
  <c r="AM105" i="1"/>
  <c r="AM106" i="1"/>
  <c r="AM107" i="1"/>
  <c r="AM109" i="1"/>
  <c r="AM111" i="1"/>
  <c r="AM112" i="1"/>
  <c r="AM113" i="1"/>
  <c r="AM114" i="1"/>
  <c r="AM115" i="1"/>
  <c r="AM116" i="1"/>
  <c r="AM117" i="1"/>
  <c r="AM118" i="1"/>
  <c r="AM119" i="1"/>
  <c r="AM120" i="1"/>
  <c r="AM121" i="1"/>
  <c r="AM122" i="1"/>
  <c r="AM123" i="1"/>
  <c r="AM124" i="1"/>
  <c r="AM125" i="1"/>
  <c r="AM126" i="1"/>
  <c r="AM127" i="1"/>
  <c r="AM128" i="1"/>
  <c r="AM129" i="1"/>
  <c r="AM130" i="1"/>
  <c r="AM131" i="1"/>
  <c r="AM132" i="1"/>
  <c r="AM133" i="1"/>
  <c r="AM134" i="1"/>
  <c r="AM135" i="1"/>
  <c r="AM136" i="1"/>
  <c r="AM137" i="1"/>
  <c r="AM138" i="1"/>
  <c r="AM139" i="1"/>
  <c r="AM140" i="1"/>
  <c r="AM141" i="1"/>
  <c r="AM142" i="1"/>
  <c r="AM143" i="1"/>
  <c r="AM144" i="1"/>
  <c r="AM145" i="1"/>
  <c r="AM146" i="1"/>
  <c r="AM147" i="1"/>
  <c r="AM148" i="1"/>
  <c r="AM149" i="1"/>
  <c r="AM150" i="1"/>
  <c r="AM151" i="1"/>
  <c r="AM152" i="1"/>
  <c r="AM153" i="1"/>
  <c r="AM154" i="1"/>
  <c r="AM155" i="1"/>
  <c r="AM156" i="1"/>
  <c r="AM157" i="1"/>
  <c r="AM159" i="1"/>
  <c r="AM160" i="1"/>
  <c r="AM161" i="1"/>
  <c r="AM162" i="1"/>
  <c r="AM163" i="1"/>
  <c r="AM164" i="1"/>
  <c r="AM166" i="1"/>
  <c r="AM167" i="1"/>
  <c r="AM168" i="1"/>
  <c r="AM169" i="1"/>
  <c r="AM165" i="1"/>
  <c r="AM170" i="1"/>
  <c r="AM171" i="1"/>
  <c r="AM172" i="1"/>
  <c r="AM173" i="1"/>
  <c r="AM174" i="1"/>
  <c r="AM510" i="1"/>
  <c r="AM175" i="1"/>
  <c r="AM176" i="1"/>
  <c r="AM177" i="1"/>
  <c r="AM178" i="1"/>
  <c r="AM179" i="1"/>
  <c r="AM181" i="1"/>
  <c r="AM182" i="1"/>
  <c r="AM183" i="1"/>
  <c r="AM184" i="1"/>
  <c r="AM185" i="1"/>
  <c r="AM186" i="1"/>
  <c r="AM187" i="1"/>
  <c r="AM180" i="1"/>
  <c r="AM207" i="1"/>
  <c r="AM188" i="1"/>
  <c r="AM189" i="1"/>
  <c r="AM190" i="1"/>
  <c r="AM191" i="1"/>
  <c r="AM192" i="1"/>
  <c r="AM193" i="1"/>
  <c r="AM194" i="1"/>
  <c r="AM195" i="1"/>
  <c r="AM196" i="1"/>
  <c r="AM197" i="1"/>
  <c r="AM198" i="1"/>
  <c r="AM199" i="1"/>
  <c r="AM200" i="1"/>
  <c r="AM201" i="1"/>
  <c r="AM202" i="1"/>
  <c r="AM203" i="1"/>
  <c r="AM204" i="1"/>
  <c r="AM205" i="1"/>
  <c r="AM206" i="1"/>
  <c r="AM208" i="1"/>
  <c r="AM209" i="1"/>
  <c r="AM211" i="1"/>
  <c r="AM212" i="1"/>
  <c r="AM213" i="1"/>
  <c r="AM214" i="1"/>
  <c r="AM215" i="1"/>
  <c r="AM216" i="1"/>
  <c r="AM217" i="1"/>
  <c r="AM218" i="1"/>
  <c r="AM219" i="1"/>
  <c r="AM220" i="1"/>
  <c r="AM221" i="1"/>
  <c r="AM222" i="1"/>
  <c r="AM223" i="1"/>
  <c r="AM225" i="1"/>
  <c r="AM226" i="1"/>
  <c r="AM224" i="1"/>
  <c r="AM227" i="1"/>
  <c r="AM229" i="1"/>
  <c r="AM230" i="1"/>
  <c r="AM262" i="1"/>
  <c r="AM333" i="1"/>
  <c r="AM231" i="1"/>
  <c r="AM228" i="1"/>
  <c r="AM232" i="1"/>
  <c r="AM234" i="1"/>
  <c r="AM235" i="1"/>
  <c r="AM236" i="1"/>
  <c r="AM237" i="1"/>
  <c r="AM238" i="1"/>
  <c r="AM239" i="1"/>
  <c r="AM240" i="1"/>
  <c r="AM241" i="1"/>
  <c r="AM242" i="1"/>
  <c r="AM244" i="1"/>
  <c r="AM246" i="1"/>
  <c r="AM251" i="1"/>
  <c r="AM248" i="1"/>
  <c r="AM249" i="1"/>
  <c r="AM250" i="1"/>
  <c r="AM252" i="1"/>
  <c r="AM253" i="1"/>
  <c r="AM254" i="1"/>
  <c r="AM255" i="1"/>
  <c r="AM256" i="1"/>
  <c r="AM257" i="1"/>
  <c r="AM258" i="1"/>
  <c r="AM259" i="1"/>
  <c r="AM260" i="1"/>
  <c r="AM261" i="1"/>
  <c r="AM263" i="1"/>
  <c r="AM264" i="1"/>
  <c r="AM265" i="1"/>
  <c r="AM266" i="1"/>
  <c r="AM267" i="1"/>
  <c r="AM268" i="1"/>
  <c r="AM269" i="1"/>
  <c r="AM270" i="1"/>
  <c r="AM271" i="1"/>
  <c r="AM272" i="1"/>
  <c r="AM273" i="1"/>
  <c r="AM274" i="1"/>
  <c r="AM276" i="1"/>
  <c r="AM277" i="1"/>
  <c r="AM278" i="1"/>
  <c r="AM279" i="1"/>
  <c r="AM280" i="1"/>
  <c r="AM281" i="1"/>
  <c r="AM282" i="1"/>
  <c r="AM283" i="1"/>
  <c r="AM284" i="1"/>
  <c r="AM285" i="1"/>
  <c r="AM286" i="1"/>
  <c r="AM287" i="1"/>
  <c r="AM288" i="1"/>
  <c r="AM289" i="1"/>
  <c r="AM290" i="1"/>
  <c r="AM329" i="1"/>
  <c r="AM339" i="1"/>
  <c r="AM336" i="1"/>
  <c r="AM292" i="1"/>
  <c r="AM293" i="1"/>
  <c r="AM294" i="1"/>
  <c r="AM296" i="1"/>
  <c r="AM297" i="1"/>
  <c r="AM298" i="1"/>
  <c r="AM299" i="1"/>
  <c r="AM300" i="1"/>
  <c r="AM301" i="1"/>
  <c r="AM302" i="1"/>
  <c r="AM303" i="1"/>
  <c r="AM304" i="1"/>
  <c r="AM305" i="1"/>
  <c r="AM306" i="1"/>
  <c r="AM307" i="1"/>
  <c r="AM308" i="1"/>
  <c r="AM309" i="1"/>
  <c r="AM310" i="1"/>
  <c r="AM311" i="1"/>
  <c r="AM312" i="1"/>
  <c r="AM313" i="1"/>
  <c r="AM110" i="1"/>
  <c r="AM233" i="1"/>
  <c r="AM314" i="1"/>
  <c r="AM315" i="1"/>
  <c r="AM316" i="1"/>
  <c r="AM317" i="1"/>
  <c r="AM318" i="1"/>
  <c r="AM323" i="1"/>
  <c r="AM319" i="1"/>
  <c r="AM320" i="1"/>
  <c r="AM321" i="1"/>
  <c r="AM322" i="1"/>
  <c r="AM324" i="1"/>
  <c r="AM325" i="1"/>
  <c r="AM326" i="1"/>
  <c r="AM327" i="1"/>
  <c r="AM328" i="1"/>
  <c r="AM330" i="1"/>
  <c r="AM331" i="1"/>
  <c r="AM334" i="1"/>
  <c r="AM335" i="1"/>
  <c r="AM337" i="1"/>
  <c r="AM340" i="1"/>
  <c r="AM342" i="1"/>
  <c r="AM343" i="1"/>
  <c r="AM345" i="1"/>
  <c r="AM346" i="1"/>
  <c r="AM347" i="1"/>
  <c r="AM348" i="1"/>
  <c r="AM349" i="1"/>
  <c r="AM350" i="1"/>
  <c r="AM351" i="1"/>
  <c r="AM352" i="1"/>
  <c r="AM353" i="1"/>
  <c r="AM354" i="1"/>
  <c r="AM355" i="1"/>
  <c r="AM356" i="1"/>
  <c r="AM357" i="1"/>
  <c r="AM358" i="1"/>
  <c r="AM359" i="1"/>
  <c r="AM360" i="1"/>
  <c r="AM361" i="1"/>
  <c r="AM362" i="1"/>
  <c r="AM363" i="1"/>
  <c r="AM364" i="1"/>
  <c r="AM365" i="1"/>
  <c r="AM366" i="1"/>
  <c r="AM367" i="1"/>
  <c r="AM371" i="1"/>
  <c r="AM372" i="1"/>
  <c r="AM373" i="1"/>
  <c r="AM374" i="1"/>
  <c r="AM375" i="1"/>
  <c r="AM376" i="1"/>
  <c r="AM377" i="1"/>
  <c r="AM378" i="1"/>
  <c r="AM379" i="1"/>
  <c r="AM380" i="1"/>
  <c r="AM291" i="1"/>
  <c r="AM381" i="1"/>
  <c r="AM382" i="1"/>
  <c r="AM383" i="1"/>
  <c r="AM384" i="1"/>
  <c r="AM385" i="1"/>
  <c r="AM386" i="1"/>
  <c r="AM387" i="1"/>
  <c r="AM388" i="1"/>
  <c r="AM389" i="1"/>
  <c r="AM390" i="1"/>
  <c r="AM391" i="1"/>
  <c r="AM392" i="1"/>
  <c r="AM393" i="1"/>
  <c r="AM394" i="1"/>
  <c r="AM395" i="1"/>
  <c r="AM396" i="1"/>
  <c r="AM397" i="1"/>
  <c r="AM398" i="1"/>
  <c r="AM399" i="1"/>
  <c r="AM400" i="1"/>
  <c r="AM401" i="1"/>
  <c r="AM402" i="1"/>
  <c r="AM403" i="1"/>
  <c r="AM404" i="1"/>
  <c r="AM405" i="1"/>
  <c r="AM406" i="1"/>
  <c r="AM407" i="1"/>
  <c r="AM408" i="1"/>
  <c r="AM409" i="1"/>
  <c r="AM410" i="1"/>
  <c r="AM411" i="1"/>
  <c r="AM412" i="1"/>
  <c r="AM413" i="1"/>
  <c r="AM414" i="1"/>
  <c r="AM415" i="1"/>
  <c r="AM416" i="1"/>
  <c r="AM417" i="1"/>
  <c r="AM418" i="1"/>
  <c r="AM419" i="1"/>
  <c r="AM420" i="1"/>
  <c r="AM421" i="1"/>
  <c r="AM422" i="1"/>
  <c r="AM423" i="1"/>
  <c r="AM424" i="1"/>
  <c r="AM426" i="1"/>
  <c r="AM427" i="1"/>
  <c r="AM428" i="1"/>
  <c r="AM429" i="1"/>
  <c r="AM430" i="1"/>
  <c r="AM431" i="1"/>
  <c r="AM432" i="1"/>
  <c r="AM433" i="1"/>
  <c r="AM275" i="1"/>
  <c r="AM456" i="1"/>
  <c r="AM210" i="1"/>
  <c r="AM466" i="1"/>
  <c r="AM434" i="1"/>
  <c r="AM435" i="1"/>
  <c r="AM436" i="1"/>
  <c r="AM438" i="1"/>
  <c r="AM439" i="1"/>
  <c r="AM440" i="1"/>
  <c r="AM441" i="1"/>
  <c r="AM442" i="1"/>
  <c r="AM443" i="1"/>
  <c r="AM444" i="1"/>
  <c r="AM445" i="1"/>
  <c r="AM446" i="1"/>
  <c r="AM447" i="1"/>
  <c r="AM449" i="1"/>
  <c r="AM450" i="1"/>
  <c r="AM451" i="1"/>
  <c r="AM452" i="1"/>
  <c r="AM453" i="1"/>
  <c r="AM454" i="1"/>
  <c r="AM455" i="1"/>
  <c r="AM457" i="1"/>
  <c r="AM458" i="1"/>
  <c r="AM459" i="1"/>
  <c r="AM460" i="1"/>
  <c r="AM461" i="1"/>
  <c r="AM462" i="1"/>
  <c r="AM463" i="1"/>
  <c r="AM295" i="1"/>
  <c r="AM437" i="1"/>
  <c r="AM464" i="1"/>
  <c r="AM465" i="1"/>
  <c r="AM467" i="1"/>
  <c r="AM468" i="1"/>
  <c r="AM469" i="1"/>
  <c r="AM470" i="1"/>
  <c r="AM471" i="1"/>
  <c r="AM472" i="1"/>
  <c r="AM473" i="1"/>
  <c r="AM474" i="1"/>
  <c r="AM475" i="1"/>
  <c r="AM476" i="1"/>
  <c r="AM477" i="1"/>
  <c r="AM478" i="1"/>
  <c r="AM479" i="1"/>
  <c r="AM480" i="1"/>
  <c r="AM481" i="1"/>
  <c r="AM482" i="1"/>
  <c r="AM483" i="1"/>
  <c r="AM484" i="1"/>
  <c r="AM448" i="1"/>
  <c r="AM485" i="1"/>
  <c r="AM486" i="1"/>
  <c r="AM487" i="1"/>
  <c r="AM488" i="1"/>
  <c r="AM489" i="1"/>
  <c r="AM490" i="1"/>
  <c r="AM491" i="1"/>
  <c r="AM493" i="1"/>
  <c r="AM495" i="1"/>
  <c r="AM496" i="1"/>
  <c r="AM497" i="1"/>
  <c r="AM502" i="1"/>
  <c r="AM503" i="1"/>
  <c r="AM504" i="1"/>
  <c r="AM498" i="1"/>
  <c r="AM505" i="1"/>
  <c r="AM507" i="1"/>
  <c r="AM508" i="1"/>
  <c r="AM511" i="1"/>
  <c r="AM512" i="1"/>
  <c r="AM513" i="1"/>
  <c r="AM501" i="1"/>
  <c r="AM514" i="1"/>
  <c r="AM515" i="1"/>
  <c r="AM516" i="1"/>
  <c r="AM517" i="1"/>
  <c r="AM518" i="1"/>
  <c r="AM369" i="1"/>
  <c r="AR8" i="1"/>
  <c r="AF25" i="1"/>
  <c r="AF49" i="1"/>
  <c r="AP27" i="1"/>
  <c r="AR27" i="1" s="1"/>
  <c r="AF2" i="1"/>
  <c r="AP15" i="1"/>
  <c r="AR15" i="1" s="1"/>
  <c r="AF210" i="1"/>
  <c r="AF333" i="1"/>
  <c r="AF262" i="1"/>
  <c r="AF369" i="1"/>
  <c r="AF336" i="1"/>
  <c r="AF339" i="1"/>
  <c r="AB482" i="20"/>
  <c r="AA482" i="20"/>
  <c r="Z482" i="20"/>
  <c r="Y482" i="20"/>
  <c r="X482" i="20"/>
  <c r="W482" i="20"/>
  <c r="V482" i="20"/>
  <c r="AC2" i="20"/>
  <c r="A2" i="20"/>
  <c r="AC481" i="20"/>
  <c r="A481" i="20"/>
  <c r="AC480" i="20"/>
  <c r="A480" i="20"/>
  <c r="AC479" i="20"/>
  <c r="A479" i="20"/>
  <c r="AC478" i="20"/>
  <c r="A478" i="20"/>
  <c r="AC477" i="20"/>
  <c r="A477" i="20"/>
  <c r="AC476" i="20"/>
  <c r="A476" i="20"/>
  <c r="AC475" i="20"/>
  <c r="A475" i="20"/>
  <c r="AC474" i="20"/>
  <c r="A474" i="20"/>
  <c r="AC473" i="20"/>
  <c r="A473" i="20"/>
  <c r="AC472" i="20"/>
  <c r="A472" i="20"/>
  <c r="AC471" i="20"/>
  <c r="A471" i="20"/>
  <c r="AC470" i="20"/>
  <c r="A470" i="20"/>
  <c r="AC469" i="20"/>
  <c r="A469" i="20"/>
  <c r="AC468" i="20"/>
  <c r="A468" i="20"/>
  <c r="AC467" i="20"/>
  <c r="A467" i="20"/>
  <c r="AC466" i="20"/>
  <c r="A466" i="20"/>
  <c r="AC465" i="20"/>
  <c r="A465" i="20"/>
  <c r="AC464" i="20"/>
  <c r="A464" i="20"/>
  <c r="AC463" i="20"/>
  <c r="A463" i="20"/>
  <c r="AC462" i="20"/>
  <c r="A462" i="20"/>
  <c r="AC461" i="20"/>
  <c r="A461" i="20"/>
  <c r="AC460" i="20"/>
  <c r="A460" i="20"/>
  <c r="AC459" i="20"/>
  <c r="A459" i="20"/>
  <c r="AC458" i="20"/>
  <c r="A458" i="20"/>
  <c r="AC457" i="20"/>
  <c r="A457" i="20"/>
  <c r="AC456" i="20"/>
  <c r="A456" i="20"/>
  <c r="AC455" i="20"/>
  <c r="A455" i="20"/>
  <c r="AC454" i="20"/>
  <c r="A454" i="20"/>
  <c r="AC453" i="20"/>
  <c r="A453" i="20"/>
  <c r="AC452" i="20"/>
  <c r="A452" i="20"/>
  <c r="AC451" i="20"/>
  <c r="A451" i="20"/>
  <c r="AC450" i="20"/>
  <c r="A450" i="20"/>
  <c r="AC449" i="20"/>
  <c r="A449" i="20"/>
  <c r="AC448" i="20"/>
  <c r="A448" i="20"/>
  <c r="AC447" i="20"/>
  <c r="A447" i="20"/>
  <c r="AC446" i="20"/>
  <c r="A446" i="20"/>
  <c r="AC445" i="20"/>
  <c r="A445" i="20"/>
  <c r="AC444" i="20"/>
  <c r="A444" i="20"/>
  <c r="AC443" i="20"/>
  <c r="A443" i="20"/>
  <c r="AC442" i="20"/>
  <c r="A442" i="20"/>
  <c r="AC441" i="20"/>
  <c r="A441" i="20"/>
  <c r="AC440" i="20"/>
  <c r="A440" i="20"/>
  <c r="AC439" i="20"/>
  <c r="A439" i="20"/>
  <c r="AC438" i="20"/>
  <c r="A438" i="20"/>
  <c r="AC437" i="20"/>
  <c r="A437" i="20"/>
  <c r="AC436" i="20"/>
  <c r="A436" i="20"/>
  <c r="AC435" i="20"/>
  <c r="A435" i="20"/>
  <c r="AC434" i="20"/>
  <c r="A434" i="20"/>
  <c r="AC433" i="20"/>
  <c r="A433" i="20"/>
  <c r="AC432" i="20"/>
  <c r="A432" i="20"/>
  <c r="AC431" i="20"/>
  <c r="A431" i="20"/>
  <c r="AC430" i="20"/>
  <c r="A430" i="20"/>
  <c r="AC429" i="20"/>
  <c r="A429" i="20"/>
  <c r="AC428" i="20"/>
  <c r="A428" i="20"/>
  <c r="AC427" i="20"/>
  <c r="A427" i="20"/>
  <c r="AC426" i="20"/>
  <c r="A426" i="20"/>
  <c r="AC425" i="20"/>
  <c r="A425" i="20"/>
  <c r="AC424" i="20"/>
  <c r="A424" i="20"/>
  <c r="AC423" i="20"/>
  <c r="A423" i="20"/>
  <c r="AC422" i="20"/>
  <c r="A422" i="20"/>
  <c r="AC421" i="20"/>
  <c r="A421" i="20"/>
  <c r="AC420" i="20"/>
  <c r="A420" i="20"/>
  <c r="AC419" i="20"/>
  <c r="A419" i="20"/>
  <c r="AC418" i="20"/>
  <c r="A418" i="20"/>
  <c r="AC417" i="20"/>
  <c r="A417" i="20"/>
  <c r="AC416" i="20"/>
  <c r="A416" i="20"/>
  <c r="AC415" i="20"/>
  <c r="A415" i="20"/>
  <c r="AC414" i="20"/>
  <c r="A414" i="20"/>
  <c r="AC413" i="20"/>
  <c r="A413" i="20"/>
  <c r="AC412" i="20"/>
  <c r="A412" i="20"/>
  <c r="AC411" i="20"/>
  <c r="A411" i="20"/>
  <c r="AC410" i="20"/>
  <c r="A410" i="20"/>
  <c r="AC409" i="20"/>
  <c r="A409" i="20"/>
  <c r="AC408" i="20"/>
  <c r="A408" i="20"/>
  <c r="AC407" i="20"/>
  <c r="A407" i="20"/>
  <c r="AC406" i="20"/>
  <c r="A406" i="20"/>
  <c r="AC405" i="20"/>
  <c r="A405" i="20"/>
  <c r="AC404" i="20"/>
  <c r="A404" i="20"/>
  <c r="AC403" i="20"/>
  <c r="A403" i="20"/>
  <c r="AC402" i="20"/>
  <c r="A402" i="20"/>
  <c r="AC401" i="20"/>
  <c r="A401" i="20"/>
  <c r="AC400" i="20"/>
  <c r="A400" i="20"/>
  <c r="AC399" i="20"/>
  <c r="A399" i="20"/>
  <c r="AC398" i="20"/>
  <c r="A398" i="20"/>
  <c r="AC397" i="20"/>
  <c r="A397" i="20"/>
  <c r="AC396" i="20"/>
  <c r="A396" i="20"/>
  <c r="AC395" i="20"/>
  <c r="A395" i="20"/>
  <c r="AC394" i="20"/>
  <c r="A394" i="20"/>
  <c r="AC393" i="20"/>
  <c r="A393" i="20"/>
  <c r="AC392" i="20"/>
  <c r="A392" i="20"/>
  <c r="AC391" i="20"/>
  <c r="A391" i="20"/>
  <c r="AC390" i="20"/>
  <c r="A390" i="20"/>
  <c r="AC389" i="20"/>
  <c r="A389" i="20"/>
  <c r="AC388" i="20"/>
  <c r="A388" i="20"/>
  <c r="AC387" i="20"/>
  <c r="A387" i="20"/>
  <c r="AC386" i="20"/>
  <c r="A386" i="20"/>
  <c r="AC385" i="20"/>
  <c r="A385" i="20"/>
  <c r="AC384" i="20"/>
  <c r="A384" i="20"/>
  <c r="AC383" i="20"/>
  <c r="A383" i="20"/>
  <c r="AC382" i="20"/>
  <c r="A382" i="20"/>
  <c r="AC381" i="20"/>
  <c r="A381" i="20"/>
  <c r="AC380" i="20"/>
  <c r="A380" i="20"/>
  <c r="AC379" i="20"/>
  <c r="A379" i="20"/>
  <c r="AC378" i="20"/>
  <c r="A378" i="20"/>
  <c r="AC377" i="20"/>
  <c r="A377" i="20"/>
  <c r="AC376" i="20"/>
  <c r="A376" i="20"/>
  <c r="AC375" i="20"/>
  <c r="A375" i="20"/>
  <c r="AC374" i="20"/>
  <c r="A374" i="20"/>
  <c r="AC373" i="20"/>
  <c r="A373" i="20"/>
  <c r="AC372" i="20"/>
  <c r="A372" i="20"/>
  <c r="AC371" i="20"/>
  <c r="A371" i="20"/>
  <c r="AC370" i="20"/>
  <c r="A370" i="20"/>
  <c r="AC369" i="20"/>
  <c r="A369" i="20"/>
  <c r="AC368" i="20"/>
  <c r="A368" i="20"/>
  <c r="AC367" i="20"/>
  <c r="A367" i="20"/>
  <c r="AC366" i="20"/>
  <c r="A366" i="20"/>
  <c r="AC365" i="20"/>
  <c r="A365" i="20"/>
  <c r="AC364" i="20"/>
  <c r="A364" i="20"/>
  <c r="AC363" i="20"/>
  <c r="A363" i="20"/>
  <c r="AC362" i="20"/>
  <c r="A362" i="20"/>
  <c r="AC361" i="20"/>
  <c r="A361" i="20"/>
  <c r="AC360" i="20"/>
  <c r="A360" i="20"/>
  <c r="AC359" i="20"/>
  <c r="A359" i="20"/>
  <c r="AC358" i="20"/>
  <c r="A358" i="20"/>
  <c r="AC357" i="20"/>
  <c r="A357" i="20"/>
  <c r="AC356" i="20"/>
  <c r="A356" i="20"/>
  <c r="AC355" i="20"/>
  <c r="A355" i="20"/>
  <c r="AC354" i="20"/>
  <c r="A354" i="20"/>
  <c r="AC353" i="20"/>
  <c r="A353" i="20"/>
  <c r="AC352" i="20"/>
  <c r="A352" i="20"/>
  <c r="AC351" i="20"/>
  <c r="A351" i="20"/>
  <c r="AC350" i="20"/>
  <c r="A350" i="20"/>
  <c r="AC349" i="20"/>
  <c r="A349" i="20"/>
  <c r="AC348" i="20"/>
  <c r="A348" i="20"/>
  <c r="AC347" i="20"/>
  <c r="A347" i="20"/>
  <c r="AC346" i="20"/>
  <c r="A346" i="20"/>
  <c r="AC345" i="20"/>
  <c r="A345" i="20"/>
  <c r="AC344" i="20"/>
  <c r="A344" i="20"/>
  <c r="AC343" i="20"/>
  <c r="A343" i="20"/>
  <c r="AC342" i="20"/>
  <c r="A342" i="20"/>
  <c r="AC341" i="20"/>
  <c r="A341" i="20"/>
  <c r="AC340" i="20"/>
  <c r="A340" i="20"/>
  <c r="AC339" i="20"/>
  <c r="A339" i="20"/>
  <c r="AC338" i="20"/>
  <c r="A338" i="20"/>
  <c r="AC337" i="20"/>
  <c r="A337" i="20"/>
  <c r="AC336" i="20"/>
  <c r="A336" i="20"/>
  <c r="AC335" i="20"/>
  <c r="A335" i="20"/>
  <c r="AC334" i="20"/>
  <c r="A334" i="20"/>
  <c r="AC333" i="20"/>
  <c r="A333" i="20"/>
  <c r="AC332" i="20"/>
  <c r="A332" i="20"/>
  <c r="AC331" i="20"/>
  <c r="A331" i="20"/>
  <c r="AC330" i="20"/>
  <c r="A330" i="20"/>
  <c r="AC329" i="20"/>
  <c r="A329" i="20"/>
  <c r="AC328" i="20"/>
  <c r="A328" i="20"/>
  <c r="AC327" i="20"/>
  <c r="A327" i="20"/>
  <c r="AC326" i="20"/>
  <c r="A326" i="20"/>
  <c r="AC325" i="20"/>
  <c r="A325" i="20"/>
  <c r="AC324" i="20"/>
  <c r="A324" i="20"/>
  <c r="AC323" i="20"/>
  <c r="A323" i="20"/>
  <c r="AC322" i="20"/>
  <c r="A322" i="20"/>
  <c r="AC321" i="20"/>
  <c r="A321" i="20"/>
  <c r="AC320" i="20"/>
  <c r="A320" i="20"/>
  <c r="AC319" i="20"/>
  <c r="A319" i="20"/>
  <c r="AC318" i="20"/>
  <c r="A318" i="20"/>
  <c r="AC317" i="20"/>
  <c r="A317" i="20"/>
  <c r="AC316" i="20"/>
  <c r="A316" i="20"/>
  <c r="AC315" i="20"/>
  <c r="A315" i="20"/>
  <c r="AC314" i="20"/>
  <c r="A314" i="20"/>
  <c r="AC313" i="20"/>
  <c r="A313" i="20"/>
  <c r="AC312" i="20"/>
  <c r="A312" i="20"/>
  <c r="AC311" i="20"/>
  <c r="A311" i="20"/>
  <c r="AC310" i="20"/>
  <c r="A310" i="20"/>
  <c r="AC309" i="20"/>
  <c r="A309" i="20"/>
  <c r="AC308" i="20"/>
  <c r="A308" i="20"/>
  <c r="AC307" i="20"/>
  <c r="A307" i="20"/>
  <c r="AC306" i="20"/>
  <c r="A306" i="20"/>
  <c r="AC305" i="20"/>
  <c r="A305" i="20"/>
  <c r="AC304" i="20"/>
  <c r="A304" i="20"/>
  <c r="AC303" i="20"/>
  <c r="A303" i="20"/>
  <c r="AC302" i="20"/>
  <c r="A302" i="20"/>
  <c r="AC301" i="20"/>
  <c r="A301" i="20"/>
  <c r="AC300" i="20"/>
  <c r="A300" i="20"/>
  <c r="AC299" i="20"/>
  <c r="A299" i="20"/>
  <c r="AC298" i="20"/>
  <c r="A298" i="20"/>
  <c r="AC297" i="20"/>
  <c r="A297" i="20"/>
  <c r="AC296" i="20"/>
  <c r="A296" i="20"/>
  <c r="AC295" i="20"/>
  <c r="A295" i="20"/>
  <c r="AC294" i="20"/>
  <c r="A294" i="20"/>
  <c r="AC293" i="20"/>
  <c r="A293" i="20"/>
  <c r="AC292" i="20"/>
  <c r="A292" i="20"/>
  <c r="AC291" i="20"/>
  <c r="A291" i="20"/>
  <c r="AC290" i="20"/>
  <c r="A290" i="20"/>
  <c r="AC289" i="20"/>
  <c r="A289" i="20"/>
  <c r="AC288" i="20"/>
  <c r="A288" i="20"/>
  <c r="AC287" i="20"/>
  <c r="A287" i="20"/>
  <c r="AC286" i="20"/>
  <c r="A286" i="20"/>
  <c r="AC285" i="20"/>
  <c r="A285" i="20"/>
  <c r="AC284" i="20"/>
  <c r="A284" i="20"/>
  <c r="AC283" i="20"/>
  <c r="A283" i="20"/>
  <c r="AC282" i="20"/>
  <c r="A282" i="20"/>
  <c r="AC281" i="20"/>
  <c r="A281" i="20"/>
  <c r="AC280" i="20"/>
  <c r="A280" i="20"/>
  <c r="AC279" i="20"/>
  <c r="A279" i="20"/>
  <c r="AC278" i="20"/>
  <c r="A278" i="20"/>
  <c r="AC277" i="20"/>
  <c r="A277" i="20"/>
  <c r="AC276" i="20"/>
  <c r="A276" i="20"/>
  <c r="AC275" i="20"/>
  <c r="A275" i="20"/>
  <c r="AC274" i="20"/>
  <c r="A274" i="20"/>
  <c r="AC273" i="20"/>
  <c r="A273" i="20"/>
  <c r="AC272" i="20"/>
  <c r="A272" i="20"/>
  <c r="AC271" i="20"/>
  <c r="A271" i="20"/>
  <c r="AC270" i="20"/>
  <c r="A270" i="20"/>
  <c r="AC269" i="20"/>
  <c r="A269" i="20"/>
  <c r="AC268" i="20"/>
  <c r="A268" i="20"/>
  <c r="AC267" i="20"/>
  <c r="A267" i="20"/>
  <c r="AC266" i="20"/>
  <c r="A266" i="20"/>
  <c r="AC265" i="20"/>
  <c r="A265" i="20"/>
  <c r="AC264" i="20"/>
  <c r="A264" i="20"/>
  <c r="AC263" i="20"/>
  <c r="A263" i="20"/>
  <c r="AC262" i="20"/>
  <c r="A262" i="20"/>
  <c r="AC261" i="20"/>
  <c r="A261" i="20"/>
  <c r="AC260" i="20"/>
  <c r="A260" i="20"/>
  <c r="AC259" i="20"/>
  <c r="A259" i="20"/>
  <c r="AC258" i="20"/>
  <c r="A258" i="20"/>
  <c r="AC257" i="20"/>
  <c r="A257" i="20"/>
  <c r="AC256" i="20"/>
  <c r="A256" i="20"/>
  <c r="AC255" i="20"/>
  <c r="A255" i="20"/>
  <c r="AC254" i="20"/>
  <c r="A254" i="20"/>
  <c r="AC253" i="20"/>
  <c r="A253" i="20"/>
  <c r="AC252" i="20"/>
  <c r="A252" i="20"/>
  <c r="AC251" i="20"/>
  <c r="A251" i="20"/>
  <c r="AC250" i="20"/>
  <c r="A250" i="20"/>
  <c r="AC249" i="20"/>
  <c r="A249" i="20"/>
  <c r="AC248" i="20"/>
  <c r="A248" i="20"/>
  <c r="AC247" i="20"/>
  <c r="A247" i="20"/>
  <c r="AC246" i="20"/>
  <c r="A246" i="20"/>
  <c r="AC245" i="20"/>
  <c r="A245" i="20"/>
  <c r="AC244" i="20"/>
  <c r="A244" i="20"/>
  <c r="AC243" i="20"/>
  <c r="A243" i="20"/>
  <c r="AC242" i="20"/>
  <c r="A242" i="20"/>
  <c r="AC241" i="20"/>
  <c r="A241" i="20"/>
  <c r="AC240" i="20"/>
  <c r="A240" i="20"/>
  <c r="AC239" i="20"/>
  <c r="A239" i="20"/>
  <c r="AC238" i="20"/>
  <c r="A238" i="20"/>
  <c r="AC237" i="20"/>
  <c r="A237" i="20"/>
  <c r="AC236" i="20"/>
  <c r="A236" i="20"/>
  <c r="AC235" i="20"/>
  <c r="A235" i="20"/>
  <c r="AC234" i="20"/>
  <c r="A234" i="20"/>
  <c r="AC233" i="20"/>
  <c r="A233" i="20"/>
  <c r="AC232" i="20"/>
  <c r="A232" i="20"/>
  <c r="AC231" i="20"/>
  <c r="A231" i="20"/>
  <c r="AC230" i="20"/>
  <c r="A230" i="20"/>
  <c r="AC229" i="20"/>
  <c r="A229" i="20"/>
  <c r="AC228" i="20"/>
  <c r="A228" i="20"/>
  <c r="AC227" i="20"/>
  <c r="A227" i="20"/>
  <c r="AC226" i="20"/>
  <c r="A226" i="20"/>
  <c r="AC225" i="20"/>
  <c r="A225" i="20"/>
  <c r="AC224" i="20"/>
  <c r="A224" i="20"/>
  <c r="AC223" i="20"/>
  <c r="A223" i="20"/>
  <c r="AC222" i="20"/>
  <c r="A222" i="20"/>
  <c r="AC221" i="20"/>
  <c r="A221" i="20"/>
  <c r="AC220" i="20"/>
  <c r="A220" i="20"/>
  <c r="AC219" i="20"/>
  <c r="A219" i="20"/>
  <c r="AC218" i="20"/>
  <c r="A218" i="20"/>
  <c r="AC217" i="20"/>
  <c r="A217" i="20"/>
  <c r="AC216" i="20"/>
  <c r="A216" i="20"/>
  <c r="AC215" i="20"/>
  <c r="A215" i="20"/>
  <c r="AC214" i="20"/>
  <c r="A214" i="20"/>
  <c r="AC213" i="20"/>
  <c r="A213" i="20"/>
  <c r="AC212" i="20"/>
  <c r="A212" i="20"/>
  <c r="AC211" i="20"/>
  <c r="A211" i="20"/>
  <c r="AC210" i="20"/>
  <c r="A210" i="20"/>
  <c r="AC209" i="20"/>
  <c r="A209" i="20"/>
  <c r="AC208" i="20"/>
  <c r="A208" i="20"/>
  <c r="AC207" i="20"/>
  <c r="A207" i="20"/>
  <c r="AC206" i="20"/>
  <c r="A206" i="20"/>
  <c r="AC205" i="20"/>
  <c r="A205" i="20"/>
  <c r="AC204" i="20"/>
  <c r="A204" i="20"/>
  <c r="AC203" i="20"/>
  <c r="A203" i="20"/>
  <c r="AC202" i="20"/>
  <c r="A202" i="20"/>
  <c r="AC201" i="20"/>
  <c r="A201" i="20"/>
  <c r="AC200" i="20"/>
  <c r="A200" i="20"/>
  <c r="AC199" i="20"/>
  <c r="A199" i="20"/>
  <c r="AC198" i="20"/>
  <c r="A198" i="20"/>
  <c r="AC197" i="20"/>
  <c r="A197" i="20"/>
  <c r="AC196" i="20"/>
  <c r="A196" i="20"/>
  <c r="AC195" i="20"/>
  <c r="A195" i="20"/>
  <c r="AC194" i="20"/>
  <c r="A194" i="20"/>
  <c r="AC193" i="20"/>
  <c r="A193" i="20"/>
  <c r="AC192" i="20"/>
  <c r="A192" i="20"/>
  <c r="AC191" i="20"/>
  <c r="A191" i="20"/>
  <c r="AC190" i="20"/>
  <c r="A190" i="20"/>
  <c r="AC189" i="20"/>
  <c r="A189" i="20"/>
  <c r="AC188" i="20"/>
  <c r="A188" i="20"/>
  <c r="AC187" i="20"/>
  <c r="A187" i="20"/>
  <c r="AC186" i="20"/>
  <c r="A186" i="20"/>
  <c r="AC185" i="20"/>
  <c r="A185" i="20"/>
  <c r="AC184" i="20"/>
  <c r="A184" i="20"/>
  <c r="AC183" i="20"/>
  <c r="A183" i="20"/>
  <c r="AC182" i="20"/>
  <c r="A182" i="20"/>
  <c r="AC181" i="20"/>
  <c r="A181" i="20"/>
  <c r="AC180" i="20"/>
  <c r="A180" i="20"/>
  <c r="AC179" i="20"/>
  <c r="A179" i="20"/>
  <c r="AC178" i="20"/>
  <c r="A178" i="20"/>
  <c r="AC177" i="20"/>
  <c r="A177" i="20"/>
  <c r="AC176" i="20"/>
  <c r="A176" i="20"/>
  <c r="AC175" i="20"/>
  <c r="A175" i="20"/>
  <c r="AC174" i="20"/>
  <c r="A174" i="20"/>
  <c r="AC173" i="20"/>
  <c r="A173" i="20"/>
  <c r="AC172" i="20"/>
  <c r="A172" i="20"/>
  <c r="AC171" i="20"/>
  <c r="A171" i="20"/>
  <c r="AC170" i="20"/>
  <c r="A170" i="20"/>
  <c r="AC169" i="20"/>
  <c r="A169" i="20"/>
  <c r="AC168" i="20"/>
  <c r="A168" i="20"/>
  <c r="AC167" i="20"/>
  <c r="A167" i="20"/>
  <c r="AC166" i="20"/>
  <c r="A166" i="20"/>
  <c r="AC165" i="20"/>
  <c r="A165" i="20"/>
  <c r="AC164" i="20"/>
  <c r="A164" i="20"/>
  <c r="AC163" i="20"/>
  <c r="A163" i="20"/>
  <c r="AC162" i="20"/>
  <c r="A162" i="20"/>
  <c r="AC161" i="20"/>
  <c r="A161" i="20"/>
  <c r="AC160" i="20"/>
  <c r="A160" i="20"/>
  <c r="AC159" i="20"/>
  <c r="A159" i="20"/>
  <c r="AC158" i="20"/>
  <c r="A158" i="20"/>
  <c r="AC157" i="20"/>
  <c r="A157" i="20"/>
  <c r="AC156" i="20"/>
  <c r="A156" i="20"/>
  <c r="AC155" i="20"/>
  <c r="A155" i="20"/>
  <c r="AC154" i="20"/>
  <c r="A154" i="20"/>
  <c r="AC153" i="20"/>
  <c r="A153" i="20"/>
  <c r="AC152" i="20"/>
  <c r="A152" i="20"/>
  <c r="AC151" i="20"/>
  <c r="A151" i="20"/>
  <c r="AC150" i="20"/>
  <c r="A150" i="20"/>
  <c r="AC149" i="20"/>
  <c r="A149" i="20"/>
  <c r="AC148" i="20"/>
  <c r="A148" i="20"/>
  <c r="AC147" i="20"/>
  <c r="A147" i="20"/>
  <c r="AC146" i="20"/>
  <c r="A146" i="20"/>
  <c r="AC145" i="20"/>
  <c r="A145" i="20"/>
  <c r="AC144" i="20"/>
  <c r="A144" i="20"/>
  <c r="AC143" i="20"/>
  <c r="A143" i="20"/>
  <c r="AC142" i="20"/>
  <c r="A142" i="20"/>
  <c r="AC141" i="20"/>
  <c r="A141" i="20"/>
  <c r="AC140" i="20"/>
  <c r="A140" i="20"/>
  <c r="AC139" i="20"/>
  <c r="A139" i="20"/>
  <c r="AC138" i="20"/>
  <c r="A138" i="20"/>
  <c r="AC137" i="20"/>
  <c r="A137" i="20"/>
  <c r="AC136" i="20"/>
  <c r="A136" i="20"/>
  <c r="AC135" i="20"/>
  <c r="A135" i="20"/>
  <c r="AC134" i="20"/>
  <c r="A134" i="20"/>
  <c r="AC133" i="20"/>
  <c r="A133" i="20"/>
  <c r="AC132" i="20"/>
  <c r="A132" i="20"/>
  <c r="AC131" i="20"/>
  <c r="A131" i="20"/>
  <c r="AC130" i="20"/>
  <c r="A130" i="20"/>
  <c r="AC129" i="20"/>
  <c r="A129" i="20"/>
  <c r="AC128" i="20"/>
  <c r="A128" i="20"/>
  <c r="AC127" i="20"/>
  <c r="A127" i="20"/>
  <c r="AC126" i="20"/>
  <c r="A126" i="20"/>
  <c r="AC125" i="20"/>
  <c r="A125" i="20"/>
  <c r="AC124" i="20"/>
  <c r="A124" i="20"/>
  <c r="AC123" i="20"/>
  <c r="A123" i="20"/>
  <c r="AC122" i="20"/>
  <c r="A122" i="20"/>
  <c r="AC121" i="20"/>
  <c r="A121" i="20"/>
  <c r="AC120" i="20"/>
  <c r="A120" i="20"/>
  <c r="AC119" i="20"/>
  <c r="A119" i="20"/>
  <c r="AC118" i="20"/>
  <c r="A118" i="20"/>
  <c r="AC117" i="20"/>
  <c r="A117" i="20"/>
  <c r="AC116" i="20"/>
  <c r="A116" i="20"/>
  <c r="AC115" i="20"/>
  <c r="A115" i="20"/>
  <c r="AC114" i="20"/>
  <c r="A114" i="20"/>
  <c r="AC113" i="20"/>
  <c r="A113" i="20"/>
  <c r="AC112" i="20"/>
  <c r="A112" i="20"/>
  <c r="AC111" i="20"/>
  <c r="A111" i="20"/>
  <c r="AC110" i="20"/>
  <c r="A110" i="20"/>
  <c r="AC109" i="20"/>
  <c r="A109" i="20"/>
  <c r="AC108" i="20"/>
  <c r="A108" i="20"/>
  <c r="AC107" i="20"/>
  <c r="A107" i="20"/>
  <c r="AC106" i="20"/>
  <c r="A106" i="20"/>
  <c r="AC105" i="20"/>
  <c r="A105" i="20"/>
  <c r="AC104" i="20"/>
  <c r="A104" i="20"/>
  <c r="AC103" i="20"/>
  <c r="A103" i="20"/>
  <c r="AC102" i="20"/>
  <c r="A102" i="20"/>
  <c r="AC101" i="20"/>
  <c r="A101" i="20"/>
  <c r="AC100" i="20"/>
  <c r="A100" i="20"/>
  <c r="AC99" i="20"/>
  <c r="A99" i="20"/>
  <c r="AC98" i="20"/>
  <c r="A98" i="20"/>
  <c r="AC97" i="20"/>
  <c r="A97" i="20"/>
  <c r="AC96" i="20"/>
  <c r="A96" i="20"/>
  <c r="AC95" i="20"/>
  <c r="A95" i="20"/>
  <c r="AC94" i="20"/>
  <c r="A94" i="20"/>
  <c r="AC93" i="20"/>
  <c r="A93" i="20"/>
  <c r="AC92" i="20"/>
  <c r="A92" i="20"/>
  <c r="AC91" i="20"/>
  <c r="A91" i="20"/>
  <c r="AC90" i="20"/>
  <c r="A90" i="20"/>
  <c r="AC89" i="20"/>
  <c r="A89" i="20"/>
  <c r="AC88" i="20"/>
  <c r="A88" i="20"/>
  <c r="AC87" i="20"/>
  <c r="A87" i="20"/>
  <c r="AC86" i="20"/>
  <c r="A86" i="20"/>
  <c r="AC85" i="20"/>
  <c r="A85" i="20"/>
  <c r="AC84" i="20"/>
  <c r="A84" i="20"/>
  <c r="AC83" i="20"/>
  <c r="A83" i="20"/>
  <c r="AC82" i="20"/>
  <c r="A82" i="20"/>
  <c r="AC81" i="20"/>
  <c r="A81" i="20"/>
  <c r="AC80" i="20"/>
  <c r="A80" i="20"/>
  <c r="AC79" i="20"/>
  <c r="A79" i="20"/>
  <c r="AC78" i="20"/>
  <c r="A78" i="20"/>
  <c r="AC77" i="20"/>
  <c r="A77" i="20"/>
  <c r="AC76" i="20"/>
  <c r="A76" i="20"/>
  <c r="AC75" i="20"/>
  <c r="A75" i="20"/>
  <c r="AC74" i="20"/>
  <c r="A74" i="20"/>
  <c r="AC73" i="20"/>
  <c r="A73" i="20"/>
  <c r="AC72" i="20"/>
  <c r="A72" i="20"/>
  <c r="AC71" i="20"/>
  <c r="A71" i="20"/>
  <c r="AC70" i="20"/>
  <c r="A70" i="20"/>
  <c r="AC69" i="20"/>
  <c r="A69" i="20"/>
  <c r="AC68" i="20"/>
  <c r="A68" i="20"/>
  <c r="AC67" i="20"/>
  <c r="A67" i="20"/>
  <c r="AC66" i="20"/>
  <c r="A66" i="20"/>
  <c r="AC65" i="20"/>
  <c r="A65" i="20"/>
  <c r="AC64" i="20"/>
  <c r="A64" i="20"/>
  <c r="AC63" i="20"/>
  <c r="A63" i="20"/>
  <c r="AC62" i="20"/>
  <c r="A62" i="20"/>
  <c r="AC61" i="20"/>
  <c r="A61" i="20"/>
  <c r="AC60" i="20"/>
  <c r="A60" i="20"/>
  <c r="AC59" i="20"/>
  <c r="A59" i="20"/>
  <c r="AC58" i="20"/>
  <c r="A58" i="20"/>
  <c r="AC57" i="20"/>
  <c r="A57" i="20"/>
  <c r="AC56" i="20"/>
  <c r="A56" i="20"/>
  <c r="AC55" i="20"/>
  <c r="A55" i="20"/>
  <c r="AC54" i="20"/>
  <c r="A54" i="20"/>
  <c r="AC53" i="20"/>
  <c r="A53" i="20"/>
  <c r="AC52" i="20"/>
  <c r="A52" i="20"/>
  <c r="AC51" i="20"/>
  <c r="A51" i="20"/>
  <c r="AC50" i="20"/>
  <c r="A50" i="20"/>
  <c r="AC49" i="20"/>
  <c r="A49" i="20"/>
  <c r="AC48" i="20"/>
  <c r="A48" i="20"/>
  <c r="AC47" i="20"/>
  <c r="A47" i="20"/>
  <c r="AC46" i="20"/>
  <c r="A46" i="20"/>
  <c r="AC45" i="20"/>
  <c r="A45" i="20"/>
  <c r="AC44" i="20"/>
  <c r="A44" i="20"/>
  <c r="AC43" i="20"/>
  <c r="A43" i="20"/>
  <c r="AC42" i="20"/>
  <c r="A42" i="20"/>
  <c r="AC41" i="20"/>
  <c r="A41" i="20"/>
  <c r="AC40" i="20"/>
  <c r="A40" i="20"/>
  <c r="AC39" i="20"/>
  <c r="A39" i="20"/>
  <c r="AC38" i="20"/>
  <c r="A38" i="20"/>
  <c r="AC37" i="20"/>
  <c r="A37" i="20"/>
  <c r="AC36" i="20"/>
  <c r="A36" i="20"/>
  <c r="AC35" i="20"/>
  <c r="A35" i="20"/>
  <c r="AC34" i="20"/>
  <c r="A34" i="20"/>
  <c r="AC33" i="20"/>
  <c r="A33" i="20"/>
  <c r="AC32" i="20"/>
  <c r="A32" i="20"/>
  <c r="AC31" i="20"/>
  <c r="A31" i="20"/>
  <c r="AC30" i="20"/>
  <c r="A30" i="20"/>
  <c r="AC29" i="20"/>
  <c r="A29" i="20"/>
  <c r="AC28" i="20"/>
  <c r="A28" i="20"/>
  <c r="AC27" i="20"/>
  <c r="A27" i="20"/>
  <c r="AC26" i="20"/>
  <c r="A26" i="20"/>
  <c r="AC25" i="20"/>
  <c r="A25" i="20"/>
  <c r="AC24" i="20"/>
  <c r="A24" i="20"/>
  <c r="AC23" i="20"/>
  <c r="A23" i="20"/>
  <c r="AC22" i="20"/>
  <c r="A22" i="20"/>
  <c r="AC21" i="20"/>
  <c r="A21" i="20"/>
  <c r="AC20" i="20"/>
  <c r="A20" i="20"/>
  <c r="AC19" i="20"/>
  <c r="A19" i="20"/>
  <c r="AC18" i="20"/>
  <c r="A18" i="20"/>
  <c r="AC17" i="20"/>
  <c r="A17" i="20"/>
  <c r="AC16" i="20"/>
  <c r="A16" i="20"/>
  <c r="AC15" i="20"/>
  <c r="A15" i="20"/>
  <c r="AC14" i="20"/>
  <c r="A14" i="20"/>
  <c r="AC13" i="20"/>
  <c r="A13" i="20"/>
  <c r="AC12" i="20"/>
  <c r="A12" i="20"/>
  <c r="AC11" i="20"/>
  <c r="A11" i="20"/>
  <c r="AC10" i="20"/>
  <c r="A10" i="20"/>
  <c r="AC9" i="20"/>
  <c r="A9" i="20"/>
  <c r="AC8" i="20"/>
  <c r="A8" i="20"/>
  <c r="AC7" i="20"/>
  <c r="A7" i="20"/>
  <c r="AC6" i="20"/>
  <c r="A6" i="20"/>
  <c r="AC5" i="20"/>
  <c r="A5" i="20"/>
  <c r="AC4" i="20"/>
  <c r="A4" i="20"/>
  <c r="AC3" i="20"/>
  <c r="A3" i="20"/>
  <c r="AT503" i="1" l="1"/>
  <c r="AV503" i="1"/>
  <c r="AT448" i="1"/>
  <c r="AV448" i="1"/>
  <c r="AT456" i="1"/>
  <c r="AV456" i="1"/>
  <c r="AT377" i="1"/>
  <c r="AV377" i="1"/>
  <c r="AT272" i="1"/>
  <c r="AV272" i="1"/>
  <c r="AT501" i="1"/>
  <c r="AV501" i="1"/>
  <c r="AT262" i="1"/>
  <c r="AV262" i="1"/>
  <c r="AT376" i="1"/>
  <c r="AV376" i="1"/>
  <c r="AT152" i="1"/>
  <c r="AV152" i="1"/>
  <c r="AT446" i="1"/>
  <c r="AV446" i="1"/>
  <c r="AT375" i="1"/>
  <c r="AV375" i="1"/>
  <c r="AT315" i="1"/>
  <c r="AV315" i="1"/>
  <c r="AT374" i="1"/>
  <c r="AV374" i="1"/>
  <c r="AT363" i="1"/>
  <c r="AV363" i="1"/>
  <c r="AT466" i="1"/>
  <c r="AV466" i="1"/>
  <c r="AT311" i="1"/>
  <c r="AV311" i="1"/>
  <c r="AT471" i="1"/>
  <c r="AV471" i="1"/>
  <c r="AT267" i="1"/>
  <c r="AV267" i="1"/>
  <c r="AT80" i="1"/>
  <c r="AV80" i="1"/>
  <c r="AT509" i="1"/>
  <c r="AV509" i="1"/>
  <c r="AT273" i="1"/>
  <c r="AV273" i="1"/>
  <c r="AT397" i="1"/>
  <c r="AV397" i="1"/>
  <c r="AT320" i="1"/>
  <c r="AV320" i="1"/>
  <c r="AT278" i="1"/>
  <c r="AV278" i="1"/>
  <c r="AS370" i="1"/>
  <c r="AR10" i="1"/>
  <c r="AS10" i="1" s="1"/>
  <c r="AV10" i="1" s="1"/>
  <c r="AS369" i="1"/>
  <c r="AS336" i="1"/>
  <c r="AS50" i="1"/>
  <c r="AS339" i="1"/>
  <c r="AS49" i="1"/>
  <c r="AS25" i="1"/>
  <c r="AS510" i="1"/>
  <c r="AS4" i="1"/>
  <c r="AS51" i="1"/>
  <c r="AS329" i="1"/>
  <c r="AS12" i="1"/>
  <c r="AS210" i="1"/>
  <c r="AS19" i="1"/>
  <c r="AS35" i="1"/>
  <c r="AF329" i="1"/>
  <c r="AT25" i="1" l="1"/>
  <c r="AV25" i="1"/>
  <c r="AT210" i="1"/>
  <c r="AV210" i="1"/>
  <c r="AT339" i="1"/>
  <c r="AV339" i="1"/>
  <c r="AT12" i="1"/>
  <c r="AV12" i="1"/>
  <c r="AT50" i="1"/>
  <c r="AV50" i="1"/>
  <c r="AT35" i="1"/>
  <c r="AV35" i="1"/>
  <c r="AT19" i="1"/>
  <c r="AV19" i="1"/>
  <c r="AT49" i="1"/>
  <c r="AV49" i="1"/>
  <c r="AT329" i="1"/>
  <c r="AV329" i="1"/>
  <c r="AT51" i="1"/>
  <c r="AV51" i="1"/>
  <c r="AT369" i="1"/>
  <c r="AV369" i="1"/>
  <c r="AT4" i="1"/>
  <c r="AV4" i="1"/>
  <c r="AT336" i="1"/>
  <c r="AV336" i="1"/>
  <c r="AT510" i="1"/>
  <c r="AV510" i="1"/>
  <c r="AT370" i="1"/>
  <c r="AV370" i="1"/>
  <c r="AT10" i="1"/>
  <c r="AQ476" i="1"/>
  <c r="AR476" i="1" s="1"/>
  <c r="AQ277" i="1"/>
  <c r="AR277" i="1" s="1"/>
  <c r="AQ133" i="1"/>
  <c r="AB478" i="16"/>
  <c r="AA478" i="16"/>
  <c r="Z478" i="16"/>
  <c r="Y478" i="16"/>
  <c r="X478" i="16"/>
  <c r="W478" i="16"/>
  <c r="V478" i="16"/>
  <c r="A3" i="16"/>
  <c r="A4" i="16"/>
  <c r="A5" i="16"/>
  <c r="A6" i="16"/>
  <c r="A7" i="16"/>
  <c r="A8" i="16"/>
  <c r="A9" i="16"/>
  <c r="A10" i="16"/>
  <c r="A11" i="16"/>
  <c r="A12" i="16"/>
  <c r="A13" i="16"/>
  <c r="A14" i="16"/>
  <c r="A15" i="16"/>
  <c r="A16" i="16"/>
  <c r="A17" i="16"/>
  <c r="A18" i="16"/>
  <c r="A19" i="16"/>
  <c r="A20" i="16"/>
  <c r="A21" i="16"/>
  <c r="A22" i="16"/>
  <c r="A23" i="16"/>
  <c r="A24" i="16"/>
  <c r="A25" i="16"/>
  <c r="A26" i="16"/>
  <c r="A27" i="16"/>
  <c r="A28" i="16"/>
  <c r="A29" i="16"/>
  <c r="A30" i="16"/>
  <c r="A31" i="16"/>
  <c r="A32" i="16"/>
  <c r="A33" i="16"/>
  <c r="A34" i="16"/>
  <c r="A35" i="16"/>
  <c r="A36" i="16"/>
  <c r="A37" i="16"/>
  <c r="A38" i="16"/>
  <c r="A39" i="16"/>
  <c r="A40" i="16"/>
  <c r="A41" i="16"/>
  <c r="A42" i="16"/>
  <c r="A43" i="16"/>
  <c r="A44" i="16"/>
  <c r="A45" i="16"/>
  <c r="A46" i="16"/>
  <c r="A47" i="16"/>
  <c r="A48" i="16"/>
  <c r="A49" i="16"/>
  <c r="A50" i="16"/>
  <c r="A51" i="16"/>
  <c r="A52" i="16"/>
  <c r="A53" i="16"/>
  <c r="A54" i="16"/>
  <c r="A55" i="16"/>
  <c r="A56" i="16"/>
  <c r="A57" i="16"/>
  <c r="A58" i="16"/>
  <c r="A59" i="16"/>
  <c r="A60" i="16"/>
  <c r="A61" i="16"/>
  <c r="A62" i="16"/>
  <c r="A63" i="16"/>
  <c r="A64" i="16"/>
  <c r="A65" i="16"/>
  <c r="A66" i="16"/>
  <c r="A67" i="16"/>
  <c r="A68" i="16"/>
  <c r="A69" i="16"/>
  <c r="A70" i="16"/>
  <c r="A71" i="16"/>
  <c r="A72" i="16"/>
  <c r="A73" i="16"/>
  <c r="A74" i="16"/>
  <c r="A75" i="16"/>
  <c r="A76" i="16"/>
  <c r="A77" i="16"/>
  <c r="A78" i="16"/>
  <c r="A79" i="16"/>
  <c r="A80" i="16"/>
  <c r="A81" i="16"/>
  <c r="A82" i="16"/>
  <c r="A83" i="16"/>
  <c r="A84" i="16"/>
  <c r="A85" i="16"/>
  <c r="A86" i="16"/>
  <c r="A87" i="16"/>
  <c r="A88" i="16"/>
  <c r="A89" i="16"/>
  <c r="A90" i="16"/>
  <c r="A91" i="16"/>
  <c r="A92" i="16"/>
  <c r="A93" i="16"/>
  <c r="A94" i="16"/>
  <c r="A95" i="16"/>
  <c r="A96" i="16"/>
  <c r="A97" i="16"/>
  <c r="A98" i="16"/>
  <c r="A99" i="16"/>
  <c r="A100" i="16"/>
  <c r="A101" i="16"/>
  <c r="A102" i="16"/>
  <c r="A103" i="16"/>
  <c r="A104" i="16"/>
  <c r="A105" i="16"/>
  <c r="A106" i="16"/>
  <c r="A107" i="16"/>
  <c r="A108" i="16"/>
  <c r="A109" i="16"/>
  <c r="A110" i="16"/>
  <c r="A111" i="16"/>
  <c r="A112" i="16"/>
  <c r="A113" i="16"/>
  <c r="A114" i="16"/>
  <c r="A115" i="16"/>
  <c r="A116" i="16"/>
  <c r="A117" i="16"/>
  <c r="A118" i="16"/>
  <c r="A119" i="16"/>
  <c r="A120" i="16"/>
  <c r="A121" i="16"/>
  <c r="A122" i="16"/>
  <c r="A123" i="16"/>
  <c r="A124" i="16"/>
  <c r="A125" i="16"/>
  <c r="A126" i="16"/>
  <c r="A127" i="16"/>
  <c r="A128" i="16"/>
  <c r="A129" i="16"/>
  <c r="A130" i="16"/>
  <c r="A131" i="16"/>
  <c r="A132" i="16"/>
  <c r="A133" i="16"/>
  <c r="A134" i="16"/>
  <c r="A135" i="16"/>
  <c r="A136" i="16"/>
  <c r="A137" i="16"/>
  <c r="A138" i="16"/>
  <c r="A139" i="16"/>
  <c r="A140" i="16"/>
  <c r="A141" i="16"/>
  <c r="A142" i="16"/>
  <c r="A143" i="16"/>
  <c r="A144" i="16"/>
  <c r="A145" i="16"/>
  <c r="A146" i="16"/>
  <c r="A147" i="16"/>
  <c r="A148" i="16"/>
  <c r="A149" i="16"/>
  <c r="A150" i="16"/>
  <c r="A151" i="16"/>
  <c r="A152" i="16"/>
  <c r="A153" i="16"/>
  <c r="A154" i="16"/>
  <c r="A155" i="16"/>
  <c r="A156" i="16"/>
  <c r="A157" i="16"/>
  <c r="A158" i="16"/>
  <c r="A159" i="16"/>
  <c r="A160" i="16"/>
  <c r="A161" i="16"/>
  <c r="A162" i="16"/>
  <c r="A163" i="16"/>
  <c r="A164" i="16"/>
  <c r="A165" i="16"/>
  <c r="A166" i="16"/>
  <c r="A167" i="16"/>
  <c r="A168" i="16"/>
  <c r="A169" i="16"/>
  <c r="A170" i="16"/>
  <c r="A171" i="16"/>
  <c r="A172" i="16"/>
  <c r="A173" i="16"/>
  <c r="A174" i="16"/>
  <c r="A175" i="16"/>
  <c r="A176" i="16"/>
  <c r="A177" i="16"/>
  <c r="A178" i="16"/>
  <c r="A179" i="16"/>
  <c r="A180" i="16"/>
  <c r="A181" i="16"/>
  <c r="A182" i="16"/>
  <c r="A183" i="16"/>
  <c r="A184" i="16"/>
  <c r="A185" i="16"/>
  <c r="A186" i="16"/>
  <c r="A187" i="16"/>
  <c r="A188" i="16"/>
  <c r="A189" i="16"/>
  <c r="A190" i="16"/>
  <c r="A191" i="16"/>
  <c r="A192" i="16"/>
  <c r="A193" i="16"/>
  <c r="A194" i="16"/>
  <c r="A195" i="16"/>
  <c r="A196" i="16"/>
  <c r="A197" i="16"/>
  <c r="A198" i="16"/>
  <c r="A199" i="16"/>
  <c r="A200" i="16"/>
  <c r="A201" i="16"/>
  <c r="A202" i="16"/>
  <c r="A203" i="16"/>
  <c r="A204" i="16"/>
  <c r="A205" i="16"/>
  <c r="A206" i="16"/>
  <c r="A207" i="16"/>
  <c r="A208" i="16"/>
  <c r="A209" i="16"/>
  <c r="A210" i="16"/>
  <c r="A211" i="16"/>
  <c r="A212" i="16"/>
  <c r="A213" i="16"/>
  <c r="A214" i="16"/>
  <c r="A215" i="16"/>
  <c r="A216" i="16"/>
  <c r="A217" i="16"/>
  <c r="A218" i="16"/>
  <c r="A219" i="16"/>
  <c r="A220" i="16"/>
  <c r="A221" i="16"/>
  <c r="A222" i="16"/>
  <c r="A223" i="16"/>
  <c r="A224" i="16"/>
  <c r="A225" i="16"/>
  <c r="A226" i="16"/>
  <c r="A227" i="16"/>
  <c r="A228" i="16"/>
  <c r="A229" i="16"/>
  <c r="A230" i="16"/>
  <c r="A231" i="16"/>
  <c r="A232" i="16"/>
  <c r="A233" i="16"/>
  <c r="A234" i="16"/>
  <c r="A235" i="16"/>
  <c r="A236" i="16"/>
  <c r="A237" i="16"/>
  <c r="A238" i="16"/>
  <c r="A239" i="16"/>
  <c r="A240" i="16"/>
  <c r="A241" i="16"/>
  <c r="A242" i="16"/>
  <c r="A243" i="16"/>
  <c r="A244" i="16"/>
  <c r="A245" i="16"/>
  <c r="A246" i="16"/>
  <c r="A247" i="16"/>
  <c r="A248" i="16"/>
  <c r="A249" i="16"/>
  <c r="A250" i="16"/>
  <c r="A251" i="16"/>
  <c r="A252" i="16"/>
  <c r="A253" i="16"/>
  <c r="A254" i="16"/>
  <c r="A255" i="16"/>
  <c r="A256" i="16"/>
  <c r="A257" i="16"/>
  <c r="A258" i="16"/>
  <c r="A259" i="16"/>
  <c r="A260" i="16"/>
  <c r="A261" i="16"/>
  <c r="A262" i="16"/>
  <c r="A263" i="16"/>
  <c r="A264" i="16"/>
  <c r="A265" i="16"/>
  <c r="A266" i="16"/>
  <c r="A267" i="16"/>
  <c r="A268" i="16"/>
  <c r="A269" i="16"/>
  <c r="A270" i="16"/>
  <c r="A271" i="16"/>
  <c r="A272" i="16"/>
  <c r="A273" i="16"/>
  <c r="A274" i="16"/>
  <c r="A275" i="16"/>
  <c r="A276" i="16"/>
  <c r="A277" i="16"/>
  <c r="A278" i="16"/>
  <c r="A279" i="16"/>
  <c r="A280" i="16"/>
  <c r="A281" i="16"/>
  <c r="A282" i="16"/>
  <c r="A283" i="16"/>
  <c r="A284" i="16"/>
  <c r="A285" i="16"/>
  <c r="A286" i="16"/>
  <c r="A287" i="16"/>
  <c r="A288" i="16"/>
  <c r="A289" i="16"/>
  <c r="A290" i="16"/>
  <c r="A291" i="16"/>
  <c r="A292" i="16"/>
  <c r="A293" i="16"/>
  <c r="A294" i="16"/>
  <c r="A295" i="16"/>
  <c r="A296" i="16"/>
  <c r="A297" i="16"/>
  <c r="A298" i="16"/>
  <c r="A299" i="16"/>
  <c r="A300" i="16"/>
  <c r="A301" i="16"/>
  <c r="A302" i="16"/>
  <c r="A303" i="16"/>
  <c r="A304" i="16"/>
  <c r="A305" i="16"/>
  <c r="A306" i="16"/>
  <c r="A307" i="16"/>
  <c r="A308" i="16"/>
  <c r="A309" i="16"/>
  <c r="A310" i="16"/>
  <c r="A311" i="16"/>
  <c r="A312" i="16"/>
  <c r="A313" i="16"/>
  <c r="A314" i="16"/>
  <c r="A315" i="16"/>
  <c r="A316" i="16"/>
  <c r="A317" i="16"/>
  <c r="A318" i="16"/>
  <c r="A319" i="16"/>
  <c r="A320" i="16"/>
  <c r="A321" i="16"/>
  <c r="A322" i="16"/>
  <c r="A323" i="16"/>
  <c r="A324" i="16"/>
  <c r="A325" i="16"/>
  <c r="A326" i="16"/>
  <c r="A327" i="16"/>
  <c r="A328" i="16"/>
  <c r="A329" i="16"/>
  <c r="A330" i="16"/>
  <c r="A331" i="16"/>
  <c r="A332" i="16"/>
  <c r="A333" i="16"/>
  <c r="A334" i="16"/>
  <c r="A335" i="16"/>
  <c r="A336" i="16"/>
  <c r="A337" i="16"/>
  <c r="A338" i="16"/>
  <c r="A339" i="16"/>
  <c r="A340" i="16"/>
  <c r="A341" i="16"/>
  <c r="A342" i="16"/>
  <c r="A343" i="16"/>
  <c r="A344" i="16"/>
  <c r="A345" i="16"/>
  <c r="A346" i="16"/>
  <c r="A347" i="16"/>
  <c r="A348" i="16"/>
  <c r="A349" i="16"/>
  <c r="A350" i="16"/>
  <c r="A351" i="16"/>
  <c r="A352" i="16"/>
  <c r="A353" i="16"/>
  <c r="A354" i="16"/>
  <c r="A355" i="16"/>
  <c r="A356" i="16"/>
  <c r="A357" i="16"/>
  <c r="A358" i="16"/>
  <c r="A359" i="16"/>
  <c r="A360" i="16"/>
  <c r="A361" i="16"/>
  <c r="A362" i="16"/>
  <c r="A363" i="16"/>
  <c r="A364" i="16"/>
  <c r="A365" i="16"/>
  <c r="A366" i="16"/>
  <c r="A367" i="16"/>
  <c r="A368" i="16"/>
  <c r="A369" i="16"/>
  <c r="A370" i="16"/>
  <c r="A371" i="16"/>
  <c r="A372" i="16"/>
  <c r="A373" i="16"/>
  <c r="A374" i="16"/>
  <c r="A375" i="16"/>
  <c r="A376" i="16"/>
  <c r="A377" i="16"/>
  <c r="A378" i="16"/>
  <c r="A379" i="16"/>
  <c r="A380" i="16"/>
  <c r="A381" i="16"/>
  <c r="A382" i="16"/>
  <c r="A383" i="16"/>
  <c r="A384" i="16"/>
  <c r="A385" i="16"/>
  <c r="A386" i="16"/>
  <c r="A387" i="16"/>
  <c r="A388" i="16"/>
  <c r="A389" i="16"/>
  <c r="A390" i="16"/>
  <c r="A391" i="16"/>
  <c r="A392" i="16"/>
  <c r="A393" i="16"/>
  <c r="A394" i="16"/>
  <c r="A395" i="16"/>
  <c r="A396" i="16"/>
  <c r="A397" i="16"/>
  <c r="A398" i="16"/>
  <c r="A399" i="16"/>
  <c r="A400" i="16"/>
  <c r="A401" i="16"/>
  <c r="A402" i="16"/>
  <c r="A403" i="16"/>
  <c r="A404" i="16"/>
  <c r="A405" i="16"/>
  <c r="A406" i="16"/>
  <c r="A407" i="16"/>
  <c r="A408" i="16"/>
  <c r="A409" i="16"/>
  <c r="A410" i="16"/>
  <c r="A411" i="16"/>
  <c r="A412" i="16"/>
  <c r="A413" i="16"/>
  <c r="A414" i="16"/>
  <c r="A415" i="16"/>
  <c r="A416" i="16"/>
  <c r="A417" i="16"/>
  <c r="A418" i="16"/>
  <c r="A419" i="16"/>
  <c r="A420" i="16"/>
  <c r="A421" i="16"/>
  <c r="A422" i="16"/>
  <c r="A423" i="16"/>
  <c r="A424" i="16"/>
  <c r="A425" i="16"/>
  <c r="A426" i="16"/>
  <c r="A427" i="16"/>
  <c r="A428" i="16"/>
  <c r="A429" i="16"/>
  <c r="A430" i="16"/>
  <c r="A431" i="16"/>
  <c r="A432" i="16"/>
  <c r="A433" i="16"/>
  <c r="A434" i="16"/>
  <c r="A435" i="16"/>
  <c r="A436" i="16"/>
  <c r="A437" i="16"/>
  <c r="A438" i="16"/>
  <c r="A439" i="16"/>
  <c r="A440" i="16"/>
  <c r="A441" i="16"/>
  <c r="A442" i="16"/>
  <c r="A443" i="16"/>
  <c r="A444" i="16"/>
  <c r="A445" i="16"/>
  <c r="A446" i="16"/>
  <c r="A447" i="16"/>
  <c r="A448" i="16"/>
  <c r="A449" i="16"/>
  <c r="A450" i="16"/>
  <c r="A451" i="16"/>
  <c r="A452" i="16"/>
  <c r="A453" i="16"/>
  <c r="A454" i="16"/>
  <c r="A455" i="16"/>
  <c r="A456" i="16"/>
  <c r="A457" i="16"/>
  <c r="A458" i="16"/>
  <c r="A459" i="16"/>
  <c r="A460" i="16"/>
  <c r="A461" i="16"/>
  <c r="A462" i="16"/>
  <c r="A463" i="16"/>
  <c r="A464" i="16"/>
  <c r="A465" i="16"/>
  <c r="A466" i="16"/>
  <c r="A467" i="16"/>
  <c r="A468" i="16"/>
  <c r="A469" i="16"/>
  <c r="A470" i="16"/>
  <c r="A471" i="16"/>
  <c r="A472" i="16"/>
  <c r="A473" i="16"/>
  <c r="A474" i="16"/>
  <c r="A475" i="16"/>
  <c r="A476" i="16"/>
  <c r="A477" i="16"/>
  <c r="AC477" i="16"/>
  <c r="AC476" i="16"/>
  <c r="AC475" i="16"/>
  <c r="AC474" i="16"/>
  <c r="AC473" i="16"/>
  <c r="AC472" i="16"/>
  <c r="AC471" i="16"/>
  <c r="AC470" i="16"/>
  <c r="AC469" i="16"/>
  <c r="AC468" i="16"/>
  <c r="AC467" i="16"/>
  <c r="AC466" i="16"/>
  <c r="AC465" i="16"/>
  <c r="AC464" i="16"/>
  <c r="AC463" i="16"/>
  <c r="AC462" i="16"/>
  <c r="AC461" i="16"/>
  <c r="AC460" i="16"/>
  <c r="AC459" i="16"/>
  <c r="AC458" i="16"/>
  <c r="AC457" i="16"/>
  <c r="AC456" i="16"/>
  <c r="AC455" i="16"/>
  <c r="AC454" i="16"/>
  <c r="AC453" i="16"/>
  <c r="AC452" i="16"/>
  <c r="AC451" i="16"/>
  <c r="AC450" i="16"/>
  <c r="AC449" i="16"/>
  <c r="AC448" i="16"/>
  <c r="AC447" i="16"/>
  <c r="AC446" i="16"/>
  <c r="AC445" i="16"/>
  <c r="AC444" i="16"/>
  <c r="AC443" i="16"/>
  <c r="AC442" i="16"/>
  <c r="AC441" i="16"/>
  <c r="AC440" i="16"/>
  <c r="AC439" i="16"/>
  <c r="AC438" i="16"/>
  <c r="AC437" i="16"/>
  <c r="AC436" i="16"/>
  <c r="AC435" i="16"/>
  <c r="AC434" i="16"/>
  <c r="AC433" i="16"/>
  <c r="AC432" i="16"/>
  <c r="AC431" i="16"/>
  <c r="AC430" i="16"/>
  <c r="AC429" i="16"/>
  <c r="AC428" i="16"/>
  <c r="AC427" i="16"/>
  <c r="AC426" i="16"/>
  <c r="AC425" i="16"/>
  <c r="AC424" i="16"/>
  <c r="AC423" i="16"/>
  <c r="AC422" i="16"/>
  <c r="AC421" i="16"/>
  <c r="AC420" i="16"/>
  <c r="AC419" i="16"/>
  <c r="AC418" i="16"/>
  <c r="AC417" i="16"/>
  <c r="AC416" i="16"/>
  <c r="AC415" i="16"/>
  <c r="AC414" i="16"/>
  <c r="AC413" i="16"/>
  <c r="AC412" i="16"/>
  <c r="AC411" i="16"/>
  <c r="AC410" i="16"/>
  <c r="AC409" i="16"/>
  <c r="AC408" i="16"/>
  <c r="AC407" i="16"/>
  <c r="AC406" i="16"/>
  <c r="AC405" i="16"/>
  <c r="AC404" i="16"/>
  <c r="AC403" i="16"/>
  <c r="AC402" i="16"/>
  <c r="AC401" i="16"/>
  <c r="AC400" i="16"/>
  <c r="AC399" i="16"/>
  <c r="AC398" i="16"/>
  <c r="AC397" i="16"/>
  <c r="AC396" i="16"/>
  <c r="AC395" i="16"/>
  <c r="AC394" i="16"/>
  <c r="AC393" i="16"/>
  <c r="AC392" i="16"/>
  <c r="AC391" i="16"/>
  <c r="AC390" i="16"/>
  <c r="AC389" i="16"/>
  <c r="AC388" i="16"/>
  <c r="AC387" i="16"/>
  <c r="AC386" i="16"/>
  <c r="AC385" i="16"/>
  <c r="AC384" i="16"/>
  <c r="AC383" i="16"/>
  <c r="AC382" i="16"/>
  <c r="AC381" i="16"/>
  <c r="AC380" i="16"/>
  <c r="AC379" i="16"/>
  <c r="AC378" i="16"/>
  <c r="AC377" i="16"/>
  <c r="AC376" i="16"/>
  <c r="AC375" i="16"/>
  <c r="AC374" i="16"/>
  <c r="AC373" i="16"/>
  <c r="AC372" i="16"/>
  <c r="AC371" i="16"/>
  <c r="AC370" i="16"/>
  <c r="AC369" i="16"/>
  <c r="AC368" i="16"/>
  <c r="AC367" i="16"/>
  <c r="AC366" i="16"/>
  <c r="AC365" i="16"/>
  <c r="AC364" i="16"/>
  <c r="AC363" i="16"/>
  <c r="AC362" i="16"/>
  <c r="AC361" i="16"/>
  <c r="AC360" i="16"/>
  <c r="AC359" i="16"/>
  <c r="AC358" i="16"/>
  <c r="AC357" i="16"/>
  <c r="AC356" i="16"/>
  <c r="AC355" i="16"/>
  <c r="AC354" i="16"/>
  <c r="AC353" i="16"/>
  <c r="AC352" i="16"/>
  <c r="AC351" i="16"/>
  <c r="AC350" i="16"/>
  <c r="AC349" i="16"/>
  <c r="AC348" i="16"/>
  <c r="AC347" i="16"/>
  <c r="AC346" i="16"/>
  <c r="AC345" i="16"/>
  <c r="AC344" i="16"/>
  <c r="AC343" i="16"/>
  <c r="AC342" i="16"/>
  <c r="AC341" i="16"/>
  <c r="AC340" i="16"/>
  <c r="AC339" i="16"/>
  <c r="AC338" i="16"/>
  <c r="AC337" i="16"/>
  <c r="AC336" i="16"/>
  <c r="AC335" i="16"/>
  <c r="AC334" i="16"/>
  <c r="AC333" i="16"/>
  <c r="AC332" i="16"/>
  <c r="AC331" i="16"/>
  <c r="AC330" i="16"/>
  <c r="AC329" i="16"/>
  <c r="AC328" i="16"/>
  <c r="AC327" i="16"/>
  <c r="AC326" i="16"/>
  <c r="AC325" i="16"/>
  <c r="AC324" i="16"/>
  <c r="AC323" i="16"/>
  <c r="AC322" i="16"/>
  <c r="AC321" i="16"/>
  <c r="AC320" i="16"/>
  <c r="AC319" i="16"/>
  <c r="AC318" i="16"/>
  <c r="AC317" i="16"/>
  <c r="AC316" i="16"/>
  <c r="AC315" i="16"/>
  <c r="AC314" i="16"/>
  <c r="AC313" i="16"/>
  <c r="AC312" i="16"/>
  <c r="AC311" i="16"/>
  <c r="AC310" i="16"/>
  <c r="AC309" i="16"/>
  <c r="AC308" i="16"/>
  <c r="AC307" i="16"/>
  <c r="AC306" i="16"/>
  <c r="AC305" i="16"/>
  <c r="AC304" i="16"/>
  <c r="AC303" i="16"/>
  <c r="AC302" i="16"/>
  <c r="AC301" i="16"/>
  <c r="AC300" i="16"/>
  <c r="AC299" i="16"/>
  <c r="AC298" i="16"/>
  <c r="AC297" i="16"/>
  <c r="AC296" i="16"/>
  <c r="AC295" i="16"/>
  <c r="AC294" i="16"/>
  <c r="AC293" i="16"/>
  <c r="AC292" i="16"/>
  <c r="AC291" i="16"/>
  <c r="AC290" i="16"/>
  <c r="AC289" i="16"/>
  <c r="AC288" i="16"/>
  <c r="AC287" i="16"/>
  <c r="AC286" i="16"/>
  <c r="AC285" i="16"/>
  <c r="AC284" i="16"/>
  <c r="AC283" i="16"/>
  <c r="AC282" i="16"/>
  <c r="AC281" i="16"/>
  <c r="AC280" i="16"/>
  <c r="AC279" i="16"/>
  <c r="AC278" i="16"/>
  <c r="AC277" i="16"/>
  <c r="AC276" i="16"/>
  <c r="AC275" i="16"/>
  <c r="AC274" i="16"/>
  <c r="AC273" i="16"/>
  <c r="AC272" i="16"/>
  <c r="AC271" i="16"/>
  <c r="AC270" i="16"/>
  <c r="AC269" i="16"/>
  <c r="AC268" i="16"/>
  <c r="AC267" i="16"/>
  <c r="AC266" i="16"/>
  <c r="AC265" i="16"/>
  <c r="AC264" i="16"/>
  <c r="AC263" i="16"/>
  <c r="AC262" i="16"/>
  <c r="AC261" i="16"/>
  <c r="AC260" i="16"/>
  <c r="AC259" i="16"/>
  <c r="AC258" i="16"/>
  <c r="AC257" i="16"/>
  <c r="AC256" i="16"/>
  <c r="AC255" i="16"/>
  <c r="AC254" i="16"/>
  <c r="AC253" i="16"/>
  <c r="AC252" i="16"/>
  <c r="AC251" i="16"/>
  <c r="AC250" i="16"/>
  <c r="AC249" i="16"/>
  <c r="AC248" i="16"/>
  <c r="AC247" i="16"/>
  <c r="AC246" i="16"/>
  <c r="AC245" i="16"/>
  <c r="AC244" i="16"/>
  <c r="AC243" i="16"/>
  <c r="AC242" i="16"/>
  <c r="AC241" i="16"/>
  <c r="AC240" i="16"/>
  <c r="AC239" i="16"/>
  <c r="AC238" i="16"/>
  <c r="AC237" i="16"/>
  <c r="AC236" i="16"/>
  <c r="AC235" i="16"/>
  <c r="AC234" i="16"/>
  <c r="AC233" i="16"/>
  <c r="AC232" i="16"/>
  <c r="AC231" i="16"/>
  <c r="AC230" i="16"/>
  <c r="AC229" i="16"/>
  <c r="AC228" i="16"/>
  <c r="AC227" i="16"/>
  <c r="AC226" i="16"/>
  <c r="AC225" i="16"/>
  <c r="AC224" i="16"/>
  <c r="AC223" i="16"/>
  <c r="AC222" i="16"/>
  <c r="AC221" i="16"/>
  <c r="AC220" i="16"/>
  <c r="AC219" i="16"/>
  <c r="AC218" i="16"/>
  <c r="AC217" i="16"/>
  <c r="AC216" i="16"/>
  <c r="AC215" i="16"/>
  <c r="AC214" i="16"/>
  <c r="AC213" i="16"/>
  <c r="AC212" i="16"/>
  <c r="AC211" i="16"/>
  <c r="AC210" i="16"/>
  <c r="AC209" i="16"/>
  <c r="AC208" i="16"/>
  <c r="AC207" i="16"/>
  <c r="AC206" i="16"/>
  <c r="AC205" i="16"/>
  <c r="AC204" i="16"/>
  <c r="AC203" i="16"/>
  <c r="AC202" i="16"/>
  <c r="AC201" i="16"/>
  <c r="AC200" i="16"/>
  <c r="AC199" i="16"/>
  <c r="AC198" i="16"/>
  <c r="AC197" i="16"/>
  <c r="AC196" i="16"/>
  <c r="AC195" i="16"/>
  <c r="AC194" i="16"/>
  <c r="AC193" i="16"/>
  <c r="AC192" i="16"/>
  <c r="AC191" i="16"/>
  <c r="AC190" i="16"/>
  <c r="AC189" i="16"/>
  <c r="AC188" i="16"/>
  <c r="AC187" i="16"/>
  <c r="AC186" i="16"/>
  <c r="AC185" i="16"/>
  <c r="AC184" i="16"/>
  <c r="AC183" i="16"/>
  <c r="AC182" i="16"/>
  <c r="AC181" i="16"/>
  <c r="AC180" i="16"/>
  <c r="AC179" i="16"/>
  <c r="AC178" i="16"/>
  <c r="AC177" i="16"/>
  <c r="AC176" i="16"/>
  <c r="AC175" i="16"/>
  <c r="AC174" i="16"/>
  <c r="AC173" i="16"/>
  <c r="AC172" i="16"/>
  <c r="AC171" i="16"/>
  <c r="AC170" i="16"/>
  <c r="AC169" i="16"/>
  <c r="AC168" i="16"/>
  <c r="AC167" i="16"/>
  <c r="AC166" i="16"/>
  <c r="AC165" i="16"/>
  <c r="AC164" i="16"/>
  <c r="AC163" i="16"/>
  <c r="AC162" i="16"/>
  <c r="AC161" i="16"/>
  <c r="AC160" i="16"/>
  <c r="AC159" i="16"/>
  <c r="AC158" i="16"/>
  <c r="AC157" i="16"/>
  <c r="AC156" i="16"/>
  <c r="AC155" i="16"/>
  <c r="AC154" i="16"/>
  <c r="AC153" i="16"/>
  <c r="AC152" i="16"/>
  <c r="AC151" i="16"/>
  <c r="AC150" i="16"/>
  <c r="AC149" i="16"/>
  <c r="AC148" i="16"/>
  <c r="AC147" i="16"/>
  <c r="AC146" i="16"/>
  <c r="AC145" i="16"/>
  <c r="AC144" i="16"/>
  <c r="AC143" i="16"/>
  <c r="AC142" i="16"/>
  <c r="AC141" i="16"/>
  <c r="AC140" i="16"/>
  <c r="AC139" i="16"/>
  <c r="AC138" i="16"/>
  <c r="AC137" i="16"/>
  <c r="AC136" i="16"/>
  <c r="AC135" i="16"/>
  <c r="AC134" i="16"/>
  <c r="AC133" i="16"/>
  <c r="AC132" i="16"/>
  <c r="AC131" i="16"/>
  <c r="AC130" i="16"/>
  <c r="AC129" i="16"/>
  <c r="AC128" i="16"/>
  <c r="AC127" i="16"/>
  <c r="AC126" i="16"/>
  <c r="AC125" i="16"/>
  <c r="AC124" i="16"/>
  <c r="AC123" i="16"/>
  <c r="AC122" i="16"/>
  <c r="AC121" i="16"/>
  <c r="AC120" i="16"/>
  <c r="AC119" i="16"/>
  <c r="AC118" i="16"/>
  <c r="AC117" i="16"/>
  <c r="AC116" i="16"/>
  <c r="AC115" i="16"/>
  <c r="AC114" i="16"/>
  <c r="AC113" i="16"/>
  <c r="AC112" i="16"/>
  <c r="AC111" i="16"/>
  <c r="AC110" i="16"/>
  <c r="AC109" i="16"/>
  <c r="AC108" i="16"/>
  <c r="AC107" i="16"/>
  <c r="AC106" i="16"/>
  <c r="AC105" i="16"/>
  <c r="AC104" i="16"/>
  <c r="AC103" i="16"/>
  <c r="AC102" i="16"/>
  <c r="AC101" i="16"/>
  <c r="AC100" i="16"/>
  <c r="AC99" i="16"/>
  <c r="AC98" i="16"/>
  <c r="AC97" i="16"/>
  <c r="AC96" i="16"/>
  <c r="AC95" i="16"/>
  <c r="AC94" i="16"/>
  <c r="AC93" i="16"/>
  <c r="AC92" i="16"/>
  <c r="AC91" i="16"/>
  <c r="AC90" i="16"/>
  <c r="AC89" i="16"/>
  <c r="AC88" i="16"/>
  <c r="AC87" i="16"/>
  <c r="AC86" i="16"/>
  <c r="AC85" i="16"/>
  <c r="AC84" i="16"/>
  <c r="AC83" i="16"/>
  <c r="AC82" i="16"/>
  <c r="AC81" i="16"/>
  <c r="AC80" i="16"/>
  <c r="AC79" i="16"/>
  <c r="AC78" i="16"/>
  <c r="AC77" i="16"/>
  <c r="AC76" i="16"/>
  <c r="AC75" i="16"/>
  <c r="AC74" i="16"/>
  <c r="AC73" i="16"/>
  <c r="AC72" i="16"/>
  <c r="AC71" i="16"/>
  <c r="AC70" i="16"/>
  <c r="AC69" i="16"/>
  <c r="AC68" i="16"/>
  <c r="AC67" i="16"/>
  <c r="AC66" i="16"/>
  <c r="AC65" i="16"/>
  <c r="AC64" i="16"/>
  <c r="AC63" i="16"/>
  <c r="AC62" i="16"/>
  <c r="AC61" i="16"/>
  <c r="AC60" i="16"/>
  <c r="AC59" i="16"/>
  <c r="AC58" i="16"/>
  <c r="AC57" i="16"/>
  <c r="AC56" i="16"/>
  <c r="AC55" i="16"/>
  <c r="AC54" i="16"/>
  <c r="AC53" i="16"/>
  <c r="AC52" i="16"/>
  <c r="AC51" i="16"/>
  <c r="AC50" i="16"/>
  <c r="AC49" i="16"/>
  <c r="AC48" i="16"/>
  <c r="AC47" i="16"/>
  <c r="AC46" i="16"/>
  <c r="AC45" i="16"/>
  <c r="AC44" i="16"/>
  <c r="AC43" i="16"/>
  <c r="AC42" i="16"/>
  <c r="AC41" i="16"/>
  <c r="AC40" i="16"/>
  <c r="AC39" i="16"/>
  <c r="AC38" i="16"/>
  <c r="AC37" i="16"/>
  <c r="AC36" i="16"/>
  <c r="AC35" i="16"/>
  <c r="AC34" i="16"/>
  <c r="AC33" i="16"/>
  <c r="AC32" i="16"/>
  <c r="AC31" i="16"/>
  <c r="AC30" i="16"/>
  <c r="AC29" i="16"/>
  <c r="AC28" i="16"/>
  <c r="AC27" i="16"/>
  <c r="AC26" i="16"/>
  <c r="AC25" i="16"/>
  <c r="AC24" i="16"/>
  <c r="AC23" i="16"/>
  <c r="AC22" i="16"/>
  <c r="AC21" i="16"/>
  <c r="AC20" i="16"/>
  <c r="AC19" i="16"/>
  <c r="AC18" i="16"/>
  <c r="AC17" i="16"/>
  <c r="AC16" i="16"/>
  <c r="AC15" i="16"/>
  <c r="AC14" i="16"/>
  <c r="AC13" i="16"/>
  <c r="AC12" i="16"/>
  <c r="AC11" i="16"/>
  <c r="AC10" i="16"/>
  <c r="AC9" i="16"/>
  <c r="AC8" i="16"/>
  <c r="AC7" i="16"/>
  <c r="AC6" i="16"/>
  <c r="AC5" i="16"/>
  <c r="AC4" i="16"/>
  <c r="AC3" i="16"/>
  <c r="AC2" i="16"/>
  <c r="A2" i="16"/>
  <c r="AB469" i="15"/>
  <c r="AA469" i="15"/>
  <c r="Z469" i="15"/>
  <c r="Y469" i="15"/>
  <c r="X469" i="15"/>
  <c r="W469" i="15"/>
  <c r="V469" i="15"/>
  <c r="AC3" i="15"/>
  <c r="AC4" i="15"/>
  <c r="AC5" i="15"/>
  <c r="AC6" i="15"/>
  <c r="AC7" i="15"/>
  <c r="AC8" i="15"/>
  <c r="AC9" i="15"/>
  <c r="AC10" i="15"/>
  <c r="AC11" i="15"/>
  <c r="AC12" i="15"/>
  <c r="AC13" i="15"/>
  <c r="AC14" i="15"/>
  <c r="AC15" i="15"/>
  <c r="AC16" i="15"/>
  <c r="AC17" i="15"/>
  <c r="AC18" i="15"/>
  <c r="AC19" i="15"/>
  <c r="AC20" i="15"/>
  <c r="AC21" i="15"/>
  <c r="AC22" i="15"/>
  <c r="AC23" i="15"/>
  <c r="AC24" i="15"/>
  <c r="AC25" i="15"/>
  <c r="AC26" i="15"/>
  <c r="AC27" i="15"/>
  <c r="AC28" i="15"/>
  <c r="AC29" i="15"/>
  <c r="AC30" i="15"/>
  <c r="AC31" i="15"/>
  <c r="AC32" i="15"/>
  <c r="AC33" i="15"/>
  <c r="AC34" i="15"/>
  <c r="AC35" i="15"/>
  <c r="AC36" i="15"/>
  <c r="AC37" i="15"/>
  <c r="AC38" i="15"/>
  <c r="AC39" i="15"/>
  <c r="AC40" i="15"/>
  <c r="AC41" i="15"/>
  <c r="AC42" i="15"/>
  <c r="AC43" i="15"/>
  <c r="AC44" i="15"/>
  <c r="AC45" i="15"/>
  <c r="AC46" i="15"/>
  <c r="AC47" i="15"/>
  <c r="AC48" i="15"/>
  <c r="AC49" i="15"/>
  <c r="AC50" i="15"/>
  <c r="AC51" i="15"/>
  <c r="AC52" i="15"/>
  <c r="AC53" i="15"/>
  <c r="AC54" i="15"/>
  <c r="AC55" i="15"/>
  <c r="AC56" i="15"/>
  <c r="AC57" i="15"/>
  <c r="AC58" i="15"/>
  <c r="AC59" i="15"/>
  <c r="AC60" i="15"/>
  <c r="AC61" i="15"/>
  <c r="AC62" i="15"/>
  <c r="AC63" i="15"/>
  <c r="AC64" i="15"/>
  <c r="AC65" i="15"/>
  <c r="AC66" i="15"/>
  <c r="AC67" i="15"/>
  <c r="AC68" i="15"/>
  <c r="AC69" i="15"/>
  <c r="AC70" i="15"/>
  <c r="AC71" i="15"/>
  <c r="AC72" i="15"/>
  <c r="AC73" i="15"/>
  <c r="AC74" i="15"/>
  <c r="AC75" i="15"/>
  <c r="AC76" i="15"/>
  <c r="AC77" i="15"/>
  <c r="AC78" i="15"/>
  <c r="AC79" i="15"/>
  <c r="AC80" i="15"/>
  <c r="AC81" i="15"/>
  <c r="AC82" i="15"/>
  <c r="AC83" i="15"/>
  <c r="AC84" i="15"/>
  <c r="AC85" i="15"/>
  <c r="AC86" i="15"/>
  <c r="AC87" i="15"/>
  <c r="AC88" i="15"/>
  <c r="AC89" i="15"/>
  <c r="AC90" i="15"/>
  <c r="AC91" i="15"/>
  <c r="AC92" i="15"/>
  <c r="AC93" i="15"/>
  <c r="AC94" i="15"/>
  <c r="AC95" i="15"/>
  <c r="AC96" i="15"/>
  <c r="AC97" i="15"/>
  <c r="AC98" i="15"/>
  <c r="AC99" i="15"/>
  <c r="AC100" i="15"/>
  <c r="AC101" i="15"/>
  <c r="AC102" i="15"/>
  <c r="AC103" i="15"/>
  <c r="AC104" i="15"/>
  <c r="AC105" i="15"/>
  <c r="AC106" i="15"/>
  <c r="AC107" i="15"/>
  <c r="AC108" i="15"/>
  <c r="AC109" i="15"/>
  <c r="AC110" i="15"/>
  <c r="AC111" i="15"/>
  <c r="AC112" i="15"/>
  <c r="AC113" i="15"/>
  <c r="AC114" i="15"/>
  <c r="AC115" i="15"/>
  <c r="AC116" i="15"/>
  <c r="AC117" i="15"/>
  <c r="AC118" i="15"/>
  <c r="AC119" i="15"/>
  <c r="AC120" i="15"/>
  <c r="AC121" i="15"/>
  <c r="AC122" i="15"/>
  <c r="AC123" i="15"/>
  <c r="AC124" i="15"/>
  <c r="AC125" i="15"/>
  <c r="AC126" i="15"/>
  <c r="AC127" i="15"/>
  <c r="AC128" i="15"/>
  <c r="AC129" i="15"/>
  <c r="AC130" i="15"/>
  <c r="AC131" i="15"/>
  <c r="AC132" i="15"/>
  <c r="AC133" i="15"/>
  <c r="AC134" i="15"/>
  <c r="AC135" i="15"/>
  <c r="AC136" i="15"/>
  <c r="AC137" i="15"/>
  <c r="AC138" i="15"/>
  <c r="AC139" i="15"/>
  <c r="AC140" i="15"/>
  <c r="AC141" i="15"/>
  <c r="AC142" i="15"/>
  <c r="AC143" i="15"/>
  <c r="AC144" i="15"/>
  <c r="AC145" i="15"/>
  <c r="AC146" i="15"/>
  <c r="AC147" i="15"/>
  <c r="AC148" i="15"/>
  <c r="AC149" i="15"/>
  <c r="AC150" i="15"/>
  <c r="AC151" i="15"/>
  <c r="AC152" i="15"/>
  <c r="AC153" i="15"/>
  <c r="AC154" i="15"/>
  <c r="AC155" i="15"/>
  <c r="AC156" i="15"/>
  <c r="AC157" i="15"/>
  <c r="AC158" i="15"/>
  <c r="AC159" i="15"/>
  <c r="AC160" i="15"/>
  <c r="AC161" i="15"/>
  <c r="AC162" i="15"/>
  <c r="AC163" i="15"/>
  <c r="AC164" i="15"/>
  <c r="AC165" i="15"/>
  <c r="AC166" i="15"/>
  <c r="AC167" i="15"/>
  <c r="AC168" i="15"/>
  <c r="AC169" i="15"/>
  <c r="AC170" i="15"/>
  <c r="AC171" i="15"/>
  <c r="AC172" i="15"/>
  <c r="AC173" i="15"/>
  <c r="AC174" i="15"/>
  <c r="AC175" i="15"/>
  <c r="AC176" i="15"/>
  <c r="AC177" i="15"/>
  <c r="AC178" i="15"/>
  <c r="AC179" i="15"/>
  <c r="AC180" i="15"/>
  <c r="AC181" i="15"/>
  <c r="AC182" i="15"/>
  <c r="AC183" i="15"/>
  <c r="AC184" i="15"/>
  <c r="AC185" i="15"/>
  <c r="AC186" i="15"/>
  <c r="AC187" i="15"/>
  <c r="AC188" i="15"/>
  <c r="AC189" i="15"/>
  <c r="AC190" i="15"/>
  <c r="AC191" i="15"/>
  <c r="AC192" i="15"/>
  <c r="AC193" i="15"/>
  <c r="AC194" i="15"/>
  <c r="AC195" i="15"/>
  <c r="AC196" i="15"/>
  <c r="AC197" i="15"/>
  <c r="AC198" i="15"/>
  <c r="AC199" i="15"/>
  <c r="AC200" i="15"/>
  <c r="AC201" i="15"/>
  <c r="AC202" i="15"/>
  <c r="AC203" i="15"/>
  <c r="AC204" i="15"/>
  <c r="AC205" i="15"/>
  <c r="AC206" i="15"/>
  <c r="AC207" i="15"/>
  <c r="AC208" i="15"/>
  <c r="AC209" i="15"/>
  <c r="AC210" i="15"/>
  <c r="AC211" i="15"/>
  <c r="AC212" i="15"/>
  <c r="AC213" i="15"/>
  <c r="AC214" i="15"/>
  <c r="AC215" i="15"/>
  <c r="AC216" i="15"/>
  <c r="AC217" i="15"/>
  <c r="AC218" i="15"/>
  <c r="AC219" i="15"/>
  <c r="AC220" i="15"/>
  <c r="AC221" i="15"/>
  <c r="AC222" i="15"/>
  <c r="AC223" i="15"/>
  <c r="AC224" i="15"/>
  <c r="AC225" i="15"/>
  <c r="AC226" i="15"/>
  <c r="AC227" i="15"/>
  <c r="AC228" i="15"/>
  <c r="AC229" i="15"/>
  <c r="AC230" i="15"/>
  <c r="AC231" i="15"/>
  <c r="AC232" i="15"/>
  <c r="AC233" i="15"/>
  <c r="AC234" i="15"/>
  <c r="AC235" i="15"/>
  <c r="AC236" i="15"/>
  <c r="AC237" i="15"/>
  <c r="AC238" i="15"/>
  <c r="AC239" i="15"/>
  <c r="AC240" i="15"/>
  <c r="AC241" i="15"/>
  <c r="AC242" i="15"/>
  <c r="AC243" i="15"/>
  <c r="AC244" i="15"/>
  <c r="AC245" i="15"/>
  <c r="AC246" i="15"/>
  <c r="AC247" i="15"/>
  <c r="AC248" i="15"/>
  <c r="AC249" i="15"/>
  <c r="AC250" i="15"/>
  <c r="AC251" i="15"/>
  <c r="AC252" i="15"/>
  <c r="AC253" i="15"/>
  <c r="AC254" i="15"/>
  <c r="AC255" i="15"/>
  <c r="AC256" i="15"/>
  <c r="AC257" i="15"/>
  <c r="AC258" i="15"/>
  <c r="AC259" i="15"/>
  <c r="AC260" i="15"/>
  <c r="AC261" i="15"/>
  <c r="AC262" i="15"/>
  <c r="AC263" i="15"/>
  <c r="AC264" i="15"/>
  <c r="AC265" i="15"/>
  <c r="AC266" i="15"/>
  <c r="AC267" i="15"/>
  <c r="AC268" i="15"/>
  <c r="AC269" i="15"/>
  <c r="AC270" i="15"/>
  <c r="AC271" i="15"/>
  <c r="AC272" i="15"/>
  <c r="AC273" i="15"/>
  <c r="AC274" i="15"/>
  <c r="AC275" i="15"/>
  <c r="AC276" i="15"/>
  <c r="AC277" i="15"/>
  <c r="AC278" i="15"/>
  <c r="AC279" i="15"/>
  <c r="AC280" i="15"/>
  <c r="AC281" i="15"/>
  <c r="AC282" i="15"/>
  <c r="AC283" i="15"/>
  <c r="AC284" i="15"/>
  <c r="AC285" i="15"/>
  <c r="AC286" i="15"/>
  <c r="AC287" i="15"/>
  <c r="AC288" i="15"/>
  <c r="AC289" i="15"/>
  <c r="AC290" i="15"/>
  <c r="AC291" i="15"/>
  <c r="AC292" i="15"/>
  <c r="AC293" i="15"/>
  <c r="AC294" i="15"/>
  <c r="AC295" i="15"/>
  <c r="AC296" i="15"/>
  <c r="AC297" i="15"/>
  <c r="AC298" i="15"/>
  <c r="AC299" i="15"/>
  <c r="AC300" i="15"/>
  <c r="AC301" i="15"/>
  <c r="AC302" i="15"/>
  <c r="AC303" i="15"/>
  <c r="AC304" i="15"/>
  <c r="AC305" i="15"/>
  <c r="AC306" i="15"/>
  <c r="AC307" i="15"/>
  <c r="AC308" i="15"/>
  <c r="AC309" i="15"/>
  <c r="AC310" i="15"/>
  <c r="AC311" i="15"/>
  <c r="AC312" i="15"/>
  <c r="AC313" i="15"/>
  <c r="AC314" i="15"/>
  <c r="AC315" i="15"/>
  <c r="AC316" i="15"/>
  <c r="AC317" i="15"/>
  <c r="AC318" i="15"/>
  <c r="AC319" i="15"/>
  <c r="AC320" i="15"/>
  <c r="AC321" i="15"/>
  <c r="AC322" i="15"/>
  <c r="AC323" i="15"/>
  <c r="AC324" i="15"/>
  <c r="AC325" i="15"/>
  <c r="AC326" i="15"/>
  <c r="AC327" i="15"/>
  <c r="AC328" i="15"/>
  <c r="AC329" i="15"/>
  <c r="AC330" i="15"/>
  <c r="AC331" i="15"/>
  <c r="AC332" i="15"/>
  <c r="AC333" i="15"/>
  <c r="AC334" i="15"/>
  <c r="AC335" i="15"/>
  <c r="AC336" i="15"/>
  <c r="AC337" i="15"/>
  <c r="AC338" i="15"/>
  <c r="AC339" i="15"/>
  <c r="AC340" i="15"/>
  <c r="AC341" i="15"/>
  <c r="AC342" i="15"/>
  <c r="AC343" i="15"/>
  <c r="AC344" i="15"/>
  <c r="AC345" i="15"/>
  <c r="AC346" i="15"/>
  <c r="AC347" i="15"/>
  <c r="AC348" i="15"/>
  <c r="AC349" i="15"/>
  <c r="AC350" i="15"/>
  <c r="AC351" i="15"/>
  <c r="AC352" i="15"/>
  <c r="AC353" i="15"/>
  <c r="AC354" i="15"/>
  <c r="AC355" i="15"/>
  <c r="AC356" i="15"/>
  <c r="AC357" i="15"/>
  <c r="AC358" i="15"/>
  <c r="AC359" i="15"/>
  <c r="AC360" i="15"/>
  <c r="AC361" i="15"/>
  <c r="AC362" i="15"/>
  <c r="AC363" i="15"/>
  <c r="AC364" i="15"/>
  <c r="AC365" i="15"/>
  <c r="AC366" i="15"/>
  <c r="AC367" i="15"/>
  <c r="AC368" i="15"/>
  <c r="AC369" i="15"/>
  <c r="AC370" i="15"/>
  <c r="AC371" i="15"/>
  <c r="AC372" i="15"/>
  <c r="AC373" i="15"/>
  <c r="AC374" i="15"/>
  <c r="AC375" i="15"/>
  <c r="AC376" i="15"/>
  <c r="AC377" i="15"/>
  <c r="AC378" i="15"/>
  <c r="AC379" i="15"/>
  <c r="AC380" i="15"/>
  <c r="AC381" i="15"/>
  <c r="AC382" i="15"/>
  <c r="AC383" i="15"/>
  <c r="AC384" i="15"/>
  <c r="AC385" i="15"/>
  <c r="AC386" i="15"/>
  <c r="AC387" i="15"/>
  <c r="AC388" i="15"/>
  <c r="AC389" i="15"/>
  <c r="AC390" i="15"/>
  <c r="AC391" i="15"/>
  <c r="AC392" i="15"/>
  <c r="AC393" i="15"/>
  <c r="AC394" i="15"/>
  <c r="AC395" i="15"/>
  <c r="AC396" i="15"/>
  <c r="AC397" i="15"/>
  <c r="AC398" i="15"/>
  <c r="AC399" i="15"/>
  <c r="AC400" i="15"/>
  <c r="AC401" i="15"/>
  <c r="AC402" i="15"/>
  <c r="AC403" i="15"/>
  <c r="AC404" i="15"/>
  <c r="AC405" i="15"/>
  <c r="AC406" i="15"/>
  <c r="AC407" i="15"/>
  <c r="AC408" i="15"/>
  <c r="AC409" i="15"/>
  <c r="AC410" i="15"/>
  <c r="AC411" i="15"/>
  <c r="AC412" i="15"/>
  <c r="AC413" i="15"/>
  <c r="AC414" i="15"/>
  <c r="AC415" i="15"/>
  <c r="AC416" i="15"/>
  <c r="AC417" i="15"/>
  <c r="AC418" i="15"/>
  <c r="AC419" i="15"/>
  <c r="AC420" i="15"/>
  <c r="AC421" i="15"/>
  <c r="AC422" i="15"/>
  <c r="AC423" i="15"/>
  <c r="AC424" i="15"/>
  <c r="AC425" i="15"/>
  <c r="AC426" i="15"/>
  <c r="AC427" i="15"/>
  <c r="AC428" i="15"/>
  <c r="AC429" i="15"/>
  <c r="AC430" i="15"/>
  <c r="AC431" i="15"/>
  <c r="AC432" i="15"/>
  <c r="AC433" i="15"/>
  <c r="AC434" i="15"/>
  <c r="AC435" i="15"/>
  <c r="AC436" i="15"/>
  <c r="AC437" i="15"/>
  <c r="AC438" i="15"/>
  <c r="AC439" i="15"/>
  <c r="AC440" i="15"/>
  <c r="AC441" i="15"/>
  <c r="AC442" i="15"/>
  <c r="AC443" i="15"/>
  <c r="AC444" i="15"/>
  <c r="AC445" i="15"/>
  <c r="AC446" i="15"/>
  <c r="AC447" i="15"/>
  <c r="AC448" i="15"/>
  <c r="AC449" i="15"/>
  <c r="AC450" i="15"/>
  <c r="AC451" i="15"/>
  <c r="AC452" i="15"/>
  <c r="AC453" i="15"/>
  <c r="AC454" i="15"/>
  <c r="AC455" i="15"/>
  <c r="AC456" i="15"/>
  <c r="AC457" i="15"/>
  <c r="AC458" i="15"/>
  <c r="AC459" i="15"/>
  <c r="AC460" i="15"/>
  <c r="AC461" i="15"/>
  <c r="AC462" i="15"/>
  <c r="AC463" i="15"/>
  <c r="AC464" i="15"/>
  <c r="AC465" i="15"/>
  <c r="AC466" i="15"/>
  <c r="AC467" i="15"/>
  <c r="AC468" i="15"/>
  <c r="AC2" i="15"/>
  <c r="A468" i="15"/>
  <c r="A467" i="15"/>
  <c r="A466" i="15"/>
  <c r="A465" i="15"/>
  <c r="A464" i="15"/>
  <c r="A463" i="15"/>
  <c r="A462" i="15"/>
  <c r="A461" i="15"/>
  <c r="A460" i="15"/>
  <c r="A459" i="15"/>
  <c r="A458" i="15"/>
  <c r="A457" i="15"/>
  <c r="A456" i="15"/>
  <c r="A455" i="15"/>
  <c r="A454" i="15"/>
  <c r="A453" i="15"/>
  <c r="A452" i="15"/>
  <c r="A451" i="15"/>
  <c r="A450" i="15"/>
  <c r="A449" i="15"/>
  <c r="A448" i="15"/>
  <c r="A447" i="15"/>
  <c r="A446" i="15"/>
  <c r="A445" i="15"/>
  <c r="A444" i="15"/>
  <c r="A443" i="15"/>
  <c r="A442" i="15"/>
  <c r="A441" i="15"/>
  <c r="A440" i="15"/>
  <c r="A439" i="15"/>
  <c r="A438" i="15"/>
  <c r="A437" i="15"/>
  <c r="A436" i="15"/>
  <c r="A435" i="15"/>
  <c r="A434" i="15"/>
  <c r="A433" i="15"/>
  <c r="A432" i="15"/>
  <c r="A431" i="15"/>
  <c r="A430" i="15"/>
  <c r="A429" i="15"/>
  <c r="A428" i="15"/>
  <c r="A427" i="15"/>
  <c r="A426" i="15"/>
  <c r="A425" i="15"/>
  <c r="A424" i="15"/>
  <c r="A423" i="15"/>
  <c r="A422" i="15"/>
  <c r="A421" i="15"/>
  <c r="A420" i="15"/>
  <c r="A419" i="15"/>
  <c r="A418" i="15"/>
  <c r="A417" i="15"/>
  <c r="A416" i="15"/>
  <c r="A415" i="15"/>
  <c r="A414" i="15"/>
  <c r="A413" i="15"/>
  <c r="A412" i="15"/>
  <c r="A411" i="15"/>
  <c r="A410" i="15"/>
  <c r="A409" i="15"/>
  <c r="A408" i="15"/>
  <c r="A407" i="15"/>
  <c r="A406" i="15"/>
  <c r="A405" i="15"/>
  <c r="A404" i="15"/>
  <c r="A403" i="15"/>
  <c r="A402" i="15"/>
  <c r="A401" i="15"/>
  <c r="A400" i="15"/>
  <c r="A399" i="15"/>
  <c r="A398" i="15"/>
  <c r="A397" i="15"/>
  <c r="A396" i="15"/>
  <c r="A395" i="15"/>
  <c r="A394" i="15"/>
  <c r="A393" i="15"/>
  <c r="A392" i="15"/>
  <c r="A391" i="15"/>
  <c r="A390" i="15"/>
  <c r="A389" i="15"/>
  <c r="A388" i="15"/>
  <c r="A387" i="15"/>
  <c r="A386" i="15"/>
  <c r="A385" i="15"/>
  <c r="A384" i="15"/>
  <c r="A383" i="15"/>
  <c r="A382" i="15"/>
  <c r="A381" i="15"/>
  <c r="A380" i="15"/>
  <c r="A379" i="15"/>
  <c r="A378" i="15"/>
  <c r="A377" i="15"/>
  <c r="A376" i="15"/>
  <c r="A375" i="15"/>
  <c r="A374" i="15"/>
  <c r="A373" i="15"/>
  <c r="A372" i="15"/>
  <c r="A371" i="15"/>
  <c r="A370" i="15"/>
  <c r="A369" i="15"/>
  <c r="A368" i="15"/>
  <c r="A367" i="15"/>
  <c r="A366" i="15"/>
  <c r="A365" i="15"/>
  <c r="A364" i="15"/>
  <c r="A363" i="15"/>
  <c r="A362" i="15"/>
  <c r="A361" i="15"/>
  <c r="A360" i="15"/>
  <c r="A359" i="15"/>
  <c r="A358" i="15"/>
  <c r="A357" i="15"/>
  <c r="A356" i="15"/>
  <c r="A355" i="15"/>
  <c r="A354" i="15"/>
  <c r="A353" i="15"/>
  <c r="A352" i="15"/>
  <c r="A351" i="15"/>
  <c r="A350" i="15"/>
  <c r="A349" i="15"/>
  <c r="A348" i="15"/>
  <c r="A347" i="15"/>
  <c r="A346" i="15"/>
  <c r="A345" i="15"/>
  <c r="A344" i="15"/>
  <c r="A343" i="15"/>
  <c r="A342" i="15"/>
  <c r="A341" i="15"/>
  <c r="A340" i="15"/>
  <c r="A339" i="15"/>
  <c r="A338" i="15"/>
  <c r="A337" i="15"/>
  <c r="A336" i="15"/>
  <c r="A335" i="15"/>
  <c r="A334" i="15"/>
  <c r="A333" i="15"/>
  <c r="A332" i="15"/>
  <c r="A331" i="15"/>
  <c r="A330" i="15"/>
  <c r="A329" i="15"/>
  <c r="A328" i="15"/>
  <c r="A327" i="15"/>
  <c r="A326" i="15"/>
  <c r="A325" i="15"/>
  <c r="A324" i="15"/>
  <c r="A323" i="15"/>
  <c r="A322" i="15"/>
  <c r="A321" i="15"/>
  <c r="A320" i="15"/>
  <c r="A319" i="15"/>
  <c r="A318" i="15"/>
  <c r="A317" i="15"/>
  <c r="A316" i="15"/>
  <c r="A315" i="15"/>
  <c r="A314" i="15"/>
  <c r="A313" i="15"/>
  <c r="A312" i="15"/>
  <c r="A311" i="15"/>
  <c r="A310" i="15"/>
  <c r="A309" i="15"/>
  <c r="A308" i="15"/>
  <c r="A307" i="15"/>
  <c r="A306" i="15"/>
  <c r="A305" i="15"/>
  <c r="A304" i="15"/>
  <c r="A303" i="15"/>
  <c r="A302" i="15"/>
  <c r="A301" i="15"/>
  <c r="A300" i="15"/>
  <c r="A299" i="15"/>
  <c r="A298" i="15"/>
  <c r="A297" i="15"/>
  <c r="A296" i="15"/>
  <c r="A295" i="15"/>
  <c r="A294" i="15"/>
  <c r="A293" i="15"/>
  <c r="A292" i="15"/>
  <c r="A291" i="15"/>
  <c r="A290" i="15"/>
  <c r="A289" i="15"/>
  <c r="A288" i="15"/>
  <c r="A287" i="15"/>
  <c r="A286" i="15"/>
  <c r="A285" i="15"/>
  <c r="A284" i="15"/>
  <c r="A283" i="15"/>
  <c r="A282" i="15"/>
  <c r="A281" i="15"/>
  <c r="A280" i="15"/>
  <c r="A279" i="15"/>
  <c r="A278" i="15"/>
  <c r="A277" i="15"/>
  <c r="A276" i="15"/>
  <c r="A275" i="15"/>
  <c r="A274" i="15"/>
  <c r="A273" i="15"/>
  <c r="A272" i="15"/>
  <c r="A271" i="15"/>
  <c r="A270" i="15"/>
  <c r="A269" i="15"/>
  <c r="A268" i="15"/>
  <c r="A267" i="15"/>
  <c r="A266" i="15"/>
  <c r="A265" i="15"/>
  <c r="A264" i="15"/>
  <c r="A263" i="15"/>
  <c r="A262" i="15"/>
  <c r="A261" i="15"/>
  <c r="A260" i="15"/>
  <c r="A259" i="15"/>
  <c r="A258" i="15"/>
  <c r="A257" i="15"/>
  <c r="A256" i="15"/>
  <c r="A255" i="15"/>
  <c r="A254" i="15"/>
  <c r="A253" i="15"/>
  <c r="A252" i="15"/>
  <c r="A251" i="15"/>
  <c r="A250" i="15"/>
  <c r="A249" i="15"/>
  <c r="A248" i="15"/>
  <c r="A247" i="15"/>
  <c r="A246" i="15"/>
  <c r="A245" i="15"/>
  <c r="A244" i="15"/>
  <c r="A243" i="15"/>
  <c r="A242" i="15"/>
  <c r="A241" i="15"/>
  <c r="A240" i="15"/>
  <c r="A239" i="15"/>
  <c r="A238" i="15"/>
  <c r="A237" i="15"/>
  <c r="A236" i="15"/>
  <c r="A235" i="15"/>
  <c r="A234" i="15"/>
  <c r="A233" i="15"/>
  <c r="A232" i="15"/>
  <c r="A231" i="15"/>
  <c r="A230" i="15"/>
  <c r="A229" i="15"/>
  <c r="A228" i="15"/>
  <c r="A227" i="15"/>
  <c r="A226" i="15"/>
  <c r="A225" i="15"/>
  <c r="A224" i="15"/>
  <c r="A223" i="15"/>
  <c r="A222" i="15"/>
  <c r="A221" i="15"/>
  <c r="A220" i="15"/>
  <c r="A219" i="15"/>
  <c r="A218" i="15"/>
  <c r="A217" i="15"/>
  <c r="A216" i="15"/>
  <c r="A215" i="15"/>
  <c r="A214" i="15"/>
  <c r="A213" i="15"/>
  <c r="A212" i="15"/>
  <c r="A211" i="15"/>
  <c r="A210" i="15"/>
  <c r="A209" i="15"/>
  <c r="A208" i="15"/>
  <c r="A207" i="15"/>
  <c r="A206" i="15"/>
  <c r="A205" i="15"/>
  <c r="A204" i="15"/>
  <c r="A203" i="15"/>
  <c r="A202" i="15"/>
  <c r="A201" i="15"/>
  <c r="A200" i="15"/>
  <c r="A199" i="15"/>
  <c r="A198" i="15"/>
  <c r="A197" i="15"/>
  <c r="A196" i="15"/>
  <c r="A195" i="15"/>
  <c r="A194" i="15"/>
  <c r="A193" i="15"/>
  <c r="A192" i="15"/>
  <c r="A191" i="15"/>
  <c r="A190" i="15"/>
  <c r="A189" i="15"/>
  <c r="A188" i="15"/>
  <c r="A187" i="15"/>
  <c r="A186" i="15"/>
  <c r="A185" i="15"/>
  <c r="A184" i="15"/>
  <c r="A183" i="15"/>
  <c r="A182" i="15"/>
  <c r="A181" i="15"/>
  <c r="A180" i="15"/>
  <c r="A179" i="15"/>
  <c r="A178" i="15"/>
  <c r="A177" i="15"/>
  <c r="A176" i="15"/>
  <c r="A175" i="15"/>
  <c r="A174" i="15"/>
  <c r="A173" i="15"/>
  <c r="A172" i="15"/>
  <c r="A171" i="15"/>
  <c r="A170" i="15"/>
  <c r="A169" i="15"/>
  <c r="A168" i="15"/>
  <c r="A167" i="15"/>
  <c r="A166" i="15"/>
  <c r="A165" i="15"/>
  <c r="A164" i="15"/>
  <c r="A163" i="15"/>
  <c r="A162" i="15"/>
  <c r="A161" i="15"/>
  <c r="A160" i="15"/>
  <c r="A159" i="15"/>
  <c r="A158" i="15"/>
  <c r="A157" i="15"/>
  <c r="A156" i="15"/>
  <c r="A155" i="15"/>
  <c r="A154" i="15"/>
  <c r="A153" i="15"/>
  <c r="A152" i="15"/>
  <c r="A151" i="15"/>
  <c r="A150" i="15"/>
  <c r="A149" i="15"/>
  <c r="A148" i="15"/>
  <c r="A147" i="15"/>
  <c r="A146" i="15"/>
  <c r="A145" i="15"/>
  <c r="A144" i="15"/>
  <c r="A143" i="15"/>
  <c r="A142" i="15"/>
  <c r="A141" i="15"/>
  <c r="A140" i="15"/>
  <c r="A139" i="15"/>
  <c r="A138" i="15"/>
  <c r="A137" i="15"/>
  <c r="A136" i="15"/>
  <c r="A135" i="15"/>
  <c r="A134" i="15"/>
  <c r="A133" i="15"/>
  <c r="A132" i="15"/>
  <c r="A131" i="15"/>
  <c r="A130" i="15"/>
  <c r="A129" i="15"/>
  <c r="A128" i="15"/>
  <c r="A127" i="15"/>
  <c r="A126" i="15"/>
  <c r="A125" i="15"/>
  <c r="A124" i="15"/>
  <c r="A123" i="15"/>
  <c r="A122" i="15"/>
  <c r="A121" i="15"/>
  <c r="A120" i="15"/>
  <c r="A119" i="15"/>
  <c r="A118" i="15"/>
  <c r="A117" i="15"/>
  <c r="A116" i="15"/>
  <c r="A115" i="15"/>
  <c r="A114" i="15"/>
  <c r="A113" i="15"/>
  <c r="A112" i="15"/>
  <c r="A111" i="15"/>
  <c r="A110" i="15"/>
  <c r="A109" i="15"/>
  <c r="A108" i="15"/>
  <c r="A107" i="15"/>
  <c r="A106" i="15"/>
  <c r="A105" i="15"/>
  <c r="A104" i="15"/>
  <c r="A103" i="15"/>
  <c r="A102" i="15"/>
  <c r="A101" i="15"/>
  <c r="A100" i="15"/>
  <c r="A99" i="15"/>
  <c r="A98" i="15"/>
  <c r="A97" i="15"/>
  <c r="A96" i="15"/>
  <c r="A95" i="15"/>
  <c r="A94" i="15"/>
  <c r="A93" i="15"/>
  <c r="A92" i="15"/>
  <c r="A91" i="15"/>
  <c r="A90" i="15"/>
  <c r="A89" i="15"/>
  <c r="A88" i="15"/>
  <c r="A87" i="15"/>
  <c r="A86" i="15"/>
  <c r="A85" i="15"/>
  <c r="A84" i="15"/>
  <c r="A83" i="15"/>
  <c r="A82" i="15"/>
  <c r="A81" i="15"/>
  <c r="A80" i="15"/>
  <c r="A79" i="15"/>
  <c r="A78" i="15"/>
  <c r="A77" i="15"/>
  <c r="A76" i="15"/>
  <c r="A75" i="15"/>
  <c r="A74" i="15"/>
  <c r="A73" i="15"/>
  <c r="A72" i="15"/>
  <c r="A71" i="15"/>
  <c r="A70" i="15"/>
  <c r="A69" i="15"/>
  <c r="A68" i="15"/>
  <c r="A67" i="15"/>
  <c r="A66" i="15"/>
  <c r="A65" i="15"/>
  <c r="A64" i="15"/>
  <c r="A63" i="15"/>
  <c r="A62" i="15"/>
  <c r="A61" i="15"/>
  <c r="A60" i="15"/>
  <c r="A59" i="15"/>
  <c r="A58" i="15"/>
  <c r="A57" i="15"/>
  <c r="A56" i="15"/>
  <c r="A55" i="15"/>
  <c r="A54" i="15"/>
  <c r="A53" i="15"/>
  <c r="A52" i="15"/>
  <c r="A51" i="15"/>
  <c r="A50" i="15"/>
  <c r="A49" i="15"/>
  <c r="A48" i="15"/>
  <c r="A47" i="15"/>
  <c r="A46" i="15"/>
  <c r="A45" i="15"/>
  <c r="A44" i="15"/>
  <c r="A43" i="15"/>
  <c r="A42" i="15"/>
  <c r="A41" i="15"/>
  <c r="A40" i="15"/>
  <c r="A39" i="15"/>
  <c r="A38" i="15"/>
  <c r="A37" i="15"/>
  <c r="A36" i="15"/>
  <c r="A35" i="15"/>
  <c r="A34" i="15"/>
  <c r="A33" i="15"/>
  <c r="A32" i="15"/>
  <c r="A31" i="15"/>
  <c r="A30" i="15"/>
  <c r="A29" i="15"/>
  <c r="A28" i="15"/>
  <c r="A27" i="15"/>
  <c r="A26" i="15"/>
  <c r="A25" i="15"/>
  <c r="A24" i="15"/>
  <c r="A23" i="15"/>
  <c r="A22" i="15"/>
  <c r="A21" i="15"/>
  <c r="A20" i="15"/>
  <c r="A19" i="15"/>
  <c r="A18" i="15"/>
  <c r="A17" i="15"/>
  <c r="A16" i="15"/>
  <c r="A15" i="15"/>
  <c r="A14" i="15"/>
  <c r="A13" i="15"/>
  <c r="A12" i="15"/>
  <c r="A11" i="15"/>
  <c r="A10" i="15"/>
  <c r="A9" i="15"/>
  <c r="A8" i="15"/>
  <c r="A7" i="15"/>
  <c r="A6" i="15"/>
  <c r="A5" i="15"/>
  <c r="A4" i="15"/>
  <c r="A3" i="15"/>
  <c r="A2" i="15"/>
  <c r="AQ213" i="1"/>
  <c r="AR213" i="1" s="1"/>
  <c r="AQ447" i="1"/>
  <c r="AR447" i="1" s="1"/>
  <c r="AS447" i="1" s="1"/>
  <c r="AQ343" i="1"/>
  <c r="AR343" i="1" s="1"/>
  <c r="AR487" i="1"/>
  <c r="AS487" i="1" s="1"/>
  <c r="AB463" i="14"/>
  <c r="AA463" i="14"/>
  <c r="Z463" i="14"/>
  <c r="Y463" i="14"/>
  <c r="X463" i="14"/>
  <c r="W463" i="14"/>
  <c r="V463" i="14"/>
  <c r="A3" i="14"/>
  <c r="A4" i="14"/>
  <c r="A5" i="14"/>
  <c r="A6" i="14"/>
  <c r="A7" i="14"/>
  <c r="A8" i="14"/>
  <c r="A9" i="14"/>
  <c r="A10" i="14"/>
  <c r="A11" i="14"/>
  <c r="A12" i="14"/>
  <c r="A13" i="14"/>
  <c r="A14" i="14"/>
  <c r="A15" i="14"/>
  <c r="A16" i="14"/>
  <c r="A17" i="14"/>
  <c r="A18" i="14"/>
  <c r="A19" i="14"/>
  <c r="A20" i="14"/>
  <c r="A21" i="14"/>
  <c r="A22" i="14"/>
  <c r="A23" i="14"/>
  <c r="A24" i="14"/>
  <c r="A25" i="14"/>
  <c r="A26" i="14"/>
  <c r="A27" i="14"/>
  <c r="A28" i="14"/>
  <c r="A29" i="14"/>
  <c r="A30" i="14"/>
  <c r="A31" i="14"/>
  <c r="A32" i="14"/>
  <c r="A33" i="14"/>
  <c r="A34" i="14"/>
  <c r="A35" i="14"/>
  <c r="A36" i="14"/>
  <c r="A37" i="14"/>
  <c r="A38" i="14"/>
  <c r="A39" i="14"/>
  <c r="A40" i="14"/>
  <c r="A41" i="14"/>
  <c r="A42" i="14"/>
  <c r="A43" i="14"/>
  <c r="A44" i="14"/>
  <c r="A45" i="14"/>
  <c r="A46" i="14"/>
  <c r="A47" i="14"/>
  <c r="A48" i="14"/>
  <c r="A49" i="14"/>
  <c r="A50" i="14"/>
  <c r="A51" i="14"/>
  <c r="A52" i="14"/>
  <c r="A53" i="14"/>
  <c r="A54" i="14"/>
  <c r="A55" i="14"/>
  <c r="A56" i="14"/>
  <c r="A57" i="14"/>
  <c r="A58" i="14"/>
  <c r="A59" i="14"/>
  <c r="A60" i="14"/>
  <c r="A61" i="14"/>
  <c r="A62" i="14"/>
  <c r="A63" i="14"/>
  <c r="A64" i="14"/>
  <c r="A65" i="14"/>
  <c r="A66" i="14"/>
  <c r="A67" i="14"/>
  <c r="A68" i="14"/>
  <c r="A69" i="14"/>
  <c r="A70" i="14"/>
  <c r="A71" i="14"/>
  <c r="A72" i="14"/>
  <c r="A73" i="14"/>
  <c r="A74" i="14"/>
  <c r="A75" i="14"/>
  <c r="A76" i="14"/>
  <c r="A77" i="14"/>
  <c r="A78" i="14"/>
  <c r="A79" i="14"/>
  <c r="A80" i="14"/>
  <c r="A81" i="14"/>
  <c r="A82" i="14"/>
  <c r="A83" i="14"/>
  <c r="A84" i="14"/>
  <c r="A85" i="14"/>
  <c r="A86" i="14"/>
  <c r="A87" i="14"/>
  <c r="A88" i="14"/>
  <c r="A89" i="14"/>
  <c r="A90" i="14"/>
  <c r="A91" i="14"/>
  <c r="A92" i="14"/>
  <c r="A93" i="14"/>
  <c r="A94" i="14"/>
  <c r="A95" i="14"/>
  <c r="A96" i="14"/>
  <c r="A97" i="14"/>
  <c r="A98" i="14"/>
  <c r="A99" i="14"/>
  <c r="A100" i="14"/>
  <c r="A101" i="14"/>
  <c r="A102" i="14"/>
  <c r="A103" i="14"/>
  <c r="A104" i="14"/>
  <c r="A105" i="14"/>
  <c r="A106" i="14"/>
  <c r="A107" i="14"/>
  <c r="A108" i="14"/>
  <c r="A109" i="14"/>
  <c r="A110" i="14"/>
  <c r="A111" i="14"/>
  <c r="A112" i="14"/>
  <c r="A113" i="14"/>
  <c r="A114" i="14"/>
  <c r="A115" i="14"/>
  <c r="A116" i="14"/>
  <c r="A117" i="14"/>
  <c r="A118" i="14"/>
  <c r="A119" i="14"/>
  <c r="A120" i="14"/>
  <c r="A121" i="14"/>
  <c r="A122" i="14"/>
  <c r="A123" i="14"/>
  <c r="A124" i="14"/>
  <c r="A125" i="14"/>
  <c r="A126" i="14"/>
  <c r="A127" i="14"/>
  <c r="A128" i="14"/>
  <c r="A129" i="14"/>
  <c r="A130" i="14"/>
  <c r="A131" i="14"/>
  <c r="A132" i="14"/>
  <c r="A133" i="14"/>
  <c r="A134" i="14"/>
  <c r="A135" i="14"/>
  <c r="A136" i="14"/>
  <c r="A137" i="14"/>
  <c r="A138" i="14"/>
  <c r="A139" i="14"/>
  <c r="A140" i="14"/>
  <c r="A141" i="14"/>
  <c r="A142" i="14"/>
  <c r="A143" i="14"/>
  <c r="A144" i="14"/>
  <c r="A145" i="14"/>
  <c r="A146" i="14"/>
  <c r="A147" i="14"/>
  <c r="A148" i="14"/>
  <c r="A149" i="14"/>
  <c r="A150" i="14"/>
  <c r="A151" i="14"/>
  <c r="A152" i="14"/>
  <c r="A153" i="14"/>
  <c r="A154" i="14"/>
  <c r="A155" i="14"/>
  <c r="A156" i="14"/>
  <c r="A157" i="14"/>
  <c r="A158" i="14"/>
  <c r="A159" i="14"/>
  <c r="A160" i="14"/>
  <c r="A161" i="14"/>
  <c r="A162" i="14"/>
  <c r="A163" i="14"/>
  <c r="A164" i="14"/>
  <c r="A165" i="14"/>
  <c r="A166" i="14"/>
  <c r="A167" i="14"/>
  <c r="A168" i="14"/>
  <c r="A169" i="14"/>
  <c r="A170" i="14"/>
  <c r="A171" i="14"/>
  <c r="A172" i="14"/>
  <c r="A173" i="14"/>
  <c r="A174" i="14"/>
  <c r="A175" i="14"/>
  <c r="A176" i="14"/>
  <c r="A177" i="14"/>
  <c r="A178" i="14"/>
  <c r="A179" i="14"/>
  <c r="A180" i="14"/>
  <c r="A181" i="14"/>
  <c r="A182" i="14"/>
  <c r="A183" i="14"/>
  <c r="A184" i="14"/>
  <c r="A185" i="14"/>
  <c r="A186" i="14"/>
  <c r="A187" i="14"/>
  <c r="A188" i="14"/>
  <c r="A189" i="14"/>
  <c r="A190" i="14"/>
  <c r="A191" i="14"/>
  <c r="A192" i="14"/>
  <c r="A193" i="14"/>
  <c r="A194" i="14"/>
  <c r="A195" i="14"/>
  <c r="A196" i="14"/>
  <c r="A197" i="14"/>
  <c r="A198" i="14"/>
  <c r="A199" i="14"/>
  <c r="A200" i="14"/>
  <c r="A201" i="14"/>
  <c r="A202" i="14"/>
  <c r="A203" i="14"/>
  <c r="A204" i="14"/>
  <c r="A205" i="14"/>
  <c r="A206" i="14"/>
  <c r="A207" i="14"/>
  <c r="A208" i="14"/>
  <c r="A209" i="14"/>
  <c r="A210" i="14"/>
  <c r="A211" i="14"/>
  <c r="A212" i="14"/>
  <c r="A213" i="14"/>
  <c r="A214" i="14"/>
  <c r="A215" i="14"/>
  <c r="A216" i="14"/>
  <c r="A217" i="14"/>
  <c r="A218" i="14"/>
  <c r="A219" i="14"/>
  <c r="A220" i="14"/>
  <c r="A221" i="14"/>
  <c r="A222" i="14"/>
  <c r="A223" i="14"/>
  <c r="A224" i="14"/>
  <c r="A225" i="14"/>
  <c r="A226" i="14"/>
  <c r="A227" i="14"/>
  <c r="A228" i="14"/>
  <c r="A229" i="14"/>
  <c r="A230" i="14"/>
  <c r="A231" i="14"/>
  <c r="A232" i="14"/>
  <c r="A233" i="14"/>
  <c r="A234" i="14"/>
  <c r="A235" i="14"/>
  <c r="A236" i="14"/>
  <c r="A237" i="14"/>
  <c r="A238" i="14"/>
  <c r="A239" i="14"/>
  <c r="A240" i="14"/>
  <c r="A241" i="14"/>
  <c r="A242" i="14"/>
  <c r="A243" i="14"/>
  <c r="A244" i="14"/>
  <c r="A245" i="14"/>
  <c r="A246" i="14"/>
  <c r="A247" i="14"/>
  <c r="A248" i="14"/>
  <c r="A249" i="14"/>
  <c r="A250" i="14"/>
  <c r="A251" i="14"/>
  <c r="A252" i="14"/>
  <c r="A253" i="14"/>
  <c r="A254" i="14"/>
  <c r="A255" i="14"/>
  <c r="A256" i="14"/>
  <c r="A257" i="14"/>
  <c r="A258" i="14"/>
  <c r="A259" i="14"/>
  <c r="A260" i="14"/>
  <c r="A261" i="14"/>
  <c r="A262" i="14"/>
  <c r="A263" i="14"/>
  <c r="A264" i="14"/>
  <c r="A265" i="14"/>
  <c r="A266" i="14"/>
  <c r="A267" i="14"/>
  <c r="A268" i="14"/>
  <c r="A269" i="14"/>
  <c r="A270" i="14"/>
  <c r="A271" i="14"/>
  <c r="A272" i="14"/>
  <c r="A273" i="14"/>
  <c r="A274" i="14"/>
  <c r="A275" i="14"/>
  <c r="A276" i="14"/>
  <c r="A277" i="14"/>
  <c r="A278" i="14"/>
  <c r="A279" i="14"/>
  <c r="A280" i="14"/>
  <c r="A281" i="14"/>
  <c r="A282" i="14"/>
  <c r="A283" i="14"/>
  <c r="A284" i="14"/>
  <c r="A285" i="14"/>
  <c r="A286" i="14"/>
  <c r="A287" i="14"/>
  <c r="A288" i="14"/>
  <c r="A289" i="14"/>
  <c r="A290" i="14"/>
  <c r="A291" i="14"/>
  <c r="A292" i="14"/>
  <c r="A293" i="14"/>
  <c r="A294" i="14"/>
  <c r="A295" i="14"/>
  <c r="A296" i="14"/>
  <c r="A297" i="14"/>
  <c r="A298" i="14"/>
  <c r="A299" i="14"/>
  <c r="A300" i="14"/>
  <c r="A301" i="14"/>
  <c r="A302" i="14"/>
  <c r="A303" i="14"/>
  <c r="A304" i="14"/>
  <c r="A305" i="14"/>
  <c r="A306" i="14"/>
  <c r="A307" i="14"/>
  <c r="A308" i="14"/>
  <c r="A309" i="14"/>
  <c r="A310" i="14"/>
  <c r="A311" i="14"/>
  <c r="A312" i="14"/>
  <c r="A313" i="14"/>
  <c r="A314" i="14"/>
  <c r="A315" i="14"/>
  <c r="A316" i="14"/>
  <c r="A317" i="14"/>
  <c r="A318" i="14"/>
  <c r="A319" i="14"/>
  <c r="A320" i="14"/>
  <c r="A321" i="14"/>
  <c r="A322" i="14"/>
  <c r="A323" i="14"/>
  <c r="A324" i="14"/>
  <c r="A325" i="14"/>
  <c r="A326" i="14"/>
  <c r="A327" i="14"/>
  <c r="A328" i="14"/>
  <c r="A329" i="14"/>
  <c r="A330" i="14"/>
  <c r="A331" i="14"/>
  <c r="A332" i="14"/>
  <c r="A333" i="14"/>
  <c r="A334" i="14"/>
  <c r="A335" i="14"/>
  <c r="A336" i="14"/>
  <c r="A337" i="14"/>
  <c r="A338" i="14"/>
  <c r="A339" i="14"/>
  <c r="A340" i="14"/>
  <c r="A341" i="14"/>
  <c r="A342" i="14"/>
  <c r="A343" i="14"/>
  <c r="A344" i="14"/>
  <c r="A345" i="14"/>
  <c r="A346" i="14"/>
  <c r="A347" i="14"/>
  <c r="A348" i="14"/>
  <c r="A349" i="14"/>
  <c r="A350" i="14"/>
  <c r="A351" i="14"/>
  <c r="A352" i="14"/>
  <c r="A353" i="14"/>
  <c r="A354" i="14"/>
  <c r="A355" i="14"/>
  <c r="A356" i="14"/>
  <c r="A357" i="14"/>
  <c r="A358" i="14"/>
  <c r="A359" i="14"/>
  <c r="A360" i="14"/>
  <c r="A361" i="14"/>
  <c r="A362" i="14"/>
  <c r="A363" i="14"/>
  <c r="A364" i="14"/>
  <c r="A365" i="14"/>
  <c r="A366" i="14"/>
  <c r="A367" i="14"/>
  <c r="A368" i="14"/>
  <c r="A369" i="14"/>
  <c r="A370" i="14"/>
  <c r="A371" i="14"/>
  <c r="A372" i="14"/>
  <c r="A373" i="14"/>
  <c r="A374" i="14"/>
  <c r="A375" i="14"/>
  <c r="A376" i="14"/>
  <c r="A377" i="14"/>
  <c r="A378" i="14"/>
  <c r="A379" i="14"/>
  <c r="A380" i="14"/>
  <c r="A381" i="14"/>
  <c r="A382" i="14"/>
  <c r="A383" i="14"/>
  <c r="A384" i="14"/>
  <c r="A385" i="14"/>
  <c r="A386" i="14"/>
  <c r="A387" i="14"/>
  <c r="A388" i="14"/>
  <c r="A389" i="14"/>
  <c r="A390" i="14"/>
  <c r="A391" i="14"/>
  <c r="A392" i="14"/>
  <c r="A393" i="14"/>
  <c r="A394" i="14"/>
  <c r="A395" i="14"/>
  <c r="A396" i="14"/>
  <c r="A397" i="14"/>
  <c r="A398" i="14"/>
  <c r="A399" i="14"/>
  <c r="A400" i="14"/>
  <c r="A401" i="14"/>
  <c r="A402" i="14"/>
  <c r="A403" i="14"/>
  <c r="A404" i="14"/>
  <c r="A405" i="14"/>
  <c r="A406" i="14"/>
  <c r="A407" i="14"/>
  <c r="A408" i="14"/>
  <c r="A409" i="14"/>
  <c r="A410" i="14"/>
  <c r="A411" i="14"/>
  <c r="A412" i="14"/>
  <c r="A413" i="14"/>
  <c r="A414" i="14"/>
  <c r="A415" i="14"/>
  <c r="A416" i="14"/>
  <c r="A417" i="14"/>
  <c r="A418" i="14"/>
  <c r="A419" i="14"/>
  <c r="A420" i="14"/>
  <c r="A421" i="14"/>
  <c r="A422" i="14"/>
  <c r="A423" i="14"/>
  <c r="A424" i="14"/>
  <c r="A425" i="14"/>
  <c r="A426" i="14"/>
  <c r="A427" i="14"/>
  <c r="A428" i="14"/>
  <c r="A429" i="14"/>
  <c r="A430" i="14"/>
  <c r="A431" i="14"/>
  <c r="A432" i="14"/>
  <c r="A433" i="14"/>
  <c r="A434" i="14"/>
  <c r="A435" i="14"/>
  <c r="A436" i="14"/>
  <c r="A437" i="14"/>
  <c r="A438" i="14"/>
  <c r="A439" i="14"/>
  <c r="A440" i="14"/>
  <c r="A441" i="14"/>
  <c r="A442" i="14"/>
  <c r="A443" i="14"/>
  <c r="A444" i="14"/>
  <c r="A445" i="14"/>
  <c r="A446" i="14"/>
  <c r="A447" i="14"/>
  <c r="A448" i="14"/>
  <c r="A449" i="14"/>
  <c r="A450" i="14"/>
  <c r="A451" i="14"/>
  <c r="A452" i="14"/>
  <c r="A453" i="14"/>
  <c r="A454" i="14"/>
  <c r="A455" i="14"/>
  <c r="A456" i="14"/>
  <c r="A457" i="14"/>
  <c r="A458" i="14"/>
  <c r="A459" i="14"/>
  <c r="A460" i="14"/>
  <c r="A461" i="14"/>
  <c r="A462" i="14"/>
  <c r="A2" i="14"/>
  <c r="AC3" i="14"/>
  <c r="AC4" i="14"/>
  <c r="AC5" i="14"/>
  <c r="AC6" i="14"/>
  <c r="AC7" i="14"/>
  <c r="AC8" i="14"/>
  <c r="AC9" i="14"/>
  <c r="AC10" i="14"/>
  <c r="AC11" i="14"/>
  <c r="AC12" i="14"/>
  <c r="AC13" i="14"/>
  <c r="AC14" i="14"/>
  <c r="AC15" i="14"/>
  <c r="AC16" i="14"/>
  <c r="AC17" i="14"/>
  <c r="AC18" i="14"/>
  <c r="AC19" i="14"/>
  <c r="AC20" i="14"/>
  <c r="AC21" i="14"/>
  <c r="AC22" i="14"/>
  <c r="AC23" i="14"/>
  <c r="AC24" i="14"/>
  <c r="AC25" i="14"/>
  <c r="AC26" i="14"/>
  <c r="AC27" i="14"/>
  <c r="AC28" i="14"/>
  <c r="AC29" i="14"/>
  <c r="AC30" i="14"/>
  <c r="AC31" i="14"/>
  <c r="AC32" i="14"/>
  <c r="AC33" i="14"/>
  <c r="AC34" i="14"/>
  <c r="AC35" i="14"/>
  <c r="AC36" i="14"/>
  <c r="AC37" i="14"/>
  <c r="AC38" i="14"/>
  <c r="AC39" i="14"/>
  <c r="AC40" i="14"/>
  <c r="AC41" i="14"/>
  <c r="AC42" i="14"/>
  <c r="AC43" i="14"/>
  <c r="AC44" i="14"/>
  <c r="AC45" i="14"/>
  <c r="AC46" i="14"/>
  <c r="AC47" i="14"/>
  <c r="AC48" i="14"/>
  <c r="AC49" i="14"/>
  <c r="AC50" i="14"/>
  <c r="AC51" i="14"/>
  <c r="AC52" i="14"/>
  <c r="AC53" i="14"/>
  <c r="AC54" i="14"/>
  <c r="AC55" i="14"/>
  <c r="AC56" i="14"/>
  <c r="AC57" i="14"/>
  <c r="AC58" i="14"/>
  <c r="AC59" i="14"/>
  <c r="AC60" i="14"/>
  <c r="AC61" i="14"/>
  <c r="AC62" i="14"/>
  <c r="AC63" i="14"/>
  <c r="AC64" i="14"/>
  <c r="AC65" i="14"/>
  <c r="AC66" i="14"/>
  <c r="AC67" i="14"/>
  <c r="AC68" i="14"/>
  <c r="AC69" i="14"/>
  <c r="AC70" i="14"/>
  <c r="AC71" i="14"/>
  <c r="AC72" i="14"/>
  <c r="AC73" i="14"/>
  <c r="AC74" i="14"/>
  <c r="AC75" i="14"/>
  <c r="AC76" i="14"/>
  <c r="AC77" i="14"/>
  <c r="AC78" i="14"/>
  <c r="AC79" i="14"/>
  <c r="AC80" i="14"/>
  <c r="AC81" i="14"/>
  <c r="AC82" i="14"/>
  <c r="AC83" i="14"/>
  <c r="AC84" i="14"/>
  <c r="AC85" i="14"/>
  <c r="AC86" i="14"/>
  <c r="AC87" i="14"/>
  <c r="AC88" i="14"/>
  <c r="AC89" i="14"/>
  <c r="AC90" i="14"/>
  <c r="AC91" i="14"/>
  <c r="AC92" i="14"/>
  <c r="AC93" i="14"/>
  <c r="AC94" i="14"/>
  <c r="AC95" i="14"/>
  <c r="AC96" i="14"/>
  <c r="AC97" i="14"/>
  <c r="AC98" i="14"/>
  <c r="AC99" i="14"/>
  <c r="AC100" i="14"/>
  <c r="AC101" i="14"/>
  <c r="AC102" i="14"/>
  <c r="AC103" i="14"/>
  <c r="AC104" i="14"/>
  <c r="AC105" i="14"/>
  <c r="AC106" i="14"/>
  <c r="AC107" i="14"/>
  <c r="AC108" i="14"/>
  <c r="AC109" i="14"/>
  <c r="AC110" i="14"/>
  <c r="AC111" i="14"/>
  <c r="AC112" i="14"/>
  <c r="AC113" i="14"/>
  <c r="AC114" i="14"/>
  <c r="AC115" i="14"/>
  <c r="AC116" i="14"/>
  <c r="AC117" i="14"/>
  <c r="AC118" i="14"/>
  <c r="AC119" i="14"/>
  <c r="AC120" i="14"/>
  <c r="AC121" i="14"/>
  <c r="AC122" i="14"/>
  <c r="AC123" i="14"/>
  <c r="AC124" i="14"/>
  <c r="AC125" i="14"/>
  <c r="AC126" i="14"/>
  <c r="AC127" i="14"/>
  <c r="AC128" i="14"/>
  <c r="AC129" i="14"/>
  <c r="AC130" i="14"/>
  <c r="AC131" i="14"/>
  <c r="AC132" i="14"/>
  <c r="AC133" i="14"/>
  <c r="AC134" i="14"/>
  <c r="AC135" i="14"/>
  <c r="AC136" i="14"/>
  <c r="AC137" i="14"/>
  <c r="AC138" i="14"/>
  <c r="AC139" i="14"/>
  <c r="AC140" i="14"/>
  <c r="AC141" i="14"/>
  <c r="AC142" i="14"/>
  <c r="AC143" i="14"/>
  <c r="AC144" i="14"/>
  <c r="AC145" i="14"/>
  <c r="AC146" i="14"/>
  <c r="AC147" i="14"/>
  <c r="AC148" i="14"/>
  <c r="AC149" i="14"/>
  <c r="AC150" i="14"/>
  <c r="AC151" i="14"/>
  <c r="AC152" i="14"/>
  <c r="AC153" i="14"/>
  <c r="AC154" i="14"/>
  <c r="AC155" i="14"/>
  <c r="AC156" i="14"/>
  <c r="AC157" i="14"/>
  <c r="AC158" i="14"/>
  <c r="AC159" i="14"/>
  <c r="AC160" i="14"/>
  <c r="AC161" i="14"/>
  <c r="AC162" i="14"/>
  <c r="AC163" i="14"/>
  <c r="AC164" i="14"/>
  <c r="AC165" i="14"/>
  <c r="AC166" i="14"/>
  <c r="AC167" i="14"/>
  <c r="AC168" i="14"/>
  <c r="AC169" i="14"/>
  <c r="AC170" i="14"/>
  <c r="AC171" i="14"/>
  <c r="AC172" i="14"/>
  <c r="AC173" i="14"/>
  <c r="AC174" i="14"/>
  <c r="AC175" i="14"/>
  <c r="AC176" i="14"/>
  <c r="AC177" i="14"/>
  <c r="AC178" i="14"/>
  <c r="AC179" i="14"/>
  <c r="AC180" i="14"/>
  <c r="AC181" i="14"/>
  <c r="AC182" i="14"/>
  <c r="AC183" i="14"/>
  <c r="AC184" i="14"/>
  <c r="AC185" i="14"/>
  <c r="AC186" i="14"/>
  <c r="AC187" i="14"/>
  <c r="AC188" i="14"/>
  <c r="AC189" i="14"/>
  <c r="AC190" i="14"/>
  <c r="AC191" i="14"/>
  <c r="AC192" i="14"/>
  <c r="AC193" i="14"/>
  <c r="AC194" i="14"/>
  <c r="AC195" i="14"/>
  <c r="AC196" i="14"/>
  <c r="AC197" i="14"/>
  <c r="AC198" i="14"/>
  <c r="AC199" i="14"/>
  <c r="AC200" i="14"/>
  <c r="AC201" i="14"/>
  <c r="AC202" i="14"/>
  <c r="AC203" i="14"/>
  <c r="AC204" i="14"/>
  <c r="AC205" i="14"/>
  <c r="AC206" i="14"/>
  <c r="AC207" i="14"/>
  <c r="AC208" i="14"/>
  <c r="AC209" i="14"/>
  <c r="AC210" i="14"/>
  <c r="AC211" i="14"/>
  <c r="AC212" i="14"/>
  <c r="AC213" i="14"/>
  <c r="AC214" i="14"/>
  <c r="AC215" i="14"/>
  <c r="AC216" i="14"/>
  <c r="AC217" i="14"/>
  <c r="AC218" i="14"/>
  <c r="AC219" i="14"/>
  <c r="AC220" i="14"/>
  <c r="AC221" i="14"/>
  <c r="AC222" i="14"/>
  <c r="AC223" i="14"/>
  <c r="AC224" i="14"/>
  <c r="AC225" i="14"/>
  <c r="AC226" i="14"/>
  <c r="AC227" i="14"/>
  <c r="AC228" i="14"/>
  <c r="AC229" i="14"/>
  <c r="AC230" i="14"/>
  <c r="AC231" i="14"/>
  <c r="AC232" i="14"/>
  <c r="AC233" i="14"/>
  <c r="AC234" i="14"/>
  <c r="AC235" i="14"/>
  <c r="AC236" i="14"/>
  <c r="AC237" i="14"/>
  <c r="AC238" i="14"/>
  <c r="AC239" i="14"/>
  <c r="AC240" i="14"/>
  <c r="AC241" i="14"/>
  <c r="AC242" i="14"/>
  <c r="AC243" i="14"/>
  <c r="AC244" i="14"/>
  <c r="AC245" i="14"/>
  <c r="AC246" i="14"/>
  <c r="AC247" i="14"/>
  <c r="AC248" i="14"/>
  <c r="AC249" i="14"/>
  <c r="AC250" i="14"/>
  <c r="AC251" i="14"/>
  <c r="AC252" i="14"/>
  <c r="AC253" i="14"/>
  <c r="AC254" i="14"/>
  <c r="AC255" i="14"/>
  <c r="AC256" i="14"/>
  <c r="AC257" i="14"/>
  <c r="AC258" i="14"/>
  <c r="AC259" i="14"/>
  <c r="AC260" i="14"/>
  <c r="AC261" i="14"/>
  <c r="AC262" i="14"/>
  <c r="AC263" i="14"/>
  <c r="AC264" i="14"/>
  <c r="AC265" i="14"/>
  <c r="AC266" i="14"/>
  <c r="AC267" i="14"/>
  <c r="AC268" i="14"/>
  <c r="AC269" i="14"/>
  <c r="AC270" i="14"/>
  <c r="AC271" i="14"/>
  <c r="AC272" i="14"/>
  <c r="AC273" i="14"/>
  <c r="AC274" i="14"/>
  <c r="AC275" i="14"/>
  <c r="AC276" i="14"/>
  <c r="AC277" i="14"/>
  <c r="AC278" i="14"/>
  <c r="AC279" i="14"/>
  <c r="AC280" i="14"/>
  <c r="AC281" i="14"/>
  <c r="AC282" i="14"/>
  <c r="AC283" i="14"/>
  <c r="AC284" i="14"/>
  <c r="AC285" i="14"/>
  <c r="AC286" i="14"/>
  <c r="AC287" i="14"/>
  <c r="AC288" i="14"/>
  <c r="AC289" i="14"/>
  <c r="AC290" i="14"/>
  <c r="AC291" i="14"/>
  <c r="AC292" i="14"/>
  <c r="AC293" i="14"/>
  <c r="AC294" i="14"/>
  <c r="AC295" i="14"/>
  <c r="AC296" i="14"/>
  <c r="AC297" i="14"/>
  <c r="AC298" i="14"/>
  <c r="AC299" i="14"/>
  <c r="AC300" i="14"/>
  <c r="AC301" i="14"/>
  <c r="AC302" i="14"/>
  <c r="AC303" i="14"/>
  <c r="AC304" i="14"/>
  <c r="AC305" i="14"/>
  <c r="AC306" i="14"/>
  <c r="AC307" i="14"/>
  <c r="AC308" i="14"/>
  <c r="AC309" i="14"/>
  <c r="AC310" i="14"/>
  <c r="AC311" i="14"/>
  <c r="AC312" i="14"/>
  <c r="AC313" i="14"/>
  <c r="AC314" i="14"/>
  <c r="AC315" i="14"/>
  <c r="AC316" i="14"/>
  <c r="AC317" i="14"/>
  <c r="AC318" i="14"/>
  <c r="AC319" i="14"/>
  <c r="AC320" i="14"/>
  <c r="AC321" i="14"/>
  <c r="AC322" i="14"/>
  <c r="AC323" i="14"/>
  <c r="AC324" i="14"/>
  <c r="AC325" i="14"/>
  <c r="AC326" i="14"/>
  <c r="AC327" i="14"/>
  <c r="AC328" i="14"/>
  <c r="AC329" i="14"/>
  <c r="AC330" i="14"/>
  <c r="AC331" i="14"/>
  <c r="AC332" i="14"/>
  <c r="AC333" i="14"/>
  <c r="AC334" i="14"/>
  <c r="AC335" i="14"/>
  <c r="AC336" i="14"/>
  <c r="AC337" i="14"/>
  <c r="AC338" i="14"/>
  <c r="AC339" i="14"/>
  <c r="AC340" i="14"/>
  <c r="AC341" i="14"/>
  <c r="AC342" i="14"/>
  <c r="AC343" i="14"/>
  <c r="AC344" i="14"/>
  <c r="AC345" i="14"/>
  <c r="AC346" i="14"/>
  <c r="AC347" i="14"/>
  <c r="AC348" i="14"/>
  <c r="AC349" i="14"/>
  <c r="AC350" i="14"/>
  <c r="AC351" i="14"/>
  <c r="AC352" i="14"/>
  <c r="AC353" i="14"/>
  <c r="AC354" i="14"/>
  <c r="AC355" i="14"/>
  <c r="AC356" i="14"/>
  <c r="AC357" i="14"/>
  <c r="AC358" i="14"/>
  <c r="AC359" i="14"/>
  <c r="AC360" i="14"/>
  <c r="AC361" i="14"/>
  <c r="AC362" i="14"/>
  <c r="AC363" i="14"/>
  <c r="AC364" i="14"/>
  <c r="AC365" i="14"/>
  <c r="AC366" i="14"/>
  <c r="AC367" i="14"/>
  <c r="AC368" i="14"/>
  <c r="AC369" i="14"/>
  <c r="AC370" i="14"/>
  <c r="AC371" i="14"/>
  <c r="AC372" i="14"/>
  <c r="AC373" i="14"/>
  <c r="AC374" i="14"/>
  <c r="AC375" i="14"/>
  <c r="AC376" i="14"/>
  <c r="AC377" i="14"/>
  <c r="AC378" i="14"/>
  <c r="AC379" i="14"/>
  <c r="AC380" i="14"/>
  <c r="AC381" i="14"/>
  <c r="AC382" i="14"/>
  <c r="AC383" i="14"/>
  <c r="AC384" i="14"/>
  <c r="AC385" i="14"/>
  <c r="AC386" i="14"/>
  <c r="AC387" i="14"/>
  <c r="AC388" i="14"/>
  <c r="AC389" i="14"/>
  <c r="AC390" i="14"/>
  <c r="AC391" i="14"/>
  <c r="AC392" i="14"/>
  <c r="AC393" i="14"/>
  <c r="AC394" i="14"/>
  <c r="AC395" i="14"/>
  <c r="AC396" i="14"/>
  <c r="AC397" i="14"/>
  <c r="AC398" i="14"/>
  <c r="AC399" i="14"/>
  <c r="AC400" i="14"/>
  <c r="AC401" i="14"/>
  <c r="AC402" i="14"/>
  <c r="AC403" i="14"/>
  <c r="AC404" i="14"/>
  <c r="AC405" i="14"/>
  <c r="AC406" i="14"/>
  <c r="AC407" i="14"/>
  <c r="AC408" i="14"/>
  <c r="AC409" i="14"/>
  <c r="AC410" i="14"/>
  <c r="AC411" i="14"/>
  <c r="AC412" i="14"/>
  <c r="AC413" i="14"/>
  <c r="AC414" i="14"/>
  <c r="AC415" i="14"/>
  <c r="AC416" i="14"/>
  <c r="AC417" i="14"/>
  <c r="AC418" i="14"/>
  <c r="AC419" i="14"/>
  <c r="AC420" i="14"/>
  <c r="AC421" i="14"/>
  <c r="AC422" i="14"/>
  <c r="AC423" i="14"/>
  <c r="AC424" i="14"/>
  <c r="AC425" i="14"/>
  <c r="AC426" i="14"/>
  <c r="AC427" i="14"/>
  <c r="AC428" i="14"/>
  <c r="AC429" i="14"/>
  <c r="AC430" i="14"/>
  <c r="AC431" i="14"/>
  <c r="AC432" i="14"/>
  <c r="AC433" i="14"/>
  <c r="AC434" i="14"/>
  <c r="AC435" i="14"/>
  <c r="AC436" i="14"/>
  <c r="AC437" i="14"/>
  <c r="AC438" i="14"/>
  <c r="AC439" i="14"/>
  <c r="AC440" i="14"/>
  <c r="AC441" i="14"/>
  <c r="AC442" i="14"/>
  <c r="AC443" i="14"/>
  <c r="AC444" i="14"/>
  <c r="AC445" i="14"/>
  <c r="AC446" i="14"/>
  <c r="AC447" i="14"/>
  <c r="AC448" i="14"/>
  <c r="AC449" i="14"/>
  <c r="AC450" i="14"/>
  <c r="AC451" i="14"/>
  <c r="AC452" i="14"/>
  <c r="AC453" i="14"/>
  <c r="AC454" i="14"/>
  <c r="AC455" i="14"/>
  <c r="AC456" i="14"/>
  <c r="AC457" i="14"/>
  <c r="AC458" i="14"/>
  <c r="AC459" i="14"/>
  <c r="AC460" i="14"/>
  <c r="AC461" i="14"/>
  <c r="AC462" i="14"/>
  <c r="AC2" i="14"/>
  <c r="AT447" i="1" l="1"/>
  <c r="AV447" i="1"/>
  <c r="AT487" i="1"/>
  <c r="AX530" i="1" s="1"/>
  <c r="AX533" i="1" s="1"/>
  <c r="AV487" i="1"/>
  <c r="AR133" i="1"/>
  <c r="AF449" i="1"/>
  <c r="AF364" i="1"/>
  <c r="AF209" i="1"/>
  <c r="AF52" i="1"/>
  <c r="AF497" i="1"/>
  <c r="AF298" i="1"/>
  <c r="AF112" i="1"/>
  <c r="AF29" i="1"/>
  <c r="AF350" i="1"/>
  <c r="AF97" i="1"/>
  <c r="AF479" i="1"/>
  <c r="AF179" i="1"/>
  <c r="AF476" i="1"/>
  <c r="AS437" i="1"/>
  <c r="AF355" i="1"/>
  <c r="AF324" i="1"/>
  <c r="AS110" i="1"/>
  <c r="AF249" i="1"/>
  <c r="AF226" i="1"/>
  <c r="AF164" i="1"/>
  <c r="AF140" i="1"/>
  <c r="AF116" i="1"/>
  <c r="AF102" i="1"/>
  <c r="AF89" i="1"/>
  <c r="AF285" i="1"/>
  <c r="AF137" i="1"/>
  <c r="AF413" i="1"/>
  <c r="AF234" i="1"/>
  <c r="AF147" i="1"/>
  <c r="AF62" i="1"/>
  <c r="AF205" i="1"/>
  <c r="AF190" i="1"/>
  <c r="AF428" i="1"/>
  <c r="AF291" i="1"/>
  <c r="AF341" i="1"/>
  <c r="AF322" i="1"/>
  <c r="AF301" i="1"/>
  <c r="AF274" i="1"/>
  <c r="AF237" i="1"/>
  <c r="AF225" i="1"/>
  <c r="AF198" i="1"/>
  <c r="AF180" i="1"/>
  <c r="AF139" i="1"/>
  <c r="AF127" i="1"/>
  <c r="AF101" i="1"/>
  <c r="AF88" i="1"/>
  <c r="AF43" i="1"/>
  <c r="AF41" i="1"/>
  <c r="AF484" i="1"/>
  <c r="AF335" i="1"/>
  <c r="AF195" i="1"/>
  <c r="AF377" i="1"/>
  <c r="AF111" i="1"/>
  <c r="AF482" i="1"/>
  <c r="AF122" i="1"/>
  <c r="AF396" i="1"/>
  <c r="AF450" i="1"/>
  <c r="AF415" i="1"/>
  <c r="AS403" i="1"/>
  <c r="AF340" i="1"/>
  <c r="AF312" i="1"/>
  <c r="AF300" i="1"/>
  <c r="AF236" i="1"/>
  <c r="AF65" i="1"/>
  <c r="AF31" i="1"/>
  <c r="AF17" i="1"/>
  <c r="AF481" i="1"/>
  <c r="AF444" i="1"/>
  <c r="AF422" i="1"/>
  <c r="AF375" i="1"/>
  <c r="AF360" i="1"/>
  <c r="AF348" i="1"/>
  <c r="AF307" i="1"/>
  <c r="AF268" i="1"/>
  <c r="AF255" i="1"/>
  <c r="AF243" i="1"/>
  <c r="AF204" i="1"/>
  <c r="AF182" i="1"/>
  <c r="AS165" i="1"/>
  <c r="AF145" i="1"/>
  <c r="AF133" i="1"/>
  <c r="AF121" i="1"/>
  <c r="AF95" i="1"/>
  <c r="AF71" i="1"/>
  <c r="AF149" i="1"/>
  <c r="AF64" i="1"/>
  <c r="AF258" i="1"/>
  <c r="AF496" i="1"/>
  <c r="AF50" i="1"/>
  <c r="AF445" i="1"/>
  <c r="AF13" i="1"/>
  <c r="AF508" i="1"/>
  <c r="AF443" i="1"/>
  <c r="AF421" i="1"/>
  <c r="AF409" i="1"/>
  <c r="AF397" i="1"/>
  <c r="AF374" i="1"/>
  <c r="AF328" i="1"/>
  <c r="AF316" i="1"/>
  <c r="AF306" i="1"/>
  <c r="AF293" i="1"/>
  <c r="AS280" i="1"/>
  <c r="AF254" i="1"/>
  <c r="AF191" i="1"/>
  <c r="AF181" i="1"/>
  <c r="AF156" i="1"/>
  <c r="AF120" i="1"/>
  <c r="AF106" i="1"/>
  <c r="AF36" i="1"/>
  <c r="AF502" i="1"/>
  <c r="AF483" i="1"/>
  <c r="AF73" i="1"/>
  <c r="AF512" i="1"/>
  <c r="AF158" i="1"/>
  <c r="AF61" i="1"/>
  <c r="AF373" i="1"/>
  <c r="AF327" i="1"/>
  <c r="AF292" i="1"/>
  <c r="AF266" i="1"/>
  <c r="AF216" i="1"/>
  <c r="AF155" i="1"/>
  <c r="AF143" i="1"/>
  <c r="AF131" i="1"/>
  <c r="AF119" i="1"/>
  <c r="AF80" i="1"/>
  <c r="AF58" i="1"/>
  <c r="AF23" i="1"/>
  <c r="AF8" i="1"/>
  <c r="AF435" i="1"/>
  <c r="AF352" i="1"/>
  <c r="AF272" i="1"/>
  <c r="AF434" i="1"/>
  <c r="AF378" i="1"/>
  <c r="AF424" i="1"/>
  <c r="AF334" i="1"/>
  <c r="AF270" i="1"/>
  <c r="AF84" i="1"/>
  <c r="AF14" i="1"/>
  <c r="AF256" i="1"/>
  <c r="AF183" i="1"/>
  <c r="AF384" i="1"/>
  <c r="AF506" i="1"/>
  <c r="AF478" i="1"/>
  <c r="AF454" i="1"/>
  <c r="AF431" i="1"/>
  <c r="AF419" i="1"/>
  <c r="AF407" i="1"/>
  <c r="AF395" i="1"/>
  <c r="AF314" i="1"/>
  <c r="AF290" i="1"/>
  <c r="AF252" i="1"/>
  <c r="AS227" i="1"/>
  <c r="AF201" i="1"/>
  <c r="AF154" i="1"/>
  <c r="AF142" i="1"/>
  <c r="AF118" i="1"/>
  <c r="AF472" i="1"/>
  <c r="AF389" i="1"/>
  <c r="AF319" i="1"/>
  <c r="AF221" i="1"/>
  <c r="AF136" i="1"/>
  <c r="AF323" i="1"/>
  <c r="AF194" i="1"/>
  <c r="AS423" i="1"/>
  <c r="AF490" i="1"/>
  <c r="AS229" i="1"/>
  <c r="AS207" i="1"/>
  <c r="AF505" i="1"/>
  <c r="AF464" i="1"/>
  <c r="AF453" i="1"/>
  <c r="AF440" i="1"/>
  <c r="AF430" i="1"/>
  <c r="AF394" i="1"/>
  <c r="AF382" i="1"/>
  <c r="AF356" i="1"/>
  <c r="AS233" i="1"/>
  <c r="AF303" i="1"/>
  <c r="AS214" i="1"/>
  <c r="AF200" i="1"/>
  <c r="AF153" i="1"/>
  <c r="AF129" i="1"/>
  <c r="AF91" i="1"/>
  <c r="AF56" i="1"/>
  <c r="AF7" i="1"/>
  <c r="AG7" i="1" s="1"/>
  <c r="AC478" i="16"/>
  <c r="AF28" i="1"/>
  <c r="AF55" i="1"/>
  <c r="AF30" i="1"/>
  <c r="AF6" i="1"/>
  <c r="AF15" i="1"/>
  <c r="AF54" i="1"/>
  <c r="AF44" i="1"/>
  <c r="AF282" i="1"/>
  <c r="AF244" i="1"/>
  <c r="AF72" i="1"/>
  <c r="AS295" i="1"/>
  <c r="AF404" i="1"/>
  <c r="AF146" i="1"/>
  <c r="AF313" i="1"/>
  <c r="AF261" i="1"/>
  <c r="AF414" i="1"/>
  <c r="AF294" i="1"/>
  <c r="AF165" i="1"/>
  <c r="AF388" i="1"/>
  <c r="AF432" i="1"/>
  <c r="AF308" i="1"/>
  <c r="AF218" i="1"/>
  <c r="AF474" i="1"/>
  <c r="AF241" i="1"/>
  <c r="AF365" i="1"/>
  <c r="AF246" i="1"/>
  <c r="AF253" i="1"/>
  <c r="AF513" i="1"/>
  <c r="AS275" i="1"/>
  <c r="AF353" i="1"/>
  <c r="AF465" i="1"/>
  <c r="AF105" i="1"/>
  <c r="AF427" i="1"/>
  <c r="AF185" i="1"/>
  <c r="AF398" i="1"/>
  <c r="AC463" i="14"/>
  <c r="AF438" i="1"/>
  <c r="AF516" i="1"/>
  <c r="AF416" i="1"/>
  <c r="AF399" i="1"/>
  <c r="AF309" i="1"/>
  <c r="AF168" i="1"/>
  <c r="AF493" i="1"/>
  <c r="AF325" i="1"/>
  <c r="AF287" i="1"/>
  <c r="AF366" i="1"/>
  <c r="AF487" i="1"/>
  <c r="AF446" i="1"/>
  <c r="AF385" i="1"/>
  <c r="AF215" i="1"/>
  <c r="AF66" i="1"/>
  <c r="AF78" i="1"/>
  <c r="AF222" i="1"/>
  <c r="AF467" i="1"/>
  <c r="AF259" i="1"/>
  <c r="AF242" i="1"/>
  <c r="AF219" i="1"/>
  <c r="AF518" i="1"/>
  <c r="AF439" i="1"/>
  <c r="AF433" i="1"/>
  <c r="AF359" i="1"/>
  <c r="AF347" i="1"/>
  <c r="AF485" i="1"/>
  <c r="AF349" i="1"/>
  <c r="AF331" i="1"/>
  <c r="AF206" i="1"/>
  <c r="AF90" i="1"/>
  <c r="AF504" i="1"/>
  <c r="AF463" i="1"/>
  <c r="AF426" i="1"/>
  <c r="AF173" i="1"/>
  <c r="AF462" i="1"/>
  <c r="AF276" i="1"/>
  <c r="AF299" i="1"/>
  <c r="AF514" i="1"/>
  <c r="AF383" i="1"/>
  <c r="AF302" i="1"/>
  <c r="AF238" i="1"/>
  <c r="AF163" i="1"/>
  <c r="AF151" i="1"/>
  <c r="AF257" i="1"/>
  <c r="AF217" i="1"/>
  <c r="AF192" i="1"/>
  <c r="AF387" i="1"/>
  <c r="AF109" i="1"/>
  <c r="AF213" i="1"/>
  <c r="AF503" i="1"/>
  <c r="AF459" i="1"/>
  <c r="AF278" i="1"/>
  <c r="AF283" i="1"/>
  <c r="AF470" i="1"/>
  <c r="AF115" i="1"/>
  <c r="AF16" i="1"/>
  <c r="AF412" i="1"/>
  <c r="AF207" i="1"/>
  <c r="AS228" i="1"/>
  <c r="AS498" i="1"/>
  <c r="AQ462" i="1"/>
  <c r="AR462" i="1" s="1"/>
  <c r="AS462" i="1" s="1"/>
  <c r="AQ212" i="1"/>
  <c r="AR212" i="1" s="1"/>
  <c r="AR291" i="1"/>
  <c r="AS8" i="1"/>
  <c r="AV8" i="1" s="1"/>
  <c r="AS16" i="1"/>
  <c r="AS18" i="1"/>
  <c r="AS20" i="1"/>
  <c r="AS21" i="1"/>
  <c r="AS22" i="1"/>
  <c r="AS23" i="1"/>
  <c r="AS28" i="1"/>
  <c r="AS30" i="1"/>
  <c r="AS36" i="1"/>
  <c r="AS38" i="1"/>
  <c r="AS41" i="1"/>
  <c r="AS44" i="1"/>
  <c r="AS46" i="1"/>
  <c r="AS47" i="1"/>
  <c r="AS53" i="1"/>
  <c r="AS55" i="1"/>
  <c r="AS59" i="1"/>
  <c r="AS60" i="1"/>
  <c r="AS66" i="1"/>
  <c r="AS67" i="1"/>
  <c r="AS74" i="1"/>
  <c r="AS81" i="1"/>
  <c r="AS90" i="1"/>
  <c r="AV90" i="1" s="1"/>
  <c r="AS84" i="1"/>
  <c r="AS87" i="1"/>
  <c r="AS88" i="1"/>
  <c r="AS107" i="1"/>
  <c r="AS143" i="1"/>
  <c r="AS150" i="1"/>
  <c r="AS151" i="1"/>
  <c r="AS158" i="1"/>
  <c r="AS164" i="1"/>
  <c r="AS178" i="1"/>
  <c r="AS182" i="1"/>
  <c r="AS195" i="1"/>
  <c r="AS196" i="1"/>
  <c r="AS197" i="1"/>
  <c r="AS211" i="1"/>
  <c r="AS213" i="1"/>
  <c r="AS217" i="1"/>
  <c r="AS219" i="1"/>
  <c r="AS220" i="1"/>
  <c r="AS232" i="1"/>
  <c r="AS242" i="1"/>
  <c r="AS243" i="1"/>
  <c r="AS244" i="1"/>
  <c r="AS245" i="1"/>
  <c r="AS251" i="1"/>
  <c r="AS300" i="1"/>
  <c r="AS302" i="1"/>
  <c r="AS308" i="1"/>
  <c r="AS309" i="1"/>
  <c r="AS316" i="1"/>
  <c r="AS317" i="1"/>
  <c r="AS323" i="1"/>
  <c r="AS322" i="1"/>
  <c r="AS330" i="1"/>
  <c r="AS337" i="1"/>
  <c r="AS342" i="1"/>
  <c r="AS358" i="1"/>
  <c r="AS360" i="1"/>
  <c r="AS361" i="1"/>
  <c r="AS362" i="1"/>
  <c r="AS364" i="1"/>
  <c r="AS373" i="1"/>
  <c r="AS378" i="1"/>
  <c r="AS399" i="1"/>
  <c r="AS400" i="1"/>
  <c r="AS425" i="1"/>
  <c r="AS432" i="1"/>
  <c r="AS433" i="1"/>
  <c r="AS434" i="1"/>
  <c r="AS441" i="1"/>
  <c r="AS455" i="1"/>
  <c r="AS457" i="1"/>
  <c r="AS458" i="1"/>
  <c r="AS460" i="1"/>
  <c r="AS477" i="1"/>
  <c r="AS479" i="1"/>
  <c r="AS489" i="1"/>
  <c r="AS445" i="1"/>
  <c r="AS263" i="1"/>
  <c r="AS438" i="1"/>
  <c r="AS160" i="1"/>
  <c r="AS325" i="1"/>
  <c r="AS327" i="1"/>
  <c r="AS328" i="1"/>
  <c r="AS341" i="1"/>
  <c r="AS404" i="1"/>
  <c r="AS405" i="1"/>
  <c r="AS420" i="1"/>
  <c r="AS424" i="1"/>
  <c r="AS467" i="1"/>
  <c r="AT325" i="1" l="1"/>
  <c r="AV325" i="1"/>
  <c r="AT425" i="1"/>
  <c r="AV425" i="1"/>
  <c r="AT316" i="1"/>
  <c r="AV316" i="1"/>
  <c r="AT22" i="1"/>
  <c r="AV22" i="1"/>
  <c r="AT403" i="1"/>
  <c r="AV403" i="1"/>
  <c r="AT424" i="1"/>
  <c r="AV424" i="1"/>
  <c r="AT160" i="1"/>
  <c r="AV160" i="1"/>
  <c r="AT458" i="1"/>
  <c r="AV458" i="1"/>
  <c r="AT400" i="1"/>
  <c r="AV400" i="1"/>
  <c r="AT358" i="1"/>
  <c r="AV358" i="1"/>
  <c r="AT309" i="1"/>
  <c r="AV309" i="1"/>
  <c r="AT242" i="1"/>
  <c r="AV242" i="1"/>
  <c r="AT196" i="1"/>
  <c r="AV196" i="1"/>
  <c r="AT143" i="1"/>
  <c r="AV143" i="1"/>
  <c r="AT67" i="1"/>
  <c r="AV67" i="1"/>
  <c r="AT44" i="1"/>
  <c r="AV44" i="1"/>
  <c r="AT21" i="1"/>
  <c r="AV21" i="1"/>
  <c r="AT498" i="1"/>
  <c r="AV498" i="1"/>
  <c r="AT214" i="1"/>
  <c r="AV214" i="1"/>
  <c r="AT360" i="1"/>
  <c r="AV360" i="1"/>
  <c r="AT74" i="1"/>
  <c r="AV74" i="1"/>
  <c r="AT438" i="1"/>
  <c r="AV438" i="1"/>
  <c r="AT342" i="1"/>
  <c r="AV342" i="1"/>
  <c r="AT66" i="1"/>
  <c r="AV66" i="1"/>
  <c r="AT405" i="1"/>
  <c r="AV405" i="1"/>
  <c r="AT263" i="1"/>
  <c r="AV263" i="1"/>
  <c r="AT455" i="1"/>
  <c r="AV455" i="1"/>
  <c r="AT378" i="1"/>
  <c r="AV378" i="1"/>
  <c r="AT337" i="1"/>
  <c r="AV337" i="1"/>
  <c r="AT302" i="1"/>
  <c r="AV302" i="1"/>
  <c r="AT220" i="1"/>
  <c r="AV220" i="1"/>
  <c r="AT182" i="1"/>
  <c r="AV182" i="1"/>
  <c r="AT88" i="1"/>
  <c r="AV88" i="1"/>
  <c r="AT60" i="1"/>
  <c r="AV60" i="1"/>
  <c r="AT38" i="1"/>
  <c r="AV38" i="1"/>
  <c r="AT18" i="1"/>
  <c r="AV18" i="1"/>
  <c r="AT233" i="1"/>
  <c r="AV233" i="1"/>
  <c r="AT227" i="1"/>
  <c r="AV227" i="1"/>
  <c r="AT467" i="1"/>
  <c r="AV467" i="1"/>
  <c r="AT243" i="1"/>
  <c r="AV243" i="1"/>
  <c r="AT107" i="1"/>
  <c r="AV107" i="1"/>
  <c r="AT110" i="1"/>
  <c r="AV110" i="1"/>
  <c r="AT404" i="1"/>
  <c r="AV404" i="1"/>
  <c r="AT445" i="1"/>
  <c r="AV445" i="1"/>
  <c r="AT441" i="1"/>
  <c r="AV441" i="1"/>
  <c r="AT373" i="1"/>
  <c r="AV373" i="1"/>
  <c r="AT330" i="1"/>
  <c r="AV330" i="1"/>
  <c r="AT300" i="1"/>
  <c r="AV300" i="1"/>
  <c r="AT219" i="1"/>
  <c r="AV219" i="1"/>
  <c r="AT178" i="1"/>
  <c r="AV178" i="1"/>
  <c r="AT87" i="1"/>
  <c r="AV87" i="1"/>
  <c r="AT59" i="1"/>
  <c r="AV59" i="1"/>
  <c r="AT36" i="1"/>
  <c r="AV36" i="1"/>
  <c r="AT16" i="1"/>
  <c r="AV16" i="1"/>
  <c r="AT207" i="1"/>
  <c r="AV207" i="1"/>
  <c r="AT165" i="1"/>
  <c r="AV165" i="1"/>
  <c r="AT150" i="1"/>
  <c r="AV150" i="1"/>
  <c r="AT232" i="1"/>
  <c r="AV232" i="1"/>
  <c r="AT228" i="1"/>
  <c r="AV228" i="1"/>
  <c r="AT341" i="1"/>
  <c r="AV341" i="1"/>
  <c r="AT489" i="1"/>
  <c r="AV489" i="1"/>
  <c r="AT434" i="1"/>
  <c r="AV434" i="1"/>
  <c r="AT364" i="1"/>
  <c r="AV364" i="1"/>
  <c r="AT322" i="1"/>
  <c r="AV322" i="1"/>
  <c r="AT251" i="1"/>
  <c r="AV251" i="1"/>
  <c r="AT217" i="1"/>
  <c r="AV217" i="1"/>
  <c r="AT164" i="1"/>
  <c r="AV164" i="1"/>
  <c r="AT84" i="1"/>
  <c r="AV84" i="1"/>
  <c r="AT55" i="1"/>
  <c r="AV55" i="1"/>
  <c r="AT30" i="1"/>
  <c r="AV30" i="1"/>
  <c r="AT275" i="1"/>
  <c r="AV275" i="1"/>
  <c r="AT229" i="1"/>
  <c r="AV229" i="1"/>
  <c r="AT280" i="1"/>
  <c r="AV280" i="1"/>
  <c r="AT437" i="1"/>
  <c r="AV437" i="1"/>
  <c r="AT462" i="1"/>
  <c r="AV462" i="1"/>
  <c r="AT420" i="1"/>
  <c r="AV420" i="1"/>
  <c r="AT399" i="1"/>
  <c r="AV399" i="1"/>
  <c r="AT308" i="1"/>
  <c r="AV308" i="1"/>
  <c r="AT20" i="1"/>
  <c r="AV20" i="1"/>
  <c r="AT328" i="1"/>
  <c r="AV328" i="1"/>
  <c r="AT433" i="1"/>
  <c r="AV433" i="1"/>
  <c r="AT245" i="1"/>
  <c r="AV245" i="1"/>
  <c r="AT213" i="1"/>
  <c r="AV213" i="1"/>
  <c r="AT158" i="1"/>
  <c r="AV158" i="1"/>
  <c r="AT53" i="1"/>
  <c r="AV53" i="1"/>
  <c r="AT28" i="1"/>
  <c r="AV28" i="1"/>
  <c r="AT460" i="1"/>
  <c r="AV460" i="1"/>
  <c r="AT197" i="1"/>
  <c r="AV197" i="1"/>
  <c r="AT46" i="1"/>
  <c r="AV46" i="1"/>
  <c r="AT457" i="1"/>
  <c r="AV457" i="1"/>
  <c r="AT195" i="1"/>
  <c r="AV195" i="1"/>
  <c r="AT41" i="1"/>
  <c r="AV41" i="1"/>
  <c r="AT479" i="1"/>
  <c r="AV479" i="1"/>
  <c r="AT362" i="1"/>
  <c r="AV362" i="1"/>
  <c r="AT323" i="1"/>
  <c r="AV323" i="1"/>
  <c r="AT327" i="1"/>
  <c r="AV327" i="1"/>
  <c r="AT477" i="1"/>
  <c r="AV477" i="1"/>
  <c r="AT432" i="1"/>
  <c r="AV432" i="1"/>
  <c r="AT361" i="1"/>
  <c r="AV361" i="1"/>
  <c r="AT317" i="1"/>
  <c r="AV317" i="1"/>
  <c r="AT244" i="1"/>
  <c r="AV244" i="1"/>
  <c r="AT211" i="1"/>
  <c r="AV211" i="1"/>
  <c r="AT151" i="1"/>
  <c r="AV151" i="1"/>
  <c r="AT81" i="1"/>
  <c r="AV81" i="1"/>
  <c r="AT47" i="1"/>
  <c r="AV47" i="1"/>
  <c r="AT23" i="1"/>
  <c r="AV23" i="1"/>
  <c r="AT295" i="1"/>
  <c r="AV295" i="1"/>
  <c r="AT423" i="1"/>
  <c r="AV423" i="1"/>
  <c r="AT8" i="1"/>
  <c r="AT90" i="1"/>
  <c r="AF57" i="1"/>
  <c r="AF171" i="1"/>
  <c r="AS371" i="1"/>
  <c r="AS17" i="1"/>
  <c r="AF239" i="1"/>
  <c r="AF320" i="1"/>
  <c r="AF442" i="1"/>
  <c r="AF461" i="1"/>
  <c r="AF281" i="1"/>
  <c r="AF76" i="1"/>
  <c r="AF197" i="1"/>
  <c r="AF321" i="1"/>
  <c r="AF380" i="1"/>
  <c r="AF436" i="1"/>
  <c r="AF245" i="1"/>
  <c r="AF469" i="1"/>
  <c r="AF408" i="1"/>
  <c r="AF60" i="1"/>
  <c r="AF354" i="1"/>
  <c r="AF148" i="1"/>
  <c r="AF114" i="1"/>
  <c r="AS249" i="1"/>
  <c r="AS140" i="1"/>
  <c r="AF184" i="1"/>
  <c r="AF457" i="1"/>
  <c r="AF247" i="1"/>
  <c r="AF477" i="1"/>
  <c r="AF93" i="1"/>
  <c r="AF267" i="1"/>
  <c r="AF228" i="1"/>
  <c r="AF515" i="1"/>
  <c r="AF296" i="1"/>
  <c r="AF460" i="1"/>
  <c r="AF501" i="1"/>
  <c r="AS372" i="1"/>
  <c r="AF311" i="1"/>
  <c r="AF193" i="1"/>
  <c r="AF22" i="1"/>
  <c r="AF159" i="1"/>
  <c r="AS453" i="1"/>
  <c r="AS395" i="1"/>
  <c r="AS318" i="1"/>
  <c r="AS247" i="1"/>
  <c r="AS215" i="1"/>
  <c r="AS194" i="1"/>
  <c r="AS121" i="1"/>
  <c r="AS11" i="1"/>
  <c r="AF473" i="1"/>
  <c r="AS422" i="1"/>
  <c r="AS394" i="1"/>
  <c r="AS359" i="1"/>
  <c r="AS246" i="1"/>
  <c r="AS188" i="1"/>
  <c r="AS118" i="1"/>
  <c r="AS37" i="1"/>
  <c r="AS26" i="1"/>
  <c r="AS9" i="1"/>
  <c r="AS180" i="1"/>
  <c r="AF279" i="1"/>
  <c r="AF480" i="1"/>
  <c r="AF361" i="1"/>
  <c r="AF100" i="1"/>
  <c r="AF170" i="1"/>
  <c r="AF411" i="1"/>
  <c r="AF471" i="1"/>
  <c r="AF26" i="1"/>
  <c r="AF265" i="1"/>
  <c r="AF202" i="1"/>
  <c r="AF511" i="1"/>
  <c r="AF117" i="1"/>
  <c r="AF188" i="1"/>
  <c r="AF250" i="1"/>
  <c r="AF343" i="1"/>
  <c r="AF235" i="1"/>
  <c r="AF130" i="1"/>
  <c r="AF27" i="1"/>
  <c r="AF134" i="1"/>
  <c r="AF305" i="1"/>
  <c r="AF297" i="1"/>
  <c r="AF230" i="1"/>
  <c r="AF232" i="1"/>
  <c r="AF362" i="1"/>
  <c r="AF196" i="1"/>
  <c r="AS209" i="1"/>
  <c r="AS112" i="1"/>
  <c r="AS343" i="1"/>
  <c r="AS206" i="1"/>
  <c r="AF406" i="1"/>
  <c r="AF488" i="1"/>
  <c r="AF318" i="1"/>
  <c r="AF68" i="1"/>
  <c r="AF92" i="1"/>
  <c r="AF178" i="1"/>
  <c r="AF189" i="1"/>
  <c r="AF240" i="1"/>
  <c r="AF304" i="1"/>
  <c r="AF326" i="1"/>
  <c r="AF345" i="1"/>
  <c r="AF98" i="1"/>
  <c r="AF284" i="1"/>
  <c r="AF358" i="1"/>
  <c r="AF447" i="1"/>
  <c r="AF87" i="1"/>
  <c r="AF126" i="1"/>
  <c r="AF150" i="1"/>
  <c r="AF405" i="1"/>
  <c r="AS237" i="1"/>
  <c r="AF132" i="1"/>
  <c r="AF227" i="1"/>
  <c r="AS97" i="1"/>
  <c r="AF103" i="1"/>
  <c r="AF141" i="1"/>
  <c r="AF166" i="1"/>
  <c r="AF277" i="1"/>
  <c r="AF371" i="1"/>
  <c r="AF123" i="1"/>
  <c r="AF70" i="1"/>
  <c r="AF280" i="1"/>
  <c r="AF451" i="1"/>
  <c r="AF199" i="1"/>
  <c r="AF288" i="1"/>
  <c r="AF367" i="1"/>
  <c r="AF402" i="1"/>
  <c r="AF214" i="1"/>
  <c r="AF79" i="1"/>
  <c r="AF104" i="1"/>
  <c r="AF357" i="1"/>
  <c r="AF107" i="1"/>
  <c r="AF174" i="1"/>
  <c r="AF391" i="1"/>
  <c r="AF448" i="1"/>
  <c r="AF263" i="1"/>
  <c r="AF342" i="1"/>
  <c r="AF498" i="1"/>
  <c r="AF517" i="1"/>
  <c r="AF441" i="1"/>
  <c r="AS324" i="1"/>
  <c r="AS205" i="1"/>
  <c r="AF466" i="1"/>
  <c r="AS281" i="1"/>
  <c r="AS413" i="1"/>
  <c r="AS335" i="1"/>
  <c r="AS259" i="1"/>
  <c r="AS204" i="1"/>
  <c r="AS157" i="1"/>
  <c r="AV157" i="1" s="1"/>
  <c r="AS92" i="1"/>
  <c r="AF75" i="1"/>
  <c r="AF400" i="1"/>
  <c r="AF169" i="1"/>
  <c r="AF410" i="1"/>
  <c r="AF330" i="1"/>
  <c r="AF273" i="1"/>
  <c r="AF96" i="1"/>
  <c r="AF220" i="1"/>
  <c r="AS7" i="1"/>
  <c r="AS464" i="1"/>
  <c r="AF81" i="1"/>
  <c r="AF363" i="1"/>
  <c r="AF157" i="1"/>
  <c r="AF423" i="1"/>
  <c r="AF135" i="1"/>
  <c r="AS412" i="1"/>
  <c r="AS256" i="1"/>
  <c r="AS230" i="1"/>
  <c r="AS203" i="1"/>
  <c r="AS91" i="1"/>
  <c r="AV91" i="1" s="1"/>
  <c r="AS43" i="1"/>
  <c r="AF418" i="1"/>
  <c r="AF167" i="1"/>
  <c r="AF489" i="1"/>
  <c r="AF507" i="1"/>
  <c r="AF63" i="1"/>
  <c r="AF86" i="1"/>
  <c r="AF468" i="1"/>
  <c r="AF337" i="1"/>
  <c r="AF138" i="1"/>
  <c r="AF248" i="1"/>
  <c r="AF310" i="1"/>
  <c r="AF152" i="1"/>
  <c r="AF429" i="1"/>
  <c r="AF452" i="1"/>
  <c r="AS82" i="1"/>
  <c r="AF82" i="1"/>
  <c r="AS421" i="1"/>
  <c r="AS250" i="1"/>
  <c r="AS201" i="1"/>
  <c r="AS31" i="1"/>
  <c r="AF177" i="1"/>
  <c r="AF264" i="1"/>
  <c r="AF74" i="1"/>
  <c r="AF509" i="1"/>
  <c r="AF491" i="1"/>
  <c r="AF275" i="1"/>
  <c r="AF85" i="1"/>
  <c r="AF420" i="1"/>
  <c r="AS108" i="1"/>
  <c r="AF108" i="1"/>
  <c r="AF390" i="1"/>
  <c r="AF289" i="1"/>
  <c r="AF315" i="1"/>
  <c r="AF172" i="1"/>
  <c r="AF458" i="1"/>
  <c r="AF162" i="1"/>
  <c r="AF403" i="1"/>
  <c r="AF271" i="1"/>
  <c r="AF425" i="1"/>
  <c r="AF212" i="1"/>
  <c r="AF128" i="1"/>
  <c r="AF393" i="1"/>
  <c r="AF401" i="1"/>
  <c r="AF125" i="1"/>
  <c r="AS450" i="1"/>
  <c r="AS123" i="1"/>
  <c r="AF224" i="1"/>
  <c r="AS224" i="1"/>
  <c r="AF372" i="1"/>
  <c r="AF113" i="1"/>
  <c r="AF346" i="1"/>
  <c r="AF376" i="1"/>
  <c r="AF59" i="1"/>
  <c r="AF144" i="1"/>
  <c r="AF370" i="1"/>
  <c r="AF231" i="1"/>
  <c r="AF317" i="1"/>
  <c r="AF386" i="1"/>
  <c r="AF223" i="1"/>
  <c r="AF260" i="1"/>
  <c r="AF124" i="1"/>
  <c r="AF77" i="1"/>
  <c r="AF392" i="1"/>
  <c r="AF379" i="1"/>
  <c r="AF67" i="1"/>
  <c r="AF176" i="1"/>
  <c r="AF208" i="1"/>
  <c r="AS27" i="1"/>
  <c r="AF229" i="1"/>
  <c r="AF495" i="1"/>
  <c r="AF269" i="1"/>
  <c r="AF94" i="1"/>
  <c r="AF161" i="1"/>
  <c r="AF475" i="1"/>
  <c r="AF417" i="1"/>
  <c r="AS435" i="1"/>
  <c r="AF456" i="1"/>
  <c r="AF203" i="1"/>
  <c r="AF160" i="1"/>
  <c r="AF99" i="1"/>
  <c r="AF187" i="1"/>
  <c r="AF211" i="1"/>
  <c r="AF251" i="1"/>
  <c r="AF286" i="1"/>
  <c r="AF175" i="1"/>
  <c r="AF381" i="1"/>
  <c r="AS345" i="1"/>
  <c r="AS117" i="1"/>
  <c r="AF455" i="1"/>
  <c r="AF186" i="1"/>
  <c r="AF69" i="1"/>
  <c r="AF351" i="1"/>
  <c r="AF83" i="1"/>
  <c r="AF486" i="1"/>
  <c r="AS13" i="1"/>
  <c r="AF48" i="1"/>
  <c r="AF40" i="1"/>
  <c r="AS40" i="1"/>
  <c r="AS39" i="1"/>
  <c r="AV39" i="1" s="1"/>
  <c r="AS14" i="1"/>
  <c r="AS34" i="1"/>
  <c r="AS33" i="1"/>
  <c r="AS6" i="1"/>
  <c r="AF38" i="1"/>
  <c r="AF34" i="1"/>
  <c r="AS42" i="1"/>
  <c r="AF18" i="1"/>
  <c r="AF33" i="1"/>
  <c r="AS32" i="1"/>
  <c r="AF37" i="1"/>
  <c r="AF42" i="1"/>
  <c r="AF39" i="1"/>
  <c r="AS29" i="1"/>
  <c r="AS52" i="1"/>
  <c r="AF5" i="1"/>
  <c r="AF11" i="1"/>
  <c r="AS15" i="1"/>
  <c r="AF21" i="1"/>
  <c r="AF46" i="1"/>
  <c r="AS48" i="1"/>
  <c r="AF32" i="1"/>
  <c r="AF53" i="1"/>
  <c r="AF47" i="1"/>
  <c r="AF45" i="1"/>
  <c r="AF20" i="1"/>
  <c r="AS24" i="1"/>
  <c r="AS45" i="1"/>
  <c r="AF9" i="1"/>
  <c r="AF24" i="1"/>
  <c r="AF3" i="1"/>
  <c r="AQ3" i="1" s="1"/>
  <c r="AS353" i="1"/>
  <c r="AS212" i="1"/>
  <c r="AS291" i="1"/>
  <c r="AP279" i="1"/>
  <c r="AT45" i="1" l="1"/>
  <c r="AV45" i="1"/>
  <c r="AT13" i="1"/>
  <c r="AV13" i="1"/>
  <c r="AT82" i="1"/>
  <c r="AV82" i="1"/>
  <c r="AT343" i="1"/>
  <c r="AV343" i="1"/>
  <c r="AT249" i="1"/>
  <c r="AV249" i="1"/>
  <c r="AT33" i="1"/>
  <c r="AV33" i="1"/>
  <c r="AT15" i="1"/>
  <c r="AV15" i="1"/>
  <c r="AT464" i="1"/>
  <c r="AV464" i="1"/>
  <c r="AT215" i="1"/>
  <c r="AV215" i="1"/>
  <c r="AT212" i="1"/>
  <c r="AV212" i="1"/>
  <c r="AT14" i="1"/>
  <c r="AV14" i="1"/>
  <c r="AT435" i="1"/>
  <c r="AV435" i="1"/>
  <c r="AT27" i="1"/>
  <c r="AV27" i="1"/>
  <c r="AT31" i="1"/>
  <c r="AV31" i="1"/>
  <c r="AT256" i="1"/>
  <c r="AV256" i="1"/>
  <c r="AT7" i="1"/>
  <c r="AV7" i="1"/>
  <c r="AT237" i="1"/>
  <c r="AV237" i="1"/>
  <c r="AT359" i="1"/>
  <c r="AV359" i="1"/>
  <c r="AT247" i="1"/>
  <c r="AV247" i="1"/>
  <c r="AT372" i="1"/>
  <c r="AV372" i="1"/>
  <c r="AT371" i="1"/>
  <c r="AV371" i="1"/>
  <c r="AT121" i="1"/>
  <c r="AV121" i="1"/>
  <c r="AT203" i="1"/>
  <c r="AV203" i="1"/>
  <c r="AT291" i="1"/>
  <c r="AV291" i="1"/>
  <c r="AT34" i="1"/>
  <c r="AV34" i="1"/>
  <c r="AT108" i="1"/>
  <c r="AV108" i="1"/>
  <c r="AT281" i="1"/>
  <c r="AV281" i="1"/>
  <c r="AT209" i="1"/>
  <c r="AV209" i="1"/>
  <c r="AT201" i="1"/>
  <c r="AV201" i="1"/>
  <c r="AT412" i="1"/>
  <c r="AV412" i="1"/>
  <c r="AT92" i="1"/>
  <c r="AV92" i="1"/>
  <c r="AT205" i="1"/>
  <c r="AV205" i="1"/>
  <c r="AT180" i="1"/>
  <c r="AV180" i="1"/>
  <c r="AT394" i="1"/>
  <c r="AV394" i="1"/>
  <c r="AT318" i="1"/>
  <c r="AV318" i="1"/>
  <c r="AT345" i="1"/>
  <c r="AV345" i="1"/>
  <c r="AT335" i="1"/>
  <c r="AV335" i="1"/>
  <c r="AT97" i="1"/>
  <c r="AV97" i="1"/>
  <c r="AT450" i="1"/>
  <c r="AV450" i="1"/>
  <c r="AT246" i="1"/>
  <c r="AV246" i="1"/>
  <c r="AT52" i="1"/>
  <c r="AV52" i="1"/>
  <c r="AT324" i="1"/>
  <c r="AV324" i="1"/>
  <c r="AT9" i="1"/>
  <c r="AV9" i="1"/>
  <c r="AT422" i="1"/>
  <c r="AV422" i="1"/>
  <c r="AT395" i="1"/>
  <c r="AV395" i="1"/>
  <c r="AT6" i="1"/>
  <c r="AV6" i="1"/>
  <c r="AT188" i="1"/>
  <c r="AV188" i="1"/>
  <c r="AT230" i="1"/>
  <c r="AV230" i="1"/>
  <c r="AT17" i="1"/>
  <c r="AV17" i="1"/>
  <c r="AT42" i="1"/>
  <c r="AV42" i="1"/>
  <c r="AT421" i="1"/>
  <c r="AV421" i="1"/>
  <c r="AT204" i="1"/>
  <c r="AV204" i="1"/>
  <c r="AT26" i="1"/>
  <c r="AV26" i="1"/>
  <c r="AT453" i="1"/>
  <c r="AV453" i="1"/>
  <c r="AT118" i="1"/>
  <c r="AV118" i="1"/>
  <c r="AT24" i="1"/>
  <c r="AV24" i="1"/>
  <c r="AT123" i="1"/>
  <c r="AV123" i="1"/>
  <c r="AT413" i="1"/>
  <c r="AV413" i="1"/>
  <c r="AT112" i="1"/>
  <c r="AV112" i="1"/>
  <c r="AT194" i="1"/>
  <c r="AV194" i="1"/>
  <c r="AT32" i="1"/>
  <c r="AV32" i="1"/>
  <c r="AT353" i="1"/>
  <c r="AV353" i="1"/>
  <c r="AT40" i="1"/>
  <c r="AV40" i="1"/>
  <c r="AT250" i="1"/>
  <c r="AV250" i="1"/>
  <c r="AT29" i="1"/>
  <c r="AV29" i="1"/>
  <c r="AT48" i="1"/>
  <c r="AV48" i="1"/>
  <c r="AT117" i="1"/>
  <c r="AV117" i="1"/>
  <c r="AT224" i="1"/>
  <c r="AV224" i="1"/>
  <c r="AT43" i="1"/>
  <c r="AV43" i="1"/>
  <c r="AT259" i="1"/>
  <c r="AV259" i="1"/>
  <c r="AT206" i="1"/>
  <c r="AV206" i="1"/>
  <c r="AT37" i="1"/>
  <c r="AV37" i="1"/>
  <c r="AT11" i="1"/>
  <c r="AV11" i="1"/>
  <c r="AT140" i="1"/>
  <c r="AV140" i="1"/>
  <c r="AT39" i="1"/>
  <c r="AQ5" i="1"/>
  <c r="AR279" i="1"/>
  <c r="AS279" i="1" s="1"/>
  <c r="AT91" i="1"/>
  <c r="AT157" i="1"/>
  <c r="AR3" i="1"/>
  <c r="AS396" i="1"/>
  <c r="AS497" i="1"/>
  <c r="AS502" i="1"/>
  <c r="AS504" i="1"/>
  <c r="AS505" i="1"/>
  <c r="AV505" i="1" s="1"/>
  <c r="AS506" i="1"/>
  <c r="AS507" i="1"/>
  <c r="AS508" i="1"/>
  <c r="AS511" i="1"/>
  <c r="AS512" i="1"/>
  <c r="AV512" i="1" s="1"/>
  <c r="AS513" i="1"/>
  <c r="AS514" i="1"/>
  <c r="AS515" i="1"/>
  <c r="AS516" i="1"/>
  <c r="AS517" i="1"/>
  <c r="AV517" i="1" s="1"/>
  <c r="AS518" i="1"/>
  <c r="AV518" i="1" s="1"/>
  <c r="AS56" i="1"/>
  <c r="AS57" i="1"/>
  <c r="AV57" i="1" s="1"/>
  <c r="AS58" i="1"/>
  <c r="AS61" i="1"/>
  <c r="AS62" i="1"/>
  <c r="AS63" i="1"/>
  <c r="AS64" i="1"/>
  <c r="AS65" i="1"/>
  <c r="AS68" i="1"/>
  <c r="AS69" i="1"/>
  <c r="AS70" i="1"/>
  <c r="AS71" i="1"/>
  <c r="AS72" i="1"/>
  <c r="AS75" i="1"/>
  <c r="AS76" i="1"/>
  <c r="AS77" i="1"/>
  <c r="AS78" i="1"/>
  <c r="AS79" i="1"/>
  <c r="AS85" i="1"/>
  <c r="AS86" i="1"/>
  <c r="AV86" i="1" s="1"/>
  <c r="AS89" i="1"/>
  <c r="AS93" i="1"/>
  <c r="AS94" i="1"/>
  <c r="AS95" i="1"/>
  <c r="AS96" i="1"/>
  <c r="AS98" i="1"/>
  <c r="AS99" i="1"/>
  <c r="AS100" i="1"/>
  <c r="AS101" i="1"/>
  <c r="AS102" i="1"/>
  <c r="AS103" i="1"/>
  <c r="AS105" i="1"/>
  <c r="AS106" i="1"/>
  <c r="AS109" i="1"/>
  <c r="AS111" i="1"/>
  <c r="AS113" i="1"/>
  <c r="AS114" i="1"/>
  <c r="AS115" i="1"/>
  <c r="AS116" i="1"/>
  <c r="AS119" i="1"/>
  <c r="AS120" i="1"/>
  <c r="AS122" i="1"/>
  <c r="AS124" i="1"/>
  <c r="AS125" i="1"/>
  <c r="AS126" i="1"/>
  <c r="AS127" i="1"/>
  <c r="AS128" i="1"/>
  <c r="AS129" i="1"/>
  <c r="AS130" i="1"/>
  <c r="AS131" i="1"/>
  <c r="AS132" i="1"/>
  <c r="AS133" i="1"/>
  <c r="AS134" i="1"/>
  <c r="AS135" i="1"/>
  <c r="AS136" i="1"/>
  <c r="AS137" i="1"/>
  <c r="AV137" i="1" s="1"/>
  <c r="AS138" i="1"/>
  <c r="AS139" i="1"/>
  <c r="AS141" i="1"/>
  <c r="AS142" i="1"/>
  <c r="AS144" i="1"/>
  <c r="AS145" i="1"/>
  <c r="AS146" i="1"/>
  <c r="AS147" i="1"/>
  <c r="AS148" i="1"/>
  <c r="AS149" i="1"/>
  <c r="AS153" i="1"/>
  <c r="AS154" i="1"/>
  <c r="AS155" i="1"/>
  <c r="AV155" i="1" s="1"/>
  <c r="AS156" i="1"/>
  <c r="AS159" i="1"/>
  <c r="AS161" i="1"/>
  <c r="AS162" i="1"/>
  <c r="AS163" i="1"/>
  <c r="AS166" i="1"/>
  <c r="AS167" i="1"/>
  <c r="AS168" i="1"/>
  <c r="AS169" i="1"/>
  <c r="AS170" i="1"/>
  <c r="AS171" i="1"/>
  <c r="AS172" i="1"/>
  <c r="AS173" i="1"/>
  <c r="AS174" i="1"/>
  <c r="AS175" i="1"/>
  <c r="AS176" i="1"/>
  <c r="AS177" i="1"/>
  <c r="AS179" i="1"/>
  <c r="AS181" i="1"/>
  <c r="AS183" i="1"/>
  <c r="AS184" i="1"/>
  <c r="AS185" i="1"/>
  <c r="AS186" i="1"/>
  <c r="AS187" i="1"/>
  <c r="AS189" i="1"/>
  <c r="AS190" i="1"/>
  <c r="AS191" i="1"/>
  <c r="AS192" i="1"/>
  <c r="AS198" i="1"/>
  <c r="AS199" i="1"/>
  <c r="AS200" i="1"/>
  <c r="AS202" i="1"/>
  <c r="AS208" i="1"/>
  <c r="AV208" i="1" s="1"/>
  <c r="AS218" i="1"/>
  <c r="AS221" i="1"/>
  <c r="AS222" i="1"/>
  <c r="AS223" i="1"/>
  <c r="AS225" i="1"/>
  <c r="AS226" i="1"/>
  <c r="AS231" i="1"/>
  <c r="AS236" i="1"/>
  <c r="AS238" i="1"/>
  <c r="AS239" i="1"/>
  <c r="AV239" i="1" s="1"/>
  <c r="AS240" i="1"/>
  <c r="AS241" i="1"/>
  <c r="AS248" i="1"/>
  <c r="AS252" i="1"/>
  <c r="AS253" i="1"/>
  <c r="AS254" i="1"/>
  <c r="AS255" i="1"/>
  <c r="AS257" i="1"/>
  <c r="AS258" i="1"/>
  <c r="AS260" i="1"/>
  <c r="AS261" i="1"/>
  <c r="AS264" i="1"/>
  <c r="AS265" i="1"/>
  <c r="AS266" i="1"/>
  <c r="AS269" i="1"/>
  <c r="AS270" i="1"/>
  <c r="AS271" i="1"/>
  <c r="AS276" i="1"/>
  <c r="AS277" i="1"/>
  <c r="AS282" i="1"/>
  <c r="AS283" i="1"/>
  <c r="AS285" i="1"/>
  <c r="AS286" i="1"/>
  <c r="AS287" i="1"/>
  <c r="AS288" i="1"/>
  <c r="AS289" i="1"/>
  <c r="AS290" i="1"/>
  <c r="AS292" i="1"/>
  <c r="AS293" i="1"/>
  <c r="AS296" i="1"/>
  <c r="AS297" i="1"/>
  <c r="AS298" i="1"/>
  <c r="AS299" i="1"/>
  <c r="AS301" i="1"/>
  <c r="AS303" i="1"/>
  <c r="AS304" i="1"/>
  <c r="AS305" i="1"/>
  <c r="AS306" i="1"/>
  <c r="AS307" i="1"/>
  <c r="AS310" i="1"/>
  <c r="AS312" i="1"/>
  <c r="AS313" i="1"/>
  <c r="AS314" i="1"/>
  <c r="AS321" i="1"/>
  <c r="AS326" i="1"/>
  <c r="AS331" i="1"/>
  <c r="AS334" i="1"/>
  <c r="AS340" i="1"/>
  <c r="AS346" i="1"/>
  <c r="AS347" i="1"/>
  <c r="AS348" i="1"/>
  <c r="AS349" i="1"/>
  <c r="AS350" i="1"/>
  <c r="AS351" i="1"/>
  <c r="AS352" i="1"/>
  <c r="AS354" i="1"/>
  <c r="AS355" i="1"/>
  <c r="AS356" i="1"/>
  <c r="AS357" i="1"/>
  <c r="AS365" i="1"/>
  <c r="AS366" i="1"/>
  <c r="AS367" i="1"/>
  <c r="AS379" i="1"/>
  <c r="AS381" i="1"/>
  <c r="AS382" i="1"/>
  <c r="AS383" i="1"/>
  <c r="AS384" i="1"/>
  <c r="AS385" i="1"/>
  <c r="AS386" i="1"/>
  <c r="AS387" i="1"/>
  <c r="AS388" i="1"/>
  <c r="AS389" i="1"/>
  <c r="AS390" i="1"/>
  <c r="AS391" i="1"/>
  <c r="AS392" i="1"/>
  <c r="AS393" i="1"/>
  <c r="AS401" i="1"/>
  <c r="AS402" i="1"/>
  <c r="AS406" i="1"/>
  <c r="AS407" i="1"/>
  <c r="AS408" i="1"/>
  <c r="AS409" i="1"/>
  <c r="AS410" i="1"/>
  <c r="AS411" i="1"/>
  <c r="AS414" i="1"/>
  <c r="AS415" i="1"/>
  <c r="AS416" i="1"/>
  <c r="AS417" i="1"/>
  <c r="AS418" i="1"/>
  <c r="AS419" i="1"/>
  <c r="AS426" i="1"/>
  <c r="AS427" i="1"/>
  <c r="AS428" i="1"/>
  <c r="AS429" i="1"/>
  <c r="AS430" i="1"/>
  <c r="AS431" i="1"/>
  <c r="AS436" i="1"/>
  <c r="AS439" i="1"/>
  <c r="AS440" i="1"/>
  <c r="AS442" i="1"/>
  <c r="AS443" i="1"/>
  <c r="AS444" i="1"/>
  <c r="AS449" i="1"/>
  <c r="AS451" i="1"/>
  <c r="AS452" i="1"/>
  <c r="AS454" i="1"/>
  <c r="AS459" i="1"/>
  <c r="AS461" i="1"/>
  <c r="AS463" i="1"/>
  <c r="AS465" i="1"/>
  <c r="AS468" i="1"/>
  <c r="AS469" i="1"/>
  <c r="AS470" i="1"/>
  <c r="AS472" i="1"/>
  <c r="AS473" i="1"/>
  <c r="AS474" i="1"/>
  <c r="AS475" i="1"/>
  <c r="AS476" i="1"/>
  <c r="AS478" i="1"/>
  <c r="AS480" i="1"/>
  <c r="AS481" i="1"/>
  <c r="AS483" i="1"/>
  <c r="AS484" i="1"/>
  <c r="AS485" i="1"/>
  <c r="AS486" i="1"/>
  <c r="AO268" i="1"/>
  <c r="AO234" i="1"/>
  <c r="AR234" i="1" s="1"/>
  <c r="AS234" i="1" s="1"/>
  <c r="AO235" i="1"/>
  <c r="AR235" i="1" s="1"/>
  <c r="AS235" i="1" s="1"/>
  <c r="AO488" i="1"/>
  <c r="AR488" i="1" s="1"/>
  <c r="AO216" i="1"/>
  <c r="AR216" i="1" s="1"/>
  <c r="AS216" i="1" s="1"/>
  <c r="AO380" i="1"/>
  <c r="AR380" i="1" s="1"/>
  <c r="AS380" i="1" s="1"/>
  <c r="AO294" i="1"/>
  <c r="AR294" i="1" s="1"/>
  <c r="AS294" i="1" s="1"/>
  <c r="AO104" i="1"/>
  <c r="AO319" i="1"/>
  <c r="AR319" i="1" s="1"/>
  <c r="AS319" i="1" s="1"/>
  <c r="AO193" i="1"/>
  <c r="AO274" i="1"/>
  <c r="AR274" i="1" s="1"/>
  <c r="AS274" i="1" s="1"/>
  <c r="AO482" i="1"/>
  <c r="AR482" i="1" s="1"/>
  <c r="AS482" i="1" s="1"/>
  <c r="AO490" i="1"/>
  <c r="AR490" i="1" s="1"/>
  <c r="AS490" i="1" s="1"/>
  <c r="AO491" i="1"/>
  <c r="AR491" i="1" s="1"/>
  <c r="AS491" i="1" s="1"/>
  <c r="AD457" i="12"/>
  <c r="AB457" i="12"/>
  <c r="Z457" i="12"/>
  <c r="Y457" i="12"/>
  <c r="X457" i="12"/>
  <c r="W457" i="12"/>
  <c r="V457" i="12"/>
  <c r="A3" i="12"/>
  <c r="A4" i="12"/>
  <c r="A5" i="12"/>
  <c r="A6" i="12"/>
  <c r="A7" i="12"/>
  <c r="A8" i="12"/>
  <c r="A9" i="12"/>
  <c r="A10" i="12"/>
  <c r="A11" i="12"/>
  <c r="A12" i="12"/>
  <c r="A13" i="12"/>
  <c r="A14" i="12"/>
  <c r="A15" i="12"/>
  <c r="A16" i="12"/>
  <c r="A17" i="12"/>
  <c r="A18" i="12"/>
  <c r="A19" i="12"/>
  <c r="A20" i="12"/>
  <c r="A21" i="12"/>
  <c r="A22" i="12"/>
  <c r="A23" i="12"/>
  <c r="A24" i="12"/>
  <c r="A25" i="12"/>
  <c r="A26" i="12"/>
  <c r="A27" i="12"/>
  <c r="A28" i="12"/>
  <c r="A29" i="12"/>
  <c r="A30" i="12"/>
  <c r="A31" i="12"/>
  <c r="A32" i="12"/>
  <c r="A33" i="12"/>
  <c r="A34" i="12"/>
  <c r="A35" i="12"/>
  <c r="A36" i="12"/>
  <c r="A37" i="12"/>
  <c r="A38" i="12"/>
  <c r="A39" i="12"/>
  <c r="A40" i="12"/>
  <c r="A41" i="12"/>
  <c r="A42" i="12"/>
  <c r="A43" i="12"/>
  <c r="A44" i="12"/>
  <c r="A45" i="12"/>
  <c r="A46" i="12"/>
  <c r="A47" i="12"/>
  <c r="A48" i="12"/>
  <c r="A49" i="12"/>
  <c r="A50" i="12"/>
  <c r="A51" i="12"/>
  <c r="A52" i="12"/>
  <c r="A53" i="12"/>
  <c r="A54" i="12"/>
  <c r="A55" i="12"/>
  <c r="A56" i="12"/>
  <c r="A57" i="12"/>
  <c r="A58" i="12"/>
  <c r="A59" i="12"/>
  <c r="A60" i="12"/>
  <c r="A61" i="12"/>
  <c r="A62" i="12"/>
  <c r="A63" i="12"/>
  <c r="A64" i="12"/>
  <c r="A65" i="12"/>
  <c r="A66" i="12"/>
  <c r="A67" i="12"/>
  <c r="A68" i="12"/>
  <c r="A69" i="12"/>
  <c r="A70" i="12"/>
  <c r="A71" i="12"/>
  <c r="A72" i="12"/>
  <c r="A73" i="12"/>
  <c r="A74" i="12"/>
  <c r="A75" i="12"/>
  <c r="A76" i="12"/>
  <c r="A77" i="12"/>
  <c r="A78" i="12"/>
  <c r="A79" i="12"/>
  <c r="A80" i="12"/>
  <c r="A81" i="12"/>
  <c r="A82" i="12"/>
  <c r="A83" i="12"/>
  <c r="A84" i="12"/>
  <c r="A85" i="12"/>
  <c r="A86" i="12"/>
  <c r="A87" i="12"/>
  <c r="A88" i="12"/>
  <c r="A89" i="12"/>
  <c r="A90" i="12"/>
  <c r="A91" i="12"/>
  <c r="A92" i="12"/>
  <c r="A93" i="12"/>
  <c r="A94" i="12"/>
  <c r="A95" i="12"/>
  <c r="A96" i="12"/>
  <c r="A97" i="12"/>
  <c r="A98" i="12"/>
  <c r="A99" i="12"/>
  <c r="A100" i="12"/>
  <c r="A101" i="12"/>
  <c r="A102" i="12"/>
  <c r="A103" i="12"/>
  <c r="A104" i="12"/>
  <c r="A105" i="12"/>
  <c r="A106" i="12"/>
  <c r="A107" i="12"/>
  <c r="A108" i="12"/>
  <c r="A109" i="12"/>
  <c r="A110" i="12"/>
  <c r="A111" i="12"/>
  <c r="A112" i="12"/>
  <c r="A113" i="12"/>
  <c r="A114" i="12"/>
  <c r="A115" i="12"/>
  <c r="A116" i="12"/>
  <c r="A117" i="12"/>
  <c r="A118" i="12"/>
  <c r="A119" i="12"/>
  <c r="A120" i="12"/>
  <c r="A121" i="12"/>
  <c r="A122" i="12"/>
  <c r="A123" i="12"/>
  <c r="A124" i="12"/>
  <c r="A125" i="12"/>
  <c r="A126" i="12"/>
  <c r="A127" i="12"/>
  <c r="A128" i="12"/>
  <c r="A129" i="12"/>
  <c r="A130" i="12"/>
  <c r="A131" i="12"/>
  <c r="A132" i="12"/>
  <c r="A133" i="12"/>
  <c r="A134" i="12"/>
  <c r="A135" i="12"/>
  <c r="A136" i="12"/>
  <c r="A137" i="12"/>
  <c r="A138" i="12"/>
  <c r="A139" i="12"/>
  <c r="A140" i="12"/>
  <c r="A141" i="12"/>
  <c r="A142" i="12"/>
  <c r="A143" i="12"/>
  <c r="A144" i="12"/>
  <c r="A145" i="12"/>
  <c r="A146" i="12"/>
  <c r="A147" i="12"/>
  <c r="A148" i="12"/>
  <c r="A149" i="12"/>
  <c r="A150" i="12"/>
  <c r="A151" i="12"/>
  <c r="A152" i="12"/>
  <c r="A153" i="12"/>
  <c r="A154" i="12"/>
  <c r="A155" i="12"/>
  <c r="A156" i="12"/>
  <c r="A157" i="12"/>
  <c r="A158" i="12"/>
  <c r="A159" i="12"/>
  <c r="A160" i="12"/>
  <c r="A161" i="12"/>
  <c r="A162" i="12"/>
  <c r="A163" i="12"/>
  <c r="A164" i="12"/>
  <c r="A165" i="12"/>
  <c r="A166" i="12"/>
  <c r="A167" i="12"/>
  <c r="A168" i="12"/>
  <c r="A169" i="12"/>
  <c r="A170" i="12"/>
  <c r="A171" i="12"/>
  <c r="A172" i="12"/>
  <c r="A173" i="12"/>
  <c r="A174" i="12"/>
  <c r="A175" i="12"/>
  <c r="A176" i="12"/>
  <c r="A177" i="12"/>
  <c r="A178" i="12"/>
  <c r="A179" i="12"/>
  <c r="A180" i="12"/>
  <c r="A181" i="12"/>
  <c r="A182" i="12"/>
  <c r="A183" i="12"/>
  <c r="A184" i="12"/>
  <c r="A185" i="12"/>
  <c r="A186" i="12"/>
  <c r="A187" i="12"/>
  <c r="A188" i="12"/>
  <c r="A189" i="12"/>
  <c r="A190" i="12"/>
  <c r="A191" i="12"/>
  <c r="A192" i="12"/>
  <c r="A193" i="12"/>
  <c r="A194" i="12"/>
  <c r="A195" i="12"/>
  <c r="A196" i="12"/>
  <c r="A197" i="12"/>
  <c r="A198" i="12"/>
  <c r="A199" i="12"/>
  <c r="A200" i="12"/>
  <c r="A201" i="12"/>
  <c r="A202" i="12"/>
  <c r="A203" i="12"/>
  <c r="A204" i="12"/>
  <c r="A205" i="12"/>
  <c r="A206" i="12"/>
  <c r="A207" i="12"/>
  <c r="A208" i="12"/>
  <c r="A209" i="12"/>
  <c r="A210" i="12"/>
  <c r="A211" i="12"/>
  <c r="A212" i="12"/>
  <c r="A213" i="12"/>
  <c r="A214" i="12"/>
  <c r="A215" i="12"/>
  <c r="A216" i="12"/>
  <c r="A217" i="12"/>
  <c r="A218" i="12"/>
  <c r="A219" i="12"/>
  <c r="A220" i="12"/>
  <c r="A221" i="12"/>
  <c r="A222" i="12"/>
  <c r="A223" i="12"/>
  <c r="A224" i="12"/>
  <c r="A225" i="12"/>
  <c r="A226" i="12"/>
  <c r="A227" i="12"/>
  <c r="A228" i="12"/>
  <c r="A229" i="12"/>
  <c r="A230" i="12"/>
  <c r="A231" i="12"/>
  <c r="A232" i="12"/>
  <c r="A233" i="12"/>
  <c r="A234" i="12"/>
  <c r="A235" i="12"/>
  <c r="A236" i="12"/>
  <c r="A237" i="12"/>
  <c r="A238" i="12"/>
  <c r="A239" i="12"/>
  <c r="A240" i="12"/>
  <c r="A241" i="12"/>
  <c r="A242" i="12"/>
  <c r="A243" i="12"/>
  <c r="A244" i="12"/>
  <c r="A245" i="12"/>
  <c r="A246" i="12"/>
  <c r="A247" i="12"/>
  <c r="A248" i="12"/>
  <c r="A249" i="12"/>
  <c r="A250" i="12"/>
  <c r="A251" i="12"/>
  <c r="A252" i="12"/>
  <c r="A253" i="12"/>
  <c r="A254" i="12"/>
  <c r="A255" i="12"/>
  <c r="A256" i="12"/>
  <c r="A257" i="12"/>
  <c r="A258" i="12"/>
  <c r="A259" i="12"/>
  <c r="A260" i="12"/>
  <c r="A261" i="12"/>
  <c r="A262" i="12"/>
  <c r="A263" i="12"/>
  <c r="A264" i="12"/>
  <c r="A265" i="12"/>
  <c r="A266" i="12"/>
  <c r="A267" i="12"/>
  <c r="A268" i="12"/>
  <c r="A269" i="12"/>
  <c r="A270" i="12"/>
  <c r="A271" i="12"/>
  <c r="A272" i="12"/>
  <c r="A273" i="12"/>
  <c r="A274" i="12"/>
  <c r="A275" i="12"/>
  <c r="A276" i="12"/>
  <c r="A277" i="12"/>
  <c r="A278" i="12"/>
  <c r="A279" i="12"/>
  <c r="A280" i="12"/>
  <c r="A281" i="12"/>
  <c r="A282" i="12"/>
  <c r="A283" i="12"/>
  <c r="A284" i="12"/>
  <c r="A285" i="12"/>
  <c r="A286" i="12"/>
  <c r="A287" i="12"/>
  <c r="A288" i="12"/>
  <c r="A289" i="12"/>
  <c r="A290" i="12"/>
  <c r="A291" i="12"/>
  <c r="A292" i="12"/>
  <c r="A293" i="12"/>
  <c r="A294" i="12"/>
  <c r="A295" i="12"/>
  <c r="A296" i="12"/>
  <c r="A297" i="12"/>
  <c r="A298" i="12"/>
  <c r="A299" i="12"/>
  <c r="A300" i="12"/>
  <c r="A301" i="12"/>
  <c r="A302" i="12"/>
  <c r="A303" i="12"/>
  <c r="A304" i="12"/>
  <c r="A305" i="12"/>
  <c r="A306" i="12"/>
  <c r="A307" i="12"/>
  <c r="A308" i="12"/>
  <c r="A309" i="12"/>
  <c r="A310" i="12"/>
  <c r="A311" i="12"/>
  <c r="A312" i="12"/>
  <c r="A313" i="12"/>
  <c r="A314" i="12"/>
  <c r="A315" i="12"/>
  <c r="A316" i="12"/>
  <c r="A317" i="12"/>
  <c r="A318" i="12"/>
  <c r="A319" i="12"/>
  <c r="A320" i="12"/>
  <c r="A321" i="12"/>
  <c r="A322" i="12"/>
  <c r="A323" i="12"/>
  <c r="A324" i="12"/>
  <c r="A325" i="12"/>
  <c r="A326" i="12"/>
  <c r="A327" i="12"/>
  <c r="A328" i="12"/>
  <c r="A329" i="12"/>
  <c r="A330" i="12"/>
  <c r="A331" i="12"/>
  <c r="A332" i="12"/>
  <c r="A333" i="12"/>
  <c r="A334" i="12"/>
  <c r="A335" i="12"/>
  <c r="A336" i="12"/>
  <c r="A337" i="12"/>
  <c r="A338" i="12"/>
  <c r="A339" i="12"/>
  <c r="A340" i="12"/>
  <c r="A341" i="12"/>
  <c r="A342" i="12"/>
  <c r="A343" i="12"/>
  <c r="A344" i="12"/>
  <c r="A345" i="12"/>
  <c r="A346" i="12"/>
  <c r="A347" i="12"/>
  <c r="A348" i="12"/>
  <c r="A349" i="12"/>
  <c r="A350" i="12"/>
  <c r="A351" i="12"/>
  <c r="A352" i="12"/>
  <c r="A353" i="12"/>
  <c r="A354" i="12"/>
  <c r="A355" i="12"/>
  <c r="A356" i="12"/>
  <c r="A357" i="12"/>
  <c r="A358" i="12"/>
  <c r="A359" i="12"/>
  <c r="A360" i="12"/>
  <c r="A361" i="12"/>
  <c r="A362" i="12"/>
  <c r="A363" i="12"/>
  <c r="A364" i="12"/>
  <c r="A365" i="12"/>
  <c r="A366" i="12"/>
  <c r="A367" i="12"/>
  <c r="A368" i="12"/>
  <c r="A369" i="12"/>
  <c r="A370" i="12"/>
  <c r="A371" i="12"/>
  <c r="A372" i="12"/>
  <c r="A373" i="12"/>
  <c r="A374" i="12"/>
  <c r="A375" i="12"/>
  <c r="A376" i="12"/>
  <c r="A377" i="12"/>
  <c r="A378" i="12"/>
  <c r="A379" i="12"/>
  <c r="A380" i="12"/>
  <c r="A381" i="12"/>
  <c r="A382" i="12"/>
  <c r="A383" i="12"/>
  <c r="A384" i="12"/>
  <c r="A385" i="12"/>
  <c r="A386" i="12"/>
  <c r="A387" i="12"/>
  <c r="A388" i="12"/>
  <c r="A389" i="12"/>
  <c r="A390" i="12"/>
  <c r="A391" i="12"/>
  <c r="A392" i="12"/>
  <c r="A393" i="12"/>
  <c r="A394" i="12"/>
  <c r="A395" i="12"/>
  <c r="A396" i="12"/>
  <c r="A397" i="12"/>
  <c r="A398" i="12"/>
  <c r="A399" i="12"/>
  <c r="A400" i="12"/>
  <c r="A401" i="12"/>
  <c r="A402" i="12"/>
  <c r="A403" i="12"/>
  <c r="A404" i="12"/>
  <c r="A405" i="12"/>
  <c r="A406" i="12"/>
  <c r="A407" i="12"/>
  <c r="A408" i="12"/>
  <c r="A409" i="12"/>
  <c r="A410" i="12"/>
  <c r="A411" i="12"/>
  <c r="A412" i="12"/>
  <c r="A413" i="12"/>
  <c r="A414" i="12"/>
  <c r="A415" i="12"/>
  <c r="A416" i="12"/>
  <c r="A417" i="12"/>
  <c r="A418" i="12"/>
  <c r="A419" i="12"/>
  <c r="A420" i="12"/>
  <c r="A421" i="12"/>
  <c r="A422" i="12"/>
  <c r="A423" i="12"/>
  <c r="A424" i="12"/>
  <c r="A425" i="12"/>
  <c r="A426" i="12"/>
  <c r="A427" i="12"/>
  <c r="A428" i="12"/>
  <c r="A429" i="12"/>
  <c r="A430" i="12"/>
  <c r="A431" i="12"/>
  <c r="A432" i="12"/>
  <c r="A433" i="12"/>
  <c r="A434" i="12"/>
  <c r="A435" i="12"/>
  <c r="A436" i="12"/>
  <c r="A437" i="12"/>
  <c r="A438" i="12"/>
  <c r="A439" i="12"/>
  <c r="A440" i="12"/>
  <c r="A441" i="12"/>
  <c r="A442" i="12"/>
  <c r="A443" i="12"/>
  <c r="A444" i="12"/>
  <c r="A445" i="12"/>
  <c r="A446" i="12"/>
  <c r="A447" i="12"/>
  <c r="A448" i="12"/>
  <c r="A449" i="12"/>
  <c r="A450" i="12"/>
  <c r="A451" i="12"/>
  <c r="A452" i="12"/>
  <c r="A453" i="12"/>
  <c r="A454" i="12"/>
  <c r="A455" i="12"/>
  <c r="A456" i="12"/>
  <c r="A2" i="12"/>
  <c r="AK457" i="12"/>
  <c r="AJ457" i="12"/>
  <c r="AI457" i="12"/>
  <c r="AH457" i="12"/>
  <c r="AG457" i="12"/>
  <c r="AF456" i="12"/>
  <c r="AE456" i="12"/>
  <c r="AC456" i="12"/>
  <c r="AA456" i="12"/>
  <c r="AF455" i="12"/>
  <c r="AE455" i="12"/>
  <c r="AC455" i="12"/>
  <c r="AA455" i="12"/>
  <c r="AF454" i="12"/>
  <c r="AE454" i="12"/>
  <c r="AC454" i="12"/>
  <c r="AA454" i="12"/>
  <c r="AF453" i="12"/>
  <c r="AE453" i="12"/>
  <c r="AC453" i="12"/>
  <c r="AA453" i="12"/>
  <c r="AF452" i="12"/>
  <c r="AE452" i="12"/>
  <c r="AC452" i="12"/>
  <c r="AA452" i="12"/>
  <c r="AF451" i="12"/>
  <c r="AE451" i="12"/>
  <c r="AC451" i="12"/>
  <c r="AA451" i="12"/>
  <c r="AF450" i="12"/>
  <c r="AE450" i="12"/>
  <c r="AC450" i="12"/>
  <c r="AA450" i="12"/>
  <c r="AF449" i="12"/>
  <c r="AE449" i="12"/>
  <c r="AC449" i="12"/>
  <c r="AA449" i="12"/>
  <c r="AF448" i="12"/>
  <c r="AE448" i="12"/>
  <c r="AC448" i="12"/>
  <c r="AA448" i="12"/>
  <c r="AF447" i="12"/>
  <c r="AE447" i="12"/>
  <c r="AC447" i="12"/>
  <c r="AA447" i="12"/>
  <c r="AF446" i="12"/>
  <c r="AE446" i="12"/>
  <c r="AC446" i="12"/>
  <c r="AA446" i="12"/>
  <c r="AF445" i="12"/>
  <c r="AE445" i="12"/>
  <c r="AC445" i="12"/>
  <c r="AA445" i="12"/>
  <c r="AF444" i="12"/>
  <c r="AE444" i="12"/>
  <c r="AC444" i="12"/>
  <c r="AA444" i="12"/>
  <c r="AF443" i="12"/>
  <c r="AE443" i="12"/>
  <c r="AC443" i="12"/>
  <c r="AA443" i="12"/>
  <c r="AF442" i="12"/>
  <c r="AE442" i="12"/>
  <c r="AC442" i="12"/>
  <c r="AA442" i="12"/>
  <c r="AF441" i="12"/>
  <c r="AE441" i="12"/>
  <c r="AC441" i="12"/>
  <c r="AA441" i="12"/>
  <c r="AF440" i="12"/>
  <c r="AE440" i="12"/>
  <c r="AC440" i="12"/>
  <c r="AA440" i="12"/>
  <c r="AF439" i="12"/>
  <c r="AE439" i="12"/>
  <c r="AC439" i="12"/>
  <c r="AA439" i="12"/>
  <c r="AF438" i="12"/>
  <c r="AE438" i="12"/>
  <c r="AC438" i="12"/>
  <c r="AA438" i="12"/>
  <c r="AF437" i="12"/>
  <c r="AE437" i="12"/>
  <c r="AC437" i="12"/>
  <c r="AA437" i="12"/>
  <c r="AF436" i="12"/>
  <c r="AE436" i="12"/>
  <c r="AC436" i="12"/>
  <c r="AA436" i="12"/>
  <c r="AF435" i="12"/>
  <c r="AE435" i="12"/>
  <c r="AC435" i="12"/>
  <c r="AA435" i="12"/>
  <c r="AF434" i="12"/>
  <c r="AE434" i="12"/>
  <c r="AC434" i="12"/>
  <c r="AA434" i="12"/>
  <c r="AF433" i="12"/>
  <c r="AE433" i="12"/>
  <c r="AC433" i="12"/>
  <c r="AA433" i="12"/>
  <c r="AF432" i="12"/>
  <c r="AE432" i="12"/>
  <c r="AC432" i="12"/>
  <c r="AA432" i="12"/>
  <c r="AF431" i="12"/>
  <c r="AE431" i="12"/>
  <c r="AC431" i="12"/>
  <c r="AA431" i="12"/>
  <c r="AF430" i="12"/>
  <c r="AE430" i="12"/>
  <c r="AC430" i="12"/>
  <c r="AA430" i="12"/>
  <c r="AF429" i="12"/>
  <c r="AE429" i="12"/>
  <c r="AC429" i="12"/>
  <c r="AA429" i="12"/>
  <c r="AF428" i="12"/>
  <c r="AE428" i="12"/>
  <c r="AC428" i="12"/>
  <c r="AA428" i="12"/>
  <c r="AF427" i="12"/>
  <c r="AE427" i="12"/>
  <c r="AC427" i="12"/>
  <c r="AA427" i="12"/>
  <c r="AF426" i="12"/>
  <c r="AE426" i="12"/>
  <c r="AC426" i="12"/>
  <c r="AA426" i="12"/>
  <c r="AF425" i="12"/>
  <c r="AE425" i="12"/>
  <c r="AC425" i="12"/>
  <c r="AA425" i="12"/>
  <c r="AF424" i="12"/>
  <c r="AE424" i="12"/>
  <c r="AC424" i="12"/>
  <c r="AA424" i="12"/>
  <c r="AF423" i="12"/>
  <c r="AE423" i="12"/>
  <c r="AC423" i="12"/>
  <c r="AA423" i="12"/>
  <c r="AF422" i="12"/>
  <c r="AE422" i="12"/>
  <c r="AC422" i="12"/>
  <c r="AA422" i="12"/>
  <c r="AF421" i="12"/>
  <c r="AE421" i="12"/>
  <c r="AC421" i="12"/>
  <c r="AA421" i="12"/>
  <c r="AF420" i="12"/>
  <c r="AE420" i="12"/>
  <c r="AC420" i="12"/>
  <c r="AA420" i="12"/>
  <c r="AF419" i="12"/>
  <c r="AE419" i="12"/>
  <c r="AC419" i="12"/>
  <c r="AA419" i="12"/>
  <c r="AF418" i="12"/>
  <c r="AE418" i="12"/>
  <c r="AC418" i="12"/>
  <c r="AA418" i="12"/>
  <c r="AF417" i="12"/>
  <c r="AE417" i="12"/>
  <c r="AC417" i="12"/>
  <c r="AA417" i="12"/>
  <c r="AF416" i="12"/>
  <c r="AE416" i="12"/>
  <c r="AC416" i="12"/>
  <c r="AA416" i="12"/>
  <c r="AF415" i="12"/>
  <c r="AE415" i="12"/>
  <c r="AC415" i="12"/>
  <c r="AA415" i="12"/>
  <c r="AF414" i="12"/>
  <c r="AE414" i="12"/>
  <c r="AC414" i="12"/>
  <c r="AA414" i="12"/>
  <c r="AF413" i="12"/>
  <c r="AE413" i="12"/>
  <c r="AC413" i="12"/>
  <c r="AA413" i="12"/>
  <c r="AF412" i="12"/>
  <c r="AE412" i="12"/>
  <c r="AC412" i="12"/>
  <c r="AA412" i="12"/>
  <c r="AF411" i="12"/>
  <c r="AE411" i="12"/>
  <c r="AC411" i="12"/>
  <c r="AA411" i="12"/>
  <c r="AF410" i="12"/>
  <c r="AE410" i="12"/>
  <c r="AC410" i="12"/>
  <c r="AA410" i="12"/>
  <c r="AF409" i="12"/>
  <c r="AE409" i="12"/>
  <c r="AC409" i="12"/>
  <c r="AA409" i="12"/>
  <c r="AF408" i="12"/>
  <c r="AE408" i="12"/>
  <c r="AC408" i="12"/>
  <c r="AA408" i="12"/>
  <c r="AF407" i="12"/>
  <c r="AE407" i="12"/>
  <c r="AC407" i="12"/>
  <c r="AA407" i="12"/>
  <c r="AF406" i="12"/>
  <c r="AE406" i="12"/>
  <c r="AC406" i="12"/>
  <c r="AA406" i="12"/>
  <c r="AF405" i="12"/>
  <c r="AE405" i="12"/>
  <c r="AC405" i="12"/>
  <c r="AA405" i="12"/>
  <c r="AF404" i="12"/>
  <c r="AE404" i="12"/>
  <c r="AC404" i="12"/>
  <c r="AA404" i="12"/>
  <c r="AF403" i="12"/>
  <c r="AE403" i="12"/>
  <c r="AC403" i="12"/>
  <c r="AA403" i="12"/>
  <c r="AF402" i="12"/>
  <c r="AE402" i="12"/>
  <c r="AC402" i="12"/>
  <c r="AA402" i="12"/>
  <c r="AF401" i="12"/>
  <c r="AE401" i="12"/>
  <c r="AC401" i="12"/>
  <c r="AA401" i="12"/>
  <c r="AF400" i="12"/>
  <c r="AE400" i="12"/>
  <c r="AC400" i="12"/>
  <c r="AA400" i="12"/>
  <c r="AF399" i="12"/>
  <c r="AE399" i="12"/>
  <c r="AC399" i="12"/>
  <c r="AA399" i="12"/>
  <c r="AF398" i="12"/>
  <c r="AE398" i="12"/>
  <c r="AC398" i="12"/>
  <c r="AA398" i="12"/>
  <c r="AF397" i="12"/>
  <c r="AE397" i="12"/>
  <c r="AC397" i="12"/>
  <c r="AA397" i="12"/>
  <c r="AF396" i="12"/>
  <c r="AE396" i="12"/>
  <c r="AC396" i="12"/>
  <c r="AA396" i="12"/>
  <c r="AF395" i="12"/>
  <c r="AE395" i="12"/>
  <c r="AC395" i="12"/>
  <c r="AA395" i="12"/>
  <c r="AF394" i="12"/>
  <c r="AE394" i="12"/>
  <c r="AC394" i="12"/>
  <c r="AA394" i="12"/>
  <c r="AF393" i="12"/>
  <c r="AE393" i="12"/>
  <c r="AC393" i="12"/>
  <c r="AA393" i="12"/>
  <c r="AF392" i="12"/>
  <c r="AE392" i="12"/>
  <c r="AC392" i="12"/>
  <c r="AA392" i="12"/>
  <c r="AF391" i="12"/>
  <c r="AE391" i="12"/>
  <c r="AC391" i="12"/>
  <c r="AA391" i="12"/>
  <c r="AF390" i="12"/>
  <c r="AE390" i="12"/>
  <c r="AC390" i="12"/>
  <c r="AA390" i="12"/>
  <c r="AF389" i="12"/>
  <c r="AE389" i="12"/>
  <c r="AC389" i="12"/>
  <c r="AA389" i="12"/>
  <c r="AF388" i="12"/>
  <c r="AE388" i="12"/>
  <c r="AC388" i="12"/>
  <c r="AA388" i="12"/>
  <c r="AF387" i="12"/>
  <c r="AE387" i="12"/>
  <c r="AC387" i="12"/>
  <c r="AA387" i="12"/>
  <c r="AF386" i="12"/>
  <c r="AE386" i="12"/>
  <c r="AC386" i="12"/>
  <c r="AA386" i="12"/>
  <c r="AF385" i="12"/>
  <c r="AE385" i="12"/>
  <c r="AC385" i="12"/>
  <c r="AA385" i="12"/>
  <c r="AF384" i="12"/>
  <c r="AE384" i="12"/>
  <c r="AC384" i="12"/>
  <c r="AA384" i="12"/>
  <c r="AF383" i="12"/>
  <c r="AE383" i="12"/>
  <c r="AC383" i="12"/>
  <c r="AA383" i="12"/>
  <c r="AF382" i="12"/>
  <c r="AE382" i="12"/>
  <c r="AC382" i="12"/>
  <c r="AA382" i="12"/>
  <c r="AF381" i="12"/>
  <c r="AE381" i="12"/>
  <c r="AC381" i="12"/>
  <c r="AA381" i="12"/>
  <c r="AF380" i="12"/>
  <c r="AE380" i="12"/>
  <c r="AC380" i="12"/>
  <c r="AA380" i="12"/>
  <c r="AF379" i="12"/>
  <c r="AE379" i="12"/>
  <c r="AC379" i="12"/>
  <c r="AA379" i="12"/>
  <c r="AF378" i="12"/>
  <c r="AE378" i="12"/>
  <c r="AC378" i="12"/>
  <c r="AA378" i="12"/>
  <c r="AF377" i="12"/>
  <c r="AE377" i="12"/>
  <c r="AC377" i="12"/>
  <c r="AA377" i="12"/>
  <c r="AF376" i="12"/>
  <c r="AE376" i="12"/>
  <c r="AC376" i="12"/>
  <c r="AA376" i="12"/>
  <c r="AF375" i="12"/>
  <c r="AE375" i="12"/>
  <c r="AC375" i="12"/>
  <c r="AA375" i="12"/>
  <c r="AF374" i="12"/>
  <c r="AE374" i="12"/>
  <c r="AC374" i="12"/>
  <c r="AA374" i="12"/>
  <c r="AF373" i="12"/>
  <c r="AE373" i="12"/>
  <c r="AC373" i="12"/>
  <c r="AA373" i="12"/>
  <c r="AF372" i="12"/>
  <c r="AE372" i="12"/>
  <c r="AC372" i="12"/>
  <c r="AA372" i="12"/>
  <c r="AF371" i="12"/>
  <c r="AE371" i="12"/>
  <c r="AC371" i="12"/>
  <c r="AA371" i="12"/>
  <c r="AF370" i="12"/>
  <c r="AE370" i="12"/>
  <c r="AC370" i="12"/>
  <c r="AA370" i="12"/>
  <c r="AF369" i="12"/>
  <c r="AE369" i="12"/>
  <c r="AC369" i="12"/>
  <c r="AA369" i="12"/>
  <c r="AF368" i="12"/>
  <c r="AE368" i="12"/>
  <c r="AC368" i="12"/>
  <c r="AA368" i="12"/>
  <c r="AF367" i="12"/>
  <c r="AE367" i="12"/>
  <c r="AC367" i="12"/>
  <c r="AA367" i="12"/>
  <c r="AF366" i="12"/>
  <c r="AE366" i="12"/>
  <c r="AC366" i="12"/>
  <c r="AA366" i="12"/>
  <c r="AF365" i="12"/>
  <c r="AE365" i="12"/>
  <c r="AC365" i="12"/>
  <c r="AA365" i="12"/>
  <c r="AF364" i="12"/>
  <c r="AE364" i="12"/>
  <c r="AC364" i="12"/>
  <c r="AA364" i="12"/>
  <c r="AF363" i="12"/>
  <c r="AE363" i="12"/>
  <c r="AC363" i="12"/>
  <c r="AA363" i="12"/>
  <c r="AF362" i="12"/>
  <c r="AE362" i="12"/>
  <c r="AC362" i="12"/>
  <c r="AA362" i="12"/>
  <c r="AF361" i="12"/>
  <c r="AE361" i="12"/>
  <c r="AC361" i="12"/>
  <c r="AA361" i="12"/>
  <c r="AF360" i="12"/>
  <c r="AE360" i="12"/>
  <c r="AC360" i="12"/>
  <c r="AA360" i="12"/>
  <c r="AF359" i="12"/>
  <c r="AE359" i="12"/>
  <c r="AC359" i="12"/>
  <c r="AA359" i="12"/>
  <c r="AF358" i="12"/>
  <c r="AE358" i="12"/>
  <c r="AC358" i="12"/>
  <c r="AA358" i="12"/>
  <c r="AF357" i="12"/>
  <c r="AE357" i="12"/>
  <c r="AC357" i="12"/>
  <c r="AA357" i="12"/>
  <c r="AF356" i="12"/>
  <c r="AE356" i="12"/>
  <c r="AC356" i="12"/>
  <c r="AA356" i="12"/>
  <c r="AF355" i="12"/>
  <c r="AE355" i="12"/>
  <c r="AC355" i="12"/>
  <c r="AA355" i="12"/>
  <c r="AF354" i="12"/>
  <c r="AE354" i="12"/>
  <c r="AC354" i="12"/>
  <c r="AA354" i="12"/>
  <c r="AF353" i="12"/>
  <c r="AE353" i="12"/>
  <c r="AC353" i="12"/>
  <c r="AA353" i="12"/>
  <c r="AF352" i="12"/>
  <c r="AE352" i="12"/>
  <c r="AC352" i="12"/>
  <c r="AA352" i="12"/>
  <c r="AF351" i="12"/>
  <c r="AE351" i="12"/>
  <c r="AC351" i="12"/>
  <c r="AA351" i="12"/>
  <c r="AF350" i="12"/>
  <c r="AE350" i="12"/>
  <c r="AC350" i="12"/>
  <c r="AA350" i="12"/>
  <c r="AF349" i="12"/>
  <c r="AE349" i="12"/>
  <c r="AC349" i="12"/>
  <c r="AA349" i="12"/>
  <c r="AF348" i="12"/>
  <c r="AE348" i="12"/>
  <c r="AC348" i="12"/>
  <c r="AA348" i="12"/>
  <c r="AF347" i="12"/>
  <c r="AE347" i="12"/>
  <c r="AC347" i="12"/>
  <c r="AA347" i="12"/>
  <c r="AF346" i="12"/>
  <c r="AE346" i="12"/>
  <c r="AC346" i="12"/>
  <c r="AA346" i="12"/>
  <c r="AF345" i="12"/>
  <c r="AE345" i="12"/>
  <c r="AC345" i="12"/>
  <c r="AA345" i="12"/>
  <c r="AF344" i="12"/>
  <c r="AE344" i="12"/>
  <c r="AC344" i="12"/>
  <c r="AA344" i="12"/>
  <c r="AF343" i="12"/>
  <c r="AE343" i="12"/>
  <c r="AC343" i="12"/>
  <c r="AA343" i="12"/>
  <c r="AF342" i="12"/>
  <c r="AE342" i="12"/>
  <c r="AC342" i="12"/>
  <c r="AA342" i="12"/>
  <c r="AF341" i="12"/>
  <c r="AE341" i="12"/>
  <c r="AC341" i="12"/>
  <c r="AA341" i="12"/>
  <c r="AF340" i="12"/>
  <c r="AE340" i="12"/>
  <c r="AC340" i="12"/>
  <c r="AA340" i="12"/>
  <c r="AF339" i="12"/>
  <c r="AE339" i="12"/>
  <c r="AC339" i="12"/>
  <c r="AA339" i="12"/>
  <c r="AF338" i="12"/>
  <c r="AE338" i="12"/>
  <c r="AC338" i="12"/>
  <c r="AA338" i="12"/>
  <c r="AF337" i="12"/>
  <c r="AE337" i="12"/>
  <c r="AC337" i="12"/>
  <c r="AA337" i="12"/>
  <c r="AF336" i="12"/>
  <c r="AE336" i="12"/>
  <c r="AC336" i="12"/>
  <c r="AA336" i="12"/>
  <c r="AF335" i="12"/>
  <c r="AE335" i="12"/>
  <c r="AC335" i="12"/>
  <c r="AA335" i="12"/>
  <c r="AF334" i="12"/>
  <c r="AE334" i="12"/>
  <c r="AC334" i="12"/>
  <c r="AA334" i="12"/>
  <c r="AF333" i="12"/>
  <c r="AE333" i="12"/>
  <c r="AC333" i="12"/>
  <c r="AA333" i="12"/>
  <c r="AF332" i="12"/>
  <c r="AE332" i="12"/>
  <c r="AC332" i="12"/>
  <c r="AA332" i="12"/>
  <c r="AF331" i="12"/>
  <c r="AE331" i="12"/>
  <c r="AC331" i="12"/>
  <c r="AA331" i="12"/>
  <c r="AF330" i="12"/>
  <c r="AE330" i="12"/>
  <c r="AC330" i="12"/>
  <c r="AA330" i="12"/>
  <c r="AF329" i="12"/>
  <c r="AE329" i="12"/>
  <c r="AC329" i="12"/>
  <c r="AA329" i="12"/>
  <c r="AF328" i="12"/>
  <c r="AE328" i="12"/>
  <c r="AC328" i="12"/>
  <c r="AA328" i="12"/>
  <c r="AF327" i="12"/>
  <c r="AE327" i="12"/>
  <c r="AC327" i="12"/>
  <c r="AA327" i="12"/>
  <c r="AF326" i="12"/>
  <c r="AE326" i="12"/>
  <c r="AC326" i="12"/>
  <c r="AA326" i="12"/>
  <c r="AF325" i="12"/>
  <c r="AE325" i="12"/>
  <c r="AC325" i="12"/>
  <c r="AA325" i="12"/>
  <c r="AF324" i="12"/>
  <c r="AE324" i="12"/>
  <c r="AC324" i="12"/>
  <c r="AA324" i="12"/>
  <c r="AF323" i="12"/>
  <c r="AE323" i="12"/>
  <c r="AC323" i="12"/>
  <c r="AA323" i="12"/>
  <c r="AF322" i="12"/>
  <c r="AE322" i="12"/>
  <c r="AC322" i="12"/>
  <c r="AA322" i="12"/>
  <c r="AF321" i="12"/>
  <c r="AE321" i="12"/>
  <c r="AC321" i="12"/>
  <c r="AA321" i="12"/>
  <c r="AF320" i="12"/>
  <c r="AE320" i="12"/>
  <c r="AC320" i="12"/>
  <c r="AA320" i="12"/>
  <c r="AF319" i="12"/>
  <c r="AE319" i="12"/>
  <c r="AC319" i="12"/>
  <c r="AA319" i="12"/>
  <c r="AF318" i="12"/>
  <c r="AE318" i="12"/>
  <c r="AC318" i="12"/>
  <c r="AA318" i="12"/>
  <c r="AF317" i="12"/>
  <c r="AE317" i="12"/>
  <c r="AC317" i="12"/>
  <c r="AA317" i="12"/>
  <c r="AF316" i="12"/>
  <c r="AE316" i="12"/>
  <c r="AC316" i="12"/>
  <c r="AA316" i="12"/>
  <c r="AF315" i="12"/>
  <c r="AE315" i="12"/>
  <c r="AC315" i="12"/>
  <c r="AA315" i="12"/>
  <c r="AF314" i="12"/>
  <c r="AE314" i="12"/>
  <c r="AC314" i="12"/>
  <c r="AA314" i="12"/>
  <c r="AF313" i="12"/>
  <c r="AE313" i="12"/>
  <c r="AC313" i="12"/>
  <c r="AA313" i="12"/>
  <c r="AF312" i="12"/>
  <c r="AE312" i="12"/>
  <c r="AC312" i="12"/>
  <c r="AA312" i="12"/>
  <c r="AF311" i="12"/>
  <c r="AE311" i="12"/>
  <c r="AC311" i="12"/>
  <c r="AA311" i="12"/>
  <c r="AF310" i="12"/>
  <c r="AE310" i="12"/>
  <c r="AC310" i="12"/>
  <c r="AA310" i="12"/>
  <c r="AF309" i="12"/>
  <c r="AE309" i="12"/>
  <c r="AC309" i="12"/>
  <c r="AA309" i="12"/>
  <c r="AF308" i="12"/>
  <c r="AE308" i="12"/>
  <c r="AC308" i="12"/>
  <c r="AA308" i="12"/>
  <c r="AF307" i="12"/>
  <c r="AE307" i="12"/>
  <c r="AC307" i="12"/>
  <c r="AA307" i="12"/>
  <c r="AF306" i="12"/>
  <c r="AE306" i="12"/>
  <c r="AC306" i="12"/>
  <c r="AA306" i="12"/>
  <c r="AF305" i="12"/>
  <c r="AE305" i="12"/>
  <c r="AC305" i="12"/>
  <c r="AA305" i="12"/>
  <c r="AF304" i="12"/>
  <c r="AE304" i="12"/>
  <c r="AC304" i="12"/>
  <c r="AA304" i="12"/>
  <c r="AF303" i="12"/>
  <c r="AE303" i="12"/>
  <c r="AC303" i="12"/>
  <c r="AA303" i="12"/>
  <c r="AF302" i="12"/>
  <c r="AE302" i="12"/>
  <c r="AC302" i="12"/>
  <c r="AA302" i="12"/>
  <c r="AF301" i="12"/>
  <c r="AE301" i="12"/>
  <c r="AC301" i="12"/>
  <c r="AA301" i="12"/>
  <c r="AF300" i="12"/>
  <c r="AE300" i="12"/>
  <c r="AC300" i="12"/>
  <c r="AA300" i="12"/>
  <c r="AF299" i="12"/>
  <c r="AE299" i="12"/>
  <c r="AC299" i="12"/>
  <c r="AA299" i="12"/>
  <c r="AF298" i="12"/>
  <c r="AE298" i="12"/>
  <c r="AC298" i="12"/>
  <c r="AA298" i="12"/>
  <c r="AF297" i="12"/>
  <c r="AE297" i="12"/>
  <c r="AC297" i="12"/>
  <c r="AA297" i="12"/>
  <c r="AF296" i="12"/>
  <c r="AE296" i="12"/>
  <c r="AC296" i="12"/>
  <c r="AA296" i="12"/>
  <c r="AF295" i="12"/>
  <c r="AE295" i="12"/>
  <c r="AC295" i="12"/>
  <c r="AA295" i="12"/>
  <c r="AF294" i="12"/>
  <c r="AE294" i="12"/>
  <c r="AC294" i="12"/>
  <c r="AA294" i="12"/>
  <c r="AF293" i="12"/>
  <c r="AE293" i="12"/>
  <c r="AC293" i="12"/>
  <c r="AA293" i="12"/>
  <c r="AF292" i="12"/>
  <c r="AE292" i="12"/>
  <c r="AC292" i="12"/>
  <c r="AA292" i="12"/>
  <c r="AF291" i="12"/>
  <c r="AE291" i="12"/>
  <c r="AC291" i="12"/>
  <c r="AA291" i="12"/>
  <c r="AF290" i="12"/>
  <c r="AE290" i="12"/>
  <c r="AC290" i="12"/>
  <c r="AA290" i="12"/>
  <c r="AF289" i="12"/>
  <c r="AE289" i="12"/>
  <c r="AC289" i="12"/>
  <c r="AA289" i="12"/>
  <c r="AF288" i="12"/>
  <c r="AE288" i="12"/>
  <c r="AC288" i="12"/>
  <c r="AA288" i="12"/>
  <c r="AF287" i="12"/>
  <c r="AE287" i="12"/>
  <c r="AC287" i="12"/>
  <c r="AA287" i="12"/>
  <c r="AF286" i="12"/>
  <c r="AE286" i="12"/>
  <c r="AC286" i="12"/>
  <c r="AA286" i="12"/>
  <c r="AF285" i="12"/>
  <c r="AE285" i="12"/>
  <c r="AC285" i="12"/>
  <c r="AA285" i="12"/>
  <c r="AF284" i="12"/>
  <c r="AE284" i="12"/>
  <c r="AC284" i="12"/>
  <c r="AA284" i="12"/>
  <c r="AF283" i="12"/>
  <c r="AE283" i="12"/>
  <c r="AC283" i="12"/>
  <c r="AA283" i="12"/>
  <c r="AF282" i="12"/>
  <c r="AE282" i="12"/>
  <c r="AC282" i="12"/>
  <c r="AA282" i="12"/>
  <c r="AF281" i="12"/>
  <c r="AE281" i="12"/>
  <c r="AC281" i="12"/>
  <c r="AA281" i="12"/>
  <c r="AF280" i="12"/>
  <c r="AE280" i="12"/>
  <c r="AC280" i="12"/>
  <c r="AA280" i="12"/>
  <c r="AF279" i="12"/>
  <c r="AE279" i="12"/>
  <c r="AC279" i="12"/>
  <c r="AA279" i="12"/>
  <c r="AF278" i="12"/>
  <c r="AE278" i="12"/>
  <c r="AC278" i="12"/>
  <c r="AA278" i="12"/>
  <c r="AF277" i="12"/>
  <c r="AE277" i="12"/>
  <c r="AC277" i="12"/>
  <c r="AA277" i="12"/>
  <c r="AF276" i="12"/>
  <c r="AE276" i="12"/>
  <c r="AC276" i="12"/>
  <c r="AA276" i="12"/>
  <c r="AF275" i="12"/>
  <c r="AE275" i="12"/>
  <c r="AC275" i="12"/>
  <c r="AA275" i="12"/>
  <c r="AF274" i="12"/>
  <c r="AE274" i="12"/>
  <c r="AC274" i="12"/>
  <c r="AA274" i="12"/>
  <c r="AF273" i="12"/>
  <c r="AE273" i="12"/>
  <c r="AC273" i="12"/>
  <c r="AA273" i="12"/>
  <c r="AF272" i="12"/>
  <c r="AE272" i="12"/>
  <c r="AC272" i="12"/>
  <c r="AA272" i="12"/>
  <c r="AF271" i="12"/>
  <c r="AE271" i="12"/>
  <c r="AC271" i="12"/>
  <c r="AA271" i="12"/>
  <c r="AF270" i="12"/>
  <c r="AE270" i="12"/>
  <c r="AC270" i="12"/>
  <c r="AA270" i="12"/>
  <c r="AF269" i="12"/>
  <c r="AE269" i="12"/>
  <c r="AC269" i="12"/>
  <c r="AA269" i="12"/>
  <c r="AF268" i="12"/>
  <c r="AE268" i="12"/>
  <c r="AC268" i="12"/>
  <c r="AA268" i="12"/>
  <c r="AF267" i="12"/>
  <c r="AE267" i="12"/>
  <c r="AC267" i="12"/>
  <c r="AA267" i="12"/>
  <c r="AF266" i="12"/>
  <c r="AE266" i="12"/>
  <c r="AC266" i="12"/>
  <c r="AA266" i="12"/>
  <c r="AF265" i="12"/>
  <c r="AE265" i="12"/>
  <c r="AC265" i="12"/>
  <c r="AA265" i="12"/>
  <c r="AF264" i="12"/>
  <c r="AE264" i="12"/>
  <c r="AC264" i="12"/>
  <c r="AA264" i="12"/>
  <c r="AF263" i="12"/>
  <c r="AE263" i="12"/>
  <c r="AC263" i="12"/>
  <c r="AA263" i="12"/>
  <c r="AF262" i="12"/>
  <c r="AE262" i="12"/>
  <c r="AC262" i="12"/>
  <c r="AA262" i="12"/>
  <c r="AF261" i="12"/>
  <c r="AE261" i="12"/>
  <c r="AC261" i="12"/>
  <c r="AA261" i="12"/>
  <c r="AF260" i="12"/>
  <c r="AE260" i="12"/>
  <c r="AC260" i="12"/>
  <c r="AA260" i="12"/>
  <c r="AF259" i="12"/>
  <c r="AE259" i="12"/>
  <c r="AC259" i="12"/>
  <c r="AA259" i="12"/>
  <c r="AF258" i="12"/>
  <c r="AE258" i="12"/>
  <c r="AC258" i="12"/>
  <c r="AA258" i="12"/>
  <c r="AF257" i="12"/>
  <c r="AE257" i="12"/>
  <c r="AC257" i="12"/>
  <c r="AA257" i="12"/>
  <c r="AF256" i="12"/>
  <c r="AE256" i="12"/>
  <c r="AC256" i="12"/>
  <c r="AA256" i="12"/>
  <c r="AF255" i="12"/>
  <c r="AE255" i="12"/>
  <c r="AC255" i="12"/>
  <c r="AA255" i="12"/>
  <c r="AF254" i="12"/>
  <c r="AE254" i="12"/>
  <c r="AC254" i="12"/>
  <c r="AA254" i="12"/>
  <c r="AF253" i="12"/>
  <c r="AE253" i="12"/>
  <c r="AC253" i="12"/>
  <c r="AA253" i="12"/>
  <c r="AF252" i="12"/>
  <c r="AE252" i="12"/>
  <c r="AC252" i="12"/>
  <c r="AA252" i="12"/>
  <c r="AF251" i="12"/>
  <c r="AE251" i="12"/>
  <c r="AC251" i="12"/>
  <c r="AA251" i="12"/>
  <c r="AF250" i="12"/>
  <c r="AE250" i="12"/>
  <c r="AC250" i="12"/>
  <c r="AA250" i="12"/>
  <c r="AF249" i="12"/>
  <c r="AE249" i="12"/>
  <c r="AC249" i="12"/>
  <c r="AA249" i="12"/>
  <c r="AF248" i="12"/>
  <c r="AE248" i="12"/>
  <c r="AC248" i="12"/>
  <c r="AA248" i="12"/>
  <c r="AF247" i="12"/>
  <c r="AE247" i="12"/>
  <c r="AC247" i="12"/>
  <c r="AA247" i="12"/>
  <c r="AF246" i="12"/>
  <c r="AE246" i="12"/>
  <c r="AC246" i="12"/>
  <c r="AA246" i="12"/>
  <c r="AF245" i="12"/>
  <c r="AE245" i="12"/>
  <c r="AC245" i="12"/>
  <c r="AA245" i="12"/>
  <c r="AF244" i="12"/>
  <c r="AE244" i="12"/>
  <c r="AC244" i="12"/>
  <c r="AA244" i="12"/>
  <c r="AF243" i="12"/>
  <c r="AE243" i="12"/>
  <c r="AC243" i="12"/>
  <c r="AA243" i="12"/>
  <c r="AF242" i="12"/>
  <c r="AE242" i="12"/>
  <c r="AC242" i="12"/>
  <c r="AA242" i="12"/>
  <c r="AF241" i="12"/>
  <c r="AE241" i="12"/>
  <c r="AC241" i="12"/>
  <c r="AA241" i="12"/>
  <c r="AF240" i="12"/>
  <c r="AE240" i="12"/>
  <c r="AC240" i="12"/>
  <c r="AA240" i="12"/>
  <c r="AF239" i="12"/>
  <c r="AE239" i="12"/>
  <c r="AC239" i="12"/>
  <c r="AA239" i="12"/>
  <c r="AF238" i="12"/>
  <c r="AE238" i="12"/>
  <c r="AC238" i="12"/>
  <c r="AA238" i="12"/>
  <c r="AF237" i="12"/>
  <c r="AE237" i="12"/>
  <c r="AC237" i="12"/>
  <c r="AA237" i="12"/>
  <c r="AF236" i="12"/>
  <c r="AE236" i="12"/>
  <c r="AC236" i="12"/>
  <c r="AA236" i="12"/>
  <c r="AF235" i="12"/>
  <c r="AE235" i="12"/>
  <c r="AC235" i="12"/>
  <c r="AA235" i="12"/>
  <c r="AF234" i="12"/>
  <c r="AE234" i="12"/>
  <c r="AC234" i="12"/>
  <c r="AA234" i="12"/>
  <c r="AF233" i="12"/>
  <c r="AE233" i="12"/>
  <c r="AC233" i="12"/>
  <c r="AA233" i="12"/>
  <c r="AF232" i="12"/>
  <c r="AE232" i="12"/>
  <c r="AC232" i="12"/>
  <c r="AA232" i="12"/>
  <c r="AF231" i="12"/>
  <c r="AE231" i="12"/>
  <c r="AC231" i="12"/>
  <c r="AA231" i="12"/>
  <c r="AF230" i="12"/>
  <c r="AE230" i="12"/>
  <c r="AC230" i="12"/>
  <c r="AA230" i="12"/>
  <c r="AF229" i="12"/>
  <c r="AE229" i="12"/>
  <c r="AC229" i="12"/>
  <c r="AA229" i="12"/>
  <c r="AF228" i="12"/>
  <c r="AE228" i="12"/>
  <c r="AC228" i="12"/>
  <c r="AA228" i="12"/>
  <c r="AF227" i="12"/>
  <c r="AE227" i="12"/>
  <c r="AC227" i="12"/>
  <c r="AA227" i="12"/>
  <c r="AF226" i="12"/>
  <c r="AE226" i="12"/>
  <c r="AC226" i="12"/>
  <c r="AA226" i="12"/>
  <c r="AF225" i="12"/>
  <c r="AE225" i="12"/>
  <c r="AC225" i="12"/>
  <c r="AA225" i="12"/>
  <c r="AF224" i="12"/>
  <c r="AE224" i="12"/>
  <c r="AC224" i="12"/>
  <c r="AA224" i="12"/>
  <c r="AF223" i="12"/>
  <c r="AE223" i="12"/>
  <c r="AC223" i="12"/>
  <c r="AA223" i="12"/>
  <c r="AF222" i="12"/>
  <c r="AE222" i="12"/>
  <c r="AC222" i="12"/>
  <c r="AA222" i="12"/>
  <c r="AF221" i="12"/>
  <c r="AE221" i="12"/>
  <c r="AC221" i="12"/>
  <c r="AA221" i="12"/>
  <c r="AF220" i="12"/>
  <c r="AE220" i="12"/>
  <c r="AC220" i="12"/>
  <c r="AA220" i="12"/>
  <c r="AF219" i="12"/>
  <c r="AE219" i="12"/>
  <c r="AC219" i="12"/>
  <c r="AA219" i="12"/>
  <c r="AF218" i="12"/>
  <c r="AE218" i="12"/>
  <c r="AC218" i="12"/>
  <c r="AA218" i="12"/>
  <c r="AF217" i="12"/>
  <c r="AE217" i="12"/>
  <c r="AC217" i="12"/>
  <c r="AA217" i="12"/>
  <c r="AF216" i="12"/>
  <c r="AE216" i="12"/>
  <c r="AC216" i="12"/>
  <c r="AA216" i="12"/>
  <c r="AF215" i="12"/>
  <c r="AE215" i="12"/>
  <c r="AC215" i="12"/>
  <c r="AA215" i="12"/>
  <c r="AF214" i="12"/>
  <c r="AE214" i="12"/>
  <c r="AC214" i="12"/>
  <c r="AA214" i="12"/>
  <c r="AF213" i="12"/>
  <c r="AE213" i="12"/>
  <c r="AC213" i="12"/>
  <c r="AA213" i="12"/>
  <c r="AF212" i="12"/>
  <c r="AE212" i="12"/>
  <c r="AC212" i="12"/>
  <c r="AA212" i="12"/>
  <c r="AF211" i="12"/>
  <c r="AE211" i="12"/>
  <c r="AC211" i="12"/>
  <c r="AA211" i="12"/>
  <c r="AF210" i="12"/>
  <c r="AE210" i="12"/>
  <c r="AC210" i="12"/>
  <c r="AA210" i="12"/>
  <c r="AF209" i="12"/>
  <c r="AE209" i="12"/>
  <c r="AC209" i="12"/>
  <c r="AA209" i="12"/>
  <c r="AF208" i="12"/>
  <c r="AE208" i="12"/>
  <c r="AC208" i="12"/>
  <c r="AA208" i="12"/>
  <c r="AF207" i="12"/>
  <c r="AE207" i="12"/>
  <c r="AC207" i="12"/>
  <c r="AA207" i="12"/>
  <c r="AF206" i="12"/>
  <c r="AE206" i="12"/>
  <c r="AC206" i="12"/>
  <c r="AA206" i="12"/>
  <c r="AF205" i="12"/>
  <c r="AE205" i="12"/>
  <c r="AC205" i="12"/>
  <c r="AA205" i="12"/>
  <c r="AF204" i="12"/>
  <c r="AE204" i="12"/>
  <c r="AC204" i="12"/>
  <c r="AA204" i="12"/>
  <c r="AF203" i="12"/>
  <c r="AE203" i="12"/>
  <c r="AC203" i="12"/>
  <c r="AA203" i="12"/>
  <c r="AF202" i="12"/>
  <c r="AE202" i="12"/>
  <c r="AC202" i="12"/>
  <c r="AA202" i="12"/>
  <c r="AF201" i="12"/>
  <c r="AE201" i="12"/>
  <c r="AC201" i="12"/>
  <c r="AA201" i="12"/>
  <c r="AF200" i="12"/>
  <c r="AE200" i="12"/>
  <c r="AC200" i="12"/>
  <c r="AA200" i="12"/>
  <c r="AF199" i="12"/>
  <c r="AE199" i="12"/>
  <c r="AC199" i="12"/>
  <c r="AA199" i="12"/>
  <c r="AF198" i="12"/>
  <c r="AE198" i="12"/>
  <c r="AC198" i="12"/>
  <c r="AA198" i="12"/>
  <c r="AF197" i="12"/>
  <c r="AE197" i="12"/>
  <c r="AC197" i="12"/>
  <c r="AA197" i="12"/>
  <c r="AF196" i="12"/>
  <c r="AE196" i="12"/>
  <c r="AC196" i="12"/>
  <c r="AA196" i="12"/>
  <c r="AF195" i="12"/>
  <c r="AE195" i="12"/>
  <c r="AC195" i="12"/>
  <c r="AA195" i="12"/>
  <c r="AF194" i="12"/>
  <c r="AE194" i="12"/>
  <c r="AC194" i="12"/>
  <c r="AA194" i="12"/>
  <c r="AF193" i="12"/>
  <c r="AE193" i="12"/>
  <c r="AC193" i="12"/>
  <c r="AA193" i="12"/>
  <c r="AF192" i="12"/>
  <c r="AE192" i="12"/>
  <c r="AC192" i="12"/>
  <c r="AA192" i="12"/>
  <c r="AF191" i="12"/>
  <c r="AE191" i="12"/>
  <c r="AC191" i="12"/>
  <c r="AA191" i="12"/>
  <c r="AF190" i="12"/>
  <c r="AE190" i="12"/>
  <c r="AC190" i="12"/>
  <c r="AA190" i="12"/>
  <c r="AF189" i="12"/>
  <c r="AE189" i="12"/>
  <c r="AC189" i="12"/>
  <c r="AA189" i="12"/>
  <c r="AF188" i="12"/>
  <c r="AE188" i="12"/>
  <c r="AC188" i="12"/>
  <c r="AA188" i="12"/>
  <c r="AF187" i="12"/>
  <c r="AE187" i="12"/>
  <c r="AC187" i="12"/>
  <c r="AA187" i="12"/>
  <c r="AF186" i="12"/>
  <c r="AE186" i="12"/>
  <c r="AC186" i="12"/>
  <c r="AA186" i="12"/>
  <c r="AF185" i="12"/>
  <c r="AE185" i="12"/>
  <c r="AC185" i="12"/>
  <c r="AA185" i="12"/>
  <c r="AF184" i="12"/>
  <c r="AE184" i="12"/>
  <c r="AC184" i="12"/>
  <c r="AA184" i="12"/>
  <c r="AF183" i="12"/>
  <c r="AE183" i="12"/>
  <c r="AC183" i="12"/>
  <c r="AA183" i="12"/>
  <c r="AF182" i="12"/>
  <c r="AE182" i="12"/>
  <c r="AC182" i="12"/>
  <c r="AA182" i="12"/>
  <c r="AF181" i="12"/>
  <c r="AE181" i="12"/>
  <c r="AC181" i="12"/>
  <c r="AA181" i="12"/>
  <c r="AF180" i="12"/>
  <c r="AE180" i="12"/>
  <c r="AC180" i="12"/>
  <c r="AA180" i="12"/>
  <c r="AF179" i="12"/>
  <c r="AE179" i="12"/>
  <c r="AC179" i="12"/>
  <c r="AA179" i="12"/>
  <c r="AF178" i="12"/>
  <c r="AE178" i="12"/>
  <c r="AC178" i="12"/>
  <c r="AA178" i="12"/>
  <c r="AF177" i="12"/>
  <c r="AE177" i="12"/>
  <c r="AC177" i="12"/>
  <c r="AA177" i="12"/>
  <c r="AF176" i="12"/>
  <c r="AE176" i="12"/>
  <c r="AC176" i="12"/>
  <c r="AA176" i="12"/>
  <c r="AF175" i="12"/>
  <c r="AE175" i="12"/>
  <c r="AC175" i="12"/>
  <c r="AA175" i="12"/>
  <c r="AF174" i="12"/>
  <c r="AE174" i="12"/>
  <c r="AC174" i="12"/>
  <c r="AA174" i="12"/>
  <c r="AF173" i="12"/>
  <c r="AE173" i="12"/>
  <c r="AC173" i="12"/>
  <c r="AA173" i="12"/>
  <c r="AF172" i="12"/>
  <c r="AE172" i="12"/>
  <c r="AC172" i="12"/>
  <c r="AA172" i="12"/>
  <c r="AF171" i="12"/>
  <c r="AE171" i="12"/>
  <c r="AC171" i="12"/>
  <c r="AA171" i="12"/>
  <c r="AF170" i="12"/>
  <c r="AE170" i="12"/>
  <c r="AC170" i="12"/>
  <c r="AA170" i="12"/>
  <c r="AF169" i="12"/>
  <c r="AE169" i="12"/>
  <c r="AC169" i="12"/>
  <c r="AA169" i="12"/>
  <c r="AF168" i="12"/>
  <c r="AE168" i="12"/>
  <c r="AC168" i="12"/>
  <c r="AA168" i="12"/>
  <c r="AF167" i="12"/>
  <c r="AE167" i="12"/>
  <c r="AC167" i="12"/>
  <c r="AA167" i="12"/>
  <c r="AF166" i="12"/>
  <c r="AE166" i="12"/>
  <c r="AC166" i="12"/>
  <c r="AA166" i="12"/>
  <c r="AF165" i="12"/>
  <c r="AE165" i="12"/>
  <c r="AC165" i="12"/>
  <c r="AA165" i="12"/>
  <c r="AF164" i="12"/>
  <c r="AE164" i="12"/>
  <c r="AC164" i="12"/>
  <c r="AA164" i="12"/>
  <c r="AF163" i="12"/>
  <c r="AE163" i="12"/>
  <c r="AC163" i="12"/>
  <c r="AA163" i="12"/>
  <c r="AF162" i="12"/>
  <c r="AE162" i="12"/>
  <c r="AC162" i="12"/>
  <c r="AA162" i="12"/>
  <c r="AF161" i="12"/>
  <c r="AE161" i="12"/>
  <c r="AC161" i="12"/>
  <c r="AA161" i="12"/>
  <c r="AF160" i="12"/>
  <c r="AE160" i="12"/>
  <c r="AC160" i="12"/>
  <c r="AA160" i="12"/>
  <c r="AF159" i="12"/>
  <c r="AE159" i="12"/>
  <c r="AC159" i="12"/>
  <c r="AA159" i="12"/>
  <c r="AF158" i="12"/>
  <c r="AE158" i="12"/>
  <c r="AC158" i="12"/>
  <c r="AA158" i="12"/>
  <c r="AF157" i="12"/>
  <c r="AE157" i="12"/>
  <c r="AC157" i="12"/>
  <c r="AA157" i="12"/>
  <c r="AF156" i="12"/>
  <c r="AE156" i="12"/>
  <c r="AC156" i="12"/>
  <c r="AA156" i="12"/>
  <c r="AF155" i="12"/>
  <c r="AE155" i="12"/>
  <c r="AC155" i="12"/>
  <c r="AA155" i="12"/>
  <c r="AF154" i="12"/>
  <c r="AE154" i="12"/>
  <c r="AC154" i="12"/>
  <c r="AA154" i="12"/>
  <c r="AF153" i="12"/>
  <c r="AE153" i="12"/>
  <c r="AC153" i="12"/>
  <c r="AA153" i="12"/>
  <c r="AF152" i="12"/>
  <c r="AE152" i="12"/>
  <c r="AC152" i="12"/>
  <c r="AA152" i="12"/>
  <c r="AF151" i="12"/>
  <c r="AE151" i="12"/>
  <c r="AC151" i="12"/>
  <c r="AA151" i="12"/>
  <c r="AF150" i="12"/>
  <c r="AE150" i="12"/>
  <c r="AC150" i="12"/>
  <c r="AA150" i="12"/>
  <c r="AF149" i="12"/>
  <c r="AE149" i="12"/>
  <c r="AC149" i="12"/>
  <c r="AA149" i="12"/>
  <c r="AF148" i="12"/>
  <c r="AE148" i="12"/>
  <c r="AC148" i="12"/>
  <c r="AA148" i="12"/>
  <c r="AF147" i="12"/>
  <c r="AE147" i="12"/>
  <c r="AC147" i="12"/>
  <c r="AA147" i="12"/>
  <c r="AF146" i="12"/>
  <c r="AE146" i="12"/>
  <c r="AC146" i="12"/>
  <c r="AA146" i="12"/>
  <c r="AF145" i="12"/>
  <c r="AE145" i="12"/>
  <c r="AC145" i="12"/>
  <c r="AA145" i="12"/>
  <c r="AF144" i="12"/>
  <c r="AE144" i="12"/>
  <c r="AC144" i="12"/>
  <c r="AA144" i="12"/>
  <c r="AF143" i="12"/>
  <c r="AE143" i="12"/>
  <c r="AC143" i="12"/>
  <c r="AA143" i="12"/>
  <c r="AF142" i="12"/>
  <c r="AE142" i="12"/>
  <c r="AC142" i="12"/>
  <c r="AA142" i="12"/>
  <c r="AF141" i="12"/>
  <c r="AE141" i="12"/>
  <c r="AC141" i="12"/>
  <c r="AA141" i="12"/>
  <c r="AF140" i="12"/>
  <c r="AE140" i="12"/>
  <c r="AC140" i="12"/>
  <c r="AA140" i="12"/>
  <c r="AF139" i="12"/>
  <c r="AE139" i="12"/>
  <c r="AC139" i="12"/>
  <c r="AA139" i="12"/>
  <c r="AF138" i="12"/>
  <c r="AE138" i="12"/>
  <c r="AC138" i="12"/>
  <c r="AA138" i="12"/>
  <c r="AF137" i="12"/>
  <c r="AE137" i="12"/>
  <c r="AC137" i="12"/>
  <c r="AA137" i="12"/>
  <c r="AF136" i="12"/>
  <c r="AE136" i="12"/>
  <c r="AC136" i="12"/>
  <c r="AA136" i="12"/>
  <c r="AF135" i="12"/>
  <c r="AE135" i="12"/>
  <c r="AC135" i="12"/>
  <c r="AA135" i="12"/>
  <c r="AF134" i="12"/>
  <c r="AE134" i="12"/>
  <c r="AC134" i="12"/>
  <c r="AA134" i="12"/>
  <c r="AF133" i="12"/>
  <c r="AE133" i="12"/>
  <c r="AC133" i="12"/>
  <c r="AA133" i="12"/>
  <c r="AF132" i="12"/>
  <c r="AE132" i="12"/>
  <c r="AC132" i="12"/>
  <c r="AA132" i="12"/>
  <c r="AF131" i="12"/>
  <c r="AE131" i="12"/>
  <c r="AC131" i="12"/>
  <c r="AA131" i="12"/>
  <c r="AF130" i="12"/>
  <c r="AE130" i="12"/>
  <c r="AC130" i="12"/>
  <c r="AA130" i="12"/>
  <c r="AF129" i="12"/>
  <c r="AE129" i="12"/>
  <c r="AC129" i="12"/>
  <c r="AA129" i="12"/>
  <c r="AF128" i="12"/>
  <c r="AE128" i="12"/>
  <c r="AC128" i="12"/>
  <c r="AA128" i="12"/>
  <c r="AF127" i="12"/>
  <c r="AE127" i="12"/>
  <c r="AC127" i="12"/>
  <c r="AA127" i="12"/>
  <c r="AF126" i="12"/>
  <c r="AE126" i="12"/>
  <c r="AC126" i="12"/>
  <c r="AA126" i="12"/>
  <c r="AF125" i="12"/>
  <c r="AE125" i="12"/>
  <c r="AC125" i="12"/>
  <c r="AA125" i="12"/>
  <c r="AF124" i="12"/>
  <c r="AE124" i="12"/>
  <c r="AC124" i="12"/>
  <c r="AA124" i="12"/>
  <c r="AF123" i="12"/>
  <c r="AE123" i="12"/>
  <c r="AC123" i="12"/>
  <c r="AA123" i="12"/>
  <c r="AF122" i="12"/>
  <c r="AE122" i="12"/>
  <c r="AC122" i="12"/>
  <c r="AA122" i="12"/>
  <c r="AF121" i="12"/>
  <c r="AE121" i="12"/>
  <c r="AC121" i="12"/>
  <c r="AA121" i="12"/>
  <c r="AF120" i="12"/>
  <c r="AE120" i="12"/>
  <c r="AC120" i="12"/>
  <c r="AA120" i="12"/>
  <c r="AF119" i="12"/>
  <c r="AE119" i="12"/>
  <c r="AC119" i="12"/>
  <c r="AA119" i="12"/>
  <c r="AF118" i="12"/>
  <c r="AE118" i="12"/>
  <c r="AC118" i="12"/>
  <c r="AA118" i="12"/>
  <c r="AF117" i="12"/>
  <c r="AE117" i="12"/>
  <c r="AC117" i="12"/>
  <c r="AA117" i="12"/>
  <c r="AF116" i="12"/>
  <c r="AE116" i="12"/>
  <c r="AC116" i="12"/>
  <c r="AA116" i="12"/>
  <c r="AF115" i="12"/>
  <c r="AE115" i="12"/>
  <c r="AC115" i="12"/>
  <c r="AA115" i="12"/>
  <c r="AF114" i="12"/>
  <c r="AE114" i="12"/>
  <c r="AC114" i="12"/>
  <c r="AA114" i="12"/>
  <c r="AF113" i="12"/>
  <c r="AE113" i="12"/>
  <c r="AC113" i="12"/>
  <c r="AA113" i="12"/>
  <c r="AF112" i="12"/>
  <c r="AE112" i="12"/>
  <c r="AC112" i="12"/>
  <c r="AA112" i="12"/>
  <c r="AF111" i="12"/>
  <c r="AE111" i="12"/>
  <c r="AC111" i="12"/>
  <c r="AA111" i="12"/>
  <c r="AF110" i="12"/>
  <c r="AE110" i="12"/>
  <c r="AC110" i="12"/>
  <c r="AA110" i="12"/>
  <c r="AF109" i="12"/>
  <c r="AE109" i="12"/>
  <c r="AC109" i="12"/>
  <c r="AA109" i="12"/>
  <c r="AF108" i="12"/>
  <c r="AE108" i="12"/>
  <c r="AC108" i="12"/>
  <c r="AA108" i="12"/>
  <c r="AF107" i="12"/>
  <c r="AE107" i="12"/>
  <c r="AC107" i="12"/>
  <c r="AA107" i="12"/>
  <c r="AF106" i="12"/>
  <c r="AE106" i="12"/>
  <c r="AC106" i="12"/>
  <c r="AA106" i="12"/>
  <c r="AF105" i="12"/>
  <c r="AE105" i="12"/>
  <c r="AC105" i="12"/>
  <c r="AA105" i="12"/>
  <c r="AF104" i="12"/>
  <c r="AE104" i="12"/>
  <c r="AC104" i="12"/>
  <c r="AA104" i="12"/>
  <c r="AF103" i="12"/>
  <c r="AE103" i="12"/>
  <c r="AC103" i="12"/>
  <c r="AA103" i="12"/>
  <c r="AF102" i="12"/>
  <c r="AE102" i="12"/>
  <c r="AC102" i="12"/>
  <c r="AA102" i="12"/>
  <c r="AF101" i="12"/>
  <c r="AE101" i="12"/>
  <c r="AC101" i="12"/>
  <c r="AA101" i="12"/>
  <c r="AF100" i="12"/>
  <c r="AE100" i="12"/>
  <c r="AC100" i="12"/>
  <c r="AA100" i="12"/>
  <c r="AF99" i="12"/>
  <c r="AE99" i="12"/>
  <c r="AC99" i="12"/>
  <c r="AA99" i="12"/>
  <c r="AF98" i="12"/>
  <c r="AE98" i="12"/>
  <c r="AC98" i="12"/>
  <c r="AA98" i="12"/>
  <c r="AF97" i="12"/>
  <c r="AE97" i="12"/>
  <c r="AC97" i="12"/>
  <c r="AA97" i="12"/>
  <c r="AF96" i="12"/>
  <c r="AE96" i="12"/>
  <c r="AC96" i="12"/>
  <c r="AA96" i="12"/>
  <c r="AF95" i="12"/>
  <c r="AE95" i="12"/>
  <c r="AC95" i="12"/>
  <c r="AA95" i="12"/>
  <c r="AF94" i="12"/>
  <c r="AE94" i="12"/>
  <c r="AC94" i="12"/>
  <c r="AA94" i="12"/>
  <c r="AF93" i="12"/>
  <c r="AE93" i="12"/>
  <c r="AC93" i="12"/>
  <c r="AA93" i="12"/>
  <c r="AF92" i="12"/>
  <c r="AE92" i="12"/>
  <c r="AC92" i="12"/>
  <c r="AA92" i="12"/>
  <c r="AF91" i="12"/>
  <c r="AE91" i="12"/>
  <c r="AC91" i="12"/>
  <c r="AA91" i="12"/>
  <c r="AF90" i="12"/>
  <c r="AE90" i="12"/>
  <c r="AC90" i="12"/>
  <c r="AA90" i="12"/>
  <c r="AF89" i="12"/>
  <c r="AE89" i="12"/>
  <c r="AC89" i="12"/>
  <c r="AA89" i="12"/>
  <c r="AF88" i="12"/>
  <c r="AE88" i="12"/>
  <c r="AC88" i="12"/>
  <c r="AA88" i="12"/>
  <c r="AF87" i="12"/>
  <c r="AE87" i="12"/>
  <c r="AC87" i="12"/>
  <c r="AA87" i="12"/>
  <c r="AF86" i="12"/>
  <c r="AE86" i="12"/>
  <c r="AC86" i="12"/>
  <c r="AA86" i="12"/>
  <c r="AF85" i="12"/>
  <c r="AE85" i="12"/>
  <c r="AC85" i="12"/>
  <c r="AA85" i="12"/>
  <c r="AF84" i="12"/>
  <c r="AE84" i="12"/>
  <c r="AC84" i="12"/>
  <c r="AA84" i="12"/>
  <c r="AF83" i="12"/>
  <c r="AE83" i="12"/>
  <c r="AC83" i="12"/>
  <c r="AA83" i="12"/>
  <c r="AF82" i="12"/>
  <c r="AE82" i="12"/>
  <c r="AC82" i="12"/>
  <c r="AA82" i="12"/>
  <c r="AF81" i="12"/>
  <c r="AE81" i="12"/>
  <c r="AC81" i="12"/>
  <c r="AA81" i="12"/>
  <c r="AF80" i="12"/>
  <c r="AE80" i="12"/>
  <c r="AC80" i="12"/>
  <c r="AA80" i="12"/>
  <c r="AF79" i="12"/>
  <c r="AE79" i="12"/>
  <c r="AC79" i="12"/>
  <c r="AA79" i="12"/>
  <c r="AF78" i="12"/>
  <c r="AE78" i="12"/>
  <c r="AC78" i="12"/>
  <c r="AA78" i="12"/>
  <c r="AF77" i="12"/>
  <c r="AE77" i="12"/>
  <c r="AC77" i="12"/>
  <c r="AA77" i="12"/>
  <c r="AF76" i="12"/>
  <c r="AE76" i="12"/>
  <c r="AC76" i="12"/>
  <c r="AA76" i="12"/>
  <c r="AF75" i="12"/>
  <c r="AE75" i="12"/>
  <c r="AC75" i="12"/>
  <c r="AA75" i="12"/>
  <c r="AF74" i="12"/>
  <c r="AE74" i="12"/>
  <c r="AC74" i="12"/>
  <c r="AA74" i="12"/>
  <c r="AF73" i="12"/>
  <c r="AE73" i="12"/>
  <c r="AC73" i="12"/>
  <c r="AA73" i="12"/>
  <c r="AF72" i="12"/>
  <c r="AE72" i="12"/>
  <c r="AC72" i="12"/>
  <c r="AA72" i="12"/>
  <c r="AF71" i="12"/>
  <c r="AE71" i="12"/>
  <c r="AC71" i="12"/>
  <c r="AA71" i="12"/>
  <c r="AF70" i="12"/>
  <c r="AE70" i="12"/>
  <c r="AC70" i="12"/>
  <c r="AA70" i="12"/>
  <c r="AF69" i="12"/>
  <c r="AE69" i="12"/>
  <c r="AC69" i="12"/>
  <c r="AA69" i="12"/>
  <c r="AF68" i="12"/>
  <c r="AE68" i="12"/>
  <c r="AC68" i="12"/>
  <c r="AA68" i="12"/>
  <c r="AF67" i="12"/>
  <c r="AE67" i="12"/>
  <c r="AC67" i="12"/>
  <c r="AA67" i="12"/>
  <c r="AF66" i="12"/>
  <c r="AE66" i="12"/>
  <c r="AC66" i="12"/>
  <c r="AA66" i="12"/>
  <c r="AF65" i="12"/>
  <c r="AE65" i="12"/>
  <c r="AC65" i="12"/>
  <c r="AA65" i="12"/>
  <c r="AF64" i="12"/>
  <c r="AE64" i="12"/>
  <c r="AC64" i="12"/>
  <c r="AA64" i="12"/>
  <c r="AF63" i="12"/>
  <c r="AE63" i="12"/>
  <c r="AC63" i="12"/>
  <c r="AA63" i="12"/>
  <c r="AF62" i="12"/>
  <c r="AE62" i="12"/>
  <c r="AC62" i="12"/>
  <c r="AA62" i="12"/>
  <c r="AF61" i="12"/>
  <c r="AE61" i="12"/>
  <c r="AC61" i="12"/>
  <c r="AA61" i="12"/>
  <c r="AF60" i="12"/>
  <c r="AE60" i="12"/>
  <c r="AC60" i="12"/>
  <c r="AA60" i="12"/>
  <c r="AF59" i="12"/>
  <c r="AE59" i="12"/>
  <c r="AC59" i="12"/>
  <c r="AA59" i="12"/>
  <c r="AF58" i="12"/>
  <c r="AE58" i="12"/>
  <c r="AC58" i="12"/>
  <c r="AA58" i="12"/>
  <c r="AF57" i="12"/>
  <c r="AE57" i="12"/>
  <c r="AC57" i="12"/>
  <c r="AA57" i="12"/>
  <c r="AF56" i="12"/>
  <c r="AE56" i="12"/>
  <c r="AC56" i="12"/>
  <c r="AA56" i="12"/>
  <c r="AF55" i="12"/>
  <c r="AE55" i="12"/>
  <c r="AC55" i="12"/>
  <c r="AA55" i="12"/>
  <c r="AF54" i="12"/>
  <c r="AE54" i="12"/>
  <c r="AC54" i="12"/>
  <c r="AA54" i="12"/>
  <c r="AF53" i="12"/>
  <c r="AE53" i="12"/>
  <c r="AC53" i="12"/>
  <c r="AA53" i="12"/>
  <c r="AF52" i="12"/>
  <c r="AE52" i="12"/>
  <c r="AC52" i="12"/>
  <c r="AA52" i="12"/>
  <c r="AF51" i="12"/>
  <c r="AE51" i="12"/>
  <c r="AC51" i="12"/>
  <c r="AA51" i="12"/>
  <c r="AF50" i="12"/>
  <c r="AE50" i="12"/>
  <c r="AC50" i="12"/>
  <c r="AA50" i="12"/>
  <c r="AF49" i="12"/>
  <c r="AE49" i="12"/>
  <c r="AC49" i="12"/>
  <c r="AA49" i="12"/>
  <c r="AF48" i="12"/>
  <c r="AE48" i="12"/>
  <c r="AC48" i="12"/>
  <c r="AA48" i="12"/>
  <c r="AF47" i="12"/>
  <c r="AE47" i="12"/>
  <c r="AC47" i="12"/>
  <c r="AA47" i="12"/>
  <c r="AF46" i="12"/>
  <c r="AE46" i="12"/>
  <c r="AC46" i="12"/>
  <c r="AA46" i="12"/>
  <c r="AF45" i="12"/>
  <c r="AE45" i="12"/>
  <c r="AC45" i="12"/>
  <c r="AA45" i="12"/>
  <c r="AF44" i="12"/>
  <c r="AE44" i="12"/>
  <c r="AC44" i="12"/>
  <c r="AA44" i="12"/>
  <c r="AF43" i="12"/>
  <c r="AE43" i="12"/>
  <c r="AC43" i="12"/>
  <c r="AA43" i="12"/>
  <c r="AF42" i="12"/>
  <c r="AE42" i="12"/>
  <c r="AC42" i="12"/>
  <c r="AA42" i="12"/>
  <c r="AF41" i="12"/>
  <c r="AE41" i="12"/>
  <c r="AC41" i="12"/>
  <c r="AA41" i="12"/>
  <c r="AF40" i="12"/>
  <c r="AE40" i="12"/>
  <c r="AC40" i="12"/>
  <c r="AA40" i="12"/>
  <c r="AF39" i="12"/>
  <c r="AE39" i="12"/>
  <c r="AC39" i="12"/>
  <c r="AA39" i="12"/>
  <c r="AF38" i="12"/>
  <c r="AE38" i="12"/>
  <c r="AC38" i="12"/>
  <c r="AA38" i="12"/>
  <c r="AF37" i="12"/>
  <c r="AE37" i="12"/>
  <c r="AC37" i="12"/>
  <c r="AA37" i="12"/>
  <c r="AF36" i="12"/>
  <c r="AE36" i="12"/>
  <c r="AC36" i="12"/>
  <c r="AA36" i="12"/>
  <c r="AF35" i="12"/>
  <c r="AE35" i="12"/>
  <c r="AC35" i="12"/>
  <c r="AA35" i="12"/>
  <c r="AF34" i="12"/>
  <c r="AE34" i="12"/>
  <c r="AC34" i="12"/>
  <c r="AA34" i="12"/>
  <c r="AF33" i="12"/>
  <c r="AE33" i="12"/>
  <c r="AC33" i="12"/>
  <c r="AA33" i="12"/>
  <c r="AF32" i="12"/>
  <c r="AE32" i="12"/>
  <c r="AC32" i="12"/>
  <c r="AA32" i="12"/>
  <c r="AF31" i="12"/>
  <c r="AE31" i="12"/>
  <c r="AC31" i="12"/>
  <c r="AA31" i="12"/>
  <c r="AF30" i="12"/>
  <c r="AE30" i="12"/>
  <c r="AC30" i="12"/>
  <c r="AA30" i="12"/>
  <c r="AF29" i="12"/>
  <c r="AE29" i="12"/>
  <c r="AC29" i="12"/>
  <c r="AA29" i="12"/>
  <c r="AF28" i="12"/>
  <c r="AE28" i="12"/>
  <c r="AC28" i="12"/>
  <c r="AA28" i="12"/>
  <c r="AF27" i="12"/>
  <c r="AE27" i="12"/>
  <c r="AC27" i="12"/>
  <c r="AA27" i="12"/>
  <c r="AF26" i="12"/>
  <c r="AE26" i="12"/>
  <c r="AC26" i="12"/>
  <c r="AA26" i="12"/>
  <c r="AF25" i="12"/>
  <c r="AE25" i="12"/>
  <c r="AC25" i="12"/>
  <c r="AA25" i="12"/>
  <c r="AF24" i="12"/>
  <c r="AE24" i="12"/>
  <c r="AC24" i="12"/>
  <c r="AA24" i="12"/>
  <c r="AF23" i="12"/>
  <c r="AE23" i="12"/>
  <c r="AC23" i="12"/>
  <c r="AA23" i="12"/>
  <c r="AF22" i="12"/>
  <c r="AE22" i="12"/>
  <c r="AC22" i="12"/>
  <c r="AA22" i="12"/>
  <c r="AF21" i="12"/>
  <c r="AE21" i="12"/>
  <c r="AC21" i="12"/>
  <c r="AA21" i="12"/>
  <c r="AF20" i="12"/>
  <c r="AE20" i="12"/>
  <c r="AC20" i="12"/>
  <c r="AA20" i="12"/>
  <c r="AF19" i="12"/>
  <c r="AE19" i="12"/>
  <c r="AC19" i="12"/>
  <c r="AA19" i="12"/>
  <c r="AF18" i="12"/>
  <c r="AE18" i="12"/>
  <c r="AC18" i="12"/>
  <c r="AA18" i="12"/>
  <c r="AF17" i="12"/>
  <c r="AE17" i="12"/>
  <c r="AC17" i="12"/>
  <c r="AA17" i="12"/>
  <c r="AF16" i="12"/>
  <c r="AE16" i="12"/>
  <c r="AC16" i="12"/>
  <c r="AA16" i="12"/>
  <c r="AF15" i="12"/>
  <c r="AE15" i="12"/>
  <c r="AC15" i="12"/>
  <c r="AA15" i="12"/>
  <c r="AF14" i="12"/>
  <c r="AE14" i="12"/>
  <c r="AC14" i="12"/>
  <c r="AA14" i="12"/>
  <c r="AF13" i="12"/>
  <c r="AE13" i="12"/>
  <c r="AC13" i="12"/>
  <c r="AA13" i="12"/>
  <c r="AF12" i="12"/>
  <c r="AE12" i="12"/>
  <c r="AC12" i="12"/>
  <c r="AA12" i="12"/>
  <c r="AF11" i="12"/>
  <c r="AE11" i="12"/>
  <c r="AC11" i="12"/>
  <c r="AA11" i="12"/>
  <c r="AF10" i="12"/>
  <c r="AE10" i="12"/>
  <c r="AC10" i="12"/>
  <c r="AA10" i="12"/>
  <c r="AF9" i="12"/>
  <c r="AE9" i="12"/>
  <c r="AC9" i="12"/>
  <c r="AA9" i="12"/>
  <c r="AF8" i="12"/>
  <c r="AE8" i="12"/>
  <c r="AC8" i="12"/>
  <c r="AA8" i="12"/>
  <c r="AF7" i="12"/>
  <c r="AE7" i="12"/>
  <c r="AC7" i="12"/>
  <c r="AA7" i="12"/>
  <c r="AF6" i="12"/>
  <c r="AE6" i="12"/>
  <c r="AC6" i="12"/>
  <c r="AA6" i="12"/>
  <c r="AF5" i="12"/>
  <c r="AE5" i="12"/>
  <c r="AC5" i="12"/>
  <c r="AA5" i="12"/>
  <c r="AF4" i="12"/>
  <c r="AE4" i="12"/>
  <c r="AC4" i="12"/>
  <c r="AA4" i="12"/>
  <c r="AF3" i="12"/>
  <c r="AE3" i="12"/>
  <c r="AC3" i="12"/>
  <c r="AA3" i="12"/>
  <c r="AF2" i="12"/>
  <c r="AE2" i="12"/>
  <c r="AC2" i="12"/>
  <c r="AA2" i="12"/>
  <c r="W401" i="2"/>
  <c r="AT476" i="1" l="1"/>
  <c r="AV476" i="1"/>
  <c r="AT367" i="1"/>
  <c r="AV367" i="1"/>
  <c r="AT266" i="1"/>
  <c r="AV266" i="1"/>
  <c r="AT177" i="1"/>
  <c r="AV177" i="1"/>
  <c r="AT102" i="1"/>
  <c r="AV102" i="1"/>
  <c r="AT486" i="1"/>
  <c r="AV486" i="1"/>
  <c r="AT475" i="1"/>
  <c r="AV475" i="1"/>
  <c r="AT463" i="1"/>
  <c r="AV463" i="1"/>
  <c r="AT443" i="1"/>
  <c r="AV443" i="1"/>
  <c r="AT428" i="1"/>
  <c r="AV428" i="1"/>
  <c r="AT414" i="1"/>
  <c r="AV414" i="1"/>
  <c r="AT401" i="1"/>
  <c r="AV401" i="1"/>
  <c r="AT386" i="1"/>
  <c r="AV386" i="1"/>
  <c r="AT366" i="1"/>
  <c r="AV366" i="1"/>
  <c r="AT350" i="1"/>
  <c r="AV350" i="1"/>
  <c r="AT326" i="1"/>
  <c r="AV326" i="1"/>
  <c r="AT305" i="1"/>
  <c r="AV305" i="1"/>
  <c r="AT293" i="1"/>
  <c r="AV293" i="1"/>
  <c r="AT283" i="1"/>
  <c r="AV283" i="1"/>
  <c r="AT265" i="1"/>
  <c r="AV265" i="1"/>
  <c r="AT253" i="1"/>
  <c r="AV253" i="1"/>
  <c r="AT231" i="1"/>
  <c r="AV231" i="1"/>
  <c r="AT202" i="1"/>
  <c r="AV202" i="1"/>
  <c r="AT187" i="1"/>
  <c r="AV187" i="1"/>
  <c r="AT176" i="1"/>
  <c r="AV176" i="1"/>
  <c r="AT168" i="1"/>
  <c r="AV168" i="1"/>
  <c r="AT144" i="1"/>
  <c r="AV144" i="1"/>
  <c r="AT134" i="1"/>
  <c r="AV134" i="1"/>
  <c r="AT126" i="1"/>
  <c r="AV126" i="1"/>
  <c r="AT114" i="1"/>
  <c r="AV114" i="1"/>
  <c r="AT101" i="1"/>
  <c r="AV101" i="1"/>
  <c r="AT89" i="1"/>
  <c r="AV89" i="1"/>
  <c r="AT72" i="1"/>
  <c r="AV72" i="1"/>
  <c r="AT62" i="1"/>
  <c r="AV62" i="1"/>
  <c r="AT515" i="1"/>
  <c r="AV515" i="1"/>
  <c r="AT279" i="1"/>
  <c r="AV279" i="1"/>
  <c r="AT415" i="1"/>
  <c r="AV415" i="1"/>
  <c r="AT306" i="1"/>
  <c r="AV306" i="1"/>
  <c r="AT169" i="1"/>
  <c r="AV169" i="1"/>
  <c r="AT63" i="1"/>
  <c r="AV63" i="1"/>
  <c r="AT294" i="1"/>
  <c r="AV294" i="1"/>
  <c r="AT485" i="1"/>
  <c r="AV485" i="1"/>
  <c r="AT474" i="1"/>
  <c r="AV474" i="1"/>
  <c r="AT461" i="1"/>
  <c r="AV461" i="1"/>
  <c r="AT442" i="1"/>
  <c r="AV442" i="1"/>
  <c r="AT427" i="1"/>
  <c r="AV427" i="1"/>
  <c r="AT411" i="1"/>
  <c r="AV411" i="1"/>
  <c r="AT393" i="1"/>
  <c r="AV393" i="1"/>
  <c r="AT385" i="1"/>
  <c r="AV385" i="1"/>
  <c r="AT365" i="1"/>
  <c r="AV365" i="1"/>
  <c r="AT349" i="1"/>
  <c r="AV349" i="1"/>
  <c r="AT321" i="1"/>
  <c r="AV321" i="1"/>
  <c r="AT304" i="1"/>
  <c r="AV304" i="1"/>
  <c r="AT292" i="1"/>
  <c r="AV292" i="1"/>
  <c r="AT282" i="1"/>
  <c r="AV282" i="1"/>
  <c r="AT264" i="1"/>
  <c r="AV264" i="1"/>
  <c r="AT252" i="1"/>
  <c r="AV252" i="1"/>
  <c r="AT226" i="1"/>
  <c r="AV226" i="1"/>
  <c r="AT200" i="1"/>
  <c r="AV200" i="1"/>
  <c r="AT186" i="1"/>
  <c r="AV186" i="1"/>
  <c r="AT175" i="1"/>
  <c r="AV175" i="1"/>
  <c r="AT167" i="1"/>
  <c r="AV167" i="1"/>
  <c r="AT154" i="1"/>
  <c r="AV154" i="1"/>
  <c r="AT142" i="1"/>
  <c r="AV142" i="1"/>
  <c r="AT133" i="1"/>
  <c r="AV133" i="1"/>
  <c r="AT125" i="1"/>
  <c r="AV125" i="1"/>
  <c r="AT113" i="1"/>
  <c r="AV113" i="1"/>
  <c r="AT100" i="1"/>
  <c r="AV100" i="1"/>
  <c r="AT71" i="1"/>
  <c r="AV71" i="1"/>
  <c r="AT61" i="1"/>
  <c r="AV61" i="1"/>
  <c r="AT514" i="1"/>
  <c r="AV514" i="1"/>
  <c r="AT504" i="1"/>
  <c r="AV504" i="1"/>
  <c r="AT429" i="1"/>
  <c r="AV429" i="1"/>
  <c r="AT296" i="1"/>
  <c r="AV296" i="1"/>
  <c r="AT236" i="1"/>
  <c r="AV236" i="1"/>
  <c r="AT156" i="1"/>
  <c r="AV156" i="1"/>
  <c r="AT115" i="1"/>
  <c r="AV115" i="1"/>
  <c r="AT506" i="1"/>
  <c r="AV506" i="1"/>
  <c r="AT491" i="1"/>
  <c r="AV491" i="1"/>
  <c r="AT380" i="1"/>
  <c r="AV380" i="1"/>
  <c r="AT484" i="1"/>
  <c r="AV484" i="1"/>
  <c r="AT473" i="1"/>
  <c r="AV473" i="1"/>
  <c r="AT459" i="1"/>
  <c r="AV459" i="1"/>
  <c r="AT440" i="1"/>
  <c r="AV440" i="1"/>
  <c r="AT426" i="1"/>
  <c r="AV426" i="1"/>
  <c r="AT410" i="1"/>
  <c r="AV410" i="1"/>
  <c r="AT392" i="1"/>
  <c r="AV392" i="1"/>
  <c r="AT384" i="1"/>
  <c r="AV384" i="1"/>
  <c r="AT357" i="1"/>
  <c r="AV357" i="1"/>
  <c r="AT348" i="1"/>
  <c r="AV348" i="1"/>
  <c r="AT314" i="1"/>
  <c r="AV314" i="1"/>
  <c r="AT303" i="1"/>
  <c r="AV303" i="1"/>
  <c r="AT290" i="1"/>
  <c r="AV290" i="1"/>
  <c r="AT277" i="1"/>
  <c r="AV277" i="1"/>
  <c r="AT261" i="1"/>
  <c r="AV261" i="1"/>
  <c r="AT248" i="1"/>
  <c r="AV248" i="1"/>
  <c r="AT225" i="1"/>
  <c r="AV225" i="1"/>
  <c r="AT199" i="1"/>
  <c r="AV199" i="1"/>
  <c r="AT185" i="1"/>
  <c r="AV185" i="1"/>
  <c r="AT174" i="1"/>
  <c r="AV174" i="1"/>
  <c r="AT166" i="1"/>
  <c r="AV166" i="1"/>
  <c r="AT153" i="1"/>
  <c r="AV153" i="1"/>
  <c r="AT141" i="1"/>
  <c r="AV141" i="1"/>
  <c r="AT132" i="1"/>
  <c r="AV132" i="1"/>
  <c r="AT124" i="1"/>
  <c r="AV124" i="1"/>
  <c r="AT111" i="1"/>
  <c r="AV111" i="1"/>
  <c r="AT99" i="1"/>
  <c r="AV99" i="1"/>
  <c r="AT85" i="1"/>
  <c r="AV85" i="1"/>
  <c r="AT70" i="1"/>
  <c r="AV70" i="1"/>
  <c r="AT58" i="1"/>
  <c r="AV58" i="1"/>
  <c r="AT513" i="1"/>
  <c r="AV513" i="1"/>
  <c r="AT502" i="1"/>
  <c r="AV502" i="1"/>
  <c r="AT444" i="1"/>
  <c r="AV444" i="1"/>
  <c r="AT490" i="1"/>
  <c r="AV490" i="1"/>
  <c r="AT216" i="1"/>
  <c r="AV216" i="1"/>
  <c r="AT483" i="1"/>
  <c r="AV483" i="1"/>
  <c r="AT472" i="1"/>
  <c r="AV472" i="1"/>
  <c r="AT454" i="1"/>
  <c r="AV454" i="1"/>
  <c r="AT439" i="1"/>
  <c r="AV439" i="1"/>
  <c r="AT419" i="1"/>
  <c r="AV419" i="1"/>
  <c r="AT409" i="1"/>
  <c r="AV409" i="1"/>
  <c r="AT391" i="1"/>
  <c r="AV391" i="1"/>
  <c r="AT383" i="1"/>
  <c r="AV383" i="1"/>
  <c r="AT356" i="1"/>
  <c r="AV356" i="1"/>
  <c r="AT347" i="1"/>
  <c r="AV347" i="1"/>
  <c r="AT313" i="1"/>
  <c r="AV313" i="1"/>
  <c r="AT301" i="1"/>
  <c r="AV301" i="1"/>
  <c r="AT289" i="1"/>
  <c r="AV289" i="1"/>
  <c r="AT276" i="1"/>
  <c r="AV276" i="1"/>
  <c r="AT260" i="1"/>
  <c r="AV260" i="1"/>
  <c r="AT241" i="1"/>
  <c r="AV241" i="1"/>
  <c r="AT223" i="1"/>
  <c r="AV223" i="1"/>
  <c r="AT198" i="1"/>
  <c r="AV198" i="1"/>
  <c r="AT184" i="1"/>
  <c r="AV184" i="1"/>
  <c r="AT173" i="1"/>
  <c r="AV173" i="1"/>
  <c r="AT163" i="1"/>
  <c r="AV163" i="1"/>
  <c r="AT149" i="1"/>
  <c r="AV149" i="1"/>
  <c r="AT139" i="1"/>
  <c r="AV139" i="1"/>
  <c r="AT131" i="1"/>
  <c r="AV131" i="1"/>
  <c r="AT122" i="1"/>
  <c r="AV122" i="1"/>
  <c r="AT109" i="1"/>
  <c r="AV109" i="1"/>
  <c r="AT98" i="1"/>
  <c r="AV98" i="1"/>
  <c r="AT79" i="1"/>
  <c r="AV79" i="1"/>
  <c r="AT69" i="1"/>
  <c r="AV69" i="1"/>
  <c r="AT497" i="1"/>
  <c r="AV497" i="1"/>
  <c r="AT465" i="1"/>
  <c r="AV465" i="1"/>
  <c r="AT351" i="1"/>
  <c r="AV351" i="1"/>
  <c r="AT254" i="1"/>
  <c r="AV254" i="1"/>
  <c r="AT189" i="1"/>
  <c r="AV189" i="1"/>
  <c r="AT135" i="1"/>
  <c r="AV135" i="1"/>
  <c r="AT75" i="1"/>
  <c r="AV75" i="1"/>
  <c r="AT516" i="1"/>
  <c r="AV516" i="1"/>
  <c r="AT482" i="1"/>
  <c r="AV482" i="1"/>
  <c r="AT481" i="1"/>
  <c r="AV481" i="1"/>
  <c r="AT470" i="1"/>
  <c r="AV470" i="1"/>
  <c r="AT452" i="1"/>
  <c r="AV452" i="1"/>
  <c r="AT436" i="1"/>
  <c r="AV436" i="1"/>
  <c r="AT418" i="1"/>
  <c r="AV418" i="1"/>
  <c r="AT408" i="1"/>
  <c r="AV408" i="1"/>
  <c r="AT390" i="1"/>
  <c r="AV390" i="1"/>
  <c r="AT382" i="1"/>
  <c r="AV382" i="1"/>
  <c r="AT355" i="1"/>
  <c r="AV355" i="1"/>
  <c r="AT346" i="1"/>
  <c r="AV346" i="1"/>
  <c r="AT312" i="1"/>
  <c r="AV312" i="1"/>
  <c r="AT299" i="1"/>
  <c r="AV299" i="1"/>
  <c r="AT288" i="1"/>
  <c r="AV288" i="1"/>
  <c r="AT271" i="1"/>
  <c r="AV271" i="1"/>
  <c r="AT258" i="1"/>
  <c r="AV258" i="1"/>
  <c r="AT240" i="1"/>
  <c r="AV240" i="1"/>
  <c r="AT222" i="1"/>
  <c r="AV222" i="1"/>
  <c r="AT192" i="1"/>
  <c r="AV192" i="1"/>
  <c r="AT183" i="1"/>
  <c r="AV183" i="1"/>
  <c r="AT172" i="1"/>
  <c r="AV172" i="1"/>
  <c r="AT162" i="1"/>
  <c r="AV162" i="1"/>
  <c r="AT148" i="1"/>
  <c r="AV148" i="1"/>
  <c r="AT138" i="1"/>
  <c r="AV138" i="1"/>
  <c r="AT130" i="1"/>
  <c r="AV130" i="1"/>
  <c r="AT120" i="1"/>
  <c r="AV120" i="1"/>
  <c r="AT106" i="1"/>
  <c r="AV106" i="1"/>
  <c r="AT96" i="1"/>
  <c r="AV96" i="1"/>
  <c r="AT78" i="1"/>
  <c r="AV78" i="1"/>
  <c r="AT68" i="1"/>
  <c r="AV68" i="1"/>
  <c r="AT56" i="1"/>
  <c r="AV56" i="1"/>
  <c r="AT511" i="1"/>
  <c r="AV511" i="1"/>
  <c r="AT396" i="1"/>
  <c r="AV396" i="1"/>
  <c r="AT319" i="1"/>
  <c r="AV319" i="1"/>
  <c r="AT387" i="1"/>
  <c r="AV387" i="1"/>
  <c r="AT285" i="1"/>
  <c r="AV285" i="1"/>
  <c r="AT127" i="1"/>
  <c r="AV127" i="1"/>
  <c r="AT274" i="1"/>
  <c r="AV274" i="1"/>
  <c r="AT235" i="1"/>
  <c r="AV235" i="1"/>
  <c r="AT480" i="1"/>
  <c r="AV480" i="1"/>
  <c r="AT469" i="1"/>
  <c r="AV469" i="1"/>
  <c r="AT451" i="1"/>
  <c r="AV451" i="1"/>
  <c r="AT431" i="1"/>
  <c r="AV431" i="1"/>
  <c r="AT417" i="1"/>
  <c r="AV417" i="1"/>
  <c r="AT407" i="1"/>
  <c r="AV407" i="1"/>
  <c r="AT389" i="1"/>
  <c r="AV389" i="1"/>
  <c r="AT381" i="1"/>
  <c r="AV381" i="1"/>
  <c r="AT354" i="1"/>
  <c r="AV354" i="1"/>
  <c r="AT340" i="1"/>
  <c r="AV340" i="1"/>
  <c r="AT310" i="1"/>
  <c r="AV310" i="1"/>
  <c r="AT298" i="1"/>
  <c r="AV298" i="1"/>
  <c r="AT287" i="1"/>
  <c r="AV287" i="1"/>
  <c r="AT270" i="1"/>
  <c r="AV270" i="1"/>
  <c r="AT257" i="1"/>
  <c r="AV257" i="1"/>
  <c r="AT221" i="1"/>
  <c r="AV221" i="1"/>
  <c r="AT191" i="1"/>
  <c r="AV191" i="1"/>
  <c r="AT181" i="1"/>
  <c r="AV181" i="1"/>
  <c r="AT171" i="1"/>
  <c r="AV171" i="1"/>
  <c r="AT161" i="1"/>
  <c r="AV161" i="1"/>
  <c r="AT147" i="1"/>
  <c r="AV147" i="1"/>
  <c r="AT129" i="1"/>
  <c r="AV129" i="1"/>
  <c r="AT119" i="1"/>
  <c r="AV119" i="1"/>
  <c r="AT105" i="1"/>
  <c r="AV105" i="1"/>
  <c r="AT95" i="1"/>
  <c r="AV95" i="1"/>
  <c r="AT77" i="1"/>
  <c r="AV77" i="1"/>
  <c r="AT65" i="1"/>
  <c r="AV65" i="1"/>
  <c r="AT508" i="1"/>
  <c r="AV508" i="1"/>
  <c r="AT402" i="1"/>
  <c r="AV402" i="1"/>
  <c r="AT331" i="1"/>
  <c r="AV331" i="1"/>
  <c r="AT145" i="1"/>
  <c r="AV145" i="1"/>
  <c r="AT93" i="1"/>
  <c r="AV93" i="1"/>
  <c r="AT234" i="1"/>
  <c r="AV234" i="1"/>
  <c r="AT478" i="1"/>
  <c r="AV478" i="1"/>
  <c r="AT468" i="1"/>
  <c r="AV468" i="1"/>
  <c r="AT449" i="1"/>
  <c r="AV449" i="1"/>
  <c r="AT430" i="1"/>
  <c r="AV430" i="1"/>
  <c r="AT416" i="1"/>
  <c r="AV416" i="1"/>
  <c r="AT406" i="1"/>
  <c r="AV406" i="1"/>
  <c r="AT388" i="1"/>
  <c r="AV388" i="1"/>
  <c r="AT379" i="1"/>
  <c r="AV379" i="1"/>
  <c r="AT352" i="1"/>
  <c r="AV352" i="1"/>
  <c r="AT334" i="1"/>
  <c r="AV334" i="1"/>
  <c r="AT307" i="1"/>
  <c r="AV307" i="1"/>
  <c r="AT297" i="1"/>
  <c r="AV297" i="1"/>
  <c r="AT286" i="1"/>
  <c r="AV286" i="1"/>
  <c r="AT269" i="1"/>
  <c r="AV269" i="1"/>
  <c r="AT255" i="1"/>
  <c r="AV255" i="1"/>
  <c r="AT238" i="1"/>
  <c r="AV238" i="1"/>
  <c r="AT218" i="1"/>
  <c r="AV218" i="1"/>
  <c r="AT190" i="1"/>
  <c r="AV190" i="1"/>
  <c r="AT179" i="1"/>
  <c r="AV179" i="1"/>
  <c r="AT170" i="1"/>
  <c r="AV170" i="1"/>
  <c r="AT159" i="1"/>
  <c r="AV159" i="1"/>
  <c r="AT146" i="1"/>
  <c r="AV146" i="1"/>
  <c r="AT136" i="1"/>
  <c r="AV136" i="1"/>
  <c r="AT128" i="1"/>
  <c r="AV128" i="1"/>
  <c r="AT116" i="1"/>
  <c r="AV116" i="1"/>
  <c r="AT103" i="1"/>
  <c r="AV103" i="1"/>
  <c r="AT94" i="1"/>
  <c r="AV94" i="1"/>
  <c r="AT76" i="1"/>
  <c r="AV76" i="1"/>
  <c r="AT64" i="1"/>
  <c r="AV64" i="1"/>
  <c r="AT507" i="1"/>
  <c r="AV507" i="1"/>
  <c r="AR5" i="1"/>
  <c r="AT505" i="1"/>
  <c r="AT517" i="1"/>
  <c r="AT518" i="1"/>
  <c r="AR193" i="1"/>
  <c r="AF457" i="12"/>
  <c r="AS3" i="1"/>
  <c r="AR104" i="1"/>
  <c r="AT512" i="1"/>
  <c r="AT239" i="1"/>
  <c r="AT137" i="1"/>
  <c r="AT86" i="1"/>
  <c r="AT155" i="1"/>
  <c r="AT57" i="1"/>
  <c r="AT208" i="1"/>
  <c r="AS488" i="1"/>
  <c r="AE457" i="12"/>
  <c r="AS73" i="1"/>
  <c r="AA457" i="12"/>
  <c r="AC457" i="12"/>
  <c r="A3" i="2"/>
  <c r="A4" i="2"/>
  <c r="A5" i="2"/>
  <c r="A6" i="2"/>
  <c r="A7" i="2"/>
  <c r="A8" i="2"/>
  <c r="A9" i="2"/>
  <c r="A10" i="2"/>
  <c r="A11" i="2"/>
  <c r="A12" i="2"/>
  <c r="A13" i="2"/>
  <c r="A14" i="2"/>
  <c r="A15" i="2"/>
  <c r="A16" i="2"/>
  <c r="A17" i="2"/>
  <c r="A18" i="2"/>
  <c r="A19" i="2"/>
  <c r="A20" i="2"/>
  <c r="A21" i="2"/>
  <c r="A22" i="2"/>
  <c r="A23" i="2"/>
  <c r="A24" i="2"/>
  <c r="A25" i="2"/>
  <c r="A26" i="2"/>
  <c r="A27" i="2"/>
  <c r="A28" i="2"/>
  <c r="A29" i="2"/>
  <c r="A30" i="2"/>
  <c r="A31" i="2"/>
  <c r="A32" i="2"/>
  <c r="A33" i="2"/>
  <c r="A34" i="2"/>
  <c r="A35" i="2"/>
  <c r="A36" i="2"/>
  <c r="A37" i="2"/>
  <c r="A38" i="2"/>
  <c r="A39" i="2"/>
  <c r="A40" i="2"/>
  <c r="A41" i="2"/>
  <c r="A42" i="2"/>
  <c r="A43" i="2"/>
  <c r="A44" i="2"/>
  <c r="A45" i="2"/>
  <c r="A46" i="2"/>
  <c r="A47" i="2"/>
  <c r="A48" i="2"/>
  <c r="A49" i="2"/>
  <c r="A50" i="2"/>
  <c r="A51" i="2"/>
  <c r="A52" i="2"/>
  <c r="A53" i="2"/>
  <c r="A54" i="2"/>
  <c r="A55" i="2"/>
  <c r="A56" i="2"/>
  <c r="A57" i="2"/>
  <c r="A58" i="2"/>
  <c r="A59" i="2"/>
  <c r="A60" i="2"/>
  <c r="A61" i="2"/>
  <c r="A62" i="2"/>
  <c r="A63" i="2"/>
  <c r="A64" i="2"/>
  <c r="A65" i="2"/>
  <c r="A66" i="2"/>
  <c r="A67" i="2"/>
  <c r="A68" i="2"/>
  <c r="A69" i="2"/>
  <c r="A70" i="2"/>
  <c r="A71" i="2"/>
  <c r="A72" i="2"/>
  <c r="A73" i="2"/>
  <c r="A74" i="2"/>
  <c r="A75" i="2"/>
  <c r="A76" i="2"/>
  <c r="A77" i="2"/>
  <c r="A78" i="2"/>
  <c r="A79" i="2"/>
  <c r="A80" i="2"/>
  <c r="A81" i="2"/>
  <c r="A82" i="2"/>
  <c r="A83" i="2"/>
  <c r="A84" i="2"/>
  <c r="A85" i="2"/>
  <c r="A86" i="2"/>
  <c r="A87" i="2"/>
  <c r="A88" i="2"/>
  <c r="A89" i="2"/>
  <c r="A90" i="2"/>
  <c r="A91" i="2"/>
  <c r="A92" i="2"/>
  <c r="A93" i="2"/>
  <c r="A94" i="2"/>
  <c r="A95" i="2"/>
  <c r="A96" i="2"/>
  <c r="A97" i="2"/>
  <c r="A98" i="2"/>
  <c r="A99" i="2"/>
  <c r="A100" i="2"/>
  <c r="A101" i="2"/>
  <c r="A102" i="2"/>
  <c r="A103" i="2"/>
  <c r="A104" i="2"/>
  <c r="A105" i="2"/>
  <c r="A106" i="2"/>
  <c r="A107" i="2"/>
  <c r="A108" i="2"/>
  <c r="A109" i="2"/>
  <c r="A110" i="2"/>
  <c r="A111" i="2"/>
  <c r="A112" i="2"/>
  <c r="A113" i="2"/>
  <c r="A114" i="2"/>
  <c r="A115" i="2"/>
  <c r="A116" i="2"/>
  <c r="A117" i="2"/>
  <c r="A118" i="2"/>
  <c r="A119" i="2"/>
  <c r="A120" i="2"/>
  <c r="A121" i="2"/>
  <c r="A122" i="2"/>
  <c r="A123" i="2"/>
  <c r="A124" i="2"/>
  <c r="A125" i="2"/>
  <c r="A126" i="2"/>
  <c r="A127" i="2"/>
  <c r="A128" i="2"/>
  <c r="A129" i="2"/>
  <c r="A130" i="2"/>
  <c r="A131" i="2"/>
  <c r="A132" i="2"/>
  <c r="A133" i="2"/>
  <c r="A134" i="2"/>
  <c r="A135" i="2"/>
  <c r="A136" i="2"/>
  <c r="A137" i="2"/>
  <c r="A138" i="2"/>
  <c r="A139" i="2"/>
  <c r="A140" i="2"/>
  <c r="A141" i="2"/>
  <c r="A142" i="2"/>
  <c r="A143" i="2"/>
  <c r="A144" i="2"/>
  <c r="A145" i="2"/>
  <c r="A146" i="2"/>
  <c r="A147" i="2"/>
  <c r="A148" i="2"/>
  <c r="A149" i="2"/>
  <c r="A150" i="2"/>
  <c r="A151" i="2"/>
  <c r="A152" i="2"/>
  <c r="A153" i="2"/>
  <c r="A154" i="2"/>
  <c r="A155" i="2"/>
  <c r="A156" i="2"/>
  <c r="A157" i="2"/>
  <c r="A158" i="2"/>
  <c r="A159" i="2"/>
  <c r="A160" i="2"/>
  <c r="A161" i="2"/>
  <c r="A162" i="2"/>
  <c r="A163" i="2"/>
  <c r="A164" i="2"/>
  <c r="A165" i="2"/>
  <c r="A166" i="2"/>
  <c r="A167" i="2"/>
  <c r="A168" i="2"/>
  <c r="A169" i="2"/>
  <c r="A170" i="2"/>
  <c r="A171" i="2"/>
  <c r="A172" i="2"/>
  <c r="A173" i="2"/>
  <c r="A174" i="2"/>
  <c r="A175" i="2"/>
  <c r="A176" i="2"/>
  <c r="A177" i="2"/>
  <c r="A178" i="2"/>
  <c r="A179" i="2"/>
  <c r="A180" i="2"/>
  <c r="A181" i="2"/>
  <c r="A182" i="2"/>
  <c r="A183" i="2"/>
  <c r="A184" i="2"/>
  <c r="A185" i="2"/>
  <c r="A186" i="2"/>
  <c r="A187" i="2"/>
  <c r="A188" i="2"/>
  <c r="A189" i="2"/>
  <c r="A190" i="2"/>
  <c r="A191" i="2"/>
  <c r="A192" i="2"/>
  <c r="A193" i="2"/>
  <c r="A194" i="2"/>
  <c r="A195" i="2"/>
  <c r="A196" i="2"/>
  <c r="A197" i="2"/>
  <c r="A198" i="2"/>
  <c r="A199" i="2"/>
  <c r="A200" i="2"/>
  <c r="A201" i="2"/>
  <c r="A202" i="2"/>
  <c r="A203" i="2"/>
  <c r="A204" i="2"/>
  <c r="A205" i="2"/>
  <c r="A206" i="2"/>
  <c r="A207" i="2"/>
  <c r="A208" i="2"/>
  <c r="A209" i="2"/>
  <c r="A210" i="2"/>
  <c r="A211" i="2"/>
  <c r="A212" i="2"/>
  <c r="A213" i="2"/>
  <c r="A214" i="2"/>
  <c r="A215" i="2"/>
  <c r="A216" i="2"/>
  <c r="A217" i="2"/>
  <c r="A218" i="2"/>
  <c r="A219" i="2"/>
  <c r="A220" i="2"/>
  <c r="A221" i="2"/>
  <c r="A222" i="2"/>
  <c r="A223" i="2"/>
  <c r="A224" i="2"/>
  <c r="A225" i="2"/>
  <c r="A226" i="2"/>
  <c r="A227" i="2"/>
  <c r="A228" i="2"/>
  <c r="A229" i="2"/>
  <c r="A230" i="2"/>
  <c r="A231" i="2"/>
  <c r="A232" i="2"/>
  <c r="A233" i="2"/>
  <c r="A234" i="2"/>
  <c r="A235" i="2"/>
  <c r="A236" i="2"/>
  <c r="A237" i="2"/>
  <c r="A238" i="2"/>
  <c r="A239" i="2"/>
  <c r="A240" i="2"/>
  <c r="A241" i="2"/>
  <c r="A242" i="2"/>
  <c r="A243" i="2"/>
  <c r="A244" i="2"/>
  <c r="A245" i="2"/>
  <c r="A246" i="2"/>
  <c r="A247" i="2"/>
  <c r="A248" i="2"/>
  <c r="A249" i="2"/>
  <c r="A250" i="2"/>
  <c r="A251" i="2"/>
  <c r="A252" i="2"/>
  <c r="A253" i="2"/>
  <c r="A254" i="2"/>
  <c r="A255" i="2"/>
  <c r="A256" i="2"/>
  <c r="A257" i="2"/>
  <c r="A258" i="2"/>
  <c r="A259" i="2"/>
  <c r="A260" i="2"/>
  <c r="A261" i="2"/>
  <c r="A262" i="2"/>
  <c r="A263" i="2"/>
  <c r="A264" i="2"/>
  <c r="A265" i="2"/>
  <c r="A266" i="2"/>
  <c r="A267" i="2"/>
  <c r="A268" i="2"/>
  <c r="A269" i="2"/>
  <c r="A270" i="2"/>
  <c r="A271" i="2"/>
  <c r="A272" i="2"/>
  <c r="A273" i="2"/>
  <c r="A274" i="2"/>
  <c r="A275" i="2"/>
  <c r="A276" i="2"/>
  <c r="A277" i="2"/>
  <c r="A278" i="2"/>
  <c r="A279" i="2"/>
  <c r="A280" i="2"/>
  <c r="A281" i="2"/>
  <c r="A282" i="2"/>
  <c r="A283" i="2"/>
  <c r="A284" i="2"/>
  <c r="A285" i="2"/>
  <c r="A286" i="2"/>
  <c r="A287" i="2"/>
  <c r="A288" i="2"/>
  <c r="A289" i="2"/>
  <c r="A290" i="2"/>
  <c r="A291" i="2"/>
  <c r="A292" i="2"/>
  <c r="A293" i="2"/>
  <c r="A294" i="2"/>
  <c r="A295" i="2"/>
  <c r="A296" i="2"/>
  <c r="A297" i="2"/>
  <c r="A298" i="2"/>
  <c r="A299" i="2"/>
  <c r="A300" i="2"/>
  <c r="A301" i="2"/>
  <c r="A302" i="2"/>
  <c r="A303" i="2"/>
  <c r="A304" i="2"/>
  <c r="A305" i="2"/>
  <c r="A306" i="2"/>
  <c r="A307" i="2"/>
  <c r="A308" i="2"/>
  <c r="A309" i="2"/>
  <c r="A310" i="2"/>
  <c r="A311" i="2"/>
  <c r="A312" i="2"/>
  <c r="A313" i="2"/>
  <c r="A314" i="2"/>
  <c r="A315" i="2"/>
  <c r="A316" i="2"/>
  <c r="A317" i="2"/>
  <c r="A318" i="2"/>
  <c r="A319" i="2"/>
  <c r="A320" i="2"/>
  <c r="A321" i="2"/>
  <c r="A322" i="2"/>
  <c r="A323" i="2"/>
  <c r="A324" i="2"/>
  <c r="A325" i="2"/>
  <c r="A326" i="2"/>
  <c r="A327" i="2"/>
  <c r="A328" i="2"/>
  <c r="A329" i="2"/>
  <c r="A330" i="2"/>
  <c r="A331" i="2"/>
  <c r="A332" i="2"/>
  <c r="A333" i="2"/>
  <c r="A334" i="2"/>
  <c r="A335" i="2"/>
  <c r="A336" i="2"/>
  <c r="A337" i="2"/>
  <c r="A338" i="2"/>
  <c r="A339" i="2"/>
  <c r="A340" i="2"/>
  <c r="A341" i="2"/>
  <c r="A342" i="2"/>
  <c r="A343" i="2"/>
  <c r="A344" i="2"/>
  <c r="A345" i="2"/>
  <c r="A346" i="2"/>
  <c r="A347" i="2"/>
  <c r="A348" i="2"/>
  <c r="A349" i="2"/>
  <c r="A350" i="2"/>
  <c r="A351" i="2"/>
  <c r="A352" i="2"/>
  <c r="A353" i="2"/>
  <c r="A354" i="2"/>
  <c r="A355" i="2"/>
  <c r="A356" i="2"/>
  <c r="A357" i="2"/>
  <c r="A358" i="2"/>
  <c r="A359" i="2"/>
  <c r="A360" i="2"/>
  <c r="A361" i="2"/>
  <c r="A362" i="2"/>
  <c r="A363" i="2"/>
  <c r="A364" i="2"/>
  <c r="A365" i="2"/>
  <c r="A366" i="2"/>
  <c r="A367" i="2"/>
  <c r="A368" i="2"/>
  <c r="A369" i="2"/>
  <c r="A370" i="2"/>
  <c r="A371" i="2"/>
  <c r="A372" i="2"/>
  <c r="A373" i="2"/>
  <c r="A374" i="2"/>
  <c r="A375" i="2"/>
  <c r="A376" i="2"/>
  <c r="A377" i="2"/>
  <c r="A378" i="2"/>
  <c r="A379" i="2"/>
  <c r="A380" i="2"/>
  <c r="A381" i="2"/>
  <c r="A382" i="2"/>
  <c r="A383" i="2"/>
  <c r="A384" i="2"/>
  <c r="A385" i="2"/>
  <c r="A386" i="2"/>
  <c r="A387" i="2"/>
  <c r="A388" i="2"/>
  <c r="A389" i="2"/>
  <c r="A390" i="2"/>
  <c r="A391" i="2"/>
  <c r="A392" i="2"/>
  <c r="A393" i="2"/>
  <c r="A394" i="2"/>
  <c r="A395" i="2"/>
  <c r="A396" i="2"/>
  <c r="A397" i="2"/>
  <c r="A398" i="2"/>
  <c r="A399" i="2"/>
  <c r="A400" i="2"/>
  <c r="G3" i="7"/>
  <c r="G4" i="7"/>
  <c r="G5" i="7"/>
  <c r="G6" i="7"/>
  <c r="G7" i="7"/>
  <c r="G8" i="7"/>
  <c r="G9" i="7"/>
  <c r="G10" i="7"/>
  <c r="G11" i="7"/>
  <c r="G12" i="7"/>
  <c r="G13" i="7"/>
  <c r="G14" i="7"/>
  <c r="G15" i="7"/>
  <c r="G16" i="7"/>
  <c r="G17" i="7"/>
  <c r="G18" i="7"/>
  <c r="G19" i="7"/>
  <c r="G20" i="7"/>
  <c r="G21" i="7"/>
  <c r="G22" i="7"/>
  <c r="G23" i="7"/>
  <c r="G24" i="7"/>
  <c r="G25" i="7"/>
  <c r="G26" i="7"/>
  <c r="G27" i="7"/>
  <c r="G28" i="7"/>
  <c r="G29" i="7"/>
  <c r="G30" i="7"/>
  <c r="G31" i="7"/>
  <c r="G32" i="7"/>
  <c r="G33" i="7"/>
  <c r="G34" i="7"/>
  <c r="G35" i="7"/>
  <c r="G36" i="7"/>
  <c r="G37" i="7"/>
  <c r="G38" i="7"/>
  <c r="G39" i="7"/>
  <c r="G40" i="7"/>
  <c r="G41" i="7"/>
  <c r="G42" i="7"/>
  <c r="G43" i="7"/>
  <c r="G44" i="7"/>
  <c r="G45" i="7"/>
  <c r="G46" i="7"/>
  <c r="G47" i="7"/>
  <c r="G48" i="7"/>
  <c r="G49" i="7"/>
  <c r="G50" i="7"/>
  <c r="G51" i="7"/>
  <c r="G52" i="7"/>
  <c r="G53" i="7"/>
  <c r="G54" i="7"/>
  <c r="G55" i="7"/>
  <c r="G56" i="7"/>
  <c r="G57" i="7"/>
  <c r="G58" i="7"/>
  <c r="G2" i="7"/>
  <c r="G3" i="5"/>
  <c r="H3" i="5"/>
  <c r="G4" i="5"/>
  <c r="H4" i="5"/>
  <c r="G5" i="5"/>
  <c r="H5" i="5"/>
  <c r="G6" i="5"/>
  <c r="H6" i="5"/>
  <c r="G7" i="5"/>
  <c r="H7" i="5"/>
  <c r="G8" i="5"/>
  <c r="H8" i="5"/>
  <c r="G9" i="5"/>
  <c r="H9" i="5"/>
  <c r="G10" i="5"/>
  <c r="H10" i="5"/>
  <c r="G11" i="5"/>
  <c r="H11" i="5"/>
  <c r="G12" i="5"/>
  <c r="H12" i="5"/>
  <c r="G13" i="5"/>
  <c r="H13" i="5"/>
  <c r="G14" i="5"/>
  <c r="H14" i="5"/>
  <c r="G15" i="5"/>
  <c r="H15" i="5"/>
  <c r="G16" i="5"/>
  <c r="H16" i="5"/>
  <c r="G17" i="5"/>
  <c r="H17" i="5"/>
  <c r="G18" i="5"/>
  <c r="H18" i="5"/>
  <c r="G19" i="5"/>
  <c r="H19" i="5"/>
  <c r="G20" i="5"/>
  <c r="H20" i="5"/>
  <c r="G21" i="5"/>
  <c r="H21" i="5"/>
  <c r="G22" i="5"/>
  <c r="H22" i="5"/>
  <c r="G23" i="5"/>
  <c r="H23" i="5"/>
  <c r="G24" i="5"/>
  <c r="H24" i="5"/>
  <c r="G25" i="5"/>
  <c r="H25" i="5"/>
  <c r="G26" i="5"/>
  <c r="H26" i="5"/>
  <c r="G27" i="5"/>
  <c r="H27" i="5"/>
  <c r="G28" i="5"/>
  <c r="H28" i="5"/>
  <c r="G29" i="5"/>
  <c r="H29" i="5"/>
  <c r="G30" i="5"/>
  <c r="H30" i="5"/>
  <c r="G31" i="5"/>
  <c r="H31" i="5"/>
  <c r="G32" i="5"/>
  <c r="H32" i="5"/>
  <c r="G33" i="5"/>
  <c r="H33" i="5"/>
  <c r="G34" i="5"/>
  <c r="H34" i="5"/>
  <c r="G35" i="5"/>
  <c r="H35" i="5"/>
  <c r="G36" i="5"/>
  <c r="H36" i="5"/>
  <c r="G37" i="5"/>
  <c r="H37" i="5"/>
  <c r="G38" i="5"/>
  <c r="H38" i="5"/>
  <c r="G39" i="5"/>
  <c r="H39" i="5"/>
  <c r="G40" i="5"/>
  <c r="H40" i="5"/>
  <c r="G41" i="5"/>
  <c r="H41" i="5"/>
  <c r="G42" i="5"/>
  <c r="H42" i="5"/>
  <c r="G43" i="5"/>
  <c r="H43" i="5"/>
  <c r="G44" i="5"/>
  <c r="H44" i="5"/>
  <c r="G45" i="5"/>
  <c r="H45" i="5"/>
  <c r="G46" i="5"/>
  <c r="H46" i="5"/>
  <c r="G47" i="5"/>
  <c r="H47" i="5"/>
  <c r="G48" i="5"/>
  <c r="H48" i="5"/>
  <c r="G49" i="5"/>
  <c r="H49" i="5"/>
  <c r="G50" i="5"/>
  <c r="H50" i="5"/>
  <c r="G51" i="5"/>
  <c r="H51" i="5"/>
  <c r="G52" i="5"/>
  <c r="H52" i="5"/>
  <c r="G53" i="5"/>
  <c r="H53" i="5"/>
  <c r="G54" i="5"/>
  <c r="H54" i="5"/>
  <c r="G55" i="5"/>
  <c r="H55" i="5"/>
  <c r="G56" i="5"/>
  <c r="H56" i="5"/>
  <c r="G57" i="5"/>
  <c r="H57" i="5"/>
  <c r="G58" i="5"/>
  <c r="H58" i="5"/>
  <c r="H2" i="5"/>
  <c r="G2" i="5"/>
  <c r="AT73" i="1" l="1"/>
  <c r="AV73" i="1"/>
  <c r="AT488" i="1"/>
  <c r="AV488" i="1"/>
  <c r="AT3" i="1"/>
  <c r="AV3" i="1"/>
  <c r="AS5" i="1"/>
  <c r="AV5" i="1" s="1"/>
  <c r="AS104" i="1"/>
  <c r="AV104" i="1" s="1"/>
  <c r="AS193" i="1"/>
  <c r="AV193" i="1" s="1"/>
  <c r="AR268" i="1"/>
  <c r="AS2" i="1"/>
  <c r="AS496" i="1"/>
  <c r="AS83" i="1"/>
  <c r="AS495" i="1"/>
  <c r="AS493" i="1"/>
  <c r="AS54" i="1"/>
  <c r="AR284" i="1"/>
  <c r="AS284" i="1" s="1"/>
  <c r="AV284" i="1" s="1"/>
  <c r="AS526" i="1" l="1"/>
  <c r="AS530" i="1" s="1"/>
  <c r="AV493" i="1"/>
  <c r="AV2" i="1"/>
  <c r="AT54" i="1"/>
  <c r="AV54" i="1"/>
  <c r="AT495" i="1"/>
  <c r="AV495" i="1"/>
  <c r="AT496" i="1"/>
  <c r="AV496" i="1"/>
  <c r="AT83" i="1"/>
  <c r="AV83" i="1"/>
  <c r="AT5" i="1"/>
  <c r="AT104" i="1"/>
  <c r="AT2" i="1"/>
  <c r="AT493" i="1"/>
  <c r="AT193" i="1"/>
  <c r="AS268" i="1"/>
  <c r="AV268" i="1" s="1"/>
  <c r="AT284" i="1"/>
  <c r="AS519" i="1" l="1"/>
  <c r="AV519" i="1" s="1"/>
  <c r="AT268" i="1"/>
  <c r="AT519" i="1" s="1"/>
</calcChain>
</file>

<file path=xl/sharedStrings.xml><?xml version="1.0" encoding="utf-8"?>
<sst xmlns="http://schemas.openxmlformats.org/spreadsheetml/2006/main" count="54312" uniqueCount="1437">
  <si>
    <t>Codigo Origen</t>
  </si>
  <si>
    <t>Origen (FF)</t>
  </si>
  <si>
    <t>Codigo Subfuncion</t>
  </si>
  <si>
    <t>Nombre Subfuncion</t>
  </si>
  <si>
    <t>Codigo Clasifi. Prog</t>
  </si>
  <si>
    <t>Detalle Clasifi Prog</t>
  </si>
  <si>
    <t>Cod. Dependencia</t>
  </si>
  <si>
    <t>Dependencia</t>
  </si>
  <si>
    <t>Codigo Programa</t>
  </si>
  <si>
    <t>Nombre programa</t>
  </si>
  <si>
    <t>Codigo Proyecto</t>
  </si>
  <si>
    <t>Proyecto</t>
  </si>
  <si>
    <t>Cod. Unidad Ejectura</t>
  </si>
  <si>
    <t>Centro costos</t>
  </si>
  <si>
    <t>Capitulo codigo</t>
  </si>
  <si>
    <t>Capitulo nombre</t>
  </si>
  <si>
    <t>Partida</t>
  </si>
  <si>
    <t>Descripción</t>
  </si>
  <si>
    <t>Codigo Destino</t>
  </si>
  <si>
    <t>Concepto Destino</t>
  </si>
  <si>
    <t>Importe Ajustado</t>
  </si>
  <si>
    <t>Presupuestado</t>
  </si>
  <si>
    <t>Pre-Comprometido</t>
  </si>
  <si>
    <t>Comprometido</t>
  </si>
  <si>
    <t>Devengado</t>
  </si>
  <si>
    <t>Ejercido</t>
  </si>
  <si>
    <t>Pagado</t>
  </si>
  <si>
    <t>Ampliación</t>
  </si>
  <si>
    <t>Ampliación por transferencia</t>
  </si>
  <si>
    <t>Disminución</t>
  </si>
  <si>
    <t>Disminución por transferencia</t>
  </si>
  <si>
    <t>Ajuste por</t>
  </si>
  <si>
    <t>2.6-05-23</t>
  </si>
  <si>
    <t>PROGRAMA ESTRATEGIA ALE 2023 (APORTACIÓN ESTATAL)</t>
  </si>
  <si>
    <t>1.3.4</t>
  </si>
  <si>
    <t>FUNCIÓN PÚBLICA</t>
  </si>
  <si>
    <t>M</t>
  </si>
  <si>
    <t xml:space="preserve">Actividades de apoyo administrativo desarrolladas </t>
  </si>
  <si>
    <t>04_24</t>
  </si>
  <si>
    <t>TESORERÍA MUNICIPAL</t>
  </si>
  <si>
    <t>GOBIERNO EFECTIVO</t>
  </si>
  <si>
    <t>PROYECTO DE PRESUPUESTO</t>
  </si>
  <si>
    <t>013_24</t>
  </si>
  <si>
    <t>DIRECCIÓN GENERAL DE FINANZAS</t>
  </si>
  <si>
    <t>SERVICIOS GENERALES</t>
  </si>
  <si>
    <t>Reintegro de Remanentes de Recursos Federales y Estatales</t>
  </si>
  <si>
    <t>SIN DESCRIPCIÓN PARA DESTINOS 00</t>
  </si>
  <si>
    <t>1.6-01-24</t>
  </si>
  <si>
    <t>PARTICIPACIONES ESTATALES 2024</t>
  </si>
  <si>
    <t>TRANSFERENCIAS, ASIGNACIONES, SUBSIDIOS Y OTRAS AYUDAS</t>
  </si>
  <si>
    <t>TRANSFERENCIAS A FIDEICOMISOS DE ENTIDADES FEDERATIVAS Y MUNICIPIOS</t>
  </si>
  <si>
    <t>E</t>
  </si>
  <si>
    <t>Actividades del sector público, que realiza en for</t>
  </si>
  <si>
    <t>05_24</t>
  </si>
  <si>
    <t>OFICIALÍA MAYOR</t>
  </si>
  <si>
    <t>BIENES ADQUIRIDOS</t>
  </si>
  <si>
    <t>015_24</t>
  </si>
  <si>
    <t>DIRECCIÓN GENERAL DE ADMINISTRACIÓN</t>
  </si>
  <si>
    <t>SERVICIOS PERSONALES</t>
  </si>
  <si>
    <t>SUELDOS BASE AL PERSONAL EVENTUAL</t>
  </si>
  <si>
    <t>EVENTUAL</t>
  </si>
  <si>
    <t>CUOTAS PARA LA VIVIENDA (IPEJAL 3%)</t>
  </si>
  <si>
    <t>APORTACIONES AL SISTEMA DE RETIRO DE PENSIONES</t>
  </si>
  <si>
    <t>DIETAS</t>
  </si>
  <si>
    <t>PRIMAS VACACIONALES</t>
  </si>
  <si>
    <t>GRATIFICACIÓN DE FIN DE AÑO</t>
  </si>
  <si>
    <t>HORAS EXTRAORDINARIAS</t>
  </si>
  <si>
    <t>COMPENSACIONES</t>
  </si>
  <si>
    <t>CUOTAS AL IMSS POR ENFERMEDADES Y MATERNIDAD (Modalidad 38)</t>
  </si>
  <si>
    <t>APORTACIONES AL SISTEMA DE RETIRO SEDAR</t>
  </si>
  <si>
    <t>OTRAS PRESTACIONES SOCIALES Y ECONÓMICAS</t>
  </si>
  <si>
    <t>1.5-01-24</t>
  </si>
  <si>
    <t>PARTICIPACIONES FEDERALES 2024</t>
  </si>
  <si>
    <t>DEUDA PUBLICA</t>
  </si>
  <si>
    <t>AMORTIZACIÓN DE LA DEUDA INTERNA CON INSTITUCIONES DE CRÉDITO</t>
  </si>
  <si>
    <t>INTERESES DE LA DEUDA INTERNA CON INSTITUCIONES  DE CRÉDITO</t>
  </si>
  <si>
    <t>PLANTILLA</t>
  </si>
  <si>
    <t>SUELDO BASE AL PERSONAL PERMANENTE</t>
  </si>
  <si>
    <t>2.6-01-24</t>
  </si>
  <si>
    <t>SUBSIDIO POLICÍA METROPOLITANA 2024 (APORTACIÓN ESTATAL)</t>
  </si>
  <si>
    <t>ESTÍMULOS</t>
  </si>
  <si>
    <t>2.5-02-24</t>
  </si>
  <si>
    <t>FONDO DE APORTACIÓN AL FORTALECIMIENTO MUNICIPAL 2024 (FORTAMUN)</t>
  </si>
  <si>
    <t>1.7.2</t>
  </si>
  <si>
    <t>PROTECCIÓN CIVIL</t>
  </si>
  <si>
    <t>02_24</t>
  </si>
  <si>
    <t>SECRETARÍA GENERAL DEL AYUNTAMIENTO</t>
  </si>
  <si>
    <t>INFRAESTRUCTURA Y SERVICIOS PÚBLICOS</t>
  </si>
  <si>
    <t>SERVICIO DE UNIDADES MOVILES ARRENDADAS</t>
  </si>
  <si>
    <t>009_24</t>
  </si>
  <si>
    <t>DIRECCIÓN GENERAL ADJUNTA DE PROTECCIÓN</t>
  </si>
  <si>
    <t>ARRENDAMIENTO DE EQUIPO DE TRANSPORTE</t>
  </si>
  <si>
    <t>3.8.4</t>
  </si>
  <si>
    <t>INNOVACIÓN</t>
  </si>
  <si>
    <t>11_24</t>
  </si>
  <si>
    <t>COORDINACIÓN GENERAL DE GOBIERNO INTELIGENTE E INNOVACIÓN GUBERNAMENTAL</t>
  </si>
  <si>
    <t>SISTEMAS INFORMATICOS MODERNIZADOS RECIBIDOS</t>
  </si>
  <si>
    <t>031_24</t>
  </si>
  <si>
    <t>DESPACHO DE LA COORDINACIÓN GENERAL DE G</t>
  </si>
  <si>
    <t>BIENES MUEBLES, INMUEBLES E INTANGIBLES</t>
  </si>
  <si>
    <t>OTROS EQUIPOS</t>
  </si>
  <si>
    <t>2.1.1</t>
  </si>
  <si>
    <t>ORDENACIÓN DE DESECHOS</t>
  </si>
  <si>
    <t>07_24</t>
  </si>
  <si>
    <t>GABINETE INTEGRAL DE INFRAESTRUCTURA Y SERVICIOS PÚBLICOS</t>
  </si>
  <si>
    <t>RECOLECCION DE RESIDUOS SOLIDOS  URBANOS</t>
  </si>
  <si>
    <t>021_24</t>
  </si>
  <si>
    <t>DIRECCIÓN DE ASEO PÚBLICO</t>
  </si>
  <si>
    <t>SERVICIOS DE LIMPIEZA Y MANEJO DE DESECHOS</t>
  </si>
  <si>
    <t>1.7.1</t>
  </si>
  <si>
    <t>POLICÍA</t>
  </si>
  <si>
    <t>R</t>
  </si>
  <si>
    <t>Solamente actividades específicas, distintas a las</t>
  </si>
  <si>
    <t>08_24</t>
  </si>
  <si>
    <t>COMISARÍA DE LA POLICÍA PREVENTIVA MUNICIPAL</t>
  </si>
  <si>
    <t>SEGURIDAD CIUDADANA</t>
  </si>
  <si>
    <t>CAPACITACIÓN</t>
  </si>
  <si>
    <t>025_24</t>
  </si>
  <si>
    <t>DESPACHO DE LA COMISARÍA DE LA POLICÍA P</t>
  </si>
  <si>
    <t>SERVICIOS DE CAPACITACIÓN</t>
  </si>
  <si>
    <t>EQUIPAMIENTO</t>
  </si>
  <si>
    <t>MATERIALES Y SUMINISTROS</t>
  </si>
  <si>
    <t>PRENDAS DE PROTECCIÓN PARA SEGURIDAD PÚBLICA Y NACIONAL</t>
  </si>
  <si>
    <t>SERVICIOS DE APOYO ADMINISTRATIVO, FOTOCOPIADO E IMPRESIÓN</t>
  </si>
  <si>
    <t>DESPLIEGUE OPERATIVO COMISARIA DE LA POLICIA</t>
  </si>
  <si>
    <t>COMBUSTIBLES, LUBRICANTES Y ADITIVOS</t>
  </si>
  <si>
    <t>K</t>
  </si>
  <si>
    <t>Proyectos de inversión sujetos a registro en la Ca</t>
  </si>
  <si>
    <t>OBRAS DE INFRAESTRUCTURA MUNICIPAL</t>
  </si>
  <si>
    <t>023_24</t>
  </si>
  <si>
    <t>DIRECCIÓN GENERAL DE OBRAS PÚBLICAS</t>
  </si>
  <si>
    <t>INVERSION PUBLICA</t>
  </si>
  <si>
    <t>EDIFICACIÓN NO  HABITACIONAL</t>
  </si>
  <si>
    <t>OBRAS MULTIANUALES</t>
  </si>
  <si>
    <t>CONSTRUCCIÓN DE OBRAS PARA EL ABASTECIMIENTO DE AGUA, PETRÓLEO, GAS, ELECTRICIDAD Y TELECOMUNICACIONES</t>
  </si>
  <si>
    <t>CONSTRUCCIÓN DE VÍAS DE COMUNICACIÓN</t>
  </si>
  <si>
    <t>2.2.4</t>
  </si>
  <si>
    <t>ALUMBRADO PÚBLICO</t>
  </si>
  <si>
    <t>SERVICIO DE MANTENIMIENTO DE ALUMBRADO PÚBLICO</t>
  </si>
  <si>
    <t>020_24</t>
  </si>
  <si>
    <t>DIRECCIÓN DE ALUMBRADO PÚBLICO</t>
  </si>
  <si>
    <t>ENERGÍA ELÉCTRICA</t>
  </si>
  <si>
    <t>2.6-06-23</t>
  </si>
  <si>
    <t>BARRIOS DE PAZ 2023 (APORTACIÓN ESTATAL)</t>
  </si>
  <si>
    <t>2.6-12-23</t>
  </si>
  <si>
    <t>FONDO PARA INVERSIONES METROPOLITANAS 2023 (APORTACIÓN ESTATAL)</t>
  </si>
  <si>
    <t>2.5-02-23</t>
  </si>
  <si>
    <t>FONDO DE APORTACIÓN AL FORTALECIMIENTO MUNICIPAL 2023 (FORTAMUN)</t>
  </si>
  <si>
    <t>1.1-00-24</t>
  </si>
  <si>
    <t>RECURSOS FISCALES 2024</t>
  </si>
  <si>
    <t>3.1.1</t>
  </si>
  <si>
    <t>ASUNTOS ECONÓMICOS Y COMERCIALES EN GENERAL</t>
  </si>
  <si>
    <t>S</t>
  </si>
  <si>
    <t>Definidos en el Presupuesto de Egresos y los que s</t>
  </si>
  <si>
    <t>09_24</t>
  </si>
  <si>
    <t>COORDINACIÓN GENERAL DE DESARROLLO ECONÓMICO</t>
  </si>
  <si>
    <t>DESARROLLO ECONÓMICO Y EMPLEO</t>
  </si>
  <si>
    <t>CAL AGRÍCOLA</t>
  </si>
  <si>
    <t>028_24</t>
  </si>
  <si>
    <t>DIRECCÍON GENERAL DE DESARROLLO RURAL</t>
  </si>
  <si>
    <t>SUBSIDIOS A LA PRODUCCIÓN</t>
  </si>
  <si>
    <t>INDEMINIZACIÓN AL PRODUCTOR GANADERO</t>
  </si>
  <si>
    <t>ADMINISTRACIÓN CENTRAL DE LA COORDINACIÓN GENERAL DE DESARROLLO ECONÓMICO</t>
  </si>
  <si>
    <t>026_24</t>
  </si>
  <si>
    <t>DESPACHO DE LA COORDINACIÓN GENERAL DE D</t>
  </si>
  <si>
    <t>PRODUCTOS ALIMENTICIOS PARA ANIMALES</t>
  </si>
  <si>
    <t>PRODUCTOS QUÍMICOS, FARMACÉUTICOS Y DE LABORATORIO ADQUIRIDOS COMO MATERIA PRIMA</t>
  </si>
  <si>
    <t>OTROS PRODUCTOS ADQUIRIDOS COMO MATERIA PRIMA</t>
  </si>
  <si>
    <t>CAL, YESO Y PRODUCTOS DE YESO</t>
  </si>
  <si>
    <t>VIDRIO Y PRODUCTOS DE VIDRIO</t>
  </si>
  <si>
    <t>PRENDAS DE SEGURIDAD Y PROTECCIÓN PERSONAL</t>
  </si>
  <si>
    <t>HERRAMIENTAS MENORES</t>
  </si>
  <si>
    <t>ARRENDAMIENTO DE MAQUINARIA, OTROS EQUIPOS Y HERRAMIENTAS</t>
  </si>
  <si>
    <t>LIMPIEZA DE MINAS DE BASALTO</t>
  </si>
  <si>
    <t>OTROS ARRENDAMIENTOS</t>
  </si>
  <si>
    <t>GASTOS DE ORDEN  SOCIAL Y CULTURAL</t>
  </si>
  <si>
    <t>CABALGATA</t>
  </si>
  <si>
    <t>EXPO AGROPECUARIA</t>
  </si>
  <si>
    <t>CHARRERIA</t>
  </si>
  <si>
    <t>MICTLAN</t>
  </si>
  <si>
    <t>ARBOL NAVIDEÑO</t>
  </si>
  <si>
    <t>ROSCA DE REYES</t>
  </si>
  <si>
    <t>MUEBLES, EXCEPTO DE OFICINA Y ESTANTERÍA</t>
  </si>
  <si>
    <t>EQUIPO MÉDICO Y DE LABORATORIO</t>
  </si>
  <si>
    <t>EMBARCACIONES</t>
  </si>
  <si>
    <t>HERRAMIENTAS Y MÁQUINAS-HERRAMIENTA</t>
  </si>
  <si>
    <t>PAQUETE AGROECOLÓGICO</t>
  </si>
  <si>
    <t>FERTILIZANTES, PESTICIDAS Y OTROS AGROQUÍMICOS</t>
  </si>
  <si>
    <t>2.2.7</t>
  </si>
  <si>
    <t>DESARROLLO REGIONAL</t>
  </si>
  <si>
    <t>CORRESPONSABILIDAD SOCIAL (TRANSVERSAL)</t>
  </si>
  <si>
    <t>POLÍTICA DE VIVIENDA</t>
  </si>
  <si>
    <t>008_24</t>
  </si>
  <si>
    <t>DIRECCIÓN DE VIVIENDA</t>
  </si>
  <si>
    <t>SERVICIOS PROFESIONALES, CIENTÍFICOS Y TÉCNICOS INTEGRALES</t>
  </si>
  <si>
    <t>AYUDAS SOCIALES A PERSONAS</t>
  </si>
  <si>
    <t>RENTA TU CASA</t>
  </si>
  <si>
    <t>VIVIENDA PROTEGIDA</t>
  </si>
  <si>
    <t>PROGRAMA DE ECONOMÍA SOLIDARIA TLAJOMULCO "CHAMBA PARA TODOS"</t>
  </si>
  <si>
    <t>010_24</t>
  </si>
  <si>
    <t>MATERIALES, ÚTILES Y EQUIPOS MENORES DE OFICINA</t>
  </si>
  <si>
    <t>MATERIALES Y ÚTILES DE IMPRESIÓN Y REPRODUCCIÓN</t>
  </si>
  <si>
    <t>MATERIAL DE LIMPIEZA</t>
  </si>
  <si>
    <t>OTROS MATERIALES Y ARTÍCULOS DE CONSTRUCCIÓN Y REPARACIÓN</t>
  </si>
  <si>
    <t>EQUIPO DE COMUNICACIÓN Y TELECOMUNICACIÓN</t>
  </si>
  <si>
    <t>TLAJOMULCO CUIDA A QUIEN CUIDA</t>
  </si>
  <si>
    <t>GESTIÓN INTEGRAL DEL AGUA</t>
  </si>
  <si>
    <t>SUMINISTRO DE AGUA</t>
  </si>
  <si>
    <t>022_24</t>
  </si>
  <si>
    <t>DIRECCIÓN GENERAL DE AGUA POTABLE Y SANE</t>
  </si>
  <si>
    <t>PRODUCTOS MINERALES NO METÁLICOS</t>
  </si>
  <si>
    <t>CEMENTO Y PRODUCTOS DE CONCRETO</t>
  </si>
  <si>
    <t>MATERIAL ELÉCTRICO Y ELECTRÓNICO</t>
  </si>
  <si>
    <t>ARTÍCULOS METÁLICOS PARA LA CONSTRUCCIÓN</t>
  </si>
  <si>
    <t>PRODUCTOS QUÍMICOS BÁSICOS</t>
  </si>
  <si>
    <t>MATERIALES, ACCESORIOS Y SUMINISTROS DE LABORATORIO</t>
  </si>
  <si>
    <t>FIBRAS SINTÉTICAS, HULES PLÁSTICOS Y DERIVADOS</t>
  </si>
  <si>
    <t>REFACCIONES Y ACCESORIOS MENORES DE MAQUINARIA Y OTROS EQUIPOS</t>
  </si>
  <si>
    <t>SERVICIOS LEGALES, DE CONTABILIDAD, AUDITORÍA Y RELACIONADOS</t>
  </si>
  <si>
    <t>SERVICIOS DE DISEÑO, ARQUITECTURA, INGENIERÍA Y ACTIVIDADES RELACIONADAS</t>
  </si>
  <si>
    <t>SERVICIOS DE VIGILANCIA</t>
  </si>
  <si>
    <t>INSTALACIÓN, REPARACIÓN Y MANTENIMIENTO DE MAQUINARIA, OTROS EQUIPOS Y HERRAMIENTA</t>
  </si>
  <si>
    <t>IMPUESTOS Y DERECHOS</t>
  </si>
  <si>
    <t>MAQUINARIA Y EQUIPO AGROPECUARIO</t>
  </si>
  <si>
    <t>ADMINISTRACIÓN CENTRAL DE PROTECCIÓN CIVIL Y BOMBEROS</t>
  </si>
  <si>
    <t>MATERIAL ESTADÍSTICO Y GEOGRÁFICO</t>
  </si>
  <si>
    <t>PRODUCTOS ALIMENTICIOS PARA PERSONAS</t>
  </si>
  <si>
    <t>UTENSILIOS PARA EL SERVICIO DE ALIMENTACIÓN</t>
  </si>
  <si>
    <t>VESTUARIO Y UNIFORMES</t>
  </si>
  <si>
    <t>REFACCIONES Y ACCESORIOS MENORES DE EDIFICIOS</t>
  </si>
  <si>
    <t>REFACCIONES Y ACCESORIOS MENORES DE EQUIPO DE TRANSPORTE</t>
  </si>
  <si>
    <t>INSTALACIÓN, REPARACIÓN Y MANTENIMIENTO DE MOBILIARIO Y EQUIPO DE ADMINISTRACIÓN, EDUCACIONAL Y RECREATIVO</t>
  </si>
  <si>
    <t>EQUIPOS DE PROTECCIÓN  Y HERRAMIENTA MANUAL</t>
  </si>
  <si>
    <t>MEDICINAS Y PRODUCTOS FARMACÉUTICOS</t>
  </si>
  <si>
    <t>MATERIALES, ACCESORIOS Y SUMINISTROS MÉDICOS</t>
  </si>
  <si>
    <t>DESPLIEGUE OPERATIVO PROTECCIÓN CIVIL Y SERVICIOS MEDICOS</t>
  </si>
  <si>
    <t>INFRAESTRUCTURA TECNOLOGICA ENTREGADA</t>
  </si>
  <si>
    <t>MATERIALES, ÚTILES Y EQUIPOS MENORES DE TECNOLOGÍAS DE LA INFORMACIÓN Y COMUNICACIONES</t>
  </si>
  <si>
    <t>REFACCIONES Y ACCESORIOS MENORES DE EQUIPO DE CÓMPUTO Y TECNOLOGÍAS DE LA INFORMACIÓN</t>
  </si>
  <si>
    <t>HERRAMIENTAS, REFACCIONES Y ACCESORIOS MENORES</t>
  </si>
  <si>
    <t>TELEFONÍA TRADICIONAL</t>
  </si>
  <si>
    <t>SERVICIOS DE TELECOMUNICACIONES Y SATÉLITES</t>
  </si>
  <si>
    <t>SERVICIOS POSTALES Y TELEGRÁFICOS</t>
  </si>
  <si>
    <t>FLETES Y MANIOBRAS</t>
  </si>
  <si>
    <t>INSTALACIÓN, REPARACIÓN Y MANTENIMIENTO DE EQUIPO DE CÓMPUTO Y TECNOLOGÍA DE LA INFORMACIÓN</t>
  </si>
  <si>
    <t>EQUIPO DE CÓMPUTO DE TECNOLOGÍAS DE LA INFORMACIÓN</t>
  </si>
  <si>
    <t>OTROS MOBILIARIOS Y EQUIPOS DE ADMINISTRACIÓN</t>
  </si>
  <si>
    <t>EXPEDICION DE PASAPORTES</t>
  </si>
  <si>
    <t>EQUIPOS Y APARATOS AUDIOVISUALES</t>
  </si>
  <si>
    <t>CÁMARAS FOTOGRÁFICAS Y DE VIDEO</t>
  </si>
  <si>
    <t>ARRENDAMIENTO DE MOBILIARIO Y EQUIPO DE ADMINISTRACIÓN, EDUCACIONAL Y RECREATIVO</t>
  </si>
  <si>
    <t>SERVICIOS DE CONSULTORÍA ADMINISTRATIVA, PROCESOS, TÉCNICA Y EN TECNOLOGÍAS DE LA INFORMACIÓN</t>
  </si>
  <si>
    <t>SOFTWARE</t>
  </si>
  <si>
    <t>LICENCIAS INFORMÁTICAS E INTELECTUALES</t>
  </si>
  <si>
    <t>2.3.1</t>
  </si>
  <si>
    <t>PRESTACIÓN DE SERVICIOS DE SALUD A LA COMUNIDAD</t>
  </si>
  <si>
    <t>SERVICIOS MÉDICOS DE CALIDAD</t>
  </si>
  <si>
    <t>024_24</t>
  </si>
  <si>
    <t>DIRECCIÓN GENERAL DE SALUD PÚBLICA</t>
  </si>
  <si>
    <t>MATERIALES COMPLEMENTARIOS</t>
  </si>
  <si>
    <t>INSTALACIÓN, REPARACIÓN Y MANTENIMIENTO DE EQUIPO E INSTRUMENTAL MÉDICO Y DE LABORATORIO</t>
  </si>
  <si>
    <t>REPARACIÓN Y MANTENIMIENTO DE EQUIPO DE DEFENSA Y SEGURIDAD</t>
  </si>
  <si>
    <t>INSTRUMENTAL MÉDICO Y DE LABORATORIO</t>
  </si>
  <si>
    <t>MAQUINARIA Y EQUIPO INDUSTRIAL</t>
  </si>
  <si>
    <t>SISTEMAS DE AIRE ACONDICIONADO, CALEFACCIÓN Y DE REFRIGERACIÓN INDUSTRIAL Y COMERCIAL</t>
  </si>
  <si>
    <t>EQUIPO DE GENERACIÓN ELÉCTRICA, APARATOS Y ACCESORIOS ELÉCTRICOS</t>
  </si>
  <si>
    <t>2.7.1</t>
  </si>
  <si>
    <t>OTROS ASUNTOS SOCIALES</t>
  </si>
  <si>
    <t>15_24</t>
  </si>
  <si>
    <t>INSTITUTO DE ALTERNATIVAS PARA LOS JÓVENES (INDAJO)</t>
  </si>
  <si>
    <t>PROGRAMAS Y ACCIONES CULTURALES, RECREATIVOS Y DEPORTIVAS</t>
  </si>
  <si>
    <t>035_24</t>
  </si>
  <si>
    <t>INSTITUTO DE ALTERNATIVAS PARA LOS JÓVEN</t>
  </si>
  <si>
    <t>TRANSFERENCIAS OTORGADAS A ENTIDADES PARAESTATALES NO EMPRESARIALES Y NO FINANCIERAS</t>
  </si>
  <si>
    <t>06_24</t>
  </si>
  <si>
    <t>COORDINACIÓN GENERAL DE CONSTRUCCIÓN DE COMUNIDAD</t>
  </si>
  <si>
    <t>SOCIEDAD COHESIVA Y RESILENTE</t>
  </si>
  <si>
    <t>APOYO A LAS AGENCIAS Y DELEGACIONES DEL MUNICIPIO</t>
  </si>
  <si>
    <t>016_24</t>
  </si>
  <si>
    <t>DESPACHO DE LA COORDINACIÓN GENERAL DE C</t>
  </si>
  <si>
    <t>AYUDAS SOCIALES A INSTITUCIONES SIN FINES DE LUCRO</t>
  </si>
  <si>
    <t>RECONSTRUCCIÓN DEL TEJIDO SOCIAL</t>
  </si>
  <si>
    <t>APOYO A LAS ESTANCIAS INFANTILES</t>
  </si>
  <si>
    <t>BECAS  A ESTUDIANTES</t>
  </si>
  <si>
    <t>018_24</t>
  </si>
  <si>
    <t>DIRECCIÓN GENERAL DE POLÍTICA SOCIAL</t>
  </si>
  <si>
    <t>SERVICIOS DE INVESTIGACION CIENTIFICA Y DESARROLLO</t>
  </si>
  <si>
    <t>MOCHILAS Y ÚTILES ESCOLARES</t>
  </si>
  <si>
    <t>UNIFORMES ESCOLARES</t>
  </si>
  <si>
    <t>10_24</t>
  </si>
  <si>
    <t>COORDINACIÓN GENERAL DE GESTIÓN INTEGRAL DE LA CIUDAD</t>
  </si>
  <si>
    <t>CIUDAD SUSTENTABLE</t>
  </si>
  <si>
    <t>POLITICA DE INTEGRAL DE LA CIUDAD</t>
  </si>
  <si>
    <t>030_24</t>
  </si>
  <si>
    <t>DIRECCIÓN DE PROYECTOS ESTRATEGICOS</t>
  </si>
  <si>
    <t>MATERIALES Y ÚTILES DE ENSEÑANZA</t>
  </si>
  <si>
    <t>OTROS PRODUCTOS QUÍMICOS</t>
  </si>
  <si>
    <t>PROGRAMA DE APOYO A LADRILLEROS</t>
  </si>
  <si>
    <t>ÁRBOLES Y PLANTAS</t>
  </si>
  <si>
    <t>SENTENCIAS Y RESOLUCIONES POR AUTORIDAD COMPETENTE</t>
  </si>
  <si>
    <t>MATERIALES PARA EL REGISTRO E IDENTIFICACIÓN DE BIENES Y PERSONAS</t>
  </si>
  <si>
    <t>MATRIALES Y SUMINISTROS PARA SEGURIDAD</t>
  </si>
  <si>
    <t>REFACCIONES Y ACCESORIOS MENORES DE EQUIPO DE DEFE</t>
  </si>
  <si>
    <t>FORMATOS IPH</t>
  </si>
  <si>
    <t>DIVERSOS GASTOS POR INCIDENTE VIAL</t>
  </si>
  <si>
    <t>1.3.5</t>
  </si>
  <si>
    <t>ASUNTOS JURÍDICOS</t>
  </si>
  <si>
    <t>O</t>
  </si>
  <si>
    <t>Actividades que realizan la función pública o cont</t>
  </si>
  <si>
    <t>03_24</t>
  </si>
  <si>
    <t>SINDICATURA MUNICIPAL</t>
  </si>
  <si>
    <t>DEFENSORÍA LEGAL</t>
  </si>
  <si>
    <t>011_24</t>
  </si>
  <si>
    <t>DIRECCIÓN GENERAL JURIDÍCA</t>
  </si>
  <si>
    <t>APOYO A INSTITUCIONES</t>
  </si>
  <si>
    <t>007_24</t>
  </si>
  <si>
    <t>DIRECCIÓN DE LA SECRETARÍA GENERAL</t>
  </si>
  <si>
    <t>FIL</t>
  </si>
  <si>
    <t>CLAD</t>
  </si>
  <si>
    <t>DESPACHO DE LA TESORERÍA MUNICIPAL</t>
  </si>
  <si>
    <t>012_24</t>
  </si>
  <si>
    <t>DIRECCIÓN DE PROCESOS ADMINISTRATIVOS Y</t>
  </si>
  <si>
    <t>REFACCIONES Y ACCESORIOS MENORES DE MOBILIARIO Y EQUIPO DE ADMINISTRACIÓN EDUCACIONAL Y RECREATIVO</t>
  </si>
  <si>
    <t>ARRENDAMIENTO DE TERRENOS</t>
  </si>
  <si>
    <t>PA/442/2021-2024</t>
  </si>
  <si>
    <t>PA/466/2021-2024</t>
  </si>
  <si>
    <t>SERVICIOS FINANCIEROS Y BANCARIOS</t>
  </si>
  <si>
    <t>SERVICIOS DE COBRANZA, INVESTIGACIÓN CREDITICIA Y SIMILAR</t>
  </si>
  <si>
    <t>SERVICIOS DE RECAUDACIÓN, TRASLADO Y CUSTODIA DE VALORES</t>
  </si>
  <si>
    <t>CONSERVACIÓN Y MANTENIMIENTO MENOR DE INMUEBLES</t>
  </si>
  <si>
    <t>PASAJES AÉREOS</t>
  </si>
  <si>
    <t>PASAJES TERRESTRES</t>
  </si>
  <si>
    <t>OTROS SERVICIOS DE TRASLADO Y HOSPEDAJE</t>
  </si>
  <si>
    <t>OTROS GASTOS POR RESPONSABILIDADES</t>
  </si>
  <si>
    <t>EJECUCIÓN DE PROYECTOS PRODUCTIVOS NO INCLUIDOS EN CONCEPTOS ANTERIORES DE ESTE CAPÍTULO</t>
  </si>
  <si>
    <t>PLANTAS DE TRATAMIENTO</t>
  </si>
  <si>
    <t>CAT</t>
  </si>
  <si>
    <t>SERVICIOS FINANCIEROS, BANCARIOS Y COMERCIALES INTEGRALES</t>
  </si>
  <si>
    <t>TERRENOS</t>
  </si>
  <si>
    <t>RECONOCIMIENTO CONTRA DERECHOS</t>
  </si>
  <si>
    <t>RECURSOS RECAUDADOS DE MANERA EFICIENTE PROGRAMADOS</t>
  </si>
  <si>
    <t>014_24</t>
  </si>
  <si>
    <t>DIRECCIÓN GENERAL DE INGRESOS</t>
  </si>
  <si>
    <t>DIVERSAS DEVOLUCIONES</t>
  </si>
  <si>
    <t>PENAS, MULTAS, ACCESORIOS Y ACTUALIZACIONES</t>
  </si>
  <si>
    <t>RED DE BASES</t>
  </si>
  <si>
    <t>ARTÍCULOS DEPORTIVOS</t>
  </si>
  <si>
    <t>F</t>
  </si>
  <si>
    <t>Actividades destinadas a la promoción y fomento de</t>
  </si>
  <si>
    <t>ESPACIOS DE PAZ</t>
  </si>
  <si>
    <t>MADERA Y PRODUCTOS DE MADERA</t>
  </si>
  <si>
    <t>01_24</t>
  </si>
  <si>
    <t>PRESIDENCIA</t>
  </si>
  <si>
    <t>APOYO ECONÓMICO A PERSONAS FÍSICAS, ASOCIACIONES E INSTITUCIONES SIN FINES DE LUCRO</t>
  </si>
  <si>
    <t>001_24</t>
  </si>
  <si>
    <t>SECRETARÍA PARTICULAR</t>
  </si>
  <si>
    <t>LAS CORONELAS</t>
  </si>
  <si>
    <t>COMUNIDAD SOGUEROS DE SAN MIGUEL CUYUTLAN</t>
  </si>
  <si>
    <t>ALDEA PASITOS</t>
  </si>
  <si>
    <t>FESTIVAL DEL CINE EN GUADALAJARA</t>
  </si>
  <si>
    <t>TELETON</t>
  </si>
  <si>
    <t>MÉXICO DANZA</t>
  </si>
  <si>
    <t>ATENCIÓN A EVENTOS DEL GOBIERNO MUNICIPAL  Y AGENDA GUBERNAMENTAL</t>
  </si>
  <si>
    <t>002_24</t>
  </si>
  <si>
    <t>DIRECCIÓN GENERAL DE RELACIONES PÚBLICAS</t>
  </si>
  <si>
    <t>RELACIONES GUBERNAMENTALES</t>
  </si>
  <si>
    <t>005_24</t>
  </si>
  <si>
    <t>DIRECCIÓN GENERAL DE RELACIONES GUBERNAM</t>
  </si>
  <si>
    <t>INFORME DE GOBIERNO</t>
  </si>
  <si>
    <t>DESPACHO DE LA JEFATURA DE GABINETE</t>
  </si>
  <si>
    <t>003_24</t>
  </si>
  <si>
    <t>JEFATURA DE GABINETE</t>
  </si>
  <si>
    <t>VIÁTICOS EN EL PAÍS</t>
  </si>
  <si>
    <t>COMUNICACIÓN ESTRATÉGICA DEL GOBIERNO</t>
  </si>
  <si>
    <t>004_24</t>
  </si>
  <si>
    <t>DIRECCIÓN DE COMUNICACIÓN</t>
  </si>
  <si>
    <t>DIFUSIÓN POR RADIO, TELEVISIÓN Y OTROS MEDIOS DE MENSAJES SOBRE PROGRAMAS Y ACTIVIDADES GUBERNAMENTALES</t>
  </si>
  <si>
    <t>TRAILER CONCERT</t>
  </si>
  <si>
    <t>SERVICIOS DE LA INDUSTRIA FÍLMICA, DEL SONIDO Y DEL VIDEO</t>
  </si>
  <si>
    <t>SERVICIO DE CREACIÓN Y DIFUSIÓN DE CONTENIDO EXCLUSIVAMENTE A  TRAVÉS DE INTERNET</t>
  </si>
  <si>
    <t>MATERIAL IMPRESO E INFORMACIÓN DIGITAL</t>
  </si>
  <si>
    <t>ARRENDAMIENTO DE EDIFICIOS</t>
  </si>
  <si>
    <t>SERVICIOS DE PROTECCIÓN Y SEGURIDAD</t>
  </si>
  <si>
    <t>SEGUROS DE RESPONSABILIDAD PATRIMONIAL Y FIANZAS</t>
  </si>
  <si>
    <t>SEGURO DE BIENES PATRIMONIALES</t>
  </si>
  <si>
    <t>COMISIONES POR VENTAS</t>
  </si>
  <si>
    <t>REPARACIÓN Y MANTENIMIENTO DE EQUIPO DE TRANSPORTE</t>
  </si>
  <si>
    <t>SERVICIOS DE CREATIVIDAD, PREPRODUCCIÓN Y PRODUCCIÓN DE PUBLICIDAD, EXCEPTO INTERNET</t>
  </si>
  <si>
    <t>SERVICIOS FUNERARIOS Y DE CEMENTERIOS</t>
  </si>
  <si>
    <t>MUEBLES DE OFICINA Y ESTANTERÍA</t>
  </si>
  <si>
    <t>HONORARIOS ASIMILABLES A SALARIOS</t>
  </si>
  <si>
    <t>RETRIBUCIONES POR SERVICIOS DE CARÁCTER SOCIAL</t>
  </si>
  <si>
    <t>APORTACIONES PARA SEGUROS</t>
  </si>
  <si>
    <t>INDEMNIZACIONES</t>
  </si>
  <si>
    <t>SERVICIO DE MANTENIMIENTO EN LOS ESPACIOS PÚBLICOS</t>
  </si>
  <si>
    <t>019_24</t>
  </si>
  <si>
    <t>DIRECCIÓN ADMINISTRATIVA DE INFRAESTRUCT</t>
  </si>
  <si>
    <t>MAQUINARIA Y EQUIPO DE CONSTRUCCIÓN</t>
  </si>
  <si>
    <t>SACRIFICIO DE BOVINOS Y PORCINOS EN EL RASTRO MUNICIPAL</t>
  </si>
  <si>
    <t>027_24</t>
  </si>
  <si>
    <t>DIRECCIÓN DE RASTRO MUNICIPAL</t>
  </si>
  <si>
    <t>DESPACHO DE LA SECRETARÍA GENERAL</t>
  </si>
  <si>
    <t>PLANTA POTABILIZADORA</t>
  </si>
  <si>
    <t>ROMPEDORA</t>
  </si>
  <si>
    <t>PRESUPUESTO PARTICIPATIVO</t>
  </si>
  <si>
    <t>P</t>
  </si>
  <si>
    <t xml:space="preserve">Actividades destinadas al desarrollo de programas </t>
  </si>
  <si>
    <t>PROCESOS ESTADISTICOS DEL MUNICIPIO</t>
  </si>
  <si>
    <t>006_24</t>
  </si>
  <si>
    <t>DIRECCIÓN GENERAL DE CENSOS Y ESTADISTIC</t>
  </si>
  <si>
    <t>N</t>
  </si>
  <si>
    <t xml:space="preserve"> </t>
  </si>
  <si>
    <t>FOEDEN</t>
  </si>
  <si>
    <t>AYUDAS POR DESASTRES NATURALES Y OTROS SINIESTROS</t>
  </si>
  <si>
    <t>2.1.5</t>
  </si>
  <si>
    <t>PROTECCIÓN DE LA DIVERSIDAD BIOLÓGICA Y DEL PAISAJE</t>
  </si>
  <si>
    <t>17_24</t>
  </si>
  <si>
    <t>UNIDAD DE ACOPIO Y SALUD ANIMAL MUNICIPAL (UNASAM)</t>
  </si>
  <si>
    <t>CONTROL DE FELINOS, CANINOS Y VIDA SILVESTRE EN EL MUNICIPIO</t>
  </si>
  <si>
    <t>037_24</t>
  </si>
  <si>
    <t>UNIDAD DE ACOPIO Y SALUD ANIMAL MUNICIPA</t>
  </si>
  <si>
    <t>2.5.6</t>
  </si>
  <si>
    <t>OTRO SERVICIOS EDUCATIVOS Y ACTIVIDADES INHERENTES</t>
  </si>
  <si>
    <t>APOYO A INSTITUCIONES EDUCATIVAS</t>
  </si>
  <si>
    <t>AYUDAS SOCIALES A INSTITUCIONES DE ENSEÑANZA</t>
  </si>
  <si>
    <t>RENOVANDO TU ESCUELA EN COMUNIDAD</t>
  </si>
  <si>
    <t>PROGRAMA ABC Y REZAGO EDUCATIVO</t>
  </si>
  <si>
    <t>BECAS Y OTRAS AYUDAS PARA PROGRAMAS DE CAPACITACIÓN</t>
  </si>
  <si>
    <t>2.4.2</t>
  </si>
  <si>
    <t>CULTURA</t>
  </si>
  <si>
    <t>POLITICA CULTURAL DE TLAJOMULCO DE ZUÑIGA</t>
  </si>
  <si>
    <t>017_24</t>
  </si>
  <si>
    <t>DIRECCIÓN GENERAL DE CULTURA</t>
  </si>
  <si>
    <t>FESTIVAL MAROMETA</t>
  </si>
  <si>
    <t>DIA DEL MAESTRO</t>
  </si>
  <si>
    <t>3.7.1</t>
  </si>
  <si>
    <t>TURISMO</t>
  </si>
  <si>
    <t>APOYO A TRADICIONES</t>
  </si>
  <si>
    <t>029_24</t>
  </si>
  <si>
    <t>DIRECCIÓN GENERAL DE TURISMO Y PROMOCIÓN</t>
  </si>
  <si>
    <t>ESCUELA DE CHARRERIA</t>
  </si>
  <si>
    <t>APOYO A LAS TRADICIONES (XAYACATES)</t>
  </si>
  <si>
    <t>2.6.8</t>
  </si>
  <si>
    <t>OTROS GRUPOS VULNERABLES</t>
  </si>
  <si>
    <t>13_24</t>
  </si>
  <si>
    <t>INSTITUTO MUNICIPAL DE LA MUJER TLAJOMULQUENSE (IMMT)</t>
  </si>
  <si>
    <t>ATENCION A MUJERES DEL MUNICIPIO</t>
  </si>
  <si>
    <t>033_24</t>
  </si>
  <si>
    <t>INSTITUTO MUNICIPAL DE LA MUJER TLAJOMUL</t>
  </si>
  <si>
    <t>14_24</t>
  </si>
  <si>
    <t>CENTRO DE ESTIMULACIÓN PARA PERSONAS CON DISCAPACIDAD INTELECTUAL (CENDI)</t>
  </si>
  <si>
    <t>ATENCIÓN PARA PERSONAS CON DISCAPACIDAD INTELECTUAL</t>
  </si>
  <si>
    <t>034_24</t>
  </si>
  <si>
    <t>CENTRO DE ESTIMULACIÓN PARA PERSONAS CON</t>
  </si>
  <si>
    <t>2.6.3</t>
  </si>
  <si>
    <t>FAMILIA E HIJOS</t>
  </si>
  <si>
    <t>12_24</t>
  </si>
  <si>
    <t>SISTEMA INTEGRAL PARA EL DESARROLLO DE LA FAMILIA (DIF)</t>
  </si>
  <si>
    <t>SISTEMA INTEGRAL PARA EL DESARROLLO DE LA FAMILIA</t>
  </si>
  <si>
    <t>032_24</t>
  </si>
  <si>
    <t>SISTEMA INTEGRAL PARA EL DESARROLLO DE L</t>
  </si>
  <si>
    <t>2.4.1</t>
  </si>
  <si>
    <t>DEPORTE Y RECREACIÓN</t>
  </si>
  <si>
    <t>16_24</t>
  </si>
  <si>
    <t>CONSEJO MUNICIPAL DEL DEPORTE (COMUDE)</t>
  </si>
  <si>
    <t>ACTIVIDADES DEPORTIVAS Y RECREATIVAS EN EL MUNICIPIO</t>
  </si>
  <si>
    <t>036_24</t>
  </si>
  <si>
    <t>2.6-14-23</t>
  </si>
  <si>
    <t>CONSTRUCCIÓN DE PLANTA DE SEPARACIÓN, CLASIFICACIÓN Y RECICLAJE DE RESIDUOS SÓLIDOS URBANOS DE TLAJOMULCO DE ZUÑIGA, JALISCO 2023 (APORTACIÓN ESTATAL)</t>
  </si>
  <si>
    <t>2.5-01-23</t>
  </si>
  <si>
    <t>FONDO DE APORTACIÓN A LA INFRAESTRUCTURA SOCIAL MUNICIPAL 2023 (FAISM)</t>
  </si>
  <si>
    <t>2.6-11-23</t>
  </si>
  <si>
    <t>ESTRATEGIA DE SEGURIDAD "PUNTOS PURPURA" 2023 (APORTACIÓN ESTATAL)</t>
  </si>
  <si>
    <t>2.6-01-23</t>
  </si>
  <si>
    <t>SUBSIDIO POLICÍA METROPOLITANA 2023 (APORTACIÓN ESTATAL)</t>
  </si>
  <si>
    <t>1.1-14-24</t>
  </si>
  <si>
    <t>RECURSOS FISCALES (RESERVAS TERRITORIALES) 2024</t>
  </si>
  <si>
    <t>2.5-01-24</t>
  </si>
  <si>
    <t>FONDO DE APORTACIÓN A LA INFRAESTRUCTURA SOCIAL MUNICIPAL 2024 (FAISM-DF)</t>
  </si>
  <si>
    <t>1.1-01-24</t>
  </si>
  <si>
    <t>FONDO MUNICIPAL EXCLUSIVO PARA LA RECAUDACIÓN DE RECURSOS DESTINADOS PARA LA CREACIÓN O MEJORAMIENTO DE INFRAESTRUCTURA Y EQUIPAMIENTOS URBANOS EN ESPACIOS PUBLICOS</t>
  </si>
  <si>
    <t>Saldo</t>
  </si>
  <si>
    <t>Comp-deveng</t>
  </si>
  <si>
    <t>Deveng-ejerc</t>
  </si>
  <si>
    <t xml:space="preserve">Ejerc-pagado </t>
  </si>
  <si>
    <t>Total general</t>
  </si>
  <si>
    <t>001</t>
  </si>
  <si>
    <t>002</t>
  </si>
  <si>
    <t>003</t>
  </si>
  <si>
    <t>004</t>
  </si>
  <si>
    <t>005</t>
  </si>
  <si>
    <t>006</t>
  </si>
  <si>
    <t>007</t>
  </si>
  <si>
    <t>CONDONACIÓN Y/O REDUCCIÓN DE SANCIONES</t>
  </si>
  <si>
    <t>008</t>
  </si>
  <si>
    <t>009</t>
  </si>
  <si>
    <t>010</t>
  </si>
  <si>
    <t>011</t>
  </si>
  <si>
    <t>012</t>
  </si>
  <si>
    <t>013</t>
  </si>
  <si>
    <t>014</t>
  </si>
  <si>
    <t>ECONOMIA ALIMENTARIA (NUEVO RED DE BASES)</t>
  </si>
  <si>
    <t>015</t>
  </si>
  <si>
    <t>ACTAS DE INSTALACIÓN DE MESAS DE PAZ (ESPACIOS DE PAZ NUEVO)</t>
  </si>
  <si>
    <t>016</t>
  </si>
  <si>
    <t>017</t>
  </si>
  <si>
    <t>018</t>
  </si>
  <si>
    <t>019</t>
  </si>
  <si>
    <t>020</t>
  </si>
  <si>
    <t>021</t>
  </si>
  <si>
    <t>022</t>
  </si>
  <si>
    <t>023</t>
  </si>
  <si>
    <t>024</t>
  </si>
  <si>
    <t>025</t>
  </si>
  <si>
    <t>026</t>
  </si>
  <si>
    <t>027</t>
  </si>
  <si>
    <t>028</t>
  </si>
  <si>
    <t>029</t>
  </si>
  <si>
    <t>030</t>
  </si>
  <si>
    <t>031</t>
  </si>
  <si>
    <t>032</t>
  </si>
  <si>
    <t>033</t>
  </si>
  <si>
    <t>034</t>
  </si>
  <si>
    <t>035</t>
  </si>
  <si>
    <t>036</t>
  </si>
  <si>
    <t>037</t>
  </si>
  <si>
    <t>038</t>
  </si>
  <si>
    <t>039</t>
  </si>
  <si>
    <t>040</t>
  </si>
  <si>
    <t>041</t>
  </si>
  <si>
    <t>042</t>
  </si>
  <si>
    <t>043</t>
  </si>
  <si>
    <t>044</t>
  </si>
  <si>
    <t>045</t>
  </si>
  <si>
    <t>046</t>
  </si>
  <si>
    <t>047</t>
  </si>
  <si>
    <t>048</t>
  </si>
  <si>
    <t>049</t>
  </si>
  <si>
    <t>050</t>
  </si>
  <si>
    <t>051</t>
  </si>
  <si>
    <t>052</t>
  </si>
  <si>
    <t>053</t>
  </si>
  <si>
    <t>054</t>
  </si>
  <si>
    <t>055</t>
  </si>
  <si>
    <t>056</t>
  </si>
  <si>
    <t>057</t>
  </si>
  <si>
    <t>XX</t>
  </si>
  <si>
    <t>LINEA DE DISTRIBUCION DE AGUA POTABLE DE LA PLANTA POTABILIZADORA PP5</t>
  </si>
  <si>
    <t>Proyecto 2024</t>
  </si>
  <si>
    <t>Programa</t>
  </si>
  <si>
    <t>Codigo Programa 2024</t>
  </si>
  <si>
    <t>Dependencia 2024</t>
  </si>
  <si>
    <t>UEG 2024</t>
  </si>
  <si>
    <t>Diferencia</t>
  </si>
  <si>
    <t>Codigo Origen 2024</t>
  </si>
  <si>
    <t>Origen (FF) 2024</t>
  </si>
  <si>
    <t>FONDO DE APORTACIÓN A LA INFRAESTRUCTURA SOCIAL MUNICIPAL 2024 (FAIS - FISM-DF)</t>
  </si>
  <si>
    <t>Destino 2024</t>
  </si>
  <si>
    <t>00</t>
  </si>
  <si>
    <t>01</t>
  </si>
  <si>
    <t>02</t>
  </si>
  <si>
    <t>03</t>
  </si>
  <si>
    <t>04</t>
  </si>
  <si>
    <t>05</t>
  </si>
  <si>
    <t>06</t>
  </si>
  <si>
    <t>07</t>
  </si>
  <si>
    <t>08</t>
  </si>
  <si>
    <t>09</t>
  </si>
  <si>
    <t>10</t>
  </si>
  <si>
    <t>11</t>
  </si>
  <si>
    <t>12</t>
  </si>
  <si>
    <t>13</t>
  </si>
  <si>
    <t>14</t>
  </si>
  <si>
    <t>15</t>
  </si>
  <si>
    <t>16</t>
  </si>
  <si>
    <t>17</t>
  </si>
  <si>
    <t>18</t>
  </si>
  <si>
    <t>19</t>
  </si>
  <si>
    <t>20</t>
  </si>
  <si>
    <t>21</t>
  </si>
  <si>
    <t>22</t>
  </si>
  <si>
    <t>23</t>
  </si>
  <si>
    <t>24</t>
  </si>
  <si>
    <t>25</t>
  </si>
  <si>
    <t>26</t>
  </si>
  <si>
    <t>27</t>
  </si>
  <si>
    <t>28</t>
  </si>
  <si>
    <t>29</t>
  </si>
  <si>
    <t>30</t>
  </si>
  <si>
    <t>31</t>
  </si>
  <si>
    <t>BANDA MUNICIPAL</t>
  </si>
  <si>
    <t>ONU</t>
  </si>
  <si>
    <t>POSADA GENERAL</t>
  </si>
  <si>
    <t>Concentrada</t>
  </si>
  <si>
    <t>Validado con el presidente</t>
  </si>
  <si>
    <t>Justificación</t>
  </si>
  <si>
    <t>observaciones</t>
  </si>
  <si>
    <t>Auditoria externa no esta autorizada</t>
  </si>
  <si>
    <t>PRESUPUESTO SOLICITADO PARA LA ADQUISICION DE CAJAS PARA ARCHIVO PC50 Y AA40 PARA LAS DIRECCIONES ARCHIVO MUNICIPAL Y REGISTRO CIVIL</t>
  </si>
  <si>
    <t>DIRECCIÓN GENERAL DE CULTURA DE LA PAZ Y CORRESPONSABILIDAD</t>
  </si>
  <si>
    <t>MATERIALES Y SUMINISTRO</t>
  </si>
  <si>
    <t>si</t>
  </si>
  <si>
    <t xml:space="preserve">Adquisición de articulos diversos para la operación de los talleres y actividades en la Red de Bases tales como adquisición de artículos de dibujo, engrápadoras, cestos de basura, papelería, entre otros. </t>
  </si>
  <si>
    <t>Materiales de papeleria para la ejecución del Programa, así como su comprobación.</t>
  </si>
  <si>
    <t>.</t>
  </si>
  <si>
    <t>PAPELERIA PARA BIBLIOTECAS 2/02/2024</t>
  </si>
  <si>
    <t>Compra de artículos de papelería para las necesidades administrativas de la Unidad de Acopio y Salud Animal del Municipio de Tlajomulco de Zúñiga, Jalisco, (UNASAM).</t>
  </si>
  <si>
    <t>Adquisición de tintas, fijadores y demás material de impresión utilizado en el taller de serigrafía y grabado.</t>
  </si>
  <si>
    <t xml:space="preserve">Se solicita la asignación de techo presupuestal para la Actualización, Desarrollo, y culminacion del Atlas de riesgo ya que el mismo se encuentra absoleto y es una herramienta de suma importancia para el apoyo de la ciudadania asi como las interdependencias para la consulta e investigación del medio fisico del municipio, asi como también este proyecto se establecio como compromiso de administración por lo que es importante se lleve a cabo para su pleno cumplimiento </t>
  </si>
  <si>
    <t xml:space="preserve">Adquisición de tóner para impresoras </t>
  </si>
  <si>
    <t>SE CONTEMPLAN LO DE OTRAS AREAS</t>
  </si>
  <si>
    <t>compra de tóner y sellos para el CATS (120,000)</t>
  </si>
  <si>
    <t>articulos de limpieza para la red de las bases</t>
  </si>
  <si>
    <t>Articulos de limpieza empleados en las brigadas del Programa en el espacio público.</t>
  </si>
  <si>
    <t>esta contemplado bibliotecas y abc 02/02/2024</t>
  </si>
  <si>
    <t>Para la compra de bolsa negra para basura, recogedores, escobas 6 hilos, cepillos, escoba de cepillo, etc. es para la limpieza de las areas verdes plazas publicas  unidades deportivas del municipio</t>
  </si>
  <si>
    <t>SIN MODIFICACIÓN</t>
  </si>
  <si>
    <t>MATERIAL  Y ARTICULOS DE LIMPIEZA DE LAS (4) UNIDADES DE SALUD PUBLICA.</t>
  </si>
  <si>
    <t>Compra de artículos de limpieza y enseres para el aseo, para las instalaciones de Control y Maltrato Animal, para las instalaciones de la  Unidad de Rescate de Fauna Silvestre y para la Clinica de Pequeñas Especies del Centro Multidisciplinario El Valle.</t>
  </si>
  <si>
    <t xml:space="preserve">Adquisición de materiales didácticos para la programación de actividades en los Espacios de Paz </t>
  </si>
  <si>
    <t>Prestación de Servicios Públicos</t>
  </si>
  <si>
    <t xml:space="preserve">Se solicita una ampliación del presupuesto como resultado de los diferentes eventos adversos por los que ha atravesado el Municipio rebansando su capacidad de respuesta, debiendo intervenir apoyos de otras dependencias de la zona metropolitana de Guadalajara a su como de los diferentes niveles tal es el caso de la temporada de estiaje 2023 donde aproximadamente el 50% del techo presupuestal asignado fue utilizado para la compra de alimentos y bebidad de los combatientes tanto de esta Dirección como brihgadas forestales externas, así como las diferentes comtingencias de inundaciones registradas con alto impacto lo cual ha demandando la concentración del personal por largas horas posteriores a su jornada laboral </t>
  </si>
  <si>
    <t>Alimentos</t>
  </si>
  <si>
    <t>Se busca incrementar el numero de sacrificios en el Rastro Municipal por lo que a su vez aumentaran la recepción de animales</t>
  </si>
  <si>
    <t>Adquisición de productos alimenticios para la manuntención de los ejemplares de la Unidad de Rescate de Fauna Silvestre y para los animales de compañia (perros y gatos) de la Jefatura de Control y Maltrato Animal.</t>
  </si>
  <si>
    <t xml:space="preserve">El techo presuúestal asignado sera utilizado para la compra de utensilios de apoyo para la distribución de alimentos y bebidas durante las contingencias, las cuales este año han sido relevantes ya que nos hemos permanecido en horarios prolongados en las comtingencias de incendios forestales e inundacion </t>
  </si>
  <si>
    <t>Se busca incrementar la elaboración de composta</t>
  </si>
  <si>
    <t>Adquisición de material tal como grava, arena, ladrillos, azulejo, block y similares utilizados para la consolidación de los Espacios de Paz "Hecho a Mano"</t>
  </si>
  <si>
    <t>Para la compra de arena amarilla , jal, piedra, grava,arena de rio etc.  para la reparacvion de calles y avenids del  municipio</t>
  </si>
  <si>
    <t>MATERIAL CAL, GRAVA Y ARENA</t>
  </si>
  <si>
    <t>Adquisición de material tal como cemento y pega azulejo utilizados para la consolidación de los Espacios de Paz "Hecho a Mano"</t>
  </si>
  <si>
    <t>Para compra de mezcla asfaltica caliente, emulsion super estable, cemento en el 2024 se paga lo de noviembre y diciembre 2023 y seria para cubrir enero a septiembre 2024 exise un contrato que termina en septiembre 2024 este material es para la reparacion de las calles y avenidas del municipio</t>
  </si>
  <si>
    <t>CEMENTO Y TAPAS CONCRETO RED ALCANTARILLADO</t>
  </si>
  <si>
    <t>COMPRAS DIVERSAS PARA MANTENIMIENTO DE LAS (4) UNIDADES DE SALUD PUBLICA</t>
  </si>
  <si>
    <t>para la adquisición de cal en caso de ser requerida por alguna contingencia ambiental en la laguna de Cajititlán</t>
  </si>
  <si>
    <t>Adquisición de material tal como hojas de triplay, hojas de osb, vigas de madera, entre otras para la consolidación de los Espacios de Paz "Hecho a Mano"</t>
  </si>
  <si>
    <t>Renovación de los contenedores de madera plástica para la recolección de platicos de agroquímicos de la campaña municipal de Campo Limpio de la Dirección de Desarrollo Rural</t>
  </si>
  <si>
    <t xml:space="preserve">Sera destinado para el mantenimiento y reparacion de las instalaciones lectricas de las diferentes bases con las que contamos </t>
  </si>
  <si>
    <t>CONTACTORES, FUSSIBLES TIMMER, MAT ELEC. REPARACIONES MENORES</t>
  </si>
  <si>
    <t>compra de equipo para soporte y redes (251,333.00), Instalación de radios en c4, cableado (250,000)</t>
  </si>
  <si>
    <t xml:space="preserve">Sera destinado para el mantenimiento y reparacion de las instalaciones de las diferente bases con las que contamos </t>
  </si>
  <si>
    <t>Adquisición de material tal como varillas, ptr, alambre, clavos, tuercas, mallas ciclónicas entre otras utilizados para la consolidación de los Espacios de Paz "Hecho a Mano"</t>
  </si>
  <si>
    <t>Compra de acero  por ejemplo (vigas, angulos, estructuras, soleras, ptr, tubos,redondo, soldadura, duelas, varillas, etc. para las reparaciones de bocas de tormenta, juegos en parques y unidades deportivas, barandales en plazas publicas del municipio</t>
  </si>
  <si>
    <t>TUBERIAS, VALVULAS, JUNTAS, EXTREMIDADES EN FOFO Y GALV ETC</t>
  </si>
  <si>
    <t>compra de equipo para soporte y redes</t>
  </si>
  <si>
    <t>Adquisición de material tal como pintura, recubrimiento, sellador, lacas, barnices, removedor de pintura, aerosoles, thinner, entre otros utilizados para la consolidación de los Espacios de Paz "Hecho a Mano"</t>
  </si>
  <si>
    <t xml:space="preserve">Materiales para los trabajos de rehabilitación de los espacios públicos intervenidos con </t>
  </si>
  <si>
    <t>Construcción y Reparación</t>
  </si>
  <si>
    <t xml:space="preserve">Compra de pintura en tambos de 200lts  de balizamiento, esmalte, vinilica, thinner, sellador, impemiabilizante, rodillos, brochas, pistolas de pintura, sellador, etc para el uso en unidades deportivas, plazas publicas, calles y avenidas del minicipio, </t>
  </si>
  <si>
    <t>INSUMOS MENORES E IMPREVISTOS F REV</t>
  </si>
  <si>
    <t>COMPRAS DIVERSAS PARA MANTENIMIENTO DE LAS  (4) UNIDADES DE SALUD PUBLICA</t>
  </si>
  <si>
    <t>material para instalación de cámaras de video vigilancia</t>
  </si>
  <si>
    <t>CLORO, POLIFOSFATO, SAL INDUSTRIAL</t>
  </si>
  <si>
    <t>PARA LA FUMIGACION  Y  PREVENCION (DENGUE) EN TODO EL MUNICIPIO</t>
  </si>
  <si>
    <t>para igualar el presupueto otorgado en el 2023</t>
  </si>
  <si>
    <t>Equipo c4 solo 10</t>
  </si>
  <si>
    <t>El presupuesto sera destinado para el fortalecimiento y abastecimiento de botiquines de todo el personal para la atención basíca prehospitaliaria durante la atención de emergencias</t>
  </si>
  <si>
    <t>De acuerdo al incremento  y compra de insumos de medicamentos para urgencias medicas</t>
  </si>
  <si>
    <t xml:space="preserve">Compra de medicamento para la Jefatura de Control y Maltrato Animal, para los animales de la Unidad de Rescate de Fauna Silvestre, para la Clínica de Pequeñas Especies del Centro Multidisciplinario El Valle, así como continuar con la campaña de esterilización gratuita a caninos y felinos , se tiene contemplado realizar 2,600 esterilizaciones gratuitas al año.   </t>
  </si>
  <si>
    <t>MATERIAL DE CURACION PARA URGENCIAS DE LAS (4) UNIDADES  DEL MUNICIPIO</t>
  </si>
  <si>
    <t>Compra de material de curación para la Jefatura de Control y Maltrato Animal, para la Unidad de Rescate de Fauna Silvestre, para la Clínica de Pequeñas Especies,  así como para la campaña de 2,600 esterlizaciones gratuitas de caninos y felinos que se tiene contemplado realizar.</t>
  </si>
  <si>
    <t>REACTIVOS PARA LABORATORIO</t>
  </si>
  <si>
    <t>TUBERIAS, VALVULAS, JUNTAS, EXTREMIDADES EN PVC  ETC</t>
  </si>
  <si>
    <t xml:space="preserve">CAJAS DE  PLASTICOS Y CONTENEDORES PARA LA RECOLECCION DE RESIDUOS </t>
  </si>
  <si>
    <t>Adquisición de gasolina y aditivo para las desbrozadoras utilizadas en las intervenciones de los Espacios de Paz</t>
  </si>
  <si>
    <t>se incremento el consumo por la adquisicion de los compactadores y compra de urea</t>
  </si>
  <si>
    <t xml:space="preserve">Se solicita la asignacion de presupuesto para la compra de vestuario y uniformes para el personal, ya que se tenia un deficit en la distribucion de los mismos donde desde el 2018 aproximadamente se realizo la ultima compra, y hasta este 2023 se realizo una nueva compra, sin embargo en virtud  al deficit de asignación de uniformes con los que cuenta el personal se encuentran en muy mal estado y siendo un institucion de contacto directo con la ciudadania se requiere una presencia adecuada </t>
  </si>
  <si>
    <t>UNIFORMES PARA LAS AREAS OPERATIVAS DE LA DIRECCION DE SALUD PUBLICA</t>
  </si>
  <si>
    <t xml:space="preserve">Se solicita la ampliacion del techo presupuestal asignado para continuar con el fortalecimiento del equipamiento de proteccion personal del personal asignado a la Brigada Forestal y Dirección Operativo con el objetivo de avanzar año con año de un 20 al 25% del personal equipado con la finalidad de obtener ideal en el que cada uno de ellos cuente con equipo individual y no compartiddo como actualmente se viene manejando por condiciones de norma como de seguridad e higiene de los mismos </t>
  </si>
  <si>
    <t xml:space="preserve">Adquisición de herramientas tales como martillo, seguetas,  tijeras, entre otras utilizadas para las intervenciones de los Espacios de paz “Hecho a mano” </t>
  </si>
  <si>
    <t>Equipo para protección y seguridad de brigadistas participantes en el Programa</t>
  </si>
  <si>
    <t xml:space="preserve">Equipo especializado </t>
  </si>
  <si>
    <t>para la compra de guantes para soldador, botas dielectricas, mandiles, lentes, cascos, chalecos, fajas, guantes de carnaza, botas de hule,arneses  para las 6 areas  de servicios publicos del municipio</t>
  </si>
  <si>
    <t>BOTAS, IMPREMEABLES, GUANTES Y CASCOS</t>
  </si>
  <si>
    <t>Prendas de seguridad para temporal de lluvias</t>
  </si>
  <si>
    <t>PRENDAS DE SEGURIDAD PARA LAS AREAS OPERATIVAS DE LA DIRECCION DE SALUD PUBLICA</t>
  </si>
  <si>
    <t>Para la adquisición de equipo de protección de seguridad para el personal operativo, ya que por las actividades desempeñadas y al desgaste de las mismas se requiere de más equipo de protección para el buen desempeño del trabajo</t>
  </si>
  <si>
    <t>compra material para instalar cámaras de video vigilancia</t>
  </si>
  <si>
    <t xml:space="preserve">Se solicita ampliacion del techo presupuestal de esta partida ya que es indispensable la compra continua de herramientas menores las cuales son utilizadas durante las comtigencias y servicios de emergencia y al ser consumibles su tiempo de vida es corta </t>
  </si>
  <si>
    <t>Herramientas de apoyo para el trabajo de rehabilitación y limpieza de los espacios públicos.</t>
  </si>
  <si>
    <t>Se requiere $350,000 para la compra de compresor de ahire para pintar  y 2 maquinas de soldar costo aprox $84,000 c/u y 2 compresores de ahire $77,000 c/u   costos aprox Compra de tijeras  de podar ,caba hoyo, zapapicos, palas, carretillas, arañas de metal, cintas de medir, lijas,   para las 6 areas de espacios publicos)</t>
  </si>
  <si>
    <t>HERRAMIENTAS MANUALES Y ELECTRICAS</t>
  </si>
  <si>
    <t>HERRAMIENTAS PARA LAS AREAS DE MANTENIMIENTO DE LA DIRECCION DE SALUD PUBLICA</t>
  </si>
  <si>
    <t>Para la adquisición de herramientas de trabajo para el personal operativo ya que por el desgaste de las mismas se requiere de más equipo para el buen desempeño del trabajo</t>
  </si>
  <si>
    <t>Material de soporte y redes para la Dirección de Infraestructura de TI</t>
  </si>
  <si>
    <t xml:space="preserve">Adquisicion de herramientas menores auxiliares en las labores de trabajo que se realizan a diario en la Jefatura de Control y Maltrato Animal y en la Unidad de Rescate Fauna Silvestre. </t>
  </si>
  <si>
    <t>Adquisición de candados utlizados en las diversas sedes de la Red de Bases para brindar seguridad</t>
  </si>
  <si>
    <t>Material de soporte y redes para la Dirección de Infraestructura de TI (281,697) más una pantalla de 60 pulgadas para CATS  (25,000) Y 4 pantallas 55" para los puntos CATS (80,000.00) Pilas para Dron de Geomática (50,000.00), 120 Discos duros y Memorias (200,000) Banco de baterías para almacenar energía de los panel solar (500,000)</t>
  </si>
  <si>
    <t xml:space="preserve">Se solicita una amplicacion de $5,000 pesos del la propuesta proyectada para el nuevo techo presupuestal como resultado del deficit del parque vehicular lo cual esto origina mayor desgaste en los mismos ya que son utilizados para toda la atención de servicios como areas administrativas para solventar todas las solcitudes como apoyo a la ciudadania </t>
  </si>
  <si>
    <t>Adquisición  de equipo de defensa y  seguridad como son dardos, kennel, guantes anti-mordedura,  trajes de apicultor, etc. para la Unidad de Rescate de Fauna Silvestre, S.O.S. Abejas y Control y Maltrato Animal.</t>
  </si>
  <si>
    <t>BOMBAS DOSIFICADORAS CALIDAD DEL AGUA</t>
  </si>
  <si>
    <t>material de redes</t>
  </si>
  <si>
    <t>CONSUMO ENERGIA POZOS Y PLANTAS</t>
  </si>
  <si>
    <t>TELEFONIA POR CABLE, S.A. DE C.V.(1,325,490.24 todo el año) y enlace punto a punto CAT gavilanes y CAT Valle (415,976), 10% más a telefonía para más enlaces</t>
  </si>
  <si>
    <t>Servicio starlink (27,422.40 todo el año), plataforma México (69,600) Conectividad de la red (internet) de PMI´s del C4 (7,000,000.00)por los meses de octubre a diciembre 2024</t>
  </si>
  <si>
    <t>ARRENDAMIENTO DE LOCALES DE LA DIRECCIÓN DE ABC</t>
  </si>
  <si>
    <t>Instacrops (500,000.00), Perspective (741,796.80 todo el año), Merviza (4,300,000.00 todo el año) Sistema Integral de apoyo SER (110,200)</t>
  </si>
  <si>
    <t>Se requiere la asignación de este nuevo presupuesto ya que hemos observado incremento en las comtigencias con mayor afectacion y temporadas de estiaje mas agresivas y cercanas</t>
  </si>
  <si>
    <t xml:space="preserve">Arrendamiento de transporte para realizar presentaciones con la orquesta de PAZ ECOS Valle. </t>
  </si>
  <si>
    <t>Pago residual de los 3 arrendamientos 14,394,729.37 11,662,126.74  11,734,818.08</t>
  </si>
  <si>
    <t xml:space="preserve">2 Camiones de 7 metros  y  4 de 14 mts para la recoleccion de maleza escombro y basura del municipio tambien 2 retroexcavadoras con capacidad de carga de 2,547kg  para la limpieza de las diferentes areas del municipio 2 tractores con desvaradora  para la limpieza en areas verdes 1 plataforma para recoleccion de maleza, basura 2 camiones de 14mts para la recoleccion de maleza y basura  excavadora de brazo largo 322c con capacidad de carga 1mt cubico de 24tn  para el programa de limpieza y desasolve en el municipio </t>
  </si>
  <si>
    <t>SERV. PIPAS, VACTOR Y RETRO</t>
  </si>
  <si>
    <t>será utilizado para la limpieza de las minas de basalto con un monto aproximado de 500,000 y para la renta de camiones tipo pipa para el riego en temporada de sequía en el centro de compostaje por un monto de 300,000</t>
  </si>
  <si>
    <t>Pago de Despachos</t>
  </si>
  <si>
    <t>REGULARIZACION DE TITULOS</t>
  </si>
  <si>
    <t>SERV. LABORATORIO Y MUESTREO</t>
  </si>
  <si>
    <t>IMPRESION DE GACETAS  Y EMPASTADO DE GACETAS</t>
  </si>
  <si>
    <t>soporte ingresos, RH y egresos (3,000,000) Gestor de trámites (5,346,045.60) y auditoría externa (250,000) RH y Nominas (916,200)</t>
  </si>
  <si>
    <t>cursos de ISO (120,000) y servicio al cliente (180,000)</t>
  </si>
  <si>
    <t>Para pagos de publicaciones</t>
  </si>
  <si>
    <t>PORTACIONES DE ARMAS</t>
  </si>
  <si>
    <t>Servicio de seguridad de 29 elementos para la seguridad de unidades deportivas del municipio queda pendiente pagar el mes de diciembre 2023 y se cubriria para enero a septiembre 2024  esta partida tiene un contrato que termina en septiembre 2024</t>
  </si>
  <si>
    <t xml:space="preserve">Seguridad privada para resguardar los equipamientos de la Red de Bases </t>
  </si>
  <si>
    <t>SERVICIO DE SEGURIDAD</t>
  </si>
  <si>
    <t xml:space="preserve">CANTIDAD REQUERIDA PARA LA AREALIZACION DE AVALUOS DE PREDIOS DEL MUNCIPIO </t>
  </si>
  <si>
    <t>Para apoyo de escrituración y trámites legales a los beneficiarios de la Campaña de reestructura de crédito hipotecario en Jardines de Verano</t>
  </si>
  <si>
    <t>Contratación de servicios profesionales para la impartición de cursos, talleres y capacitaciones en la Red de Bases</t>
  </si>
  <si>
    <t>Contratación de servicios profesionales para las intervenciones de los Espacios de Paz</t>
  </si>
  <si>
    <t xml:space="preserve">Talleres de capacitación en materia de administración y finanzas  dirigidos a los comercios locales beneficiarios e interesados en el Programa Chamba para todos </t>
  </si>
  <si>
    <t>SERVICIO DE LABORATORIO ANALISIS CLINICOS, RAYOS X Y TOMOGRAFIA.</t>
  </si>
  <si>
    <t>valuación masiva</t>
  </si>
  <si>
    <t>Revisar porcentaje de incremento</t>
  </si>
  <si>
    <t>Mantenimiento Torre Latillas y cerro de la Cruz</t>
  </si>
  <si>
    <t>no esta autorizado</t>
  </si>
  <si>
    <t>Equipo y mantenimiento de oficina</t>
  </si>
  <si>
    <t>mantenimiento planta honda (5 mil) Mantenimiento maquinaria de emergencia c4 (20,000)</t>
  </si>
  <si>
    <t>reparación de escáner canon (3,000.00), mantenimiento ups con 108 pilas (82,000.00) y kit de mantenimiento a escáner de contabilidad y sistema del agua (44,193.00)</t>
  </si>
  <si>
    <t>MANTENIMIENTO PREVENTIVO Y CORRECTIVO DE TODO EL EQUIPO ELECTROMEDICO</t>
  </si>
  <si>
    <t xml:space="preserve"> RECARGA DE EXTINTORES PARA PREVENCION DE INCENDIOS.</t>
  </si>
  <si>
    <t xml:space="preserve">El presupuesto sera destinado para el mantenimiento y/o reparación de equipos especializados como bombas de succion, sumergibles, equipos especiales de los vehiculos de emergencia </t>
  </si>
  <si>
    <t>Estan hasta el mes de septiembre todas las Intervenciones, Electromecanicas, Electricas, potabilizadoras, PTAR y Suministros esp.  Más los 28 mdp del adendum de power</t>
  </si>
  <si>
    <t>MANTENIMIENTO PREVENTIVO DE LAS (2) PLANTAS DE LUZ.</t>
  </si>
  <si>
    <t>se busca arreglar las cámaras de refrigeración para incrementar los servicios</t>
  </si>
  <si>
    <t xml:space="preserve">Por el incremento </t>
  </si>
  <si>
    <t>RECOLECCION DE RESIDUOS BIOLOGICO INFECCIOSOS DE TODA LA DIRECCION DE SALUD PUBLICA</t>
  </si>
  <si>
    <t>Servicio de mantenimiento anual del horno crematorio de la Unidad de Acopio y Salud Animal del Municipio de Tlajomulco de Zúñiga, Jalisco, (UNASAM). Limpieza general del equipo, mantenimiento interno del incinerador con concreto.</t>
  </si>
  <si>
    <t>Cumplir con medios sin solicitar ampliación presupuestal, ya que se dejará presupuesto para el último trimestre.</t>
  </si>
  <si>
    <t>PRESUPUESTO UTILIZADO PARA103500 PARA ENTREGA DE 5 MEDALLAS AL MERITO CIVIL 227700 PARA SALA DE BANDERAS POR HERMANAMIENTOS</t>
  </si>
  <si>
    <t xml:space="preserve">Se solicita la asignación de mayor presupuesto en esta partida con el objetivo de llevar a cabo los festejos con motivo al Día Nacional del Bombero, los cuales este año con el presupuesto asignado se cubrió únicmente el 10% aproximado del costo total, ya que el mismo fue realizado por las difeentes donaciones que realizadon diferentes empresas que reconcen el labor de esta Dirección, por lo tanto al ser un día importante y trascendente para el reconocimiento de nuestro personal como sus familias es que se solicita se ponga a consideración el monto señalado . </t>
  </si>
  <si>
    <t>Contratación de servicio de producciones de eventos en la Red de Bases</t>
  </si>
  <si>
    <t>Contratación de producción del Festival Paz a Tlajo dentro de Espacios de Paz, incluye talentos, renta de sonido, mobiliario y todo lo requerido para el correcto desarrollo del Festival</t>
  </si>
  <si>
    <t>para dar solvencia a los distintos eventos de la coordinación</t>
  </si>
  <si>
    <t>para dar solvencia a los requerimientos de la cabalgata</t>
  </si>
  <si>
    <t>para dar solvencia a los requerimientos de la expo agropecuaria</t>
  </si>
  <si>
    <t>para la participación en los torneos charros que se efectúan desde enero a junio del 2024</t>
  </si>
  <si>
    <t>para dar solvencia al Festival Mictlán 2024</t>
  </si>
  <si>
    <t>para dar solvencia al Montaje Navideño 2024</t>
  </si>
  <si>
    <t>mismos que serán utilizados para la participación de la Escuela Municipal de Charrería en los distintos torneos charros durante los meses de Julio a Diciembre 2024, siendo estos las participaciones en localidades como Querétaro, Aguascalientes, Tepic siendo estos los mas costosos por el tema del traslado de los caballos.</t>
  </si>
  <si>
    <t>Gastos de alimentación y coffe break para invitados y ponentes; y demás gastos para la Tercera Cumbre de Fauna Silvestre, se tiene contemplado que haya 10,000 asistentes durante los 5 dias que se realizará este evento.</t>
  </si>
  <si>
    <t>PRESUPUESTO UTILIZADO PARA LA LIBERACION DE ESCRITURACIONES DE PREDIOS DEL MUNICIPIO</t>
  </si>
  <si>
    <t>Pago derechos CONAGUA</t>
  </si>
  <si>
    <t>Solo nomina y arrendamiento del inmueble</t>
  </si>
  <si>
    <t>Supuesto Incremento autorizado por la Tesorera</t>
  </si>
  <si>
    <t>porque el costo de la cal agrícola se ha estado incrementando en los últimos años ocasionando que el numero de beneficiarios sea menor al año anterior</t>
  </si>
  <si>
    <t>buscamos incrementar el numero de beneficiarios del programa de indemnización de semovientes.</t>
  </si>
  <si>
    <t>Apoyo para las presentaciones del Ballet Folklorico Las Coronelas de San Sebastian El Grande.</t>
  </si>
  <si>
    <t>Para continuar con la operación y pago de alquileres del programa y arrendar nuevas viviendas</t>
  </si>
  <si>
    <t>Para continuar con la operación del programa y lograr tapiar otras 1000 viviendas</t>
  </si>
  <si>
    <t>Hasta 200 Apoyos entregados de forma economica a los comercios locales inscritos al  Programa, para abastecer sus comercios de productos de la canasta básica y realizar el canje de Tlajovales a los brigadistas beneficiarios.</t>
  </si>
  <si>
    <t>ES LO EQUIVALENTE A 4000 ESTUDIANTES BENEFICIADOS</t>
  </si>
  <si>
    <t>Se ajusta al monto del Punto de Acuerdo</t>
  </si>
  <si>
    <t xml:space="preserve">buscamos duplicar el apoyo a los artesanos para que cada vez sean mas los beneficiados de este programa.
</t>
  </si>
  <si>
    <t>Sujetos a Reglas de Operación</t>
  </si>
  <si>
    <t>TRANSFERENCIAS, SUBSIDIOS, SUBVENCIONES Y CONTINGENCIAS</t>
  </si>
  <si>
    <t xml:space="preserve">Entrega de un apoyo económico a 100 mujeres que cuidan a personas con discapacidad. Entregar dos apoyos por año por la cantidad de $6000 pesos </t>
  </si>
  <si>
    <t>Apoyo para la prestación de servicios en materia de Asistencia Social a niños  y niñas del Municipio de Tlajom ulco de Zuñiga.</t>
  </si>
  <si>
    <t xml:space="preserve">Apoyo en la organizacion del Festival de Cine en Gaudalajara </t>
  </si>
  <si>
    <t>Apoyo para los niños discapacitados del Municipio de Tlajomulco de Zúñiga, que acuden a  la Aldea Pasitos a una Vida Mejor AC</t>
  </si>
  <si>
    <t xml:space="preserve">Apoyo para el impulso, rescate de las tradiciones y costumbres mexicanas </t>
  </si>
  <si>
    <t>Apoyos  solicitados para eventos culturales, artísticos, fomento de tradiciones, deportivos, de mérito y auxilio póstumo.</t>
  </si>
  <si>
    <t>Apoyo a las solicitudes de las  asociaciones  del Municipio de Tlajomulco</t>
  </si>
  <si>
    <t>COPATROCINIO Y STAND FIL 2024</t>
  </si>
  <si>
    <t>COPATROCINIO  CLAD 2024</t>
  </si>
  <si>
    <t>Desastres Naturales</t>
  </si>
  <si>
    <t>Requerido para las contingencias Ambientales por inundaciones en el municipio</t>
  </si>
  <si>
    <t>Adquisición de materiales para la instalación de brigadas del Programa en localidades de las distintas zonas del Municipio.</t>
  </si>
  <si>
    <t>COMPRA DE MUEBLES PARA OFICINA, SaLAS DE ESPERA Y CONSULTORIOS DE TODAS LAS UNIDADES DE SALUD PUBLICA.</t>
  </si>
  <si>
    <t>MOBILIARIO ACADEMIA DE POLICIA</t>
  </si>
  <si>
    <t>Anaques y archiveros para CATS</t>
  </si>
  <si>
    <t>para la adquisición de toldos para las ferias del empleo</t>
  </si>
  <si>
    <t xml:space="preserve">5 EQUIPOS DE COMPUTO REQUERIDOS PARA FORTALECIMIENTO DE GESTION DE LA SECRETARIA GENERAL Y ACTAS E INTEGRACION SERVIDOR Y SCANER  PARA ARCHIVO GENERAL DEL MUNICIPIO, </t>
  </si>
  <si>
    <t>Se solicita la asignación de techo presupuestal para continuar con la resegunda etapoara de renovacion de equipo de computo y tecnologias de la información, las cuales fortalecera al buen desarrollo de las actividades del personal asignado a las areas de Gestión Integral de Riesgos, Dirección Administrativa así como el área de capacitación con el objetivo de contar con equipo adecuado para la atención de usuarios</t>
  </si>
  <si>
    <t>EQUIPOS DE COMPUTO</t>
  </si>
  <si>
    <t>equipo de cómputo para la CGGIIG (600,000) Y equipos de cómputo para CATS (260,000) Nuevo Edificio del C4 (30 mdp) 13 escáner para CATS (257,400)</t>
  </si>
  <si>
    <t>Adquisición de equipamiento y nominas, para el proyecto de la Oficina de Relaciones Exteriores, expedición de pasaportes.</t>
  </si>
  <si>
    <t>camara de video vigilancia incluir disco duro, dvr y materiales de instalacion, configuracion y puesto</t>
  </si>
  <si>
    <t>cámaras de video vigilancia</t>
  </si>
  <si>
    <t>COMPRA DE EQUIPO MEDICO PARA LA OPERATIVAD DE LAS UNIDADES DE LA DIRECCION DE SALUD ´PUBLICA</t>
  </si>
  <si>
    <t>para la adquisición de un equipo de ultrasonido equino y un equipo de extracción de dientes de lobo para equinos.</t>
  </si>
  <si>
    <t xml:space="preserve">Compra de Rayos X para una mejor atención a los animales de compañía y fauna silvestre del Municipio. </t>
  </si>
  <si>
    <t>COMPRA DE INSTRUMENTAL MEDICO PARA LA OPERATIVAD DE LAS UNIDADES DE LA DIRECCION DE SALUD PUBLICA</t>
  </si>
  <si>
    <t>Compra de instrumental y equipo médico para equipar la Clinica de Pequeñas Especies que se abrirá en el Centro Multidisciplinario El Valle, así como instrumental médico para la Jefatura de Control y Maltrato Animal y para la Unidad de Rescate de Fauna Silvestre.</t>
  </si>
  <si>
    <t>Compra de bombas de riego de lapiz, bombas de alto caballaje, bombas sumergibles, y bombas de mochila para fumigar  Solicito un aprox de $200,000  mil para esta partida ya que  se requiere comprar mas de este material para las plazas publicas, unidades deportivas del municipio</t>
  </si>
  <si>
    <t>BOMBAS BARQUEÑAS</t>
  </si>
  <si>
    <t>COMPRA DE EQUIPO CONTRA INCENDIOS</t>
  </si>
  <si>
    <t>Para la compra de una maquina revolvedora y yna planta de luz  costo aprox $35,000 y la revolvedora 59.000  para las diferentes areas de mantenimiento de vialidades</t>
  </si>
  <si>
    <t>COMPRAS DE AIRES ACONDICIONADOS PARA LOS CONSULTORIOS DE LAS UNIDADES DE SALUD PUBLICA</t>
  </si>
  <si>
    <t xml:space="preserve">Se requiere la ampliación del techo presupuestal para la compra de equipo de radio comunicación el cual debe ser de  ultima generacion para que facilten el acceso a las frecuencias de las diferentes dependencias con las que se  realizan trabajos coordinados </t>
  </si>
  <si>
    <t>Adquisición de equipos telefónicos fijos para 7 de las bases</t>
  </si>
  <si>
    <t>Adquisición de aparatos que faliciten la comunicación instantanea de las necesidades durante las brigadas en las localidades del Municipio.</t>
  </si>
  <si>
    <t>conmutador 9 meses (3,205,789.92) 2 enlaces Dos enlaces punto a punto completo para el sitio de San Agustín y otro para Santa Cruz del Valle (25,000)</t>
  </si>
  <si>
    <t>Aquisición de herramientas para el mantenimiento de áreas naturales de los espacios públicos intervenidos.</t>
  </si>
  <si>
    <t>Esta partida es importante por que se compran todos los equipos para las areas verdes por ejemplo cosrtasetos, maquinas desbrozadoras, motosierras, sopladoras, cortadoras, compactadores, rotomartillos, etc (ASI TANBIEN SE PLANEA COMPRAR  10 TRACTORES PODADORES CON UN COSTO APROX DE 89,373 C/U UN TOTAL APROX $833730 MAS IVA  TAMBIEN UNA BARREDORA MECANICA A BASE DE CEPILLOS Y BANDA TRANSPORTADORA MODELO M6 AVALANCHE TE CON CONTROL DE CAMARAS PRECIO APROX $11,576,800 MN MAS IVA</t>
  </si>
  <si>
    <t>Enlaces sectoriales y suscriptores</t>
  </si>
  <si>
    <t xml:space="preserve">Se solicita la amplicacion presupuestal para la compra y adquisicion de equipos especializados (equipos de rescate vertical, espacios confinados equipos de rescate vehicular, rescates en alturas), asi como herramientas de apoyo de ese mismo equipo,  así como tambien continuar con el proyecto de continuidad de dquisición de equipos de respiración autónoma, equipos contra incendio  (mangueras contra incendio, chiflones extintores) , lo anterior en alcance que hasta la fecha el equipo es compartido y se pretende llegar a un ideal en el que cada uno de los elementos cuente con equipo individual en los casos que así se requiera como el de fortalecer la adquisicion de equipo de ultima generacion que faciliten la intervencion temprana y adecuada de nuestros elementos como la autoprotección </t>
  </si>
  <si>
    <t>ADQUIRIR UNA PLANTA DE LUZ PORTATIL EN LA UNIDAD DE AGAVES</t>
  </si>
  <si>
    <t>Tercer pago de la 3ra fase del c4</t>
  </si>
  <si>
    <t>Compra de horno</t>
  </si>
  <si>
    <t>ESPECIES MENORES Y DE ZOOLÓGICO</t>
  </si>
  <si>
    <t>Equipo para sonido ambiental en Cabecera y puntos foráneos del CATS</t>
  </si>
  <si>
    <t xml:space="preserve">Compra de terrenos </t>
  </si>
  <si>
    <t>Compra de terrenos para la ejecución de obras y linea 4 Irtlanda valido con el sindico</t>
  </si>
  <si>
    <t>Reconocimiento contra derechos</t>
  </si>
  <si>
    <t>Tlajoapp (4,701,163.56 todo el año) Póliza de soporte APA Perspective (1,319,616.99 todo el año) Proyecto de Digitalización (16,000,000.00) Proyectos de SW (20,000,000)</t>
  </si>
  <si>
    <t>zetech (718,898), fiber channel (129,222.4), veeam backup (337,420.8), microsoft (2,296,398), adobe (70,640.52) Fortinet (100,000) Azure de Microsoft para Geomática (250,000) y tlajoapp Apple (1,749) más la inflación</t>
  </si>
  <si>
    <t>C4</t>
  </si>
  <si>
    <t>Para ejecutar contratos conforme a la planeación del PAOP</t>
  </si>
  <si>
    <t>Para ejecutar contratos conforme a la planeación del PAOP (Fortamun)</t>
  </si>
  <si>
    <t>Para ejecutar contratos conforme a la planeación del PAOP (Planta)</t>
  </si>
  <si>
    <t>Para ejecutar contratos conforme a la planeación del PAOP (FAISM)</t>
  </si>
  <si>
    <t>Proyectos de Inversión</t>
  </si>
  <si>
    <t>INVERSIÓN PÚBLICA</t>
  </si>
  <si>
    <t>PARA LA LINEA DE DISTRIBUCION DE AGUA POTABLE DE LA PLANTA POTABILIZADORA PP5 (ROMPEDORA)</t>
  </si>
  <si>
    <t>Ideal Presidente</t>
  </si>
  <si>
    <t>CLAVE</t>
  </si>
  <si>
    <t>Observaciones</t>
  </si>
  <si>
    <t>0</t>
  </si>
  <si>
    <t>DIRECCIÓN GENERAL DE CULTURA DE LA PAZ Y</t>
  </si>
  <si>
    <t>Ideal contra ajustado</t>
  </si>
  <si>
    <t>2da ampliación</t>
  </si>
  <si>
    <t>SE LO TRANSFIRIERON A OTRA DEPENDENCIA</t>
  </si>
  <si>
    <t>ERAN 900 MIL PERO SE DESCONTO EL SOBREGIRO</t>
  </si>
  <si>
    <t>Se ampliaron 3 mdp</t>
  </si>
  <si>
    <t>Se ampliaron 2 mdp</t>
  </si>
  <si>
    <t>LOS FORMATOS IPH NO LOS TRAIAN NI EN EL IDEAL</t>
  </si>
  <si>
    <t>EN LAS 2 SOLICUTDES</t>
  </si>
  <si>
    <t>INCREMENTO ESTIMADO A SEPTIEMBRE 2024</t>
  </si>
  <si>
    <t>ESTIMADO A SEPTIEMBRE POR QUINCENAS</t>
  </si>
  <si>
    <t>SE AMPLIARON 12MDP POR INCREMENTO DE PIPAS</t>
  </si>
  <si>
    <t>CONCENTRADA</t>
  </si>
  <si>
    <t>INCREMENTO DE CAHERENGO DE MARZO A SEPTIEMBRE 2024</t>
  </si>
  <si>
    <t>ok</t>
  </si>
  <si>
    <t>Oficio DGF/141/2024</t>
  </si>
  <si>
    <t>PARTIDA CONCENTRADA</t>
  </si>
  <si>
    <t>Oficio: DGF/172/2024</t>
  </si>
  <si>
    <t>TRANSFERIR A OTRAS PARTIDAS</t>
  </si>
  <si>
    <t>CALCULADO HASTA SEPTIEMBRE</t>
  </si>
  <si>
    <t>SOBREGIRO POR REINTEGRO</t>
  </si>
  <si>
    <t>FORMAS VALORADAS</t>
  </si>
  <si>
    <t>COMPROBACIÓN DE ALIMENTOS</t>
  </si>
  <si>
    <t>CONTRATACIÓN DEL DIRECTOR DE LA BANDA MUNICIPAL</t>
  </si>
  <si>
    <t>CONCENTRADA LOS MUEBLES SON DE OFICIALIA MAYOR</t>
  </si>
  <si>
    <t>SE ALCANZA A EJERCER?</t>
  </si>
  <si>
    <t>DEVOLUCIÓN DE LO QUE SE TRANSFIRIO A TESORERIA</t>
  </si>
  <si>
    <t>Transferencias</t>
  </si>
  <si>
    <t>Nuevo Importe Ajustado</t>
  </si>
  <si>
    <t>OFICIO DE AMPLIACIÓN DAYSP/DALP-1278/2024</t>
  </si>
  <si>
    <t>PERFORACIÓN DE POZO DE SAN AGUSTIN, VIAVILIDAD POSITIVA OFICIO DGF/103/2024 (4 MDP) Y OFICIO DE AMPLIACIÓN PARA PERFORACIÓN DE POZO EN SAN MIGUEL CUYUTLAN 13MDP</t>
  </si>
  <si>
    <t>Rojeado</t>
  </si>
  <si>
    <t>9.5 MDP EN DOS VIABILIDADES PENDIENTES (CASA DE LA CULTURA EN LA CAÑADA Y CANCHA DE USOS MULTIPLES)</t>
  </si>
  <si>
    <t>CONVENIO IPEJAL CALCULADO HASTA EL 27 DE SEPTIEMBRE 2024</t>
  </si>
  <si>
    <t>Autorizado en 1era modificación</t>
  </si>
  <si>
    <t>TELEFONÍA CELULAR</t>
  </si>
  <si>
    <t>SERVICIOS DE ACCESO DE INTERNET, REDES Y PROCESAMIENTO DE INFORMACIÓN</t>
  </si>
  <si>
    <t>Disponible</t>
  </si>
  <si>
    <t>2.6-05-24</t>
  </si>
  <si>
    <t>PROGRAMA ESTRATEGIA ALE 2024 (APORTACIÓN ESTATAL)</t>
  </si>
  <si>
    <t>VEHICULOS Y EQUIPOS TERRESTRES</t>
  </si>
  <si>
    <t>VEHICULOS Y EQUIPO DE TRANSPORTE</t>
  </si>
  <si>
    <t>Disponible/Subejercicio</t>
  </si>
  <si>
    <t>212-3</t>
  </si>
  <si>
    <t>Fondo de Aportación para la Infraestructura Social Municipal ejercicio 2012 (aportación federal)</t>
  </si>
  <si>
    <t>Nuevo Saldo</t>
  </si>
  <si>
    <t>212-4</t>
  </si>
  <si>
    <t>FAIS 2012 (APORTACIÓN FEDERAL)</t>
  </si>
  <si>
    <t>REGULARIZACIÓN DE VEHICULOS USADOS DE PROCEDENCIA EXTRANJERA 2023 (APORTACIÓN FEDERAL)</t>
  </si>
  <si>
    <t>2.5-06-23</t>
  </si>
  <si>
    <t>Suma de Importe Ajustado</t>
  </si>
  <si>
    <t>Suma de Nuevo Importe Ajustado</t>
  </si>
  <si>
    <t>Valores</t>
  </si>
  <si>
    <t>DIGITALIZACIÓN DE DOCUMENTOS DE POLITICA FISCAL</t>
  </si>
  <si>
    <t>ENTREGA RECEPCIÓN DE PRESIDENTE</t>
  </si>
  <si>
    <t>SOLICITUDES ABIERTAS DE CASANOVA VELLEJO A MAYO 2024</t>
  </si>
  <si>
    <t>ESTIMADOA DICIEMBRE 2024</t>
  </si>
  <si>
    <t>COMPLETO HASTA DICIEMBRE 2024</t>
  </si>
  <si>
    <t>SE TRANSFIRIO EL DISPONIBLE AL ARRENDMAIENTO DE LA BODEGA</t>
  </si>
  <si>
    <t>ESTIMADO A DICIEMBRE 2024</t>
  </si>
  <si>
    <t>ESTIMADO A DICIEMBRE 2024 CON PROPIOS</t>
  </si>
  <si>
    <t>35 millones por adendum del 20%</t>
  </si>
  <si>
    <t>1.5-03-24</t>
  </si>
  <si>
    <t>PRODDER 2024 (APORTACIÓN MUNICIPAL)</t>
  </si>
  <si>
    <t>APORTACIÓN MUNICIPAL DE PRODDER 2024</t>
  </si>
  <si>
    <t>INTERESES</t>
  </si>
  <si>
    <t>Etiquetas de fila</t>
  </si>
  <si>
    <t>(Varios elementos)</t>
  </si>
  <si>
    <t xml:space="preserve">Suma 2da Modificación </t>
  </si>
  <si>
    <t>Fuente de Financiamiento</t>
  </si>
  <si>
    <t>Total</t>
  </si>
  <si>
    <t>Programa / Proyecto</t>
  </si>
  <si>
    <t>Tipo de Gasto</t>
  </si>
  <si>
    <t>AMORTIZACION DE LA DEUDA Y DISMINUCION DE PASIVOS</t>
  </si>
  <si>
    <t>GASTO CAPITAL</t>
  </si>
  <si>
    <t>GASTO CORRIENTE</t>
  </si>
  <si>
    <t>CAPITULO</t>
  </si>
  <si>
    <t>Finalidad</t>
  </si>
  <si>
    <t>Función</t>
  </si>
  <si>
    <t>GOBIERNO</t>
  </si>
  <si>
    <t>DESARROLLO SOCIAL</t>
  </si>
  <si>
    <t>DESARROLLO ECONOMICO</t>
  </si>
  <si>
    <t>COORDINACION DE LA POLITICA DE GOBIERNO</t>
  </si>
  <si>
    <t xml:space="preserve">ASUNTOS DE ORDEN PÚBLICO Y DE SEGURIDAD INTERIOR </t>
  </si>
  <si>
    <t>PROTECCION AMBIENTAL</t>
  </si>
  <si>
    <t>VIVIENDA Y SERVICIOS A LA COMUNIDAD</t>
  </si>
  <si>
    <t>SALUD</t>
  </si>
  <si>
    <t>RECREACION, CULTURA Y OTRAS MANIFESTACIONES SOCIALES</t>
  </si>
  <si>
    <t>EDUCACIÓN</t>
  </si>
  <si>
    <t>PROTECCIÓN SOCIAL</t>
  </si>
  <si>
    <t xml:space="preserve">ASUNTOS ECONOMICOS, COMERCIALES Y LABORALES EN GENERAL </t>
  </si>
  <si>
    <t xml:space="preserve">CIENCIA, TECNOLOGIA E INNOVACION </t>
  </si>
  <si>
    <t/>
  </si>
  <si>
    <t>REINTEGRO</t>
  </si>
  <si>
    <t>502.1-11</t>
  </si>
  <si>
    <t>FONDO DE FORTALECIMIENTO MUNICIPAL 2011 (FORTAMUN)</t>
  </si>
  <si>
    <t>Apoyos y Subsidios</t>
  </si>
  <si>
    <t xml:space="preserve">Clasificador Funcional </t>
  </si>
  <si>
    <t>1.1-15-24</t>
  </si>
  <si>
    <t>CONSEJO DE COLABORACIÓN DEL MUNICIPIO DE TLAJOMULCO DE ZÚÑIGA</t>
  </si>
  <si>
    <t xml:space="preserve">NOMBRE </t>
  </si>
  <si>
    <t>PRODDER 2024 (APORTACIÓN FEDERAL)</t>
  </si>
  <si>
    <t>2.5-00</t>
  </si>
  <si>
    <t>Incluye wispok 200,000</t>
  </si>
  <si>
    <t xml:space="preserve">2da Modificación  </t>
  </si>
  <si>
    <t>MUNICIPIO DE TLAJOMULCO DE ZÚÑIGA, JALISCO</t>
  </si>
  <si>
    <t>2DA MODIFICACION A LA LEY DE INGRESOS PARA EL EJERCICIO FISCAL 2024</t>
  </si>
  <si>
    <t>CRI/LI</t>
  </si>
  <si>
    <t>DESCRIPCIÓN</t>
  </si>
  <si>
    <t>ESTIMADO</t>
  </si>
  <si>
    <t>2DA MODIFICACION</t>
  </si>
  <si>
    <t>AMPLIACIÓN</t>
  </si>
  <si>
    <t>TOTAL</t>
  </si>
  <si>
    <t>IMPUESTOS</t>
  </si>
  <si>
    <t>IMPUESTOS SOBRE LOS INGRESOS</t>
  </si>
  <si>
    <t>1.1.1</t>
  </si>
  <si>
    <t>Impuestos sobre espectáculos públicos</t>
  </si>
  <si>
    <t>1.1.1.1</t>
  </si>
  <si>
    <t>Función de circo y espectáculos de carpa</t>
  </si>
  <si>
    <t>1.1.1.2</t>
  </si>
  <si>
    <t>Conciertos, presentación de artistas, audiciones musicales, funciones de box, lucha libre, futbol, básquetbol, beisbol y otros espectáculos deportivos.</t>
  </si>
  <si>
    <t>1.1.1.3</t>
  </si>
  <si>
    <t>Peleas de gallos, palenques, carreras de caballos y similares</t>
  </si>
  <si>
    <t>1.1.1.4</t>
  </si>
  <si>
    <t>Eventos y espectáculos deportivos</t>
  </si>
  <si>
    <t>1.1.1.5</t>
  </si>
  <si>
    <t>Espectáculos culturales, teatrales, ballet, ópera y taurinos</t>
  </si>
  <si>
    <t>1.1.1.6</t>
  </si>
  <si>
    <t>Espectáculos taurinos y ecuestres</t>
  </si>
  <si>
    <t>1.1.1.7</t>
  </si>
  <si>
    <t>Otros espectáculos públicos</t>
  </si>
  <si>
    <t>IMPUESTOS SOBRE EL PATRIMONIO</t>
  </si>
  <si>
    <t>1.2.1</t>
  </si>
  <si>
    <t>Impuesto predial</t>
  </si>
  <si>
    <t>1.2.1.1</t>
  </si>
  <si>
    <t>Predios rústicos</t>
  </si>
  <si>
    <t>1.2.1.2</t>
  </si>
  <si>
    <t>Predios urbanos</t>
  </si>
  <si>
    <t>1.2.2</t>
  </si>
  <si>
    <t>Impuesto sobre transmisiones patrimoniales</t>
  </si>
  <si>
    <t>1.2.2.1</t>
  </si>
  <si>
    <t>Adquisición de departamentos, viviendas y casas para habitación</t>
  </si>
  <si>
    <t>1.2.2.2</t>
  </si>
  <si>
    <t>Regularización de terrenos</t>
  </si>
  <si>
    <t>1.2.3</t>
  </si>
  <si>
    <t>Impuestos sobre negocios jurídicos</t>
  </si>
  <si>
    <t>1.2.3.1</t>
  </si>
  <si>
    <t>Construcción de inmuebles</t>
  </si>
  <si>
    <t>1.2.3.2</t>
  </si>
  <si>
    <t>Reconstrucción de inmuebles</t>
  </si>
  <si>
    <t>1.2.3.3</t>
  </si>
  <si>
    <t>Ampliación de inmuebles</t>
  </si>
  <si>
    <t>IMPUESTO SOBRE LA PRODUCCIÓN, EL CONSUMO Y LAS TRANSACCIONES</t>
  </si>
  <si>
    <t>IMPUESTOS AL COMERCIO EXTERIOR</t>
  </si>
  <si>
    <t>IMPUESTOS SOBRE NÓMINAS Y ASIMILABLES</t>
  </si>
  <si>
    <t>IMPUESTOS ECOLÓGICOS</t>
  </si>
  <si>
    <t>ACCESORIOS DE LOS IMPUESTOS</t>
  </si>
  <si>
    <t>Recargos</t>
  </si>
  <si>
    <t>1.7.1.1</t>
  </si>
  <si>
    <t>Falta de pago</t>
  </si>
  <si>
    <t>Multas</t>
  </si>
  <si>
    <t>1.7.2.1</t>
  </si>
  <si>
    <t>Infracciones</t>
  </si>
  <si>
    <t>1.7.3</t>
  </si>
  <si>
    <t>Intereses</t>
  </si>
  <si>
    <t>1.7.3.1</t>
  </si>
  <si>
    <t>Plazo de créditos fiscales</t>
  </si>
  <si>
    <t>1.7.4</t>
  </si>
  <si>
    <t>Gastos de ejecución y de embargo</t>
  </si>
  <si>
    <t>1.7.4.1</t>
  </si>
  <si>
    <t>Gastos de notificación</t>
  </si>
  <si>
    <t>1.7.4.2</t>
  </si>
  <si>
    <t>Gastos de embargo</t>
  </si>
  <si>
    <t>1.7.4.3</t>
  </si>
  <si>
    <t>Otros gastos del procedimiento</t>
  </si>
  <si>
    <t>1.7.5</t>
  </si>
  <si>
    <t>Actualización</t>
  </si>
  <si>
    <t>1.7.5.1</t>
  </si>
  <si>
    <t>1.7.9</t>
  </si>
  <si>
    <t>Otros no especificados</t>
  </si>
  <si>
    <t>1.7.9.1</t>
  </si>
  <si>
    <t>Otros  accesorios</t>
  </si>
  <si>
    <t>OTROS IMPUESTOS</t>
  </si>
  <si>
    <t>1.8.1</t>
  </si>
  <si>
    <t>Impuestos extraordinarios</t>
  </si>
  <si>
    <t>1.8.1.1</t>
  </si>
  <si>
    <t>1.8.1.2</t>
  </si>
  <si>
    <t>Otros Impuestos</t>
  </si>
  <si>
    <t>IMPUESTOS NO COMPRENDIDOS EN LA LEY DE INGRESOS VIGENTE, CAUSADOS EN EJERCICIOS FISCALES ANTERIORES PENDIENTES DE LIQUIDACION O PAGO</t>
  </si>
  <si>
    <t>CUOTAS Y APORTACIONES DE SEGURIDAD SOCIAL</t>
  </si>
  <si>
    <t>APORTACIONES PARA FONDOS DE VIVIENDA</t>
  </si>
  <si>
    <t xml:space="preserve">CUOTAS PARA LA SEGURIDAD SOCIAL </t>
  </si>
  <si>
    <t>CUOTAS DE AHORRO PARA EL RETIRO</t>
  </si>
  <si>
    <t>OTRAS CUOTAS Y APORTACIONES PARA LA SEGURIDAD SOCIAL</t>
  </si>
  <si>
    <t>ACCESORIOS DE CUOTAS Y APORTACIONES DE SEGURIDAD SOCIAL</t>
  </si>
  <si>
    <t>CONTRIBUCIONES DE MEJORAS</t>
  </si>
  <si>
    <t>CONTRIBUCIÓN DE MEJORAS POR OBRAS PÚBLICAS</t>
  </si>
  <si>
    <t>Contribuciones de mejoras</t>
  </si>
  <si>
    <t>3.1.1.1</t>
  </si>
  <si>
    <t>Contribuciones de mejoras por obras públicas</t>
  </si>
  <si>
    <t>CONTRIBUCIONES DE MEJORAS NO COMPRENDIDAS EN LA LEY DE INGRESOS VIGENTE, CAUSADOS EN EJERCICIOS FISCALES ANTERIORES PENDIENTES DE LIQUIDACION O PAGO</t>
  </si>
  <si>
    <t>DERECHOS</t>
  </si>
  <si>
    <t>DERECHOS POR EL USO, GOCE, APROVECHAMIENTO O EXPLOTACIÓN DE BIENES DE DOMINIO PÚBLICO</t>
  </si>
  <si>
    <t>4.1.1</t>
  </si>
  <si>
    <t>Uso del piso</t>
  </si>
  <si>
    <t>4.1.1.1</t>
  </si>
  <si>
    <t>Estacionamientos exclusivos</t>
  </si>
  <si>
    <t>4.1.1.2</t>
  </si>
  <si>
    <t>Puestos permanentes y eventuales</t>
  </si>
  <si>
    <t>4.1.1.3</t>
  </si>
  <si>
    <t>Actividades comerciales e industriales</t>
  </si>
  <si>
    <t>4.1.1.4</t>
  </si>
  <si>
    <t>Espectáculos y diversiones públicas</t>
  </si>
  <si>
    <t>4.1.1.5</t>
  </si>
  <si>
    <t>Otros fines o actividades no previstas</t>
  </si>
  <si>
    <t>4.1.2</t>
  </si>
  <si>
    <t>Estacionamientos</t>
  </si>
  <si>
    <t>4.1.2.1</t>
  </si>
  <si>
    <t>Concesión de estacionamientos</t>
  </si>
  <si>
    <t>4.1.3</t>
  </si>
  <si>
    <t>De los Cementerios de dominio público</t>
  </si>
  <si>
    <t>4.1.3.1</t>
  </si>
  <si>
    <t>Lotes uso perpetuidad y temporal</t>
  </si>
  <si>
    <t>4.1.3.2</t>
  </si>
  <si>
    <t>Mantenimiento</t>
  </si>
  <si>
    <t>4.1.3.3</t>
  </si>
  <si>
    <t>Venta de gavetas a perpetuidad</t>
  </si>
  <si>
    <t>4.1.3.4</t>
  </si>
  <si>
    <t>Otros en cementerios</t>
  </si>
  <si>
    <t>4.1.4</t>
  </si>
  <si>
    <t>Uso, goce, aprovechamiento o explotación de otros bienes de dominio público</t>
  </si>
  <si>
    <t>4.1.4.1</t>
  </si>
  <si>
    <t>Arrendamiento o concesión de locales en mercados</t>
  </si>
  <si>
    <t>4.1.4.2</t>
  </si>
  <si>
    <t xml:space="preserve">Arrendamiento o concesión de kioscos en plazas y jardines </t>
  </si>
  <si>
    <t>4.1.4.3</t>
  </si>
  <si>
    <t>Arrendamiento o concesión de escusados y baños</t>
  </si>
  <si>
    <t>4.1.4.4</t>
  </si>
  <si>
    <t>Arrendamiento de inmuebles para anuncios</t>
  </si>
  <si>
    <t>4.1.4.5</t>
  </si>
  <si>
    <t>Otros arrendamientos o concesiones de bienes</t>
  </si>
  <si>
    <t>DERECHOS POR PRESTACIÓN DE SERVICIOS</t>
  </si>
  <si>
    <t>4.3.1</t>
  </si>
  <si>
    <t>Licencias y permisos de giros</t>
  </si>
  <si>
    <t>4.3.1.1</t>
  </si>
  <si>
    <t>Licencias, permisos o autorización de giros con venta de bebidas alcohólicas</t>
  </si>
  <si>
    <t>4.3.1.2</t>
  </si>
  <si>
    <t>Licencias, permisos o autorización de giros con servicios de bebidas alcohólicas</t>
  </si>
  <si>
    <t>4.3.1.3</t>
  </si>
  <si>
    <t>Licencias, permisos o autorización de otros conceptos distintos a los anteriores giros con bebidas alcohólicas</t>
  </si>
  <si>
    <t>4.3.1.4</t>
  </si>
  <si>
    <t>Permiso para el funcionamiento de horario extraordinario</t>
  </si>
  <si>
    <t>4.3.2</t>
  </si>
  <si>
    <t>Licencias y permisos para anuncios</t>
  </si>
  <si>
    <t>4.3.2.1</t>
  </si>
  <si>
    <t>Licencias y permisos de anuncios permanentes</t>
  </si>
  <si>
    <t>4.3.2.2</t>
  </si>
  <si>
    <t>Licencias y permisos de anuncios eventuales</t>
  </si>
  <si>
    <t>4.3.2.3</t>
  </si>
  <si>
    <t>Licencias y permisos de anuncios distintos a los anteriores</t>
  </si>
  <si>
    <t>4.3.3</t>
  </si>
  <si>
    <t>Licencias de construcción, reconstrucción, reparación o demolición de obras</t>
  </si>
  <si>
    <t>4.3.3.1</t>
  </si>
  <si>
    <t>Licencias de construcción</t>
  </si>
  <si>
    <t>4.3.3.2</t>
  </si>
  <si>
    <t>Licencias para demolición</t>
  </si>
  <si>
    <t>4.3.3.3</t>
  </si>
  <si>
    <t>Licencias para remodelación</t>
  </si>
  <si>
    <t>4.3.3.4</t>
  </si>
  <si>
    <t>Licencias para reconstrucción, reestructuración o adaptación</t>
  </si>
  <si>
    <t>4.3.3.5</t>
  </si>
  <si>
    <t>Licencias para ocupación provisional en la vía pública</t>
  </si>
  <si>
    <t>4.3.3.6</t>
  </si>
  <si>
    <t>Licencias para movimientos de tierras</t>
  </si>
  <si>
    <t>4.3.3.7</t>
  </si>
  <si>
    <t>Licencias similares no previstas en las anteriores</t>
  </si>
  <si>
    <t>4.3.4</t>
  </si>
  <si>
    <t>Alineamiento, designación de número oficial e inspección</t>
  </si>
  <si>
    <t>4.3.4.1</t>
  </si>
  <si>
    <t>Alineamiento</t>
  </si>
  <si>
    <t>4.3.4.2</t>
  </si>
  <si>
    <t>Designación de número oficial</t>
  </si>
  <si>
    <t>4.3.4.3</t>
  </si>
  <si>
    <t>Inspección de valor sobre inmuebles</t>
  </si>
  <si>
    <t>4.3.4.4</t>
  </si>
  <si>
    <t>Otros servicios similares</t>
  </si>
  <si>
    <t>4.3.5</t>
  </si>
  <si>
    <t>Licencias de cambio de régimen de propiedad y urbanización</t>
  </si>
  <si>
    <t>4.3.5.1</t>
  </si>
  <si>
    <t>Licencia de cambio de régimen de propiedad</t>
  </si>
  <si>
    <t>4.3.5.2</t>
  </si>
  <si>
    <t>Licencia de urbanización</t>
  </si>
  <si>
    <t>4.3.5.3</t>
  </si>
  <si>
    <t>Peritaje, dictamen e inspección de carácter extraordinario</t>
  </si>
  <si>
    <t>4.3.5.4</t>
  </si>
  <si>
    <t>Aprovechamiento de la infraestructura básica existente (vialidades)</t>
  </si>
  <si>
    <t>4.3.5.5</t>
  </si>
  <si>
    <t>Otros servicios en cambio de régimen de propiedad y urbanización</t>
  </si>
  <si>
    <t>4.3.6</t>
  </si>
  <si>
    <t>Servicios por obras</t>
  </si>
  <si>
    <t>4.3.6.1</t>
  </si>
  <si>
    <t>Medición de terrenos</t>
  </si>
  <si>
    <t>4.3.6.2</t>
  </si>
  <si>
    <t>Autorización para romper pavimento, banquetas o machuelos</t>
  </si>
  <si>
    <t>4.3.6.3</t>
  </si>
  <si>
    <t>Autorización para construcciones de infraestructura en la vía pública</t>
  </si>
  <si>
    <t>4.3.7</t>
  </si>
  <si>
    <t>Regularizaciones de los registros de obra</t>
  </si>
  <si>
    <t>4.3.7.1</t>
  </si>
  <si>
    <t>Regularización de predios en zonas de origen ejidal destinados al uso de casa habitación</t>
  </si>
  <si>
    <t>4.3.7.2</t>
  </si>
  <si>
    <t>Regularización de edificaciones existentes de uso no habitacional en zonas de origen ejidal con antigüedad mayor a los 5 años</t>
  </si>
  <si>
    <t>4.3.7.3</t>
  </si>
  <si>
    <t>Regularización de edificaciones existentes de uso no habitación en zonas de origen ejidal con antigüedad de hasta 5 años</t>
  </si>
  <si>
    <t>4.3.8</t>
  </si>
  <si>
    <t>Servicios de sanidad</t>
  </si>
  <si>
    <t>4.3.8.1</t>
  </si>
  <si>
    <t>Inhumaciones y reinhumaciones</t>
  </si>
  <si>
    <t>4.3.8.2</t>
  </si>
  <si>
    <t>Exhumaciones</t>
  </si>
  <si>
    <t>4.3.8.3</t>
  </si>
  <si>
    <t>Servicio de cremación</t>
  </si>
  <si>
    <t>4.3.8.4</t>
  </si>
  <si>
    <t>Traslado de cadáveres fuera del municipio</t>
  </si>
  <si>
    <t>4.3.9</t>
  </si>
  <si>
    <t>Servicio de limpieza, recolección, traslado, tratamiento y disposición final de residuos</t>
  </si>
  <si>
    <t>4.3.9.1</t>
  </si>
  <si>
    <t>Recolección y traslado de basura, desechos o desperdicios no peligrosos</t>
  </si>
  <si>
    <t>4.3.9.2</t>
  </si>
  <si>
    <t>Recolección y traslado de basura, desechos o desperdicios peligrosos</t>
  </si>
  <si>
    <t>4.3.9.3</t>
  </si>
  <si>
    <t>Limpieza de lotes baldíos, jardines, prados, banquetas y similares</t>
  </si>
  <si>
    <t>4.3.9.4</t>
  </si>
  <si>
    <t>Servicio exclusivo de camiones de aseo</t>
  </si>
  <si>
    <t>4.3.9.5</t>
  </si>
  <si>
    <t>Por utilizar tiraderos y rellenos sanitarios del municipio</t>
  </si>
  <si>
    <t>4.3.9.9</t>
  </si>
  <si>
    <t>4.3.10</t>
  </si>
  <si>
    <t>Agua potable y alcantarillado</t>
  </si>
  <si>
    <t>4.3.10.1</t>
  </si>
  <si>
    <t>Servicio doméstico</t>
  </si>
  <si>
    <t>4.3.10.2</t>
  </si>
  <si>
    <t>Servicio no doméstico</t>
  </si>
  <si>
    <t>4.3.10.3</t>
  </si>
  <si>
    <t>Predios baldíos</t>
  </si>
  <si>
    <t>4.3.10.4</t>
  </si>
  <si>
    <t>Servicios en localidades</t>
  </si>
  <si>
    <t>4.3.10.5</t>
  </si>
  <si>
    <t>20% para el saneamiento de las aguas residuales</t>
  </si>
  <si>
    <t>4.3.10.6</t>
  </si>
  <si>
    <t>3% para la infraestructura básica existente</t>
  </si>
  <si>
    <t>4.3.10.7</t>
  </si>
  <si>
    <t>Aprovechamiento de la infraestructura básica existente</t>
  </si>
  <si>
    <t>4.3.10.8</t>
  </si>
  <si>
    <t>Conexión o reconexión al servicio</t>
  </si>
  <si>
    <t>4.3.10.9</t>
  </si>
  <si>
    <t>Otros servicios de Agua Potable no previstos</t>
  </si>
  <si>
    <t>4.3.11</t>
  </si>
  <si>
    <t>Rastro</t>
  </si>
  <si>
    <t>4.3.11.1</t>
  </si>
  <si>
    <t>Autorización de matanza</t>
  </si>
  <si>
    <t>4.3.11.2</t>
  </si>
  <si>
    <t>Autorización de salida de animales del rastro para envíos fuera del municipio</t>
  </si>
  <si>
    <t>4.3.11.3</t>
  </si>
  <si>
    <t>Autorización de la introducción de ganado al rastro en horas extraordinarias</t>
  </si>
  <si>
    <t>4.3.11.4</t>
  </si>
  <si>
    <t>Sello de inspección sanitaria</t>
  </si>
  <si>
    <t>4.3.11.5</t>
  </si>
  <si>
    <t>Acarreo de carnes en camiones del municipio</t>
  </si>
  <si>
    <t>4.3.11.6</t>
  </si>
  <si>
    <t>Servicios de matanza en el rastro municipal</t>
  </si>
  <si>
    <t>4.3.11.7</t>
  </si>
  <si>
    <t>Venta de productos obtenidos en el rastro</t>
  </si>
  <si>
    <t>4.3.11.9</t>
  </si>
  <si>
    <t>Otros servicios prestados por el rastro municipal</t>
  </si>
  <si>
    <t>4.3.12</t>
  </si>
  <si>
    <t>Registro civil</t>
  </si>
  <si>
    <t>4.3.12.1</t>
  </si>
  <si>
    <t xml:space="preserve">Servicios en oficina fuera del horario </t>
  </si>
  <si>
    <t>4.3.12.2</t>
  </si>
  <si>
    <t>Servicios a domicilio</t>
  </si>
  <si>
    <t>4.3.12.3</t>
  </si>
  <si>
    <t>Anotaciones e inserciones en actas</t>
  </si>
  <si>
    <t>4.3.13</t>
  </si>
  <si>
    <t>Certificaciones</t>
  </si>
  <si>
    <t>4.3.13.1</t>
  </si>
  <si>
    <t>Expedición de certificados, certificaciones, constancias o copias certificadas</t>
  </si>
  <si>
    <t>4.3.13.2</t>
  </si>
  <si>
    <t>Extractos de actas</t>
  </si>
  <si>
    <t>4.3.13.3</t>
  </si>
  <si>
    <t>Dictámenes de trazo, uso y destino</t>
  </si>
  <si>
    <t>4.3.13.4</t>
  </si>
  <si>
    <t>Certificados o autorizaciones especiales</t>
  </si>
  <si>
    <t>4.3.14</t>
  </si>
  <si>
    <t>Servicios de catastro</t>
  </si>
  <si>
    <t>4.3.14.1</t>
  </si>
  <si>
    <t>Copias de planos</t>
  </si>
  <si>
    <t>4.3.14.2</t>
  </si>
  <si>
    <t>Certificaciones catastrales</t>
  </si>
  <si>
    <t>4.3.14.3</t>
  </si>
  <si>
    <t>Informes catastrales</t>
  </si>
  <si>
    <t>4.3.14.4</t>
  </si>
  <si>
    <t>Deslindes catastrales</t>
  </si>
  <si>
    <t>4.3.14.5</t>
  </si>
  <si>
    <t>Dictámenes catastrales</t>
  </si>
  <si>
    <t>4.3.14.6</t>
  </si>
  <si>
    <t>Revisión y autorización de avalúos</t>
  </si>
  <si>
    <t>OTROS DERECHOS</t>
  </si>
  <si>
    <t>4.4.1</t>
  </si>
  <si>
    <t>Derechos no especificados</t>
  </si>
  <si>
    <t>4.4.1.1</t>
  </si>
  <si>
    <t>Servicios prestados en horas hábiles</t>
  </si>
  <si>
    <t>4.4.1.2</t>
  </si>
  <si>
    <t>Servicios prestados en horas inhábiles</t>
  </si>
  <si>
    <t>4.4.1.3</t>
  </si>
  <si>
    <t>Solicitudes de información</t>
  </si>
  <si>
    <t>4.4.1.4</t>
  </si>
  <si>
    <t>Servicios médicos</t>
  </si>
  <si>
    <t>4.4.1.9</t>
  </si>
  <si>
    <t>Otros servicios no especificados</t>
  </si>
  <si>
    <t>ACCESORIOS DE DERECHOS</t>
  </si>
  <si>
    <t>4.5.1</t>
  </si>
  <si>
    <t>4.5.1.1</t>
  </si>
  <si>
    <t>4.5.2</t>
  </si>
  <si>
    <t>4.5.2.1</t>
  </si>
  <si>
    <t>4.5.3</t>
  </si>
  <si>
    <t>4.5.3.1</t>
  </si>
  <si>
    <t>4.5.4</t>
  </si>
  <si>
    <t>4.5.4.1</t>
  </si>
  <si>
    <t>4.5.4.2</t>
  </si>
  <si>
    <t>4.5.4.3</t>
  </si>
  <si>
    <t>4.5.5</t>
  </si>
  <si>
    <t>4.5.5.1</t>
  </si>
  <si>
    <t>4.5.9</t>
  </si>
  <si>
    <t>4.5.9.9</t>
  </si>
  <si>
    <t>DERECHOS NO COMPRENDIDOS EN LA LEY DE INGRESOS VIGENTE, CAUSADOS EN EJERCICIOS FISCALES ANTERIORES PENDIENTES DE LIQUIDACION O PAGO</t>
  </si>
  <si>
    <t>4.9.1</t>
  </si>
  <si>
    <t>DERECHOS NO COMPRENDIDOS EN LA LEY DE INGRESOS VIGENTE DE EJERCICIOS FISCALES ANTERIORES</t>
  </si>
  <si>
    <t>4.9.1.1</t>
  </si>
  <si>
    <t>Derechos no comprendidos en la ley de ingresos vigente causados en ejercicios fiscales anteriores</t>
  </si>
  <si>
    <t>PRODUCTOS</t>
  </si>
  <si>
    <t>5.1.1</t>
  </si>
  <si>
    <t>Uso, goce, aprovechamiento o explotación de  bienes de dominio privado</t>
  </si>
  <si>
    <t>5.1.1.1</t>
  </si>
  <si>
    <t>5.1.1.2</t>
  </si>
  <si>
    <t>5.1.1.3</t>
  </si>
  <si>
    <t>5.1.1.4</t>
  </si>
  <si>
    <t>5.1.1.9</t>
  </si>
  <si>
    <t>5.1.2</t>
  </si>
  <si>
    <t>Cementerios de dominio privado</t>
  </si>
  <si>
    <t>5.1.2.1</t>
  </si>
  <si>
    <t>5.1.2.2</t>
  </si>
  <si>
    <t>5.1.2.3</t>
  </si>
  <si>
    <t>5.1.2.9</t>
  </si>
  <si>
    <t>Otros</t>
  </si>
  <si>
    <t>5.1.9</t>
  </si>
  <si>
    <t>Productos diversos</t>
  </si>
  <si>
    <t>5.1.9.1</t>
  </si>
  <si>
    <t>Formas y ediciones impresas</t>
  </si>
  <si>
    <t>5.1.9.2</t>
  </si>
  <si>
    <t>Calcomanías, credenciales, placas, escudos y otros medios de identificación</t>
  </si>
  <si>
    <t>5.1.9.3</t>
  </si>
  <si>
    <t>Depósito de vehículos</t>
  </si>
  <si>
    <t>5.1.9.4</t>
  </si>
  <si>
    <t>Explotación de bienes municipales de dominio privado</t>
  </si>
  <si>
    <t>5.1.9.5</t>
  </si>
  <si>
    <t>Productos o utilidades de talleres y centros de trabajo</t>
  </si>
  <si>
    <t>5.1.9.6</t>
  </si>
  <si>
    <t>Venta de esquilmos, productos de aparcería, desechos y basuras</t>
  </si>
  <si>
    <t>5.1.9.7</t>
  </si>
  <si>
    <t>Venta de productos procedentes de viveros y jardines</t>
  </si>
  <si>
    <t>5.1.9.8</t>
  </si>
  <si>
    <t>Por proporcionar información en documentos o elementos técnicos</t>
  </si>
  <si>
    <t>5.1.9.9</t>
  </si>
  <si>
    <t>Otros productos no especificados</t>
  </si>
  <si>
    <t>PRODUCTOS NO COMPRENDIDOS EN LA LEY DE INGRESOS VIGENTE, CAUSADOS EN EJERCICIOS FISCALES ANTERIORES PENDIENTES DE LIQUIDACION O PAGO</t>
  </si>
  <si>
    <t>APROVECHAMIENTOS</t>
  </si>
  <si>
    <t>6.1.2</t>
  </si>
  <si>
    <t>6.1.2.1</t>
  </si>
  <si>
    <t>6.1.3</t>
  </si>
  <si>
    <t>Indemnizaciones</t>
  </si>
  <si>
    <t>6.1.3.1</t>
  </si>
  <si>
    <t>6.1.4</t>
  </si>
  <si>
    <t>Reintegros</t>
  </si>
  <si>
    <t>6.1.4.1</t>
  </si>
  <si>
    <t>6.1.5</t>
  </si>
  <si>
    <t>Aprovechamiento provenientes de obras públicas</t>
  </si>
  <si>
    <t>6.1.5.1</t>
  </si>
  <si>
    <t>Aprovechamientos provenientes de obras públicas</t>
  </si>
  <si>
    <t>6.1.6</t>
  </si>
  <si>
    <t>Aprovechamiento por participaciones derivadas de la aplicación de leyes</t>
  </si>
  <si>
    <t>6.1.6.1</t>
  </si>
  <si>
    <t>6.1.7</t>
  </si>
  <si>
    <t>Aprovechamientos por aportaciones y cooperaciones</t>
  </si>
  <si>
    <t>6.1.7.1</t>
  </si>
  <si>
    <t>6.1.8</t>
  </si>
  <si>
    <t>Otros aprovechamientos</t>
  </si>
  <si>
    <t>6.1.8.1</t>
  </si>
  <si>
    <t>Otros  aprovechamientos</t>
  </si>
  <si>
    <t>APROVECHAMIENTOS PATRIMONIALES</t>
  </si>
  <si>
    <t>ACCESORIOS DE APROVECHAMIENTOS</t>
  </si>
  <si>
    <t>6.3.1</t>
  </si>
  <si>
    <t>6.3.1.9</t>
  </si>
  <si>
    <t>Accesorios en aprovechamientos</t>
  </si>
  <si>
    <t>APROVECHAMIENTOS NO COMPRENDIDOS EN LA LEY DE INGRESOS VIGENTE, CAUSADOS EN EJERCICIOS FISCALES ANTERIORES PENDIENTES DE LIQUIDACION O PAGO</t>
  </si>
  <si>
    <t>6.9.1</t>
  </si>
  <si>
    <t>APROVECHAMIENTOS NO COMPRENDIDOS EN LA LEY DE INGRESOS VIGENTE</t>
  </si>
  <si>
    <t>6.9.1.1</t>
  </si>
  <si>
    <t>Aprovechamientos no comprendidos en la ley de ingresos vigente, ejercicios anteriores</t>
  </si>
  <si>
    <t>INGRESOS POR VENTA DE BIENES, PRESTACIÓN DE SERVICIOS Y OTROS INGRESOS</t>
  </si>
  <si>
    <t>INGRESOS POR VENTA DE BIENES Y PRESTACION DE SERVICIOS DE INSTITUCIONES PUBLICAS DE SEGURIDAD SOCIAL</t>
  </si>
  <si>
    <t>INGRESOS POR VENTA DE BIENES Y PRESTACION DE SERVICIOS DE EMPRESAS PRODUCTIVAS DEL ESTADO</t>
  </si>
  <si>
    <t>INGRESOS POR VENTA DE BIENES Y PRESTACION DE SERVICIOS DE ENTIDADES PARAESTATALES Y FIDEICOMISOS NO EMPRESARIALES Y NO FINANCIEROS</t>
  </si>
  <si>
    <t>INGRESOS POR VENTA DE BIENES Y PRESTACION DE SERVICIOS DE ENTIDADES PARAESTATALES EMPRESARIALES NO FINANCIERAS CON PARTICIPACION ESTATAL MAYORITARIA</t>
  </si>
  <si>
    <t>INGRESOS POR VENTA DE BIENES Y PRESTACION DE SERVICIOS DE ENTIDADES PARAESTATALES EMPRESARIALES FINANCIERAS MONETARIAS CON PARTICIPACION ESTATAL MAYORITARIA</t>
  </si>
  <si>
    <t>INGRESOS POR VENTA DE BIENES Y PRESTACION DE SERVICIOS DE ENTIDADES PARAESTATALES EMPRESARIALES FINANCIERAS NO MONETARIAS CON PARTICIPACION ESTATAL MAYORITARIA</t>
  </si>
  <si>
    <t>INGRESOS POR VENTA DE BIENES Y PRESTACION DE SERVICIOS DE FIDEICOMISOS FINANCIEROS PUBLICOS CON PARTICIPACION ESTATAL MAYORITARIA</t>
  </si>
  <si>
    <t>INGRESOS POR VENTA DE BIENES Y PRESTACION DE SERVICIOS DE LOS PODERES LEGISLATIVO Y JUDICIAL, Y DE LOS ORGANOS AUTONOMOS</t>
  </si>
  <si>
    <t>OTROS INGRESOS</t>
  </si>
  <si>
    <t>7.9.1</t>
  </si>
  <si>
    <t>Otros ingresos y beneficios</t>
  </si>
  <si>
    <t>7.9.1.1</t>
  </si>
  <si>
    <t xml:space="preserve">Otros ingresos y beneficios varios </t>
  </si>
  <si>
    <t>PARTICIPACIONES, APORTACIONES, CONVENIOS, INCENTIVOS DERIVADOS DE LA COLABORACION FISCAL Y FONDOS DISTINTOS DE APORTACIONES</t>
  </si>
  <si>
    <t>PARTICIPACIONES</t>
  </si>
  <si>
    <t>8.1.1</t>
  </si>
  <si>
    <t>Participaciones Federales</t>
  </si>
  <si>
    <t>8.1.1.1</t>
  </si>
  <si>
    <t>Fondo General de Participaciones</t>
  </si>
  <si>
    <t>8.1.1.2</t>
  </si>
  <si>
    <t>Fondo de Fomento Municipal</t>
  </si>
  <si>
    <t>8.1.1.3</t>
  </si>
  <si>
    <t>Fondo de Fiscalizacion y Recaudacion</t>
  </si>
  <si>
    <t>8.1.1.4</t>
  </si>
  <si>
    <t>Impuesto Especial Sobre Produccion y Servicios</t>
  </si>
  <si>
    <t>8.1.1.5</t>
  </si>
  <si>
    <t>Gasolinas y Diesel</t>
  </si>
  <si>
    <t>8.1.1.6</t>
  </si>
  <si>
    <t>Fondo de Impuesto Sobre la Renta</t>
  </si>
  <si>
    <t>8.1.1.7</t>
  </si>
  <si>
    <t>Fondo de Estabilización de los Ingresos de las Entidades Federativas</t>
  </si>
  <si>
    <t>8.1.2</t>
  </si>
  <si>
    <t>Estatales</t>
  </si>
  <si>
    <t>8.1.2.1</t>
  </si>
  <si>
    <t>Participaciones Estatales</t>
  </si>
  <si>
    <t>APORTACIONES</t>
  </si>
  <si>
    <t>8.2.1</t>
  </si>
  <si>
    <t>Aportaciones federales</t>
  </si>
  <si>
    <t>8.2.1.1</t>
  </si>
  <si>
    <t>Del fondo de infraestructura social municipal</t>
  </si>
  <si>
    <t>8.2.1.2</t>
  </si>
  <si>
    <t>Rendimientos financieros del fondo de aportaciones para la infraestructura social</t>
  </si>
  <si>
    <t>8.2.1.3</t>
  </si>
  <si>
    <t>Del fondo para el fortalecimiento municipal</t>
  </si>
  <si>
    <t>8.2.1.4</t>
  </si>
  <si>
    <t>Rendimientos financieros del fondo de aportaciones para el fortalecimiento municipal</t>
  </si>
  <si>
    <t>CONVENIOS</t>
  </si>
  <si>
    <t>8.3.1</t>
  </si>
  <si>
    <t>Convenios</t>
  </si>
  <si>
    <t>8.3.1.1</t>
  </si>
  <si>
    <t>Derivados del Gobierno Federal</t>
  </si>
  <si>
    <t>8.3.1.2</t>
  </si>
  <si>
    <t>Derivados del Gobierno Estatal</t>
  </si>
  <si>
    <t>8.3.1.9</t>
  </si>
  <si>
    <t>Otros Convenios</t>
  </si>
  <si>
    <t>INCENTIVOS DERIVADOS DE LA COLABORACION FISCAL</t>
  </si>
  <si>
    <t>8.4.1</t>
  </si>
  <si>
    <t>INCENTIVOS DE LA COLABORACION FISCAL</t>
  </si>
  <si>
    <t>8.4.1.1</t>
  </si>
  <si>
    <t>Tenencia o Uso de Vehiculos</t>
  </si>
  <si>
    <t>8.4.1.2</t>
  </si>
  <si>
    <t>Fondo de Compensación ISAN</t>
  </si>
  <si>
    <t>8.4.1.3</t>
  </si>
  <si>
    <t>Impuesto Sobre Automoviles Nuevos</t>
  </si>
  <si>
    <t>8.4.1.4</t>
  </si>
  <si>
    <t>Otros Incentivos Economicos</t>
  </si>
  <si>
    <t>FONDOS DISTINTOS DE APORTACIONES</t>
  </si>
  <si>
    <t>TRANSFERENCIAS, ASIGNACIONES, SUBSIDIOS Y SUBVENCIONES, Y PENSIONES Y JUBILACIONES</t>
  </si>
  <si>
    <t>TRANSFERENCIAS Y ASIGNACIONES</t>
  </si>
  <si>
    <t>9.1.1</t>
  </si>
  <si>
    <t>Transferencias internas y asignaciones al sector público</t>
  </si>
  <si>
    <t>9.1.1.1</t>
  </si>
  <si>
    <t>SUBSIDIOS Y SUBVENCIONES</t>
  </si>
  <si>
    <t>9.3.1</t>
  </si>
  <si>
    <t>Subsidio</t>
  </si>
  <si>
    <t>9.3.1.1</t>
  </si>
  <si>
    <t>9.3.2</t>
  </si>
  <si>
    <t>Subvenciones</t>
  </si>
  <si>
    <t>9.3.2.1</t>
  </si>
  <si>
    <t>PENSIONES Y JUBILACIONES</t>
  </si>
  <si>
    <t>TRANSFERENCIAS DEL FONDO MEXICANO DEL PETROLEO PARA LA ESTABILIZACION Y EL DESARROLLO</t>
  </si>
  <si>
    <t>INGRESOS DERIVADOS DE FINANCIAMIENTO</t>
  </si>
  <si>
    <t>ENDEUDAMIENTO INTERNO</t>
  </si>
  <si>
    <t>10.1.0.1</t>
  </si>
  <si>
    <t>Financiamientos</t>
  </si>
  <si>
    <t>10.1.0.1.1</t>
  </si>
  <si>
    <t>Banca oficial</t>
  </si>
  <si>
    <t>10.1.0.1.2</t>
  </si>
  <si>
    <t>Banca comercial</t>
  </si>
  <si>
    <t>10.1.0.1.3</t>
  </si>
  <si>
    <t>Créditos financieros</t>
  </si>
  <si>
    <t>10.1.0.1.9</t>
  </si>
  <si>
    <t>Otros financiamientos no especificados</t>
  </si>
  <si>
    <t>ENDEUDAMIENTO EXTERNO</t>
  </si>
  <si>
    <t>FINANCIAMIENTO INTERNO</t>
  </si>
  <si>
    <t>Suma de 2da ampliación</t>
  </si>
  <si>
    <t>Suma de Nuevo Saldo</t>
  </si>
  <si>
    <t>Reducción/Ampliación</t>
  </si>
  <si>
    <t>Bolsa para la siguiente administración</t>
  </si>
  <si>
    <t>2da Modificación con ajustes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</si>
</sst>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3">
    <numFmt numFmtId="43" formatCode="_-* #,##0.00_-;\-* #,##0.00_-;_-* &quot;-&quot;??_-;_-@_-"/>
    <numFmt numFmtId="164" formatCode="&quot;$&quot;#,##0.00"/>
    <numFmt numFmtId="165" formatCode="#,##0.00_ ;[Red]\-#,##0.00\ "/>
  </numFmts>
  <fonts count="15" x14ac:knownFonts="1">
    <font>
      <sz val="11"/>
      <color theme="1"/>
      <name val="Calibri"/>
      <family val="2"/>
      <scheme val="minor"/>
    </font>
    <font>
      <b/>
      <sz val="11"/>
      <color theme="1"/>
      <name val="Calibri"/>
      <family val="2"/>
      <scheme val="minor"/>
    </font>
    <font>
      <sz val="11"/>
      <color theme="1"/>
      <name val="Calibri"/>
      <family val="2"/>
      <scheme val="minor"/>
    </font>
    <font>
      <sz val="11"/>
      <color theme="1"/>
      <name val="Calibri"/>
      <family val="2"/>
    </font>
    <font>
      <sz val="11"/>
      <color rgb="FF000000"/>
      <name val="Calibri"/>
      <family val="2"/>
    </font>
    <font>
      <sz val="11"/>
      <color rgb="FF000000"/>
      <name val="Calibri"/>
      <family val="2"/>
      <scheme val="minor"/>
    </font>
    <font>
      <b/>
      <sz val="11"/>
      <color rgb="FF000000"/>
      <name val="Calibri"/>
      <family val="2"/>
    </font>
    <font>
      <sz val="11"/>
      <color rgb="FF080000"/>
      <name val="Calibri"/>
      <family val="2"/>
      <scheme val="minor"/>
    </font>
    <font>
      <sz val="11"/>
      <color theme="0"/>
      <name val="Calibri"/>
      <family val="2"/>
      <scheme val="minor"/>
    </font>
    <font>
      <sz val="11"/>
      <color theme="9"/>
      <name val="Calibri"/>
      <family val="2"/>
      <scheme val="minor"/>
    </font>
    <font>
      <sz val="9"/>
      <color theme="1"/>
      <name val="Calibri"/>
      <family val="2"/>
      <scheme val="minor"/>
    </font>
    <font>
      <b/>
      <sz val="12"/>
      <color rgb="FF000000"/>
      <name val="Arial"/>
      <family val="2"/>
    </font>
    <font>
      <b/>
      <sz val="12"/>
      <color rgb="FFFFFFFF"/>
      <name val="Arial"/>
      <family val="2"/>
    </font>
    <font>
      <b/>
      <sz val="12"/>
      <color theme="1"/>
      <name val="Arial"/>
      <family val="2"/>
    </font>
    <font>
      <sz val="12"/>
      <color rgb="FF000000"/>
      <name val="Arial"/>
      <family val="2"/>
    </font>
  </fonts>
  <fills count="14">
    <fill>
      <patternFill patternType="none"/>
    </fill>
    <fill>
      <patternFill patternType="gray125"/>
    </fill>
    <fill>
      <patternFill patternType="solid">
        <fgColor theme="9" tint="0.59999389629810485"/>
        <bgColor indexed="64"/>
      </patternFill>
    </fill>
    <fill>
      <patternFill patternType="solid">
        <fgColor rgb="FFFFFF00"/>
        <bgColor indexed="64"/>
      </patternFill>
    </fill>
    <fill>
      <patternFill patternType="solid">
        <fgColor theme="3" tint="0.79998168889431442"/>
        <bgColor indexed="64"/>
      </patternFill>
    </fill>
    <fill>
      <patternFill patternType="solid">
        <fgColor rgb="FF92D050"/>
        <bgColor indexed="64"/>
      </patternFill>
    </fill>
    <fill>
      <patternFill patternType="solid">
        <fgColor theme="3" tint="0.59999389629810485"/>
        <bgColor indexed="64"/>
      </patternFill>
    </fill>
    <fill>
      <patternFill patternType="solid">
        <fgColor theme="4" tint="0.39997558519241921"/>
        <bgColor indexed="64"/>
      </patternFill>
    </fill>
    <fill>
      <patternFill patternType="solid">
        <fgColor theme="9" tint="0.39997558519241921"/>
        <bgColor indexed="64"/>
      </patternFill>
    </fill>
    <fill>
      <patternFill patternType="solid">
        <fgColor theme="8" tint="0.39997558519241921"/>
        <bgColor indexed="64"/>
      </patternFill>
    </fill>
    <fill>
      <patternFill patternType="solid">
        <fgColor theme="9" tint="0.79998168889431442"/>
        <bgColor indexed="64"/>
      </patternFill>
    </fill>
    <fill>
      <patternFill patternType="solid">
        <fgColor rgb="FFFFE6CB"/>
        <bgColor indexed="64"/>
      </patternFill>
    </fill>
    <fill>
      <patternFill patternType="solid">
        <fgColor rgb="FF00A79D"/>
        <bgColor indexed="64"/>
      </patternFill>
    </fill>
    <fill>
      <patternFill patternType="solid">
        <fgColor rgb="FFFFF2D4"/>
        <bgColor indexed="64"/>
      </patternFill>
    </fill>
  </fills>
  <borders count="20">
    <border>
      <left/>
      <right/>
      <top/>
      <bottom/>
      <diagonal/>
    </border>
    <border>
      <left style="thin">
        <color indexed="64"/>
      </left>
      <right style="thin">
        <color indexed="64"/>
      </right>
      <top style="thin">
        <color indexed="64"/>
      </top>
      <bottom style="thin">
        <color indexed="64"/>
      </bottom>
      <diagonal/>
    </border>
    <border>
      <left style="thin">
        <color indexed="64"/>
      </left>
      <right/>
      <top/>
      <bottom/>
      <diagonal/>
    </border>
    <border>
      <left/>
      <right style="thin">
        <color indexed="64"/>
      </right>
      <top/>
      <bottom/>
      <diagonal/>
    </border>
    <border>
      <left/>
      <right/>
      <top style="thin">
        <color indexed="64"/>
      </top>
      <bottom/>
      <diagonal/>
    </border>
    <border>
      <left/>
      <right/>
      <top/>
      <bottom style="thin">
        <color indexed="64"/>
      </bottom>
      <diagonal/>
    </border>
    <border>
      <left/>
      <right/>
      <top style="thin">
        <color indexed="64"/>
      </top>
      <bottom style="thin">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medium">
        <color indexed="64"/>
      </right>
      <top/>
      <bottom style="medium">
        <color indexed="64"/>
      </bottom>
      <diagonal/>
    </border>
    <border>
      <left style="medium">
        <color indexed="64"/>
      </left>
      <right style="medium">
        <color rgb="FF000000"/>
      </right>
      <top/>
      <bottom style="medium">
        <color rgb="FF000000"/>
      </bottom>
      <diagonal/>
    </border>
    <border>
      <left/>
      <right style="medium">
        <color rgb="FF000000"/>
      </right>
      <top/>
      <bottom style="medium">
        <color rgb="FF000000"/>
      </bottom>
      <diagonal/>
    </border>
    <border>
      <left/>
      <right style="medium">
        <color indexed="64"/>
      </right>
      <top/>
      <bottom style="medium">
        <color rgb="FF000000"/>
      </bottom>
      <diagonal/>
    </border>
    <border>
      <left style="medium">
        <color indexed="64"/>
      </left>
      <right style="medium">
        <color rgb="FF000000"/>
      </right>
      <top/>
      <bottom style="medium">
        <color indexed="64"/>
      </bottom>
      <diagonal/>
    </border>
    <border>
      <left/>
      <right style="medium">
        <color rgb="FF000000"/>
      </right>
      <top/>
      <bottom style="medium">
        <color indexed="64"/>
      </bottom>
      <diagonal/>
    </border>
  </borders>
  <cellStyleXfs count="4">
    <xf numFmtId="0" fontId="0" fillId="0" borderId="0"/>
    <xf numFmtId="43" fontId="2" fillId="0" borderId="0" applyFont="0" applyFill="0" applyBorder="0" applyAlignment="0" applyProtection="0"/>
    <xf numFmtId="0" fontId="5" fillId="0" borderId="0"/>
    <xf numFmtId="43" fontId="2" fillId="0" borderId="0" applyFont="0" applyFill="0" applyBorder="0" applyAlignment="0" applyProtection="0"/>
  </cellStyleXfs>
  <cellXfs count="151">
    <xf numFmtId="0" fontId="0" fillId="0" borderId="0" xfId="0"/>
    <xf numFmtId="4" fontId="0" fillId="0" borderId="0" xfId="0" applyNumberFormat="1"/>
    <xf numFmtId="0" fontId="1" fillId="0" borderId="0" xfId="0" applyFont="1"/>
    <xf numFmtId="164" fontId="1" fillId="0" borderId="0" xfId="0" applyNumberFormat="1" applyFont="1"/>
    <xf numFmtId="164" fontId="1" fillId="2" borderId="0" xfId="0" applyNumberFormat="1" applyFont="1" applyFill="1"/>
    <xf numFmtId="0" fontId="0" fillId="3" borderId="0" xfId="0" applyFill="1"/>
    <xf numFmtId="0" fontId="0" fillId="4" borderId="0" xfId="0" applyFill="1"/>
    <xf numFmtId="0" fontId="1" fillId="0" borderId="0" xfId="0" applyFont="1" applyAlignment="1">
      <alignment horizontal="center"/>
    </xf>
    <xf numFmtId="0" fontId="0" fillId="0" borderId="0" xfId="0" applyAlignment="1">
      <alignment horizontal="center"/>
    </xf>
    <xf numFmtId="0" fontId="1" fillId="0" borderId="0" xfId="0" applyFont="1" applyAlignment="1">
      <alignment horizontal="center" vertical="center" wrapText="1"/>
    </xf>
    <xf numFmtId="0" fontId="1" fillId="0" borderId="0" xfId="0" applyFont="1" applyAlignment="1">
      <alignment horizontal="center" wrapText="1"/>
    </xf>
    <xf numFmtId="43" fontId="1" fillId="0" borderId="0" xfId="1" applyFont="1" applyFill="1"/>
    <xf numFmtId="49" fontId="0" fillId="0" borderId="0" xfId="0" applyNumberFormat="1" applyAlignment="1">
      <alignment horizontal="center"/>
    </xf>
    <xf numFmtId="4" fontId="0" fillId="0" borderId="0" xfId="0" applyNumberFormat="1" applyAlignment="1">
      <alignment horizontal="left"/>
    </xf>
    <xf numFmtId="0" fontId="3" fillId="0" borderId="0" xfId="0" applyFont="1"/>
    <xf numFmtId="4" fontId="4" fillId="0" borderId="0" xfId="0" applyNumberFormat="1" applyFont="1"/>
    <xf numFmtId="3" fontId="4" fillId="0" borderId="0" xfId="0" applyNumberFormat="1" applyFont="1"/>
    <xf numFmtId="0" fontId="4" fillId="0" borderId="0" xfId="0" applyFont="1"/>
    <xf numFmtId="4" fontId="0" fillId="0" borderId="0" xfId="0" applyNumberFormat="1" applyAlignment="1">
      <alignment horizontal="right"/>
    </xf>
    <xf numFmtId="49" fontId="4" fillId="0" borderId="0" xfId="0" applyNumberFormat="1" applyFont="1"/>
    <xf numFmtId="43" fontId="0" fillId="0" borderId="0" xfId="1" applyFont="1" applyFill="1"/>
    <xf numFmtId="3" fontId="4" fillId="0" borderId="0" xfId="2" applyNumberFormat="1" applyFont="1"/>
    <xf numFmtId="3" fontId="6" fillId="0" borderId="0" xfId="2" applyNumberFormat="1" applyFont="1"/>
    <xf numFmtId="43" fontId="0" fillId="0" borderId="0" xfId="1" applyFont="1" applyFill="1" applyAlignment="1">
      <alignment horizontal="right"/>
    </xf>
    <xf numFmtId="0" fontId="4" fillId="0" borderId="0" xfId="0" applyFont="1" applyAlignment="1">
      <alignment horizontal="center"/>
    </xf>
    <xf numFmtId="4" fontId="1" fillId="0" borderId="0" xfId="0" applyNumberFormat="1" applyFont="1"/>
    <xf numFmtId="0" fontId="1" fillId="5" borderId="0" xfId="0" applyFont="1" applyFill="1" applyAlignment="1">
      <alignment horizontal="center"/>
    </xf>
    <xf numFmtId="43" fontId="0" fillId="0" borderId="0" xfId="1" applyFont="1"/>
    <xf numFmtId="43" fontId="0" fillId="0" borderId="0" xfId="0" applyNumberFormat="1"/>
    <xf numFmtId="0" fontId="1" fillId="7" borderId="0" xfId="0" applyFont="1" applyFill="1" applyAlignment="1">
      <alignment horizontal="center"/>
    </xf>
    <xf numFmtId="0" fontId="1" fillId="3" borderId="0" xfId="0" applyFont="1" applyFill="1" applyAlignment="1">
      <alignment horizontal="center"/>
    </xf>
    <xf numFmtId="0" fontId="0" fillId="0" borderId="0" xfId="0" pivotButton="1"/>
    <xf numFmtId="4" fontId="0" fillId="2" borderId="0" xfId="0" applyNumberFormat="1" applyFill="1"/>
    <xf numFmtId="49" fontId="0" fillId="0" borderId="0" xfId="0" applyNumberFormat="1" applyAlignment="1">
      <alignment horizontal="right"/>
    </xf>
    <xf numFmtId="0" fontId="0" fillId="0" borderId="0" xfId="0" applyAlignment="1">
      <alignment horizontal="right"/>
    </xf>
    <xf numFmtId="2" fontId="0" fillId="0" borderId="0" xfId="0" applyNumberFormat="1" applyAlignment="1">
      <alignment horizontal="right"/>
    </xf>
    <xf numFmtId="4" fontId="2" fillId="0" borderId="0" xfId="1" applyNumberFormat="1" applyFont="1" applyFill="1" applyAlignment="1">
      <alignment horizontal="right"/>
    </xf>
    <xf numFmtId="4" fontId="1" fillId="2" borderId="0" xfId="0" applyNumberFormat="1" applyFont="1" applyFill="1"/>
    <xf numFmtId="4" fontId="1" fillId="0" borderId="0" xfId="0" applyNumberFormat="1" applyFont="1" applyAlignment="1">
      <alignment horizontal="center"/>
    </xf>
    <xf numFmtId="4" fontId="0" fillId="0" borderId="0" xfId="0" applyNumberFormat="1" applyAlignment="1">
      <alignment horizontal="right" indent="1"/>
    </xf>
    <xf numFmtId="43" fontId="0" fillId="0" borderId="0" xfId="1" applyFont="1" applyAlignment="1">
      <alignment horizontal="center"/>
    </xf>
    <xf numFmtId="4" fontId="0" fillId="0" borderId="0" xfId="0" applyNumberFormat="1" applyAlignment="1">
      <alignment horizontal="center"/>
    </xf>
    <xf numFmtId="164" fontId="0" fillId="0" borderId="0" xfId="0" applyNumberFormat="1"/>
    <xf numFmtId="43" fontId="0" fillId="0" borderId="0" xfId="3" applyFont="1"/>
    <xf numFmtId="43" fontId="7" fillId="0" borderId="0" xfId="3" applyFont="1" applyAlignment="1"/>
    <xf numFmtId="0" fontId="0" fillId="0" borderId="0" xfId="0" applyAlignment="1">
      <alignment horizontal="left"/>
    </xf>
    <xf numFmtId="4" fontId="0" fillId="3" borderId="0" xfId="0" applyNumberFormat="1" applyFill="1"/>
    <xf numFmtId="4" fontId="0" fillId="3" borderId="0" xfId="0" applyNumberFormat="1" applyFill="1" applyAlignment="1">
      <alignment horizontal="right" indent="1"/>
    </xf>
    <xf numFmtId="0" fontId="0" fillId="3" borderId="0" xfId="0" applyFill="1" applyAlignment="1">
      <alignment horizontal="center"/>
    </xf>
    <xf numFmtId="43" fontId="0" fillId="3" borderId="0" xfId="1" applyFont="1" applyFill="1" applyAlignment="1">
      <alignment horizontal="center"/>
    </xf>
    <xf numFmtId="0" fontId="1" fillId="3" borderId="0" xfId="0" applyFont="1" applyFill="1"/>
    <xf numFmtId="4" fontId="1" fillId="3" borderId="0" xfId="0" applyNumberFormat="1" applyFont="1" applyFill="1"/>
    <xf numFmtId="0" fontId="0" fillId="8" borderId="0" xfId="0" applyFill="1"/>
    <xf numFmtId="0" fontId="1" fillId="8" borderId="0" xfId="0" applyFont="1" applyFill="1"/>
    <xf numFmtId="4" fontId="1" fillId="8" borderId="0" xfId="0" applyNumberFormat="1" applyFont="1" applyFill="1"/>
    <xf numFmtId="4" fontId="0" fillId="8" borderId="0" xfId="0" applyNumberFormat="1" applyFill="1"/>
    <xf numFmtId="4" fontId="0" fillId="8" borderId="0" xfId="0" applyNumberFormat="1" applyFill="1" applyAlignment="1">
      <alignment horizontal="right" indent="1"/>
    </xf>
    <xf numFmtId="0" fontId="1" fillId="8" borderId="0" xfId="0" applyFont="1" applyFill="1" applyAlignment="1">
      <alignment horizontal="center"/>
    </xf>
    <xf numFmtId="0" fontId="0" fillId="8" borderId="0" xfId="0" applyFill="1" applyAlignment="1">
      <alignment horizontal="center"/>
    </xf>
    <xf numFmtId="0" fontId="1" fillId="0" borderId="1" xfId="0" applyFont="1" applyBorder="1"/>
    <xf numFmtId="0" fontId="1" fillId="3" borderId="1" xfId="0" applyFont="1" applyFill="1" applyBorder="1" applyAlignment="1">
      <alignment horizontal="center"/>
    </xf>
    <xf numFmtId="0" fontId="1" fillId="8" borderId="1" xfId="0" applyFont="1" applyFill="1" applyBorder="1"/>
    <xf numFmtId="4" fontId="1" fillId="8" borderId="1" xfId="0" applyNumberFormat="1" applyFont="1" applyFill="1" applyBorder="1"/>
    <xf numFmtId="4" fontId="0" fillId="8" borderId="1" xfId="0" applyNumberFormat="1" applyFill="1" applyBorder="1" applyAlignment="1">
      <alignment horizontal="right" indent="1"/>
    </xf>
    <xf numFmtId="0" fontId="0" fillId="8" borderId="1" xfId="0" applyFill="1" applyBorder="1"/>
    <xf numFmtId="4" fontId="0" fillId="8" borderId="1" xfId="0" applyNumberFormat="1" applyFill="1" applyBorder="1"/>
    <xf numFmtId="4" fontId="0" fillId="0" borderId="3" xfId="0" applyNumberFormat="1" applyBorder="1"/>
    <xf numFmtId="0" fontId="0" fillId="0" borderId="2" xfId="0" applyBorder="1" applyAlignment="1">
      <alignment horizontal="left"/>
    </xf>
    <xf numFmtId="0" fontId="0" fillId="0" borderId="0" xfId="0" applyAlignment="1">
      <alignment horizontal="left" indent="1"/>
    </xf>
    <xf numFmtId="0" fontId="0" fillId="0" borderId="0" xfId="0" pivotButton="1" applyAlignment="1">
      <alignment horizontal="center"/>
    </xf>
    <xf numFmtId="0" fontId="0" fillId="0" borderId="2" xfId="0" applyBorder="1" applyAlignment="1">
      <alignment horizontal="center"/>
    </xf>
    <xf numFmtId="0" fontId="0" fillId="0" borderId="0" xfId="0" applyAlignment="1">
      <alignment wrapText="1"/>
    </xf>
    <xf numFmtId="0" fontId="0" fillId="0" borderId="0" xfId="0" applyAlignment="1">
      <alignment horizontal="center" vertical="center"/>
    </xf>
    <xf numFmtId="0" fontId="0" fillId="0" borderId="0" xfId="0" applyAlignment="1">
      <alignment horizontal="right" vertical="center"/>
    </xf>
    <xf numFmtId="4" fontId="0" fillId="0" borderId="0" xfId="0" applyNumberFormat="1" applyAlignment="1">
      <alignment horizontal="right" vertical="center"/>
    </xf>
    <xf numFmtId="4" fontId="0" fillId="0" borderId="3" xfId="0" applyNumberFormat="1" applyBorder="1" applyAlignment="1">
      <alignment horizontal="right" vertical="center"/>
    </xf>
    <xf numFmtId="0" fontId="0" fillId="0" borderId="0" xfId="0" pivotButton="1" applyAlignment="1">
      <alignment horizontal="center" vertical="center"/>
    </xf>
    <xf numFmtId="0" fontId="0" fillId="0" borderId="2" xfId="0" applyBorder="1" applyAlignment="1">
      <alignment horizontal="center" vertical="center"/>
    </xf>
    <xf numFmtId="0" fontId="0" fillId="0" borderId="0" xfId="0" applyAlignment="1">
      <alignment vertical="center"/>
    </xf>
    <xf numFmtId="0" fontId="0" fillId="0" borderId="0" xfId="0" applyAlignment="1">
      <alignment vertical="center" wrapText="1"/>
    </xf>
    <xf numFmtId="0" fontId="0" fillId="0" borderId="0" xfId="0" applyAlignment="1">
      <alignment horizontal="left" indent="2"/>
    </xf>
    <xf numFmtId="4" fontId="8" fillId="0" borderId="0" xfId="0" applyNumberFormat="1" applyFont="1"/>
    <xf numFmtId="0" fontId="9" fillId="0" borderId="0" xfId="0" pivotButton="1" applyFont="1"/>
    <xf numFmtId="0" fontId="0" fillId="0" borderId="0" xfId="0" applyAlignment="1">
      <alignment horizontal="left" wrapText="1" indent="3"/>
    </xf>
    <xf numFmtId="43" fontId="0" fillId="9" borderId="0" xfId="1" applyFont="1" applyFill="1" applyAlignment="1">
      <alignment horizontal="center"/>
    </xf>
    <xf numFmtId="0" fontId="1" fillId="9" borderId="0" xfId="0" applyFont="1" applyFill="1" applyAlignment="1">
      <alignment horizontal="center"/>
    </xf>
    <xf numFmtId="4" fontId="0" fillId="0" borderId="4" xfId="0" applyNumberFormat="1" applyBorder="1" applyAlignment="1">
      <alignment vertical="center"/>
    </xf>
    <xf numFmtId="4" fontId="0" fillId="0" borderId="5" xfId="0" applyNumberFormat="1" applyBorder="1" applyAlignment="1">
      <alignment vertical="center"/>
    </xf>
    <xf numFmtId="0" fontId="0" fillId="0" borderId="4" xfId="0" applyBorder="1" applyAlignment="1">
      <alignment horizontal="left" vertical="center" wrapText="1"/>
    </xf>
    <xf numFmtId="0" fontId="0" fillId="0" borderId="5" xfId="0" applyBorder="1" applyAlignment="1">
      <alignment horizontal="left" vertical="center" wrapText="1"/>
    </xf>
    <xf numFmtId="4" fontId="0" fillId="10" borderId="0" xfId="0" applyNumberFormat="1" applyFill="1"/>
    <xf numFmtId="4" fontId="0" fillId="0" borderId="0" xfId="0" applyNumberFormat="1" applyAlignment="1">
      <alignment vertical="center"/>
    </xf>
    <xf numFmtId="0" fontId="0" fillId="0" borderId="0" xfId="0" applyAlignment="1">
      <alignment horizontal="left" vertical="center" wrapText="1"/>
    </xf>
    <xf numFmtId="4" fontId="0" fillId="0" borderId="0" xfId="0" applyNumberFormat="1" applyAlignment="1">
      <alignment horizontal="right" vertical="center" wrapText="1"/>
    </xf>
    <xf numFmtId="0" fontId="0" fillId="0" borderId="0" xfId="0" applyAlignment="1">
      <alignment horizontal="center" vertical="center" wrapText="1"/>
    </xf>
    <xf numFmtId="4" fontId="1" fillId="0" borderId="0" xfId="0" applyNumberFormat="1" applyFont="1" applyAlignment="1">
      <alignment vertical="center"/>
    </xf>
    <xf numFmtId="0" fontId="0" fillId="0" borderId="0" xfId="0" pivotButton="1" applyAlignment="1">
      <alignment horizontal="center" vertical="center" wrapText="1"/>
    </xf>
    <xf numFmtId="0" fontId="10" fillId="0" borderId="0" xfId="0" pivotButton="1" applyFont="1" applyAlignment="1">
      <alignment wrapText="1"/>
    </xf>
    <xf numFmtId="0" fontId="10" fillId="0" borderId="0" xfId="0" applyFont="1" applyAlignment="1">
      <alignment horizontal="center"/>
    </xf>
    <xf numFmtId="0" fontId="10" fillId="0" borderId="0" xfId="0" applyFont="1" applyAlignment="1">
      <alignment horizontal="left" wrapText="1"/>
    </xf>
    <xf numFmtId="4" fontId="10" fillId="0" borderId="0" xfId="0" applyNumberFormat="1" applyFont="1"/>
    <xf numFmtId="0" fontId="10" fillId="0" borderId="2" xfId="0" applyFont="1" applyBorder="1" applyAlignment="1">
      <alignment horizontal="left" wrapText="1"/>
    </xf>
    <xf numFmtId="4" fontId="10" fillId="0" borderId="3" xfId="0" applyNumberFormat="1" applyFont="1" applyBorder="1"/>
    <xf numFmtId="0" fontId="10" fillId="0" borderId="0" xfId="0" applyFont="1" applyAlignment="1">
      <alignment wrapText="1"/>
    </xf>
    <xf numFmtId="0" fontId="10" fillId="0" borderId="0" xfId="0" applyFont="1"/>
    <xf numFmtId="0" fontId="12" fillId="12" borderId="8" xfId="0" applyFont="1" applyFill="1" applyBorder="1" applyAlignment="1">
      <alignment vertical="center" wrapText="1"/>
    </xf>
    <xf numFmtId="0" fontId="12" fillId="12" borderId="14" xfId="0" applyFont="1" applyFill="1" applyBorder="1" applyAlignment="1">
      <alignment vertical="center" wrapText="1"/>
    </xf>
    <xf numFmtId="165" fontId="12" fillId="12" borderId="14" xfId="0" applyNumberFormat="1" applyFont="1" applyFill="1" applyBorder="1" applyAlignment="1">
      <alignment vertical="center" wrapText="1"/>
    </xf>
    <xf numFmtId="0" fontId="12" fillId="12" borderId="8" xfId="0" applyFont="1" applyFill="1" applyBorder="1" applyAlignment="1">
      <alignment horizontal="center" vertical="center" wrapText="1"/>
    </xf>
    <xf numFmtId="0" fontId="13" fillId="13" borderId="15" xfId="0" applyFont="1" applyFill="1" applyBorder="1" applyAlignment="1">
      <alignment horizontal="center" vertical="center" wrapText="1"/>
    </xf>
    <xf numFmtId="0" fontId="13" fillId="13" borderId="14" xfId="0" applyFont="1" applyFill="1" applyBorder="1" applyAlignment="1">
      <alignment vertical="center" wrapText="1"/>
    </xf>
    <xf numFmtId="165" fontId="13" fillId="13" borderId="16" xfId="0" applyNumberFormat="1" applyFont="1" applyFill="1" applyBorder="1" applyAlignment="1">
      <alignment horizontal="right" vertical="center" wrapText="1"/>
    </xf>
    <xf numFmtId="165" fontId="13" fillId="13" borderId="17" xfId="0" applyNumberFormat="1" applyFont="1" applyFill="1" applyBorder="1" applyAlignment="1">
      <alignment horizontal="right" vertical="center" wrapText="1"/>
    </xf>
    <xf numFmtId="0" fontId="14" fillId="13" borderId="15" xfId="0" applyFont="1" applyFill="1" applyBorder="1" applyAlignment="1">
      <alignment horizontal="center" vertical="center" wrapText="1"/>
    </xf>
    <xf numFmtId="0" fontId="11" fillId="13" borderId="16" xfId="0" applyFont="1" applyFill="1" applyBorder="1" applyAlignment="1">
      <alignment vertical="center" wrapText="1"/>
    </xf>
    <xf numFmtId="165" fontId="11" fillId="13" borderId="16" xfId="0" applyNumberFormat="1" applyFont="1" applyFill="1" applyBorder="1" applyAlignment="1">
      <alignment horizontal="right" vertical="center" wrapText="1"/>
    </xf>
    <xf numFmtId="165" fontId="11" fillId="13" borderId="17" xfId="0" applyNumberFormat="1" applyFont="1" applyFill="1" applyBorder="1" applyAlignment="1">
      <alignment horizontal="right" vertical="center" wrapText="1"/>
    </xf>
    <xf numFmtId="0" fontId="14" fillId="0" borderId="15" xfId="0" applyFont="1" applyBorder="1" applyAlignment="1">
      <alignment horizontal="center" vertical="center" wrapText="1"/>
    </xf>
    <xf numFmtId="0" fontId="14" fillId="0" borderId="16" xfId="0" applyFont="1" applyBorder="1" applyAlignment="1">
      <alignment vertical="center" wrapText="1"/>
    </xf>
    <xf numFmtId="165" fontId="14" fillId="0" borderId="16" xfId="0" applyNumberFormat="1" applyFont="1" applyBorder="1" applyAlignment="1">
      <alignment horizontal="right" vertical="center" wrapText="1"/>
    </xf>
    <xf numFmtId="165" fontId="14" fillId="0" borderId="17" xfId="0" applyNumberFormat="1" applyFont="1" applyBorder="1" applyAlignment="1">
      <alignment horizontal="right" vertical="center" wrapText="1"/>
    </xf>
    <xf numFmtId="0" fontId="13" fillId="13" borderId="16" xfId="0" applyFont="1" applyFill="1" applyBorder="1" applyAlignment="1">
      <alignment vertical="center" wrapText="1"/>
    </xf>
    <xf numFmtId="0" fontId="12" fillId="12" borderId="15" xfId="0" applyFont="1" applyFill="1" applyBorder="1" applyAlignment="1">
      <alignment horizontal="center" vertical="center" wrapText="1"/>
    </xf>
    <xf numFmtId="0" fontId="12" fillId="12" borderId="16" xfId="0" applyFont="1" applyFill="1" applyBorder="1" applyAlignment="1">
      <alignment vertical="center" wrapText="1"/>
    </xf>
    <xf numFmtId="165" fontId="12" fillId="12" borderId="16" xfId="0" applyNumberFormat="1" applyFont="1" applyFill="1" applyBorder="1" applyAlignment="1">
      <alignment horizontal="right" vertical="center" wrapText="1"/>
    </xf>
    <xf numFmtId="165" fontId="12" fillId="12" borderId="17" xfId="0" applyNumberFormat="1" applyFont="1" applyFill="1" applyBorder="1" applyAlignment="1">
      <alignment horizontal="right" vertical="center" wrapText="1"/>
    </xf>
    <xf numFmtId="0" fontId="14" fillId="0" borderId="16" xfId="0" applyFont="1" applyBorder="1" applyAlignment="1">
      <alignment horizontal="justify" vertical="center" wrapText="1"/>
    </xf>
    <xf numFmtId="0" fontId="11" fillId="13" borderId="15" xfId="0" applyFont="1" applyFill="1" applyBorder="1" applyAlignment="1">
      <alignment horizontal="center" vertical="center" wrapText="1"/>
    </xf>
    <xf numFmtId="0" fontId="13" fillId="13" borderId="18" xfId="0" applyFont="1" applyFill="1" applyBorder="1" applyAlignment="1">
      <alignment horizontal="center" vertical="center" wrapText="1"/>
    </xf>
    <xf numFmtId="0" fontId="13" fillId="13" borderId="19" xfId="0" applyFont="1" applyFill="1" applyBorder="1" applyAlignment="1">
      <alignment vertical="center" wrapText="1"/>
    </xf>
    <xf numFmtId="165" fontId="13" fillId="13" borderId="19" xfId="0" applyNumberFormat="1" applyFont="1" applyFill="1" applyBorder="1" applyAlignment="1">
      <alignment horizontal="right" vertical="center" wrapText="1"/>
    </xf>
    <xf numFmtId="165" fontId="13" fillId="13" borderId="14" xfId="0" applyNumberFormat="1" applyFont="1" applyFill="1" applyBorder="1" applyAlignment="1">
      <alignment horizontal="right" vertical="center" wrapText="1"/>
    </xf>
    <xf numFmtId="165" fontId="0" fillId="0" borderId="0" xfId="0" applyNumberFormat="1"/>
    <xf numFmtId="0" fontId="0" fillId="0" borderId="3" xfId="0" applyBorder="1" applyAlignment="1">
      <alignment horizontal="center"/>
    </xf>
    <xf numFmtId="0" fontId="1" fillId="5" borderId="0" xfId="0" applyFont="1" applyFill="1" applyAlignment="1">
      <alignment horizontal="left"/>
    </xf>
    <xf numFmtId="43" fontId="0" fillId="0" borderId="0" xfId="1" applyFont="1" applyAlignment="1">
      <alignment horizontal="left"/>
    </xf>
    <xf numFmtId="43" fontId="0" fillId="0" borderId="0" xfId="0" applyNumberFormat="1" applyAlignment="1">
      <alignment horizontal="left"/>
    </xf>
    <xf numFmtId="0" fontId="1" fillId="3" borderId="0" xfId="0" applyFont="1" applyFill="1" applyAlignment="1">
      <alignment horizontal="center" wrapText="1"/>
    </xf>
    <xf numFmtId="0" fontId="1" fillId="6" borderId="1" xfId="0" applyFont="1" applyFill="1" applyBorder="1" applyAlignment="1">
      <alignment horizontal="center" wrapText="1"/>
    </xf>
    <xf numFmtId="0" fontId="1" fillId="0" borderId="0" xfId="0" applyFont="1" applyAlignment="1">
      <alignment vertical="center"/>
    </xf>
    <xf numFmtId="0" fontId="1" fillId="0" borderId="1" xfId="0" applyFont="1" applyBorder="1" applyAlignment="1">
      <alignment vertical="center"/>
    </xf>
    <xf numFmtId="0" fontId="11" fillId="11" borderId="9" xfId="0" applyFont="1" applyFill="1" applyBorder="1" applyAlignment="1">
      <alignment horizontal="center" vertical="center" wrapText="1"/>
    </xf>
    <xf numFmtId="0" fontId="11" fillId="11" borderId="10" xfId="0" applyFont="1" applyFill="1" applyBorder="1" applyAlignment="1">
      <alignment horizontal="center" vertical="center" wrapText="1"/>
    </xf>
    <xf numFmtId="0" fontId="11" fillId="11" borderId="11" xfId="0" applyFont="1" applyFill="1" applyBorder="1" applyAlignment="1">
      <alignment horizontal="center" vertical="center" wrapText="1"/>
    </xf>
    <xf numFmtId="0" fontId="11" fillId="11" borderId="12" xfId="0" applyFont="1" applyFill="1" applyBorder="1" applyAlignment="1">
      <alignment horizontal="center" vertical="center" wrapText="1"/>
    </xf>
    <xf numFmtId="0" fontId="11" fillId="11" borderId="6" xfId="0" applyFont="1" applyFill="1" applyBorder="1" applyAlignment="1">
      <alignment horizontal="center" vertical="center" wrapText="1"/>
    </xf>
    <xf numFmtId="0" fontId="11" fillId="11" borderId="13" xfId="0" applyFont="1" applyFill="1" applyBorder="1" applyAlignment="1">
      <alignment horizontal="center" vertical="center" wrapText="1"/>
    </xf>
    <xf numFmtId="0" fontId="11" fillId="11" borderId="7" xfId="0" applyFont="1" applyFill="1" applyBorder="1" applyAlignment="1">
      <alignment horizontal="center" vertical="center" wrapText="1"/>
    </xf>
    <xf numFmtId="0" fontId="11" fillId="11" borderId="8" xfId="0" applyFont="1" applyFill="1" applyBorder="1" applyAlignment="1">
      <alignment horizontal="center" vertical="center" wrapText="1"/>
    </xf>
    <xf numFmtId="165" fontId="11" fillId="11" borderId="7" xfId="0" applyNumberFormat="1" applyFont="1" applyFill="1" applyBorder="1" applyAlignment="1">
      <alignment horizontal="center" vertical="center" wrapText="1"/>
    </xf>
    <xf numFmtId="165" fontId="11" fillId="11" borderId="8" xfId="0" applyNumberFormat="1" applyFont="1" applyFill="1" applyBorder="1" applyAlignment="1">
      <alignment horizontal="center" vertical="center" wrapText="1"/>
    </xf>
  </cellXfs>
  <cellStyles count="4">
    <cellStyle name="Millares" xfId="1" builtinId="3"/>
    <cellStyle name="Millares 2" xfId="3" xr:uid="{21DEF81E-F328-45F2-A321-116429455CC2}"/>
    <cellStyle name="Normal" xfId="0" builtinId="0"/>
    <cellStyle name="Normal 2" xfId="2" xr:uid="{00000000-0005-0000-0000-000002000000}"/>
  </cellStyles>
  <dxfs count="1446">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font>
        <sz val="9"/>
      </font>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alignment wrapText="1" indent="0"/>
    </dxf>
    <dxf>
      <border>
        <left style="thin">
          <color indexed="64"/>
        </left>
      </border>
    </dxf>
    <dxf>
      <border>
        <right style="thin">
          <color indexed="64"/>
        </right>
      </border>
    </dxf>
    <dxf>
      <alignment horizontal="center"/>
    </dxf>
    <dxf>
      <numFmt numFmtId="4" formatCode="#,##0.00"/>
    </dxf>
    <dxf>
      <border>
        <left style="thin">
          <color indexed="64"/>
        </left>
      </border>
    </dxf>
    <dxf>
      <border>
        <right style="thin">
          <color indexed="64"/>
        </right>
      </border>
    </dxf>
    <dxf>
      <alignment horizontal="center"/>
    </dxf>
    <dxf>
      <numFmt numFmtId="4" formatCode="#,##0.00"/>
    </dxf>
    <dxf>
      <border>
        <left style="thin">
          <color indexed="64"/>
        </left>
      </border>
    </dxf>
    <dxf>
      <border>
        <right style="thin">
          <color indexed="64"/>
        </right>
      </border>
    </dxf>
    <dxf>
      <alignment horizontal="center"/>
    </dxf>
    <dxf>
      <numFmt numFmtId="4" formatCode="#,##0.00"/>
    </dxf>
    <dxf>
      <alignment horizontal="center"/>
    </dxf>
    <dxf>
      <alignment horizontal="center"/>
    </dxf>
    <dxf>
      <alignment horizontal="center"/>
    </dxf>
    <dxf>
      <alignment horizontal="center"/>
    </dxf>
    <dxf>
      <alignment horizontal="center"/>
    </dxf>
    <dxf>
      <font>
        <color theme="9"/>
      </font>
    </dxf>
    <dxf>
      <border>
        <left style="thin">
          <color indexed="64"/>
        </left>
      </border>
    </dxf>
    <dxf>
      <border>
        <right style="thin">
          <color indexed="64"/>
        </right>
      </border>
    </dxf>
    <dxf>
      <alignment horizontal="center"/>
    </dxf>
    <dxf>
      <numFmt numFmtId="4" formatCode="#,##0.00"/>
    </dxf>
    <dxf>
      <alignment wrapText="1"/>
    </dxf>
    <dxf>
      <font>
        <color theme="9"/>
      </font>
    </dxf>
    <dxf>
      <font>
        <color theme="0"/>
      </font>
    </dxf>
    <dxf>
      <font>
        <color theme="0"/>
      </font>
    </dxf>
    <dxf>
      <font>
        <color theme="0"/>
      </font>
    </dxf>
    <dxf>
      <font>
        <color theme="0"/>
      </font>
    </dxf>
    <dxf>
      <font>
        <color theme="0"/>
      </font>
    </dxf>
    <dxf>
      <font>
        <color theme="0"/>
      </font>
    </dxf>
    <dxf>
      <font>
        <color theme="0"/>
      </font>
    </dxf>
    <dxf>
      <font>
        <color theme="0"/>
      </font>
    </dxf>
    <dxf>
      <font>
        <color theme="0"/>
      </font>
    </dxf>
    <dxf>
      <border>
        <left style="thin">
          <color indexed="64"/>
        </left>
      </border>
    </dxf>
    <dxf>
      <border>
        <right style="thin">
          <color indexed="64"/>
        </right>
      </border>
    </dxf>
    <dxf>
      <alignment horizontal="center"/>
    </dxf>
    <dxf>
      <numFmt numFmtId="4" formatCode="#,##0.00"/>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top/>
      </border>
    </dxf>
    <dxf>
      <font>
        <b/>
      </font>
    </dxf>
    <dxf>
      <border>
        <left/>
        <top/>
      </border>
    </dxf>
    <dxf>
      <border>
        <top/>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right/>
        <bottom/>
      </border>
    </dxf>
    <dxf>
      <border>
        <left style="medium">
          <color indexed="64"/>
        </left>
        <right style="medium">
          <color indexed="64"/>
        </right>
        <top style="medium">
          <color indexed="64"/>
        </top>
        <bottom style="medium">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horizontal="center"/>
    </dxf>
    <dxf>
      <alignment vertical="center"/>
    </dxf>
    <dxf>
      <alignment vertical="center"/>
    </dxf>
    <dxf>
      <alignment horizontal="right"/>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vertical="center"/>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wrapText="1"/>
    </dxf>
    <dxf>
      <alignment vertical="center"/>
    </dxf>
    <dxf>
      <alignment vertical="center"/>
    </dxf>
    <dxf>
      <alignment vertical="center"/>
    </dxf>
    <dxf>
      <alignment vertical="center"/>
    </dxf>
    <dxf>
      <alignment horizontal="center"/>
    </dxf>
    <dxf>
      <border>
        <left style="thin">
          <color indexed="64"/>
        </left>
      </border>
    </dxf>
    <dxf>
      <border>
        <right style="thin">
          <color indexed="64"/>
        </right>
      </border>
    </dxf>
    <dxf>
      <alignment horizontal="center"/>
    </dxf>
    <dxf>
      <numFmt numFmtId="4" formatCode="#,##0.00"/>
    </dxf>
    <dxf>
      <alignment horizontal="center"/>
    </dxf>
    <dxf>
      <alignment horizontal="center"/>
    </dxf>
    <dxf>
      <alignment horizontal="right"/>
    </dxf>
    <dxf>
      <alignment horizontal="right"/>
    </dxf>
    <dxf>
      <alignment vertical="center"/>
    </dxf>
    <dxf>
      <alignment vertical="center"/>
    </dxf>
    <dxf>
      <alignment vertical="center"/>
    </dxf>
    <dxf>
      <alignment vertical="center"/>
    </dxf>
    <dxf>
      <alignment vertical="center"/>
    </dxf>
    <dxf>
      <alignment vertical="center"/>
    </dxf>
    <dxf>
      <alignment horizontal="center"/>
    </dxf>
    <dxf>
      <alignment horizontal="center"/>
    </dxf>
    <dxf>
      <alignment horizontal="center"/>
    </dxf>
    <dxf>
      <alignment horizontal="center"/>
    </dxf>
    <dxf>
      <alignment horizontal="center"/>
    </dxf>
    <dxf>
      <alignment wrapText="1"/>
    </dxf>
    <dxf>
      <alignment vertical="center"/>
    </dxf>
    <dxf>
      <alignment vertical="center"/>
    </dxf>
    <dxf>
      <alignment wrapText="1"/>
    </dxf>
    <dxf>
      <alignment wrapText="1"/>
    </dxf>
    <dxf>
      <alignment wrapText="1"/>
    </dxf>
    <dxf>
      <alignment wrapText="1"/>
    </dxf>
    <dxf>
      <border>
        <left style="thin">
          <color indexed="64"/>
        </left>
      </border>
    </dxf>
    <dxf>
      <border>
        <right style="thin">
          <color indexed="64"/>
        </right>
      </border>
    </dxf>
    <dxf>
      <alignment horizontal="center"/>
    </dxf>
    <dxf>
      <numFmt numFmtId="4" formatCode="#,##0.00"/>
    </dxf>
    <dxf>
      <border>
        <left style="thin">
          <color indexed="64"/>
        </left>
      </border>
    </dxf>
    <dxf>
      <border>
        <right style="thin">
          <color indexed="64"/>
        </right>
      </border>
    </dxf>
    <dxf>
      <alignment horizontal="center"/>
    </dxf>
    <dxf>
      <numFmt numFmtId="4" formatCode="#,##0.00"/>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alignment horizontal="center"/>
    </dxf>
    <dxf>
      <numFmt numFmtId="4" formatCode="#,##0.00"/>
    </dxf>
    <dxf>
      <border>
        <right/>
      </border>
    </dxf>
    <dxf>
      <border>
        <right/>
      </border>
    </dxf>
    <dxf>
      <border>
        <right/>
      </border>
    </dxf>
    <dxf>
      <border>
        <right/>
      </border>
    </dxf>
    <dxf>
      <border>
        <right/>
      </border>
    </dxf>
    <dxf>
      <border>
        <right/>
      </border>
    </dxf>
    <dxf>
      <border>
        <top/>
        <vertical/>
      </border>
    </dxf>
    <dxf>
      <border>
        <top/>
        <vertical/>
      </border>
    </dxf>
    <dxf>
      <border>
        <top/>
        <vertical/>
      </border>
    </dxf>
    <dxf>
      <border>
        <left/>
        <bottom/>
      </border>
    </dxf>
    <dxf>
      <border>
        <left/>
        <bottom/>
      </border>
    </dxf>
    <dxf>
      <border>
        <left/>
        <bottom/>
      </border>
    </dxf>
    <dxf>
      <border>
        <left/>
        <bottom/>
      </border>
    </dxf>
    <dxf>
      <border>
        <left/>
        <bottom/>
      </border>
    </dxf>
    <dxf>
      <border>
        <left/>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numFmt numFmtId="4" formatCode="#,##0.00"/>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right/>
      </border>
    </dxf>
    <dxf>
      <border>
        <top/>
      </border>
    </dxf>
    <dxf>
      <border>
        <top/>
      </border>
    </dxf>
    <dxf>
      <border>
        <top/>
      </border>
    </dxf>
    <dxf>
      <border>
        <top/>
      </border>
    </dxf>
    <dxf>
      <border>
        <top/>
      </border>
    </dxf>
    <dxf>
      <border>
        <top/>
      </border>
    </dxf>
    <dxf>
      <border>
        <top/>
      </border>
    </dxf>
    <dxf>
      <border>
        <top/>
      </border>
    </dxf>
    <dxf>
      <border>
        <top/>
      </border>
    </dxf>
    <dxf>
      <border>
        <top/>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horizontal="center"/>
    </dxf>
    <dxf>
      <alignment horizontal="center"/>
    </dxf>
    <dxf>
      <alignment horizontal="center"/>
    </dxf>
    <dxf>
      <alignment horizontal="center"/>
    </dxf>
    <dxf>
      <border>
        <left style="thin">
          <color indexed="64"/>
        </left>
      </border>
    </dxf>
    <dxf>
      <border>
        <right style="thin">
          <color indexed="64"/>
        </right>
      </border>
    </dxf>
    <dxf>
      <alignment horizontal="center"/>
    </dxf>
    <dxf>
      <numFmt numFmtId="4" formatCode="#,##0.00"/>
    </dxf>
    <dxf>
      <border>
        <left/>
        <right/>
      </border>
    </dxf>
    <dxf>
      <border>
        <left/>
        <right/>
      </border>
    </dxf>
    <dxf>
      <border>
        <left/>
        <right/>
      </border>
    </dxf>
    <dxf>
      <border>
        <left/>
        <right/>
      </border>
    </dxf>
    <dxf>
      <border>
        <left/>
        <right/>
      </border>
    </dxf>
    <dxf>
      <border>
        <left/>
        <right/>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alignment horizontal="center"/>
    </dxf>
    <dxf>
      <alignment vertical="center"/>
    </dxf>
    <dxf>
      <alignment vertical="center"/>
    </dxf>
    <dxf>
      <alignment wrapText="1"/>
    </dxf>
    <dxf>
      <numFmt numFmtId="4" formatCode="#,##0.00"/>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top/>
        <vertical/>
        <horizontal/>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left style="thin">
          <color indexed="64"/>
        </left>
        <right style="thin">
          <color indexed="64"/>
        </right>
        <top style="thin">
          <color indexed="64"/>
        </top>
        <bottom style="thin">
          <color indexed="64"/>
        </bottom>
      </border>
    </dxf>
    <dxf>
      <border>
        <right style="thin">
          <color indexed="64"/>
        </right>
      </border>
    </dxf>
    <dxf>
      <alignment horizontal="center"/>
    </dxf>
    <dxf>
      <numFmt numFmtId="4" formatCode="#,##0.00"/>
    </dxf>
    <dxf>
      <numFmt numFmtId="4" formatCode="#,##0.00"/>
    </dxf>
    <dxf>
      <numFmt numFmtId="4" formatCode="#,##0.00"/>
    </dxf>
    <dxf>
      <numFmt numFmtId="4" formatCode="#,##0.00"/>
    </dxf>
    <dxf>
      <numFmt numFmtId="4" formatCode="#,##0.0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21" Type="http://schemas.openxmlformats.org/officeDocument/2006/relationships/worksheet" Target="worksheets/sheet21.xml"/><Relationship Id="rId34" Type="http://schemas.openxmlformats.org/officeDocument/2006/relationships/pivotCacheDefinition" Target="pivotCache/pivotCacheDefinition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pivotCacheDefinition" Target="pivotCache/pivotCacheDefinition2.xml"/><Relationship Id="rId38" Type="http://schemas.openxmlformats.org/officeDocument/2006/relationships/calcChain" Target="calcChain.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pivotCacheDefinition" Target="pivotCache/pivotCacheDefinition1.xml"/><Relationship Id="rId37" Type="http://schemas.openxmlformats.org/officeDocument/2006/relationships/sharedStrings" Target="sharedStrings.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tyles" Target="style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theme" Target="theme/theme1.xml"/><Relationship Id="rId8" Type="http://schemas.openxmlformats.org/officeDocument/2006/relationships/worksheet" Target="worksheets/sheet8.xml"/><Relationship Id="rId3" Type="http://schemas.openxmlformats.org/officeDocument/2006/relationships/worksheet" Target="worksheets/sheet3.xml"/></Relationships>
</file>

<file path=xl/pivotCache/_rels/pivotCacheDefinition1.xml.rels><?xml version="1.0" encoding="UTF-8" standalone="yes"?>
<Relationships xmlns="http://schemas.openxmlformats.org/package/2006/relationships"><Relationship Id="rId1" Type="http://schemas.openxmlformats.org/officeDocument/2006/relationships/pivotCacheRecords" Target="pivotCacheRecords1.xml"/></Relationships>
</file>

<file path=xl/pivotCache/_rels/pivotCacheDefinition2.xml.rels><?xml version="1.0" encoding="UTF-8" standalone="yes"?>
<Relationships xmlns="http://schemas.openxmlformats.org/package/2006/relationships"><Relationship Id="rId1" Type="http://schemas.openxmlformats.org/officeDocument/2006/relationships/pivotCacheRecords" Target="pivotCacheRecords2.xml"/></Relationships>
</file>

<file path=xl/pivotCache/_rels/pivotCacheDefinition3.xml.rels><?xml version="1.0" encoding="UTF-8" standalone="yes"?>
<Relationships xmlns="http://schemas.openxmlformats.org/package/2006/relationships"><Relationship Id="rId1" Type="http://schemas.openxmlformats.org/officeDocument/2006/relationships/pivotCacheRecords" Target="pivotCacheRecords3.xml"/></Relationships>
</file>

<file path=xl/pivotCache/pivotCacheDefinition1.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JUAN PABLO ROSALES RODRIGUEZ - PC-0543" refreshedDate="45482.641952546299" createdVersion="8" refreshedVersion="8" minRefreshableVersion="3" recordCount="514" xr:uid="{00000000-000A-0000-FFFF-FFFF00000000}">
  <cacheSource type="worksheet">
    <worksheetSource ref="A1:AS518" sheet="Cubo base"/>
  </cacheSource>
  <cacheFields count="45">
    <cacheField name="CLAVE" numFmtId="0">
      <sharedItems/>
    </cacheField>
    <cacheField name="Codigo Origen" numFmtId="0">
      <sharedItems/>
    </cacheField>
    <cacheField name="Origen (FF)" numFmtId="0">
      <sharedItems count="21">
        <s v="PARTICIPACIONES ESTATALES 2024"/>
        <s v="RECURSOS FISCALES 2024"/>
        <s v="PARTICIPACIONES FEDERALES 2024"/>
        <s v="SUBSIDIO POLICÍA METROPOLITANA 2024 (APORTACIÓN ESTATAL)"/>
        <s v="FONDO DE APORTACIÓN AL FORTALECIMIENTO MUNICIPAL 2024 (FORTAMUN)"/>
        <s v="PROGRAMA ESTRATEGIA ALE 2024 (APORTACIÓN ESTATAL)"/>
        <s v="FAIS 2012 (APORTACIÓN FEDERAL)"/>
        <s v="Fondo de Aportación para la Infraestructura Social Municipal ejercicio 2012 (aportación federal)"/>
        <s v="PROGRAMA ESTRATEGIA ALE 2023 (APORTACIÓN ESTATAL)"/>
        <s v="BARRIOS DE PAZ 2023 (APORTACIÓN ESTATAL)"/>
        <s v="FONDO PARA INVERSIONES METROPOLITANAS 2023 (APORTACIÓN ESTATAL)"/>
        <s v="FONDO DE APORTACIÓN AL FORTALECIMIENTO MUNICIPAL 2023 (FORTAMUN)"/>
        <s v="CONSTRUCCIÓN DE PLANTA DE SEPARACIÓN, CLASIFICACIÓN Y RECICLAJE DE RESIDUOS SÓLIDOS URBANOS DE TLAJOMULCO DE ZUÑIGA, JALISCO 2023 (APORTACIÓN ESTATAL)"/>
        <s v="FONDO DE APORTACIÓN A LA INFRAESTRUCTURA SOCIAL MUNICIPAL 2023 (FAISM)"/>
        <s v="ESTRATEGIA DE SEGURIDAD &quot;PUNTOS PURPURA&quot; 2023 (APORTACIÓN ESTATAL)"/>
        <s v="SUBSIDIO POLICÍA METROPOLITANA 2023 (APORTACIÓN ESTATAL)"/>
        <s v="RECURSOS FISCALES (RESERVAS TERRITORIALES) 2024"/>
        <s v="FONDO DE APORTACIÓN A LA INFRAESTRUCTURA SOCIAL MUNICIPAL 2024 (FAISM-DF)"/>
        <s v="FONDO MUNICIPAL EXCLUSIVO PARA LA RECAUDACIÓN DE RECURSOS DESTINADOS PARA LA CREACIÓN O MEJORAMIENTO DE INFRAESTRUCTURA Y EQUIPAMIENTOS URBANOS EN ESPACIOS PUBLICOS"/>
        <s v="PRODDER 2024 (APORTACIÓN MUNICIPAL)"/>
        <s v="REGULARIZACIÓN DE VEHICULOS USADOS DE PROCEDENCIA EXTRANJERA 2023 (APORTACIÓN FEDERAL)"/>
      </sharedItems>
    </cacheField>
    <cacheField name="Codigo Subfuncion" numFmtId="0">
      <sharedItems/>
    </cacheField>
    <cacheField name="Finalidad" numFmtId="0">
      <sharedItems/>
    </cacheField>
    <cacheField name="Función" numFmtId="0">
      <sharedItems/>
    </cacheField>
    <cacheField name="Nombre Subfuncion" numFmtId="0">
      <sharedItems/>
    </cacheField>
    <cacheField name="Codigo Clasifi. Prog" numFmtId="0">
      <sharedItems/>
    </cacheField>
    <cacheField name="Detalle Clasifi Prog" numFmtId="0">
      <sharedItems/>
    </cacheField>
    <cacheField name="Cod. Dependencia" numFmtId="0">
      <sharedItems/>
    </cacheField>
    <cacheField name="Dependencia" numFmtId="0">
      <sharedItems/>
    </cacheField>
    <cacheField name="Codigo Programa" numFmtId="0">
      <sharedItems containsSemiMixedTypes="0" containsString="0" containsNumber="1" containsInteger="1" minValue="1" maxValue="8"/>
    </cacheField>
    <cacheField name="Nombre programa" numFmtId="0">
      <sharedItems/>
    </cacheField>
    <cacheField name="Codigo Proyecto" numFmtId="0">
      <sharedItems containsSemiMixedTypes="0" containsString="0" containsNumber="1" containsInteger="1" minValue="1" maxValue="57"/>
    </cacheField>
    <cacheField name="Proyecto" numFmtId="0">
      <sharedItems/>
    </cacheField>
    <cacheField name="Cod. Unidad Ejectura" numFmtId="0">
      <sharedItems/>
    </cacheField>
    <cacheField name="Centro costos" numFmtId="0">
      <sharedItems/>
    </cacheField>
    <cacheField name="Tipo de Gasto" numFmtId="0">
      <sharedItems/>
    </cacheField>
    <cacheField name="Capitulo codigo" numFmtId="0">
      <sharedItems containsSemiMixedTypes="0" containsString="0" containsNumber="1" containsInteger="1" minValue="1000" maxValue="9000"/>
    </cacheField>
    <cacheField name="Capitulo nombre" numFmtId="0">
      <sharedItems/>
    </cacheField>
    <cacheField name="Partida" numFmtId="0">
      <sharedItems containsSemiMixedTypes="0" containsString="0" containsNumber="1" containsInteger="1" minValue="1111" maxValue="9211"/>
    </cacheField>
    <cacheField name="Descripción" numFmtId="0">
      <sharedItems/>
    </cacheField>
    <cacheField name="Codigo Destino" numFmtId="0">
      <sharedItems containsMixedTypes="1" containsNumber="1" containsInteger="1" minValue="0" maxValue="39"/>
    </cacheField>
    <cacheField name="Concepto Destino" numFmtId="0">
      <sharedItems/>
    </cacheField>
    <cacheField name="Importe Ajustado" numFmtId="4">
      <sharedItems containsSemiMixedTypes="0" containsString="0" containsNumber="1" minValue="0" maxValue="708107330.50999999"/>
    </cacheField>
    <cacheField name="Presupuestado" numFmtId="4">
      <sharedItems containsSemiMixedTypes="0" containsString="0" containsNumber="1" minValue="0" maxValue="677552010.19000006"/>
    </cacheField>
    <cacheField name="Pre-Comprometido" numFmtId="4">
      <sharedItems containsSemiMixedTypes="0" containsString="0" containsNumber="1" minValue="0" maxValue="284635761.36000001"/>
    </cacheField>
    <cacheField name="Comprometido" numFmtId="4">
      <sharedItems containsSemiMixedTypes="0" containsString="0" containsNumber="1" minValue="0" maxValue="284635761.36000001"/>
    </cacheField>
    <cacheField name="Devengado" numFmtId="4">
      <sharedItems containsSemiMixedTypes="0" containsString="0" containsNumber="1" minValue="0" maxValue="284635761.36000001"/>
    </cacheField>
    <cacheField name="Ejercido" numFmtId="4">
      <sharedItems containsSemiMixedTypes="0" containsString="0" containsNumber="1" minValue="0" maxValue="284634811.36000001"/>
    </cacheField>
    <cacheField name="Pagado" numFmtId="4">
      <sharedItems containsSemiMixedTypes="0" containsString="0" containsNumber="1" minValue="0" maxValue="284634811.36000001"/>
    </cacheField>
    <cacheField name="Saldo" numFmtId="4">
      <sharedItems containsString="0" containsBlank="1" containsNumber="1" minValue="-64992893.059999987" maxValue="423471569.14999998"/>
    </cacheField>
    <cacheField name="Ampliación" numFmtId="0">
      <sharedItems containsString="0" containsBlank="1" containsNumber="1" minValue="-97478.808333333334" maxValue="126228154.03"/>
    </cacheField>
    <cacheField name="Ampliación por transferencia" numFmtId="0">
      <sharedItems containsString="0" containsBlank="1" containsNumber="1" minValue="0" maxValue="55000000"/>
    </cacheField>
    <cacheField name="Disminución" numFmtId="0">
      <sharedItems containsString="0" containsBlank="1" containsNumber="1" containsInteger="1" minValue="0" maxValue="0"/>
    </cacheField>
    <cacheField name="Disminución por transferencia" numFmtId="0">
      <sharedItems containsString="0" containsBlank="1" containsNumber="1" minValue="0" maxValue="122892487.36"/>
    </cacheField>
    <cacheField name="Ajuste por" numFmtId="0">
      <sharedItems containsString="0" containsBlank="1" containsNumber="1" minValue="-122892473.06" maxValue="126228154.03"/>
    </cacheField>
    <cacheField name="Ideal Presidente" numFmtId="4">
      <sharedItems containsString="0" containsBlank="1" containsNumber="1" minValue="0" maxValue="746533932.86160004"/>
    </cacheField>
    <cacheField name="Ideal contra ajustado" numFmtId="4">
      <sharedItems containsSemiMixedTypes="0" containsString="0" containsNumber="1" minValue="-126228154.03" maxValue="159158927.99000001"/>
    </cacheField>
    <cacheField name="Autorizado en 1era modificación" numFmtId="0">
      <sharedItems containsNonDate="0" containsString="0" containsBlank="1"/>
    </cacheField>
    <cacheField name="Rojeado" numFmtId="4">
      <sharedItems containsSemiMixedTypes="0" containsString="0" containsNumber="1" minValue="0" maxValue="64992893.060000002"/>
    </cacheField>
    <cacheField name="Ampliación2" numFmtId="0">
      <sharedItems containsString="0" containsBlank="1" containsNumber="1" minValue="0" maxValue="78745435.890000001"/>
    </cacheField>
    <cacheField name="Transferencias" numFmtId="0">
      <sharedItems containsString="0" containsBlank="1" containsNumber="1" minValue="-30000000" maxValue="50799646.469999999"/>
    </cacheField>
    <cacheField name="2da ampliación" numFmtId="4">
      <sharedItems containsSemiMixedTypes="0" containsString="0" containsNumber="1" minValue="-30000000" maxValue="194537975.41999999"/>
    </cacheField>
    <cacheField name="Nuevo Importe Ajustado" numFmtId="0">
      <sharedItems containsString="0" containsBlank="1" containsNumber="1" minValue="0" maxValue="708116760.38"/>
    </cacheField>
  </cacheFields>
  <extLst>
    <ext xmlns:x14="http://schemas.microsoft.com/office/spreadsheetml/2009/9/main" uri="{725AE2AE-9491-48be-B2B4-4EB974FC3084}">
      <x14:pivotCacheDefinition/>
    </ext>
  </extLst>
</pivotCacheDefinition>
</file>

<file path=xl/pivotCache/pivotCacheDefinition2.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485.571289699074" createdVersion="8" refreshedVersion="8" minRefreshableVersion="3" recordCount="517" xr:uid="{0A97CF1A-A568-4B5E-B50C-B0B3DDFBCB39}">
  <cacheSource type="worksheet">
    <worksheetSource ref="A1:AT518" sheet="Cubo base"/>
  </cacheSource>
  <cacheFields count="46">
    <cacheField name="CLAVE" numFmtId="0">
      <sharedItems/>
    </cacheField>
    <cacheField name="Codigo Origen" numFmtId="0">
      <sharedItems/>
    </cacheField>
    <cacheField name="Origen (FF)" numFmtId="0">
      <sharedItems count="27">
        <s v="PARTICIPACIONES ESTATALES 2024"/>
        <s v="RECURSOS FISCALES 2024"/>
        <s v="PARTICIPACIONES FEDERALES 2024"/>
        <s v="SUBSIDIO POLICÍA METROPOLITANA 2024 (APORTACIÓN ESTATAL)"/>
        <s v="FONDO DE APORTACIÓN AL FORTALECIMIENTO MUNICIPAL 2024 (FORTAMUN)"/>
        <s v="PROGRAMA ESTRATEGIA ALE 2024 (APORTACIÓN ESTATAL)"/>
        <s v="FONDO DE FORTALECIMIENTO MUNICIPAL 2011 (FORTAMUN)"/>
        <s v="FAIS 2012 (APORTACIÓN FEDERAL)"/>
        <s v="Fondo de Aportación para la Infraestructura Social Municipal ejercicio 2012 (aportación federal)"/>
        <s v="PROGRAMA ESTRATEGIA ALE 2023 (APORTACIÓN ESTATAL)"/>
        <s v="BARRIOS DE PAZ 2023 (APORTACIÓN ESTATAL)"/>
        <s v="FONDO PARA INVERSIONES METROPOLITANAS 2023 (APORTACIÓN ESTATAL)"/>
        <s v="FONDO DE APORTACIÓN AL FORTALECIMIENTO MUNICIPAL 2023 (FORTAMUN)"/>
        <s v="CONSTRUCCIÓN DE PLANTA DE SEPARACIÓN, CLASIFICACIÓN Y RECICLAJE DE RESIDUOS SÓLIDOS URBANOS DE TLAJOMULCO DE ZUÑIGA, JALISCO 2023 (APORTACIÓN ESTATAL)"/>
        <s v="FONDO DE APORTACIÓN A LA INFRAESTRUCTURA SOCIAL MUNICIPAL 2023 (FAISM)"/>
        <s v="ESTRATEGIA DE SEGURIDAD &quot;PUNTOS PURPURA&quot; 2023 (APORTACIÓN ESTATAL)"/>
        <s v="SUBSIDIO POLICÍA METROPOLITANA 2023 (APORTACIÓN ESTATAL)"/>
        <s v="RECURSOS FISCALES (RESERVAS TERRITORIALES) 2024"/>
        <s v="CONSEJO DE COLABORACIÓN DEL MUNICIPIO DE TLAJOMULCO DE ZÚÑIGA"/>
        <s v="FONDO DE APORTACIÓN A LA INFRAESTRUCTURA SOCIAL MUNICIPAL 2024 (FAISM-DF)"/>
        <s v="FONDO MUNICIPAL EXCLUSIVO PARA LA RECAUDACIÓN DE RECURSOS DESTINADOS PARA LA CREACIÓN O MEJORAMIENTO DE INFRAESTRUCTURA Y EQUIPAMIENTOS URBANOS EN ESPACIOS PUBLICOS"/>
        <s v="PRODDER 2024 (APORTACIÓN MUNICIPAL)"/>
        <s v="PRODDER 2024 (APORTACIÓN FEDERAL)"/>
        <s v="REGULARIZACIÓN DE VEHICULOS USADOS DE PROCEDENCIA EXTRANJERA 2023 (APORTACIÓN FEDERAL)"/>
        <s v="CONSEJO DE COLABORACIÓN MUNICIPAL 2024" u="1"/>
        <s v="CONSEJO DE COLABORACIÓN MUNICIPAL" u="1"/>
        <s v="FORTALECIMIENTO 2011" u="1"/>
      </sharedItems>
    </cacheField>
    <cacheField name="Codigo Subfuncion" numFmtId="0">
      <sharedItems/>
    </cacheField>
    <cacheField name="Finalidad" numFmtId="0">
      <sharedItems count="3">
        <s v="GOBIERNO"/>
        <s v="DESARROLLO SOCIAL"/>
        <s v="DESARROLLO ECONOMICO"/>
      </sharedItems>
    </cacheField>
    <cacheField name="Función" numFmtId="0">
      <sharedItems count="12">
        <s v="COORDINACION DE LA POLITICA DE GOBIERNO"/>
        <s v="VIVIENDA Y SERVICIOS A LA COMUNIDAD"/>
        <s v="PROTECCION AMBIENTAL"/>
        <s v="ASUNTOS DE ORDEN PÚBLICO Y DE SEGURIDAD INTERIOR "/>
        <s v="CIENCIA, TECNOLOGIA E INNOVACION "/>
        <s v="SALUD"/>
        <s v="OTROS ASUNTOS SOCIALES"/>
        <s v="ASUNTOS ECONOMICOS, COMERCIALES Y LABORALES EN GENERAL "/>
        <s v="EDUCACIÓN"/>
        <s v="RECREACION, CULTURA Y OTRAS MANIFESTACIONES SOCIALES"/>
        <s v="TURISMO"/>
        <s v="PROTECCIÓN SOCIAL"/>
      </sharedItems>
    </cacheField>
    <cacheField name="Nombre Subfuncion" numFmtId="0">
      <sharedItems count="18">
        <s v="FUNCIÓN PÚBLICA"/>
        <s v="DESARROLLO REGIONAL"/>
        <s v="PROTECCIÓN DE LA DIVERSIDAD BIOLÓGICA Y DEL PAISAJE"/>
        <s v="PROTECCIÓN CIVIL"/>
        <s v="INNOVACIÓN"/>
        <s v="ALUMBRADO PÚBLICO"/>
        <s v="ORDENACIÓN DE DESECHOS"/>
        <s v="PRESTACIÓN DE SERVICIOS DE SALUD A LA COMUNIDAD"/>
        <s v="OTROS ASUNTOS SOCIALES"/>
        <s v="POLICÍA"/>
        <s v="ASUNTOS JURÍDICOS"/>
        <s v="ASUNTOS ECONÓMICOS Y COMERCIALES EN GENERAL"/>
        <s v="OTRO SERVICIOS EDUCATIVOS Y ACTIVIDADES INHERENTES"/>
        <s v="CULTURA"/>
        <s v="TURISMO"/>
        <s v="FAMILIA E HIJOS"/>
        <s v="OTROS GRUPOS VULNERABLES"/>
        <s v="DEPORTE Y RECREACIÓN"/>
      </sharedItems>
    </cacheField>
    <cacheField name="Codigo Clasifi. Prog" numFmtId="0">
      <sharedItems/>
    </cacheField>
    <cacheField name="Detalle Clasifi Prog" numFmtId="0">
      <sharedItems/>
    </cacheField>
    <cacheField name="Cod. Dependencia" numFmtId="0">
      <sharedItems/>
    </cacheField>
    <cacheField name="Dependencia" numFmtId="0">
      <sharedItems count="17">
        <s v="OFICIALÍA MAYOR"/>
        <s v="SECRETARÍA GENERAL DEL AYUNTAMIENTO"/>
        <s v="TESORERÍA MUNICIPAL"/>
        <s v="UNIDAD DE ACOPIO Y SALUD ANIMAL MUNICIPAL (UNASAM)"/>
        <s v="COORDINACIÓN GENERAL DE GOBIERNO INTELIGENTE E INNOVACIÓN GUBERNAMENTAL"/>
        <s v="GABINETE INTEGRAL DE INFRAESTRUCTURA Y SERVICIOS PÚBLICOS"/>
        <s v="COORDINACIÓN GENERAL DE GESTIÓN INTEGRAL DE LA CIUDAD"/>
        <s v="COMISARÍA DE LA POLICÍA PREVENTIVA MUNICIPAL"/>
        <s v="PRESIDENCIA"/>
        <s v="SINDICATURA MUNICIPAL"/>
        <s v="COORDINACIÓN GENERAL DE DESARROLLO ECONÓMICO"/>
        <s v="COORDINACIÓN GENERAL DE CONSTRUCCIÓN DE COMUNIDAD"/>
        <s v="SISTEMA INTEGRAL PARA EL DESARROLLO DE LA FAMILIA (DIF)"/>
        <s v="INSTITUTO MUNICIPAL DE LA MUJER TLAJOMULQUENSE (IMMT)"/>
        <s v="CENTRO DE ESTIMULACIÓN PARA PERSONAS CON DISCAPACIDAD INTELECTUAL (CENDI)"/>
        <s v="INSTITUTO DE ALTERNATIVAS PARA LOS JÓVENES (INDAJO)"/>
        <s v="CONSEJO MUNICIPAL DEL DEPORTE (COMUDE)"/>
      </sharedItems>
    </cacheField>
    <cacheField name="Codigo Programa" numFmtId="0">
      <sharedItems containsSemiMixedTypes="0" containsString="0" containsNumber="1" containsInteger="1" minValue="1" maxValue="8"/>
    </cacheField>
    <cacheField name="Nombre programa" numFmtId="0">
      <sharedItems count="8">
        <s v="GOBIERNO EFECTIVO"/>
        <s v="CORRESPONSABILIDAD SOCIAL (TRANSVERSAL)"/>
        <s v="CIUDAD SUSTENTABLE"/>
        <s v="INFRAESTRUCTURA Y SERVICIOS PÚBLICOS"/>
        <s v="SEGURIDAD CIUDADANA"/>
        <s v="SOCIEDAD COHESIVA Y RESILENTE"/>
        <s v="DESARROLLO ECONÓMICO Y EMPLEO"/>
        <s v="GESTIÓN INTEGRAL DEL AGUA"/>
      </sharedItems>
    </cacheField>
    <cacheField name="Codigo Proyecto" numFmtId="0">
      <sharedItems containsSemiMixedTypes="0" containsString="0" containsNumber="1" containsInteger="1" minValue="1" maxValue="57"/>
    </cacheField>
    <cacheField name="Proyecto" numFmtId="0">
      <sharedItems count="57">
        <s v="SERVICIOS PERSONALES"/>
        <s v="DESPACHO DE LA SECRETARÍA GENERAL"/>
        <s v="RED DE BASES"/>
        <s v="PROGRAMA DE ECONOMÍA SOLIDARIA TLAJOMULCO &quot;CHAMBA PARA TODOS&quot;"/>
        <s v="DESPACHO DE LA TESORERÍA MUNICIPAL"/>
        <s v="BIENES ADQUIRIDOS"/>
        <s v="CONTROL DE FELINOS, CANINOS Y VIDA SILVESTRE EN EL MUNICIPIO"/>
        <s v="ADMINISTRACIÓN CENTRAL DE PROTECCIÓN CIVIL Y BOMBEROS"/>
        <s v="INFRAESTRUCTURA TECNOLOGICA ENTREGADA"/>
        <s v="SERVICIO DE MANTENIMIENTO EN LOS ESPACIOS PÚBLICOS"/>
        <s v="SERVICIO DE MANTENIMIENTO DE ALUMBRADO PÚBLICO"/>
        <s v="RECOLECCION DE RESIDUOS SOLIDOS  URBANOS"/>
        <s v="SERVICIOS MÉDICOS DE CALIDAD"/>
        <s v="ESPACIOS DE PAZ"/>
        <s v="POLITICA DE INTEGRAL DE LA CIUDAD"/>
        <s v="RECURSOS RECAUDADOS DE MANERA EFICIENTE PROGRAMADOS"/>
        <s v="EQUIPAMIENTO"/>
        <s v="ATENCIÓN A EVENTOS DEL GOBIERNO MUNICIPAL  Y AGENDA GUBERNAMENTAL"/>
        <s v="PROCESOS ESTADISTICOS DEL MUNICIPIO"/>
        <s v="DEFENSORÍA LEGAL"/>
        <s v="RELACIONES GUBERNAMENTALES"/>
        <s v="ADMINISTRACIÓN CENTRAL DE LA COORDINACIÓN GENERAL DE DESARROLLO ECONÓMICO"/>
        <s v="SACRIFICIO DE BOVINOS Y PORCINOS EN EL RASTRO MUNICIPAL"/>
        <s v="SUMINISTRO DE AGUA"/>
        <s v="APOYO A INSTITUCIONES EDUCATIVAS"/>
        <s v="POLITICA CULTURAL DE TLAJOMULCO DE ZUÑIGA"/>
        <s v="PAQUETE AGROECOLÓGICO"/>
        <s v="EQUIPOS DE PROTECCIÓN  Y HERRAMIENTA MANUAL"/>
        <s v="DESPLIEGUE OPERATIVO COMISARIA DE LA POLICIA"/>
        <s v="DESPLIEGUE OPERATIVO PROTECCIÓN CIVIL Y SERVICIOS MEDICOS"/>
        <s v="DESPACHO DE LA JEFATURA DE GABINETE"/>
        <s v="OBRAS DE INFRAESTRUCTURA MUNICIPAL"/>
        <s v="COMUNICACIÓN ESTRATÉGICA DEL GOBIERNO"/>
        <s v="CAPACITACIÓN"/>
        <s v="SISTEMAS INFORMATICOS MODERNIZADOS RECIBIDOS"/>
        <s v="SERVICIO DE UNIDADES MOVILES ARRENDADAS"/>
        <s v="BECAS  A ESTUDIANTES"/>
        <s v="POLÍTICA DE VIVIENDA"/>
        <s v="PROYECTO DE PRESUPUESTO"/>
        <s v="APOYO A LAS AGENCIAS Y DELEGACIONES DEL MUNICIPIO"/>
        <s v="APOYO A TRADICIONES"/>
        <s v="SISTEMA INTEGRAL PARA EL DESARROLLO DE LA FAMILIA"/>
        <s v="ATENCION A MUJERES DEL MUNICIPIO"/>
        <s v="ATENCIÓN PARA PERSONAS CON DISCAPACIDAD INTELECTUAL"/>
        <s v="PROGRAMAS Y ACCIONES CULTURALES, RECREATIVOS Y DEPORTIVAS"/>
        <s v="ACTIVIDADES DEPORTIVAS Y RECREATIVAS EN EL MUNICIPIO"/>
        <s v="CAL AGRÍCOLA"/>
        <s v="INDEMINIZACIÓN AL PRODUCTOR GANADERO"/>
        <s v="APOYO ECONÓMICO A PERSONAS FÍSICAS, ASOCIACIONES E INSTITUCIONES SIN FINES DE LUCRO"/>
        <s v="APOYO A LAS ESTANCIAS INFANTILES"/>
        <s v="MOCHILAS Y ÚTILES ESCOLARES"/>
        <s v="UNIFORMES ESCOLARES"/>
        <s v="TLAJOMULCO CUIDA A QUIEN CUIDA"/>
        <s v="PROGRAMA ABC Y REZAGO EDUCATIVO"/>
        <s v="APOYO A INSTITUCIONES"/>
        <s v="FOEDEN"/>
        <s v="PRESUPUESTO PARTICIPATIVO"/>
      </sharedItems>
    </cacheField>
    <cacheField name="Cod. Unidad Ejectura" numFmtId="0">
      <sharedItems/>
    </cacheField>
    <cacheField name="Centro costos" numFmtId="0">
      <sharedItems/>
    </cacheField>
    <cacheField name="Tipo de Gasto" numFmtId="0">
      <sharedItems count="3">
        <s v="GASTO CORRIENTE"/>
        <s v="GASTO CAPITAL"/>
        <s v="AMORTIZACION DE LA DEUDA Y DISMINUCION DE PASIVOS"/>
      </sharedItems>
    </cacheField>
    <cacheField name="Capitulo codigo" numFmtId="0">
      <sharedItems containsSemiMixedTypes="0" containsString="0" containsNumber="1" containsInteger="1" minValue="1000" maxValue="9000" count="7">
        <n v="1000"/>
        <n v="2000"/>
        <n v="3000"/>
        <n v="4000"/>
        <n v="5000"/>
        <n v="6000"/>
        <n v="9000"/>
      </sharedItems>
    </cacheField>
    <cacheField name="Capitulo nombre" numFmtId="0">
      <sharedItems count="8">
        <s v="SERVICIOS PERSONALES"/>
        <s v="MATERIALES Y SUMINISTROS"/>
        <s v="SERVICIOS GENERALES"/>
        <s v="TRANSFERENCIAS, ASIGNACIONES, SUBSIDIOS Y OTRAS AYUDAS"/>
        <s v="BIENES MUEBLES, INMUEBLES E INTANGIBLES"/>
        <s v="INVERSION PUBLICA"/>
        <s v="DEUDA PUBLICA"/>
        <s v="MATERIALES Y SUMINISTRO" u="1"/>
      </sharedItems>
    </cacheField>
    <cacheField name="Partida" numFmtId="0">
      <sharedItems containsSemiMixedTypes="0" containsString="0" containsNumber="1" containsInteger="1" minValue="1111" maxValue="9211" count="150">
        <n v="1111"/>
        <n v="1131"/>
        <n v="1211"/>
        <n v="1221"/>
        <n v="1231"/>
        <n v="1321"/>
        <n v="1322"/>
        <n v="1331"/>
        <n v="1341"/>
        <n v="1411"/>
        <n v="1421"/>
        <n v="1431"/>
        <n v="1432"/>
        <n v="1441"/>
        <n v="1521"/>
        <n v="1591"/>
        <n v="1711"/>
        <n v="2111"/>
        <n v="2121"/>
        <n v="2131"/>
        <n v="2141"/>
        <n v="2151"/>
        <n v="2161"/>
        <n v="2171"/>
        <n v="2181"/>
        <n v="2211"/>
        <n v="2221"/>
        <n v="2231"/>
        <n v="2351"/>
        <n v="2391"/>
        <n v="2411"/>
        <n v="2421"/>
        <n v="2431"/>
        <n v="2441"/>
        <n v="2451"/>
        <n v="2461"/>
        <n v="2471"/>
        <n v="2481"/>
        <n v="2491"/>
        <n v="2511"/>
        <n v="2521"/>
        <n v="2531"/>
        <n v="2541"/>
        <n v="2551"/>
        <n v="2561"/>
        <n v="2591"/>
        <n v="2611"/>
        <n v="2711"/>
        <n v="2721"/>
        <n v="2731"/>
        <n v="2821"/>
        <n v="2831"/>
        <n v="2911"/>
        <n v="2921"/>
        <n v="2931"/>
        <n v="2941"/>
        <n v="2961"/>
        <n v="2971"/>
        <n v="2981"/>
        <n v="2991"/>
        <n v="3111"/>
        <n v="3141"/>
        <n v="3151"/>
        <n v="3161"/>
        <n v="3171"/>
        <n v="3181"/>
        <n v="3211"/>
        <n v="3221"/>
        <n v="3231"/>
        <n v="3251"/>
        <n v="3261"/>
        <n v="3291"/>
        <n v="3311"/>
        <n v="3321"/>
        <n v="3331"/>
        <n v="3341"/>
        <n v="3351"/>
        <n v="3361"/>
        <n v="3371"/>
        <n v="3381"/>
        <n v="3391"/>
        <n v="3411"/>
        <n v="3421"/>
        <n v="3431"/>
        <n v="3441"/>
        <n v="3451"/>
        <n v="3471"/>
        <n v="3481"/>
        <n v="3491"/>
        <n v="3511"/>
        <n v="3521"/>
        <n v="3531"/>
        <n v="3541"/>
        <n v="3551"/>
        <n v="3561"/>
        <n v="3571"/>
        <n v="3581"/>
        <n v="3611"/>
        <n v="3631"/>
        <n v="3651"/>
        <n v="3661"/>
        <n v="3711"/>
        <n v="3721"/>
        <n v="3751"/>
        <n v="3791"/>
        <n v="3821"/>
        <n v="3911"/>
        <n v="3921"/>
        <n v="3922"/>
        <n v="3941"/>
        <n v="3942"/>
        <n v="3951"/>
        <n v="3961"/>
        <n v="3962"/>
        <n v="4211"/>
        <n v="4251"/>
        <n v="4311"/>
        <n v="4411"/>
        <n v="4421"/>
        <n v="4431"/>
        <n v="4451"/>
        <n v="4481"/>
        <n v="5111"/>
        <n v="5121"/>
        <n v="5151"/>
        <n v="5191"/>
        <n v="5211"/>
        <n v="5231"/>
        <n v="5311"/>
        <n v="5321"/>
        <n v="5411"/>
        <n v="5451"/>
        <n v="5611"/>
        <n v="5621"/>
        <n v="5631"/>
        <n v="5641"/>
        <n v="5651"/>
        <n v="5661"/>
        <n v="5671"/>
        <n v="5691"/>
        <n v="5781"/>
        <n v="5811"/>
        <n v="5911"/>
        <n v="5971"/>
        <n v="6131"/>
        <n v="6121"/>
        <n v="6151"/>
        <n v="6321"/>
        <n v="9111"/>
        <n v="9211"/>
      </sharedItems>
    </cacheField>
    <cacheField name="Descripción" numFmtId="0">
      <sharedItems count="150">
        <s v="DIETAS"/>
        <s v="SUELDO BASE AL PERSONAL PERMANENTE"/>
        <s v="HONORARIOS ASIMILABLES A SALARIOS"/>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ESTÍMULOS"/>
        <s v="MATERIALES, ÚTILES Y EQUIPOS MENORES DE OFICINA"/>
        <s v="MATERIALES Y ÚTILES DE IMPRESIÓN Y REPRODUCCIÓN"/>
        <s v="MATERIAL ESTADÍSTICO Y GEOGRÁFICO"/>
        <s v="MATERIALES, ÚTILES Y EQUIPOS MENORES DE TECNOLOGÍAS DE LA INFORMACIÓN Y COMUNICACIONES"/>
        <s v="MATERIAL IMPRESO E INFORMACIÓN DIGITAL"/>
        <s v="MATERIAL DE LIMPIEZA"/>
        <s v="MATERIALES Y ÚTILES DE ENSEÑANZA"/>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PRODUCTOS MINERALES NO METÁLICOS"/>
        <s v="CEMENTO Y PRODUCTOS DE CONCRETO"/>
        <s v="CAL, YESO Y PRODUCTOS DE YESO"/>
        <s v="MADERA Y PRODUCTOS DE MADERA"/>
        <s v="VIDRIO Y PRODUCTOS DE VIDRIO"/>
        <s v="MATERIAL ELÉCTRICO Y ELECTRÓNICO"/>
        <s v="ARTÍCULOS METÁLICOS PARA LA CONSTRUCCIÓN"/>
        <s v="MATERIALES COMPLEMENTARIOS"/>
        <s v="OTROS MATERIALES Y ARTÍCULOS DE CONSTRUCCIÓN Y REPARACIÓN"/>
        <s v="PRODUCTOS QUÍMICOS BÁSICOS"/>
        <s v="FERTILIZANTES, PESTICIDAS Y OTROS AGROQUÍMICOS"/>
        <s v="MEDICINAS Y PRODUCTOS FARMACÉUTICOS"/>
        <s v="MATERIALES, ACCESORIOS Y SUMINISTROS MÉDICOS"/>
        <s v="MATERIALES, ACCESORIOS Y SUMINISTROS DE LABORATORIO"/>
        <s v="FIBRAS SINTÉTICAS, HULES PLÁSTICOS Y DERIVADOS"/>
        <s v="OTROS PRODUCTOS QUÍMICOS"/>
        <s v="COMBUSTIBLES, LUBRICANTES Y ADITIVOS"/>
        <s v="VESTUARIO Y UNIFORMES"/>
        <s v="PRENDAS DE SEGURIDAD Y PROTECCIÓN PERSONAL"/>
        <s v="ARTÍCULOS DEPORTIVOS"/>
        <s v="MATRIALES Y SUMINISTROS PARA SEGURIDAD"/>
        <s v="PRENDAS DE PROTECCIÓN PARA SEGURIDAD PÚBLICA Y NACIONAL"/>
        <s v="HERRAMIENTAS MENORES"/>
        <s v="REFACCIONES Y ACCESORIOS MENORES DE EDIFICIOS"/>
        <s v="REFACCIONES Y ACCESORIOS MENORES DE MOBILIARIO Y EQUIPO DE ADMINISTRACIÓN EDUCACIONAL Y RECREATIVO"/>
        <s v="REFACCIONES Y ACCESORIOS MENORES DE EQUIPO DE CÓMPUTO Y TECNOLOGÍAS DE LA INFORMACIÓN"/>
        <s v="REFACCIONES Y ACCESORIOS MENORES DE EQUIPO DE TRANSPORTE"/>
        <s v="REFACCIONES Y ACCESORIOS MENORES DE EQUIPO DE DEFE"/>
        <s v="REFACCIONES Y ACCESORIOS MENORES DE MAQUINARIA Y OTROS EQUIPOS"/>
        <s v="HERRAMIENTAS, REFACCIONES Y ACCESORIOS MENORES"/>
        <s v="ENERGÍA ELÉCTRICA"/>
        <s v="TELEFONÍA TRADICIONAL"/>
        <s v="TELEFONÍA CELULAR"/>
        <s v="SERVICIOS DE TELECOMUNICACIONES Y SATÉLITES"/>
        <s v="SERVICIOS DE ACCESO DE INTERNET, REDES Y PROCESAMIENTO DE INFORMACIÓN"/>
        <s v="SERVICIOS POSTALES Y TELEGRÁFICOS"/>
        <s v="ARRENDAMIENTO DE TERRENOS"/>
        <s v="ARRENDAMIENTO DE EDIFICIOS"/>
        <s v="ARRENDAMIENTO DE MOBILIARIO Y EQUIPO DE ADMINISTRACIÓN, EDUCACIONAL Y RECREATIVO"/>
        <s v="ARRENDAMIENTO DE EQUIPO DE TRANSPORTE"/>
        <s v="ARRENDAMIENTO DE MAQUINARIA, OTROS EQUIPOS Y HERRAMIENTA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RVICIOS DE RECAUDACIÓN, TRASLADO Y CUSTODIA DE VALORES"/>
        <s v="SEGUROS DE RESPONSABILIDAD PATRIMONIAL Y FIANZAS"/>
        <s v="SEGURO DE BIENES PATRIMONIALES"/>
        <s v="FLETES Y MANIOBRAS"/>
        <s v="COMISIONES POR VENTAS"/>
        <s v="SERVICIOS FINANCIEROS, BANCARIOS Y COMERCIALES INTEGRALES"/>
        <s v="CONSERVACIÓN Y MANTENIMIENTO MENOR DE INMUEBLE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REPARACIÓN Y MANTENIMIENTO DE EQUIPO DE DEFENSA Y SEGURIDAD"/>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PASAJES TERRESTRES"/>
        <s v="VIÁTICOS EN EL PAÍS"/>
        <s v="OTROS SERVICIOS DE TRASLADO Y HOSPEDAJE"/>
        <s v="GASTOS DE ORDEN  SOCIAL Y CULTURAL"/>
        <s v="SERVICIOS FUNERARIOS Y DE CEMENTERIOS"/>
        <s v="Reintegro de Remanentes de Recursos Federales y Estatales"/>
        <s v="IMPUESTOS Y DERECHOS"/>
        <s v="SENTENCIAS Y RESOLUCIONES POR AUTORIDAD COMPETENTE"/>
        <s v="DIVERSAS DEVOLUCIONES"/>
        <s v="PENAS, MULTAS, ACCESORIOS Y ACTUALIZACIONES"/>
        <s v="OTROS GASTOS POR RESPONSABILIDADES"/>
        <s v="DIVERSOS GASTOS POR INCIDENTE VIAL"/>
        <s v="TRANSFERENCIAS OTORGADAS A ENTIDADES PARAESTATALES NO EMPRESARIALES Y NO FINANCIERAS"/>
        <s v="TRANSFERENCIAS A FIDEICOMISOS DE ENTIDADES FEDERATIVAS Y MUNICIPIOS"/>
        <s v="SUBSIDIOS A LA PRODUCCIÓN"/>
        <s v="AYUDAS SOCIALES A PERSONAS"/>
        <s v="BECAS Y OTRAS AYUDAS PARA PROGRAMAS DE CAPACITACIÓN"/>
        <s v="AYUDAS SOCIALES A INSTITUCIONES DE ENSEÑANZA"/>
        <s v="AYUDAS SOCIALES A INSTITUCIONES SIN FINES DE LUCRO"/>
        <s v="AYUDAS POR DESASTRES NATURALES Y OTROS SINIESTROS"/>
        <s v="MUEBLES DE OFICINA Y ESTANTERÍA"/>
        <s v="MUEBLES, EXCEPTO DE OFICINA Y ESTANTERÍA"/>
        <s v="EQUIPO DE CÓMPUTO DE TECNOLOGÍAS DE LA INFORMACIÓN"/>
        <s v="OTROS MOBILIARIOS Y EQUIPOS DE ADMINISTRACIÓN"/>
        <s v="EQUIPOS Y APARATOS AUDIOVISUALES"/>
        <s v="CÁMARAS FOTOGRÁFICAS Y DE VIDEO"/>
        <s v="EQUIPO MÉDICO Y DE LABORATORIO"/>
        <s v="INSTRUMENTAL MÉDICO Y DE LABORATORIO"/>
        <s v="VEHICULOS Y EQUIPOS TERRESTRES"/>
        <s v="EMBARCACIONES"/>
        <s v="MAQUINARIA Y EQUIPO AGROPECUARIO"/>
        <s v="MAQUINARIA Y EQUIPO INDUSTRIAL"/>
        <s v="MAQUINARIA Y EQUIPO DE CONSTRUCCIÓN"/>
        <s v="SISTEMAS DE AIRE ACONDICIONADO, CALEFACCIÓN Y DE REFRIGERACIÓN INDUSTRIAL Y COMERCIAL"/>
        <s v="EQUIPO DE COMUNICACIÓN Y TELECOMUNICACIÓN"/>
        <s v="EQUIPO DE GENERACIÓN ELÉCTRICA, APARATOS Y ACCESORIOS ELÉCTRICOS"/>
        <s v="HERRAMIENTAS Y MÁQUINAS-HERRAMIENTA"/>
        <s v="OTROS EQUIPOS"/>
        <s v="ÁRBOLES Y PLANTAS"/>
        <s v="TERRENOS"/>
        <s v="SOFTWARE"/>
        <s v="LICENCIAS INFORMÁTICAS E INTELECTUALES"/>
        <s v="CONSTRUCCIÓN DE OBRAS PARA EL ABASTECIMIENTO DE AGUA, PETRÓLEO, GAS, ELECTRICIDAD Y TELECOMUNICACIONES"/>
        <s v="EDIFICACIÓN NO  HABITACIONAL"/>
        <s v="CONSTRUCCIÓN DE VÍAS DE COMUNICACIÓN"/>
        <s v="EJECUCIÓN DE PROYECTOS PRODUCTIVOS NO INCLUIDOS EN CONCEPTOS ANTERIORES DE ESTE CAPÍTULO"/>
        <s v="AMORTIZACIÓN DE LA DEUDA INTERNA CON INSTITUCIONES DE CRÉDITO"/>
        <s v="INTERESES DE LA DEUDA INTERNA CON INSTITUCIONES  DE CRÉDITO"/>
      </sharedItems>
    </cacheField>
    <cacheField name="Codigo Destino" numFmtId="0">
      <sharedItems containsMixedTypes="1" containsNumber="1" containsInteger="1" minValue="0" maxValue="39"/>
    </cacheField>
    <cacheField name="Concepto Destino" numFmtId="0">
      <sharedItems/>
    </cacheField>
    <cacheField name="Importe Ajustado" numFmtId="4">
      <sharedItems containsSemiMixedTypes="0" containsString="0" containsNumber="1" minValue="0" maxValue="708107330.50999999"/>
    </cacheField>
    <cacheField name="Presupuestado" numFmtId="4">
      <sharedItems containsSemiMixedTypes="0" containsString="0" containsNumber="1" minValue="0" maxValue="677552010.19000006"/>
    </cacheField>
    <cacheField name="Pre-Comprometido" numFmtId="4">
      <sharedItems containsSemiMixedTypes="0" containsString="0" containsNumber="1" minValue="0" maxValue="284635761.36000001"/>
    </cacheField>
    <cacheField name="Comprometido" numFmtId="4">
      <sharedItems containsSemiMixedTypes="0" containsString="0" containsNumber="1" minValue="0" maxValue="284635761.36000001"/>
    </cacheField>
    <cacheField name="Devengado" numFmtId="4">
      <sharedItems containsSemiMixedTypes="0" containsString="0" containsNumber="1" minValue="0" maxValue="284635761.36000001"/>
    </cacheField>
    <cacheField name="Ejercido" numFmtId="4">
      <sharedItems containsSemiMixedTypes="0" containsString="0" containsNumber="1" minValue="0" maxValue="284634811.36000001"/>
    </cacheField>
    <cacheField name="Pagado" numFmtId="4">
      <sharedItems containsSemiMixedTypes="0" containsString="0" containsNumber="1" minValue="0" maxValue="284634811.36000001"/>
    </cacheField>
    <cacheField name="Saldo" numFmtId="4">
      <sharedItems containsString="0" containsBlank="1" containsNumber="1" minValue="-64992893.059999987" maxValue="423471569.14999998"/>
    </cacheField>
    <cacheField name="Ampliación" numFmtId="0">
      <sharedItems containsString="0" containsBlank="1" containsNumber="1" minValue="-97478.808333333334" maxValue="126228154.03"/>
    </cacheField>
    <cacheField name="Ampliación por transferencia" numFmtId="0">
      <sharedItems containsString="0" containsBlank="1" containsNumber="1" minValue="0" maxValue="55000000"/>
    </cacheField>
    <cacheField name="Disminución" numFmtId="0">
      <sharedItems containsString="0" containsBlank="1" containsNumber="1" containsInteger="1" minValue="0" maxValue="0"/>
    </cacheField>
    <cacheField name="Disminución por transferencia" numFmtId="0">
      <sharedItems containsString="0" containsBlank="1" containsNumber="1" minValue="0" maxValue="122892487.36"/>
    </cacheField>
    <cacheField name="Ajuste por" numFmtId="0">
      <sharedItems containsString="0" containsBlank="1" containsNumber="1" minValue="-122892473.06" maxValue="126228154.03"/>
    </cacheField>
    <cacheField name="Ideal Presidente" numFmtId="4">
      <sharedItems containsString="0" containsBlank="1" containsNumber="1" minValue="0" maxValue="746533932.86160004"/>
    </cacheField>
    <cacheField name="Ideal contra ajustado" numFmtId="4">
      <sharedItems containsSemiMixedTypes="0" containsString="0" containsNumber="1" minValue="-126228154.03" maxValue="159158927.99000001"/>
    </cacheField>
    <cacheField name="Autorizado en 1era modificación" numFmtId="0">
      <sharedItems containsNonDate="0" containsString="0" containsBlank="1"/>
    </cacheField>
    <cacheField name="Rojeado" numFmtId="4">
      <sharedItems containsSemiMixedTypes="0" containsString="0" containsNumber="1" minValue="0" maxValue="64992893.060000002"/>
    </cacheField>
    <cacheField name="Ampliación2" numFmtId="4">
      <sharedItems containsString="0" containsBlank="1" containsNumber="1" minValue="0" maxValue="85285435.890000001"/>
    </cacheField>
    <cacheField name="Transferencias" numFmtId="0">
      <sharedItems containsString="0" containsBlank="1" containsNumber="1" minValue="-30000000" maxValue="50799646.469999999"/>
    </cacheField>
    <cacheField name="2da ampliación" numFmtId="4">
      <sharedItems containsSemiMixedTypes="0" containsString="0" containsNumber="1" minValue="-30000000" maxValue="201077975.41999999"/>
    </cacheField>
    <cacheField name="Nuevo Importe Ajustado" numFmtId="0">
      <sharedItems containsString="0" containsBlank="1" containsNumber="1" minValue="0" maxValue="708116760.38"/>
    </cacheField>
    <cacheField name="Nuevo Saldo" numFmtId="4">
      <sharedItems containsSemiMixedTypes="0" containsString="0" containsNumber="1" minValue="-1.8917489796876907E-10" maxValue="423480999.01999998"/>
    </cacheField>
  </cacheFields>
  <extLst>
    <ext xmlns:x14="http://schemas.microsoft.com/office/spreadsheetml/2009/9/main" uri="{725AE2AE-9491-48be-B2B4-4EB974FC3084}">
      <x14:pivotCacheDefinition pivotCacheId="1326457855"/>
    </ext>
  </extLst>
</pivotCacheDefinition>
</file>

<file path=xl/pivotCache/pivotCacheDefinition3.xml><?xml version="1.0" encoding="utf-8"?>
<pivotCacheDefinition xmlns="http://schemas.openxmlformats.org/spreadsheetml/2006/main" xmlns:r="http://schemas.openxmlformats.org/officeDocument/2006/relationships" xmlns:mc="http://schemas.openxmlformats.org/markup-compatibility/2006" xmlns:xr="http://schemas.microsoft.com/office/spreadsheetml/2014/revision" mc:Ignorable="xr" r:id="rId1" refreshedBy="ELIZABETH RODRIGUEZ RUBIO - PC-1074" refreshedDate="45488.514998495368" createdVersion="8" refreshedVersion="8" minRefreshableVersion="3" recordCount="546" xr:uid="{92656A93-A0FC-474E-8C3D-1677E40BE13A}">
  <cacheSource type="worksheet">
    <worksheetSource ref="A1:AX1048576" sheet="Cubo base"/>
  </cacheSource>
  <cacheFields count="48">
    <cacheField name="CLAVE" numFmtId="0">
      <sharedItems containsBlank="1"/>
    </cacheField>
    <cacheField name="Codigo Origen" numFmtId="0">
      <sharedItems containsBlank="1"/>
    </cacheField>
    <cacheField name="Origen (FF)" numFmtId="0">
      <sharedItems containsBlank="1" count="26">
        <s v="PARTICIPACIONES ESTATALES 2024"/>
        <s v="RECURSOS FISCALES 2024"/>
        <s v="PARTICIPACIONES FEDERALES 2024"/>
        <s v="SUBSIDIO POLICÍA METROPOLITANA 2024 (APORTACIÓN ESTATAL)"/>
        <s v="FONDO DE APORTACIÓN AL FORTALECIMIENTO MUNICIPAL 2024 (FORTAMUN)"/>
        <s v="PROGRAMA ESTRATEGIA ALE 2024 (APORTACIÓN ESTATAL)"/>
        <s v="FONDO DE FORTALECIMIENTO MUNICIPAL 2011 (FORTAMUN)"/>
        <s v="FAIS 2012 (APORTACIÓN FEDERAL)"/>
        <s v="Fondo de Aportación para la Infraestructura Social Municipal ejercicio 2012 (aportación federal)"/>
        <s v="PROGRAMA ESTRATEGIA ALE 2023 (APORTACIÓN ESTATAL)"/>
        <s v="BARRIOS DE PAZ 2023 (APORTACIÓN ESTATAL)"/>
        <s v="FONDO PARA INVERSIONES METROPOLITANAS 2023 (APORTACIÓN ESTATAL)"/>
        <s v="FONDO DE APORTACIÓN AL FORTALECIMIENTO MUNICIPAL 2023 (FORTAMUN)"/>
        <s v="CONSTRUCCIÓN DE PLANTA DE SEPARACIÓN, CLASIFICACIÓN Y RECICLAJE DE RESIDUOS SÓLIDOS URBANOS DE TLAJOMULCO DE ZUÑIGA, JALISCO 2023 (APORTACIÓN ESTATAL)"/>
        <s v="FONDO DE APORTACIÓN A LA INFRAESTRUCTURA SOCIAL MUNICIPAL 2023 (FAISM)"/>
        <s v="ESTRATEGIA DE SEGURIDAD &quot;PUNTOS PURPURA&quot; 2023 (APORTACIÓN ESTATAL)"/>
        <s v="SUBSIDIO POLICÍA METROPOLITANA 2023 (APORTACIÓN ESTATAL)"/>
        <s v="RECURSOS FISCALES (RESERVAS TERRITORIALES) 2024"/>
        <s v="CONSEJO DE COLABORACIÓN DEL MUNICIPIO DE TLAJOMULCO DE ZÚÑIGA"/>
        <s v="FONDO DE APORTACIÓN A LA INFRAESTRUCTURA SOCIAL MUNICIPAL 2024 (FAISM-DF)"/>
        <s v="FONDO MUNICIPAL EXCLUSIVO PARA LA RECAUDACIÓN DE RECURSOS DESTINADOS PARA LA CREACIÓN O MEJORAMIENTO DE INFRAESTRUCTURA Y EQUIPAMIENTOS URBANOS EN ESPACIOS PUBLICOS"/>
        <s v="PRODDER 2024 (APORTACIÓN MUNICIPAL)"/>
        <s v="PRODDER 2024 (APORTACIÓN FEDERAL)"/>
        <s v="REGULARIZACIÓN DE VEHICULOS USADOS DE PROCEDENCIA EXTRANJERA 2023 (APORTACIÓN FEDERAL)"/>
        <m/>
        <s v=" " u="1"/>
      </sharedItems>
    </cacheField>
    <cacheField name="Codigo Subfuncion" numFmtId="0">
      <sharedItems containsBlank="1"/>
    </cacheField>
    <cacheField name="Finalidad" numFmtId="0">
      <sharedItems containsBlank="1"/>
    </cacheField>
    <cacheField name="Función" numFmtId="0">
      <sharedItems containsBlank="1"/>
    </cacheField>
    <cacheField name="Nombre Subfuncion" numFmtId="0">
      <sharedItems containsBlank="1"/>
    </cacheField>
    <cacheField name="Codigo Clasifi. Prog" numFmtId="0">
      <sharedItems containsBlank="1"/>
    </cacheField>
    <cacheField name="Detalle Clasifi Prog" numFmtId="0">
      <sharedItems containsBlank="1"/>
    </cacheField>
    <cacheField name="Cod. Dependencia" numFmtId="0">
      <sharedItems containsBlank="1"/>
    </cacheField>
    <cacheField name="Dependencia" numFmtId="0">
      <sharedItems containsBlank="1" count="18">
        <s v="OFICIALÍA MAYOR"/>
        <s v="SECRETARÍA GENERAL DEL AYUNTAMIENTO"/>
        <s v="TESORERÍA MUNICIPAL"/>
        <s v="UNIDAD DE ACOPIO Y SALUD ANIMAL MUNICIPAL (UNASAM)"/>
        <s v="COORDINACIÓN GENERAL DE GOBIERNO INTELIGENTE E INNOVACIÓN GUBERNAMENTAL"/>
        <s v="GABINETE INTEGRAL DE INFRAESTRUCTURA Y SERVICIOS PÚBLICOS"/>
        <s v="COORDINACIÓN GENERAL DE GESTIÓN INTEGRAL DE LA CIUDAD"/>
        <s v="COMISARÍA DE LA POLICÍA PREVENTIVA MUNICIPAL"/>
        <s v="PRESIDENCIA"/>
        <s v="SINDICATURA MUNICIPAL"/>
        <s v="COORDINACIÓN GENERAL DE DESARROLLO ECONÓMICO"/>
        <s v="COORDINACIÓN GENERAL DE CONSTRUCCIÓN DE COMUNIDAD"/>
        <s v="SISTEMA INTEGRAL PARA EL DESARROLLO DE LA FAMILIA (DIF)"/>
        <s v="INSTITUTO MUNICIPAL DE LA MUJER TLAJOMULQUENSE (IMMT)"/>
        <s v="CENTRO DE ESTIMULACIÓN PARA PERSONAS CON DISCAPACIDAD INTELECTUAL (CENDI)"/>
        <s v="INSTITUTO DE ALTERNATIVAS PARA LOS JÓVENES (INDAJO)"/>
        <s v="CONSEJO MUNICIPAL DEL DEPORTE (COMUDE)"/>
        <m/>
      </sharedItems>
    </cacheField>
    <cacheField name="Codigo Programa" numFmtId="0">
      <sharedItems containsString="0" containsBlank="1" containsNumber="1" containsInteger="1" minValue="1" maxValue="8"/>
    </cacheField>
    <cacheField name="Nombre programa" numFmtId="0">
      <sharedItems containsBlank="1"/>
    </cacheField>
    <cacheField name="Codigo Proyecto" numFmtId="0">
      <sharedItems containsString="0" containsBlank="1" containsNumber="1" containsInteger="1" minValue="1" maxValue="57"/>
    </cacheField>
    <cacheField name="Proyecto" numFmtId="0">
      <sharedItems containsBlank="1"/>
    </cacheField>
    <cacheField name="Cod. Unidad Ejectura" numFmtId="0">
      <sharedItems containsBlank="1"/>
    </cacheField>
    <cacheField name="Centro costos" numFmtId="0">
      <sharedItems containsBlank="1"/>
    </cacheField>
    <cacheField name="Tipo de Gasto" numFmtId="0">
      <sharedItems containsBlank="1"/>
    </cacheField>
    <cacheField name="Capitulo codigo" numFmtId="0">
      <sharedItems containsString="0" containsBlank="1" containsNumber="1" containsInteger="1" minValue="1000" maxValue="9000" count="8">
        <n v="1000"/>
        <n v="2000"/>
        <n v="3000"/>
        <n v="4000"/>
        <n v="5000"/>
        <n v="6000"/>
        <n v="9000"/>
        <m/>
      </sharedItems>
    </cacheField>
    <cacheField name="Capitulo nombre" numFmtId="0">
      <sharedItems containsBlank="1"/>
    </cacheField>
    <cacheField name="Partida" numFmtId="0">
      <sharedItems containsString="0" containsBlank="1" containsNumber="1" containsInteger="1" minValue="1111" maxValue="9211"/>
    </cacheField>
    <cacheField name="Descripción" numFmtId="0">
      <sharedItems containsBlank="1" count="151">
        <s v="DIETAS"/>
        <s v="SUELDO BASE AL PERSONAL PERMANENTE"/>
        <s v="HONORARIOS ASIMILABLES A SALARIOS"/>
        <s v="SUELDOS BASE AL PERSONAL EVENTUAL"/>
        <s v="RETRIBUCIONES POR SERVICIOS DE CARÁCTER SOCIAL"/>
        <s v="PRIMAS VACACIONALES"/>
        <s v="GRATIFICACIÓN DE FIN DE AÑO"/>
        <s v="HORAS EXTRAORDINARIAS"/>
        <s v="COMPENSACIONES"/>
        <s v="CUOTAS AL IMSS POR ENFERMEDADES Y MATERNIDAD (Modalidad 38)"/>
        <s v="CUOTAS PARA LA VIVIENDA (IPEJAL 3%)"/>
        <s v="APORTACIONES AL SISTEMA DE RETIRO SEDAR"/>
        <s v="APORTACIONES AL SISTEMA DE RETIRO DE PENSIONES"/>
        <s v="APORTACIONES PARA SEGUROS"/>
        <s v="INDEMNIZACIONES"/>
        <s v="OTRAS PRESTACIONES SOCIALES Y ECONÓMICAS"/>
        <s v="ESTÍMULOS"/>
        <s v="MATERIALES, ÚTILES Y EQUIPOS MENORES DE OFICINA"/>
        <s v="MATERIALES Y ÚTILES DE IMPRESIÓN Y REPRODUCCIÓN"/>
        <s v="MATERIAL ESTADÍSTICO Y GEOGRÁFICO"/>
        <s v="MATERIALES, ÚTILES Y EQUIPOS MENORES DE TECNOLOGÍAS DE LA INFORMACIÓN Y COMUNICACIONES"/>
        <s v="MATERIAL IMPRESO E INFORMACIÓN DIGITAL"/>
        <s v="MATERIAL DE LIMPIEZA"/>
        <s v="MATERIALES Y ÚTILES DE ENSEÑANZA"/>
        <s v="MATERIALES PARA EL REGISTRO E IDENTIFICACIÓN DE BIENES Y PERSONAS"/>
        <s v="PRODUCTOS ALIMENTICIOS PARA PERSONAS"/>
        <s v="PRODUCTOS ALIMENTICIOS PARA ANIMALES"/>
        <s v="UTENSILIOS PARA EL SERVICIO DE ALIMENTACIÓN"/>
        <s v="PRODUCTOS QUÍMICOS, FARMACÉUTICOS Y DE LABORATORIO ADQUIRIDOS COMO MATERIA PRIMA"/>
        <s v="OTROS PRODUCTOS ADQUIRIDOS COMO MATERIA PRIMA"/>
        <s v="PRODUCTOS MINERALES NO METÁLICOS"/>
        <s v="CEMENTO Y PRODUCTOS DE CONCRETO"/>
        <s v="CAL, YESO Y PRODUCTOS DE YESO"/>
        <s v="MADERA Y PRODUCTOS DE MADERA"/>
        <s v="VIDRIO Y PRODUCTOS DE VIDRIO"/>
        <s v="MATERIAL ELÉCTRICO Y ELECTRÓNICO"/>
        <s v="ARTÍCULOS METÁLICOS PARA LA CONSTRUCCIÓN"/>
        <s v="MATERIALES COMPLEMENTARIOS"/>
        <s v="OTROS MATERIALES Y ARTÍCULOS DE CONSTRUCCIÓN Y REPARACIÓN"/>
        <s v="PRODUCTOS QUÍMICOS BÁSICOS"/>
        <s v="FERTILIZANTES, PESTICIDAS Y OTROS AGROQUÍMICOS"/>
        <s v="MEDICINAS Y PRODUCTOS FARMACÉUTICOS"/>
        <s v="MATERIALES, ACCESORIOS Y SUMINISTROS MÉDICOS"/>
        <s v="MATERIALES, ACCESORIOS Y SUMINISTROS DE LABORATORIO"/>
        <s v="FIBRAS SINTÉTICAS, HULES PLÁSTICOS Y DERIVADOS"/>
        <s v="OTROS PRODUCTOS QUÍMICOS"/>
        <s v="COMBUSTIBLES, LUBRICANTES Y ADITIVOS"/>
        <s v="VESTUARIO Y UNIFORMES"/>
        <s v="PRENDAS DE SEGURIDAD Y PROTECCIÓN PERSONAL"/>
        <s v="ARTÍCULOS DEPORTIVOS"/>
        <s v="MATRIALES Y SUMINISTROS PARA SEGURIDAD"/>
        <s v="PRENDAS DE PROTECCIÓN PARA SEGURIDAD PÚBLICA Y NACIONAL"/>
        <s v="HERRAMIENTAS MENORES"/>
        <s v="REFACCIONES Y ACCESORIOS MENORES DE EDIFICIOS"/>
        <s v="REFACCIONES Y ACCESORIOS MENORES DE MOBILIARIO Y EQUIPO DE ADMINISTRACIÓN EDUCACIONAL Y RECREATIVO"/>
        <s v="REFACCIONES Y ACCESORIOS MENORES DE EQUIPO DE CÓMPUTO Y TECNOLOGÍAS DE LA INFORMACIÓN"/>
        <s v="REFACCIONES Y ACCESORIOS MENORES DE EQUIPO DE TRANSPORTE"/>
        <s v="REFACCIONES Y ACCESORIOS MENORES DE EQUIPO DE DEFE"/>
        <s v="REFACCIONES Y ACCESORIOS MENORES DE MAQUINARIA Y OTROS EQUIPOS"/>
        <s v="HERRAMIENTAS, REFACCIONES Y ACCESORIOS MENORES"/>
        <s v="ENERGÍA ELÉCTRICA"/>
        <s v="TELEFONÍA TRADICIONAL"/>
        <s v="TELEFONÍA CELULAR"/>
        <s v="SERVICIOS DE TELECOMUNICACIONES Y SATÉLITES"/>
        <s v="SERVICIOS DE ACCESO DE INTERNET, REDES Y PROCESAMIENTO DE INFORMACIÓN"/>
        <s v="SERVICIOS POSTALES Y TELEGRÁFICOS"/>
        <s v="ARRENDAMIENTO DE TERRENOS"/>
        <s v="ARRENDAMIENTO DE EDIFICIOS"/>
        <s v="ARRENDAMIENTO DE MOBILIARIO Y EQUIPO DE ADMINISTRACIÓN, EDUCACIONAL Y RECREATIVO"/>
        <s v="ARRENDAMIENTO DE EQUIPO DE TRANSPORTE"/>
        <s v="ARRENDAMIENTO DE MAQUINARIA, OTROS EQUIPOS Y HERRAMIENTAS"/>
        <s v="OTROS ARRENDAMIENTOS"/>
        <s v="SERVICIOS LEGALES, DE CONTABILIDAD, AUDITORÍA Y RELACIONADOS"/>
        <s v="SERVICIOS DE DISEÑO, ARQUITECTURA, INGENIERÍA Y ACTIVIDADES RELACIONADAS"/>
        <s v="SERVICIOS DE CONSULTORÍA ADMINISTRATIVA, PROCESOS, TÉCNICA Y EN TECNOLOGÍAS DE LA INFORMACIÓN"/>
        <s v="SERVICIOS DE CAPACITACIÓN"/>
        <s v="SERVICIOS DE INVESTIGACION CIENTIFICA Y DESARROLLO"/>
        <s v="SERVICIOS DE APOYO ADMINISTRATIVO, FOTOCOPIADO E IMPRESIÓN"/>
        <s v="SERVICIOS DE PROTECCIÓN Y SEGURIDAD"/>
        <s v="SERVICIOS DE VIGILANCIA"/>
        <s v="SERVICIOS PROFESIONALES, CIENTÍFICOS Y TÉCNICOS INTEGRALES"/>
        <s v="SERVICIOS FINANCIEROS Y BANCARIOS"/>
        <s v="SERVICIOS DE COBRANZA, INVESTIGACIÓN CREDITICIA Y SIMILAR"/>
        <s v="SERVICIOS DE RECAUDACIÓN, TRASLADO Y CUSTODIA DE VALORES"/>
        <s v="SEGUROS DE RESPONSABILIDAD PATRIMONIAL Y FIANZAS"/>
        <s v="SEGURO DE BIENES PATRIMONIALES"/>
        <s v="FLETES Y MANIOBRAS"/>
        <s v="COMISIONES POR VENTAS"/>
        <s v="SERVICIOS FINANCIEROS, BANCARIOS Y COMERCIALES INTEGRALES"/>
        <s v="CONSERVACIÓN Y MANTENIMIENTO MENOR DE INMUEBLES"/>
        <s v="INSTALACIÓN, REPARACIÓN Y MANTENIMIENTO DE MOBILIARIO Y EQUIPO DE ADMINISTRACIÓN, EDUCACIONAL Y RECREATIVO"/>
        <s v="INSTALACIÓN, REPARACIÓN Y MANTENIMIENTO DE EQUIPO DE CÓMPUTO Y TECNOLOGÍA DE LA INFORMACIÓN"/>
        <s v="INSTALACIÓN, REPARACIÓN Y MANTENIMIENTO DE EQUIPO E INSTRUMENTAL MÉDICO Y DE LABORATORIO"/>
        <s v="REPARACIÓN Y MANTENIMIENTO DE EQUIPO DE TRANSPORTE"/>
        <s v="REPARACIÓN Y MANTENIMIENTO DE EQUIPO DE DEFENSA Y SEGURIDAD"/>
        <s v="INSTALACIÓN, REPARACIÓN Y MANTENIMIENTO DE MAQUINARIA, OTROS EQUIPOS Y HERRAMIENTA"/>
        <s v="SERVICIOS DE LIMPIEZA Y MANEJO DE DESECHOS"/>
        <s v="DIFUSIÓN POR RADIO, TELEVISIÓN Y OTROS MEDIOS DE MENSAJES SOBRE PROGRAMAS Y ACTIVIDADES GUBERNAMENTALES"/>
        <s v="SERVICIOS DE CREATIVIDAD, PREPRODUCCIÓN Y PRODUCCIÓN DE PUBLICIDAD, EXCEPTO INTERNET"/>
        <s v="SERVICIOS DE LA INDUSTRIA FÍLMICA, DEL SONIDO Y DEL VIDEO"/>
        <s v="SERVICIO DE CREACIÓN Y DIFUSIÓN DE CONTENIDO EXCLUSIVAMENTE A  TRAVÉS DE INTERNET"/>
        <s v="PASAJES AÉREOS"/>
        <s v="PASAJES TERRESTRES"/>
        <s v="VIÁTICOS EN EL PAÍS"/>
        <s v="OTROS SERVICIOS DE TRASLADO Y HOSPEDAJE"/>
        <s v="GASTOS DE ORDEN  SOCIAL Y CULTURAL"/>
        <s v="SERVICIOS FUNERARIOS Y DE CEMENTERIOS"/>
        <s v="Reintegro de Remanentes de Recursos Federales y Estatales"/>
        <s v="IMPUESTOS Y DERECHOS"/>
        <s v="SENTENCIAS Y RESOLUCIONES POR AUTORIDAD COMPETENTE"/>
        <s v="DIVERSAS DEVOLUCIONES"/>
        <s v="PENAS, MULTAS, ACCESORIOS Y ACTUALIZACIONES"/>
        <s v="OTROS GASTOS POR RESPONSABILIDADES"/>
        <s v="DIVERSOS GASTOS POR INCIDENTE VIAL"/>
        <s v="TRANSFERENCIAS OTORGADAS A ENTIDADES PARAESTATALES NO EMPRESARIALES Y NO FINANCIERAS"/>
        <s v="TRANSFERENCIAS A FIDEICOMISOS DE ENTIDADES FEDERATIVAS Y MUNICIPIOS"/>
        <s v="SUBSIDIOS A LA PRODUCCIÓN"/>
        <s v="AYUDAS SOCIALES A PERSONAS"/>
        <s v="BECAS Y OTRAS AYUDAS PARA PROGRAMAS DE CAPACITACIÓN"/>
        <s v="AYUDAS SOCIALES A INSTITUCIONES DE ENSEÑANZA"/>
        <s v="AYUDAS SOCIALES A INSTITUCIONES SIN FINES DE LUCRO"/>
        <s v="AYUDAS POR DESASTRES NATURALES Y OTROS SINIESTROS"/>
        <s v="MUEBLES DE OFICINA Y ESTANTERÍA"/>
        <s v="MUEBLES, EXCEPTO DE OFICINA Y ESTANTERÍA"/>
        <s v="EQUIPO DE CÓMPUTO DE TECNOLOGÍAS DE LA INFORMACIÓN"/>
        <s v="OTROS MOBILIARIOS Y EQUIPOS DE ADMINISTRACIÓN"/>
        <s v="EQUIPOS Y APARATOS AUDIOVISUALES"/>
        <s v="CÁMARAS FOTOGRÁFICAS Y DE VIDEO"/>
        <s v="EQUIPO MÉDICO Y DE LABORATORIO"/>
        <s v="INSTRUMENTAL MÉDICO Y DE LABORATORIO"/>
        <s v="VEHICULOS Y EQUIPOS TERRESTRES"/>
        <s v="EMBARCACIONES"/>
        <s v="MAQUINARIA Y EQUIPO AGROPECUARIO"/>
        <s v="MAQUINARIA Y EQUIPO INDUSTRIAL"/>
        <s v="MAQUINARIA Y EQUIPO DE CONSTRUCCIÓN"/>
        <s v="SISTEMAS DE AIRE ACONDICIONADO, CALEFACCIÓN Y DE REFRIGERACIÓN INDUSTRIAL Y COMERCIAL"/>
        <s v="EQUIPO DE COMUNICACIÓN Y TELECOMUNICACIÓN"/>
        <s v="EQUIPO DE GENERACIÓN ELÉCTRICA, APARATOS Y ACCESORIOS ELÉCTRICOS"/>
        <s v="HERRAMIENTAS Y MÁQUINAS-HERRAMIENTA"/>
        <s v="OTROS EQUIPOS"/>
        <s v="ÁRBOLES Y PLANTAS"/>
        <s v="TERRENOS"/>
        <s v="SOFTWARE"/>
        <s v="LICENCIAS INFORMÁTICAS E INTELECTUALES"/>
        <s v="CONSTRUCCIÓN DE OBRAS PARA EL ABASTECIMIENTO DE AGUA, PETRÓLEO, GAS, ELECTRICIDAD Y TELECOMUNICACIONES"/>
        <s v="EDIFICACIÓN NO  HABITACIONAL"/>
        <s v="CONSTRUCCIÓN DE VÍAS DE COMUNICACIÓN"/>
        <s v="EJECUCIÓN DE PROYECTOS PRODUCTIVOS NO INCLUIDOS EN CONCEPTOS ANTERIORES DE ESTE CAPÍTULO"/>
        <s v="AMORTIZACIÓN DE LA DEUDA INTERNA CON INSTITUCIONES DE CRÉDITO"/>
        <s v="INTERESES DE LA DEUDA INTERNA CON INSTITUCIONES  DE CRÉDITO"/>
        <m/>
      </sharedItems>
    </cacheField>
    <cacheField name="Codigo Destino" numFmtId="0">
      <sharedItems containsBlank="1" containsMixedTypes="1" containsNumber="1" containsInteger="1" minValue="0" maxValue="39"/>
    </cacheField>
    <cacheField name="Concepto Destino" numFmtId="0">
      <sharedItems containsBlank="1"/>
    </cacheField>
    <cacheField name="Importe Ajustado" numFmtId="0">
      <sharedItems containsString="0" containsBlank="1" containsNumber="1" minValue="0" maxValue="708107330.50999999"/>
    </cacheField>
    <cacheField name="Presupuestado" numFmtId="0">
      <sharedItems containsString="0" containsBlank="1" containsNumber="1" minValue="0" maxValue="677552010.19000006"/>
    </cacheField>
    <cacheField name="Pre-Comprometido" numFmtId="0">
      <sharedItems containsString="0" containsBlank="1" containsNumber="1" minValue="0" maxValue="284635761.36000001"/>
    </cacheField>
    <cacheField name="Comprometido" numFmtId="0">
      <sharedItems containsString="0" containsBlank="1" containsNumber="1" minValue="0" maxValue="284635761.36000001"/>
    </cacheField>
    <cacheField name="Devengado" numFmtId="0">
      <sharedItems containsString="0" containsBlank="1" containsNumber="1" minValue="0" maxValue="284635761.36000001"/>
    </cacheField>
    <cacheField name="Ejercido" numFmtId="0">
      <sharedItems containsString="0" containsBlank="1" containsNumber="1" minValue="0" maxValue="284634811.36000001"/>
    </cacheField>
    <cacheField name="Pagado" numFmtId="0">
      <sharedItems containsString="0" containsBlank="1" containsNumber="1" minValue="0" maxValue="284634811.36000001"/>
    </cacheField>
    <cacheField name="Saldo" numFmtId="0">
      <sharedItems containsString="0" containsBlank="1" containsNumber="1" minValue="-64992893.059999987" maxValue="423471569.14999998"/>
    </cacheField>
    <cacheField name="Ampliación" numFmtId="0">
      <sharedItems containsString="0" containsBlank="1" containsNumber="1" minValue="-97478.808333333334" maxValue="126228154.03"/>
    </cacheField>
    <cacheField name="Ampliación por transferencia" numFmtId="0">
      <sharedItems containsString="0" containsBlank="1" containsNumber="1" minValue="0" maxValue="55000000"/>
    </cacheField>
    <cacheField name="Disminución" numFmtId="0">
      <sharedItems containsString="0" containsBlank="1" containsNumber="1" containsInteger="1" minValue="0" maxValue="0"/>
    </cacheField>
    <cacheField name="Disminución por transferencia" numFmtId="0">
      <sharedItems containsString="0" containsBlank="1" containsNumber="1" minValue="0" maxValue="122892487.36"/>
    </cacheField>
    <cacheField name="Ajuste por" numFmtId="0">
      <sharedItems containsString="0" containsBlank="1" containsNumber="1" minValue="-122892473.06" maxValue="126228154.03"/>
    </cacheField>
    <cacheField name="Ideal Presidente" numFmtId="0">
      <sharedItems containsString="0" containsBlank="1" containsNumber="1" minValue="0" maxValue="746533932.86160004"/>
    </cacheField>
    <cacheField name="Ideal contra ajustado" numFmtId="0">
      <sharedItems containsString="0" containsBlank="1" containsNumber="1" minValue="-126228154.03" maxValue="159158927.99000001"/>
    </cacheField>
    <cacheField name="Autorizado en 1era modificación" numFmtId="0">
      <sharedItems containsNonDate="0" containsString="0" containsBlank="1"/>
    </cacheField>
    <cacheField name="Rojeado" numFmtId="0">
      <sharedItems containsString="0" containsBlank="1" containsNumber="1" minValue="0" maxValue="64992893.060000002"/>
    </cacheField>
    <cacheField name="Ampliación2" numFmtId="0">
      <sharedItems containsString="0" containsBlank="1" containsNumber="1" minValue="0" maxValue="85285435.890000001"/>
    </cacheField>
    <cacheField name="Transferencias" numFmtId="0">
      <sharedItems containsString="0" containsBlank="1" containsNumber="1" minValue="-30000000" maxValue="50799646.469999999"/>
    </cacheField>
    <cacheField name="2da ampliación" numFmtId="0">
      <sharedItems containsString="0" containsBlank="1" containsNumber="1" minValue="-30000000" maxValue="201077975.41999999"/>
    </cacheField>
    <cacheField name="Nuevo Importe Ajustado" numFmtId="0">
      <sharedItems containsString="0" containsBlank="1" containsNumber="1" minValue="0" maxValue="708116760.38"/>
    </cacheField>
    <cacheField name="Nuevo Saldo" numFmtId="0">
      <sharedItems containsString="0" containsBlank="1" containsNumber="1" minValue="-1.8917489796876907E-10" maxValue="423480999.01999998"/>
    </cacheField>
    <cacheField name="Justificación" numFmtId="0">
      <sharedItems containsBlank="1" containsMixedTypes="1" containsNumber="1" minValue="1200000" maxValue="3310242.8277777778" longText="1"/>
    </cacheField>
    <cacheField name="Observaciones" numFmtId="0">
      <sharedItems containsBlank="1" containsMixedTypes="1" containsNumber="1" minValue="-20000000" maxValue="46032695.100000001"/>
    </cacheField>
  </cacheFields>
  <extLst>
    <ext xmlns:x14="http://schemas.microsoft.com/office/spreadsheetml/2009/9/main" uri="{725AE2AE-9491-48be-B2B4-4EB974FC3084}">
      <x14:pivotCacheDefinition/>
    </ext>
  </extLst>
</pivotCacheDefinition>
</file>

<file path=xl/pivotCache/pivotCacheRecords1.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4">
  <r>
    <s v="1.6-01-2405_24624015_2411110"/>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111"/>
    <s v="DIETAS"/>
    <n v="0"/>
    <s v="SIN DESCRIPCIÓN PARA DESTINOS 00"/>
    <n v="0"/>
    <n v="0"/>
    <n v="3992620.44"/>
    <n v="3992620.44"/>
    <n v="3992620.44"/>
    <n v="3992620.44"/>
    <n v="3992620.44"/>
    <n v="-3992620.44"/>
    <n v="0"/>
    <n v="0"/>
    <n v="0"/>
    <n v="0"/>
    <n v="0"/>
    <n v="0"/>
    <n v="0"/>
    <m/>
    <n v="0"/>
    <m/>
    <n v="3992620.44"/>
    <n v="3992620.44"/>
    <n v="3992620.44"/>
  </r>
  <r>
    <s v="1.1-00-2405_24624015_24111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111"/>
    <s v="DIETAS"/>
    <n v="0"/>
    <s v="SIN DESCRIPCIÓN PARA DESTINOS 00"/>
    <n v="12975991.18"/>
    <n v="12975991.18"/>
    <n v="1986144.84"/>
    <n v="1986144.84"/>
    <n v="1986144.84"/>
    <n v="1986144.84"/>
    <n v="1986144.84"/>
    <n v="10989846.34"/>
    <n v="0"/>
    <n v="0"/>
    <n v="0"/>
    <n v="0"/>
    <n v="0"/>
    <n v="12975991.18"/>
    <n v="0"/>
    <m/>
    <n v="0"/>
    <m/>
    <n v="-10989846.34"/>
    <n v="-10989846.34"/>
    <n v="1986144.8399999999"/>
  </r>
  <r>
    <s v="1.5-01-2405_24624015_24111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111"/>
    <s v="DIETAS"/>
    <n v="0"/>
    <s v="SIN DESCRIPCIÓN PARA DESTINOS 00"/>
    <n v="0"/>
    <n v="0"/>
    <n v="0"/>
    <n v="0"/>
    <n v="0"/>
    <n v="0"/>
    <n v="0"/>
    <n v="0"/>
    <m/>
    <m/>
    <m/>
    <m/>
    <m/>
    <n v="0"/>
    <n v="0"/>
    <m/>
    <n v="0"/>
    <n v="6997225.9000000004"/>
    <m/>
    <n v="6997225.9000000004"/>
    <n v="6997225.9000000004"/>
  </r>
  <r>
    <s v="1.1-00-2405_24624015_241131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131"/>
    <s v="SUELDO BASE AL PERSONAL PERMANENTE"/>
    <n v="13"/>
    <s v="PLANTILLA"/>
    <n v="55146025.950000003"/>
    <n v="66640393.869999997"/>
    <n v="55136596.079999998"/>
    <n v="55136596.079999998"/>
    <n v="55136596.079999998"/>
    <n v="55136596.079999998"/>
    <n v="55136596.079999998"/>
    <n v="9429.8700000047684"/>
    <n v="0"/>
    <n v="0"/>
    <n v="0"/>
    <n v="11494367.92"/>
    <n v="-11494367.92"/>
    <n v="27426167.360800002"/>
    <n v="-27719858.589200001"/>
    <m/>
    <n v="0"/>
    <m/>
    <n v="-9429.8700000047684"/>
    <n v="-9429.8700000047684"/>
    <n v="55136596.079999998"/>
  </r>
  <r>
    <s v="1.5-01-2405_24624015_241131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131"/>
    <s v="SUELDO BASE AL PERSONAL PERMANENTE"/>
    <n v="13"/>
    <s v="PLANTILLA"/>
    <n v="708107330.50999999"/>
    <n v="677552010.19000006"/>
    <n v="284635761.36000001"/>
    <n v="284635761.36000001"/>
    <n v="284635761.36000001"/>
    <n v="284634811.36000001"/>
    <n v="284634811.36000001"/>
    <n v="423471569.14999998"/>
    <n v="30555316.059999999"/>
    <n v="4.26"/>
    <n v="0"/>
    <n v="0"/>
    <n v="30555320.32"/>
    <n v="746533932.86160004"/>
    <n v="38426602.351600051"/>
    <m/>
    <n v="0"/>
    <n v="9429.8700000000008"/>
    <m/>
    <n v="9429.8700000000008"/>
    <n v="708116760.38"/>
  </r>
  <r>
    <s v="1.1-00-2405_24624015_24121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211"/>
    <s v="HONORARIOS ASIMILABLES A SALARIOS"/>
    <n v="0"/>
    <s v="SIN DESCRIPCIÓN PARA DESTINOS 00"/>
    <n v="0"/>
    <n v="0"/>
    <n v="584872.85"/>
    <n v="584872.85"/>
    <n v="584872.85"/>
    <n v="584872.85"/>
    <n v="584872.85"/>
    <n v="-584872.85"/>
    <n v="-97478.808333333334"/>
    <n v="0"/>
    <n v="0"/>
    <n v="0"/>
    <n v="0"/>
    <n v="0"/>
    <n v="0"/>
    <m/>
    <n v="0"/>
    <m/>
    <n v="1200000"/>
    <n v="1200000"/>
    <n v="1200000"/>
  </r>
  <r>
    <s v="1.6-01-2405_24624015_241221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221"/>
    <s v="SUELDOS BASE AL PERSONAL EVENTUAL"/>
    <n v="14"/>
    <s v="EVENTUAL"/>
    <n v="105376830.48"/>
    <n v="67987848.969999999"/>
    <n v="57538874.200000003"/>
    <n v="57538874.200000003"/>
    <n v="57538874.200000003"/>
    <n v="57527874.200000003"/>
    <n v="57527874.200000003"/>
    <n v="47837956.280000001"/>
    <n v="37388978.770000003"/>
    <n v="2.74"/>
    <n v="0"/>
    <n v="0"/>
    <n v="37388981.509999998"/>
    <n v="0"/>
    <n v="-105376830.48"/>
    <m/>
    <n v="0"/>
    <m/>
    <n v="-427473.08"/>
    <n v="-427473.08"/>
    <n v="104949357.40000001"/>
  </r>
  <r>
    <s v="1.1-00-2405_24624015_241221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221"/>
    <s v="SUELDOS BASE AL PERSONAL EVENTUAL"/>
    <n v="14"/>
    <s v="EVENTUAL"/>
    <n v="35006532.630000003"/>
    <n v="52109314.159999996"/>
    <n v="10136308.68"/>
    <n v="10136308.68"/>
    <n v="10136308.68"/>
    <n v="10136308.68"/>
    <n v="10136308.68"/>
    <n v="24870223.950000003"/>
    <n v="0"/>
    <n v="20286199.98"/>
    <n v="0"/>
    <n v="37388981.509999998"/>
    <n v="-17102781.530000001"/>
    <n v="120097163.13"/>
    <n v="85090630.5"/>
    <m/>
    <n v="0"/>
    <m/>
    <n v="-24870223.949999999"/>
    <n v="-24870223.949999999"/>
    <n v="10136308.680000003"/>
  </r>
  <r>
    <s v="1.5-01-2405_24624015_24122114"/>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221"/>
    <s v="SUELDOS BASE AL PERSONAL EVENTUAL"/>
    <n v="14"/>
    <s v="EVENTUAL"/>
    <n v="0"/>
    <n v="0"/>
    <n v="0"/>
    <n v="0"/>
    <n v="0"/>
    <n v="0"/>
    <n v="0"/>
    <n v="0"/>
    <m/>
    <m/>
    <m/>
    <m/>
    <m/>
    <n v="0"/>
    <n v="0"/>
    <m/>
    <n v="0"/>
    <n v="26597697.029999997"/>
    <n v="-2500000"/>
    <n v="24097697.029999997"/>
    <n v="24097697.029999997"/>
  </r>
  <r>
    <s v="1.1-00-2405_24624015_24123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231"/>
    <s v="RETRIBUCIONES POR SERVICIOS DE CARÁCTER SOCIAL"/>
    <n v="0"/>
    <s v="SIN DESCRIPCIÓN PARA DESTINOS 00"/>
    <n v="26400"/>
    <n v="26400"/>
    <n v="0"/>
    <n v="0"/>
    <n v="0"/>
    <n v="0"/>
    <n v="0"/>
    <n v="26400"/>
    <n v="0"/>
    <n v="0"/>
    <n v="0"/>
    <n v="0"/>
    <n v="0"/>
    <n v="26400"/>
    <n v="0"/>
    <m/>
    <n v="0"/>
    <m/>
    <n v="-26400"/>
    <n v="-26400"/>
    <n v="0"/>
  </r>
  <r>
    <s v="1.5-01-2405_24624015_24123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231"/>
    <s v="RETRIBUCIONES POR SERVICIOS DE CARÁCTER SOCIAL"/>
    <n v="0"/>
    <s v="SIN DESCRIPCIÓN PARA DESTINOS 00"/>
    <n v="0"/>
    <n v="0"/>
    <n v="0"/>
    <n v="0"/>
    <n v="0"/>
    <n v="0"/>
    <n v="0"/>
    <n v="0"/>
    <m/>
    <m/>
    <m/>
    <m/>
    <m/>
    <n v="0"/>
    <n v="0"/>
    <m/>
    <n v="0"/>
    <n v="26400"/>
    <m/>
    <n v="26400"/>
    <n v="26400"/>
  </r>
  <r>
    <s v="1.6-01-2405_24624015_241321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1"/>
    <s v="PRIMAS VACACIONALES"/>
    <n v="14"/>
    <s v="EVENTUAL"/>
    <n v="0"/>
    <n v="0"/>
    <n v="13231.58"/>
    <n v="13231.58"/>
    <n v="13231.58"/>
    <n v="13231.58"/>
    <n v="13231.58"/>
    <n v="-13231.58"/>
    <n v="0"/>
    <n v="0"/>
    <n v="0"/>
    <n v="0"/>
    <n v="0"/>
    <n v="0"/>
    <n v="0"/>
    <m/>
    <n v="0"/>
    <n v="1300000"/>
    <n v="196757.97"/>
    <n v="1496757.97"/>
    <n v="1496757.97"/>
  </r>
  <r>
    <s v="1.5-01-2405_24624015_241321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1"/>
    <s v="PRIMAS VACACIONALES"/>
    <n v="13"/>
    <s v="PLANTILLA"/>
    <n v="10757541.789999999"/>
    <n v="0"/>
    <n v="9345256.9199999999"/>
    <n v="9345256.9199999999"/>
    <n v="9345256.9199999999"/>
    <n v="9341285.3900000006"/>
    <n v="9341285.3900000006"/>
    <n v="1412284.8699999992"/>
    <n v="10757541.789999999"/>
    <n v="0"/>
    <n v="0"/>
    <n v="0"/>
    <n v="10757541.789999999"/>
    <n v="0"/>
    <n v="-10757541.789999999"/>
    <m/>
    <n v="0"/>
    <n v="161.26"/>
    <n v="2000000"/>
    <n v="2000161.26"/>
    <n v="12757703.049999999"/>
  </r>
  <r>
    <s v="1.5-01-2405_24624015_24132114"/>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1"/>
    <s v="PRIMAS VACACIONALES"/>
    <n v="14"/>
    <s v="EVENTUAL"/>
    <n v="0"/>
    <n v="0"/>
    <n v="1479595.2"/>
    <n v="1479595.2"/>
    <n v="1479595.2"/>
    <n v="1472993"/>
    <n v="1472993"/>
    <n v="-1479595.2"/>
    <n v="0"/>
    <n v="0"/>
    <n v="0"/>
    <n v="0"/>
    <n v="0"/>
    <n v="0"/>
    <n v="0"/>
    <m/>
    <n v="0"/>
    <n v="1663121.5899999999"/>
    <n v="-183526.39"/>
    <n v="1479595.1999999997"/>
    <n v="1479595.1999999997"/>
  </r>
  <r>
    <s v="1.1-00-2405_24624015_241321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1"/>
    <s v="PRIMAS VACACIONALES"/>
    <n v="14"/>
    <s v="EVENTUAL"/>
    <n v="1696839.89"/>
    <n v="1512329.12"/>
    <n v="20486.72"/>
    <n v="20486.72"/>
    <n v="20486.72"/>
    <n v="20486.72"/>
    <n v="20486.72"/>
    <n v="1676353.17"/>
    <n v="0"/>
    <n v="184513.6"/>
    <n v="0"/>
    <n v="2.83"/>
    <n v="184510.77"/>
    <n v="1512326.29"/>
    <n v="-184513.59999999986"/>
    <m/>
    <n v="0"/>
    <m/>
    <n v="-1676353.17"/>
    <n v="-1676353.17"/>
    <n v="20486.719999999972"/>
  </r>
  <r>
    <s v="1.1-00-2405_24624015_241321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1"/>
    <s v="PRIMAS VACACIONALES"/>
    <n v="13"/>
    <s v="PLANTILLA"/>
    <n v="23421.37"/>
    <n v="10516224.880000001"/>
    <n v="23260.11"/>
    <n v="23260.11"/>
    <n v="23260.11"/>
    <n v="23260.11"/>
    <n v="23260.11"/>
    <n v="161.2599999999984"/>
    <n v="0"/>
    <n v="2.83"/>
    <n v="0"/>
    <n v="10492806.34"/>
    <n v="-10492803.51"/>
    <n v="10936876.82"/>
    <n v="10913455.450000001"/>
    <m/>
    <n v="0"/>
    <m/>
    <n v="-161.26"/>
    <n v="-161.26"/>
    <n v="23260.11"/>
  </r>
  <r>
    <s v="1.6-01-2405_24624015_241322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2"/>
    <s v="GRATIFICACIÓN DE FIN DE AÑO"/>
    <n v="14"/>
    <s v="EVENTUAL"/>
    <n v="16905722.420000002"/>
    <n v="0"/>
    <n v="198613.49"/>
    <n v="198613.49"/>
    <n v="198613.49"/>
    <n v="188761.29"/>
    <n v="188761.29"/>
    <n v="16707108.930000002"/>
    <n v="16905722.420000002"/>
    <n v="0"/>
    <n v="0"/>
    <n v="0"/>
    <n v="16905722.420000002"/>
    <n v="0"/>
    <n v="-16905722.420000002"/>
    <m/>
    <n v="0"/>
    <n v="3992620.44"/>
    <n v="-3992620.44"/>
    <n v="0"/>
    <n v="16905722.420000002"/>
  </r>
  <r>
    <s v="1.5-01-2405_24624015_24132214"/>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2"/>
    <s v="GRATIFICACIÓN DE FIN DE AÑO"/>
    <n v="14"/>
    <s v="EVENTUAL"/>
    <n v="0"/>
    <n v="0"/>
    <n v="0"/>
    <n v="0"/>
    <n v="0"/>
    <n v="0"/>
    <n v="0"/>
    <n v="0"/>
    <m/>
    <m/>
    <m/>
    <m/>
    <m/>
    <n v="0"/>
    <n v="0"/>
    <m/>
    <n v="0"/>
    <n v="0"/>
    <m/>
    <n v="0"/>
    <n v="0"/>
  </r>
  <r>
    <s v="1.5-01-2405_24624015_241322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2"/>
    <s v="GRATIFICACIÓN DE FIN DE AÑO"/>
    <n v="13"/>
    <s v="PLANTILLA"/>
    <n v="107599629.75"/>
    <n v="0"/>
    <n v="5567975.75"/>
    <n v="5567975.75"/>
    <n v="5567975.75"/>
    <n v="5563885.4699999997"/>
    <n v="5563885.4699999997"/>
    <n v="102031654"/>
    <n v="107599629.75"/>
    <n v="0"/>
    <n v="0"/>
    <n v="0"/>
    <n v="107599629.75"/>
    <n v="0"/>
    <n v="-107599629.75"/>
    <m/>
    <n v="0"/>
    <m/>
    <n v="-8304.2999999999993"/>
    <n v="-8304.2999999999993"/>
    <n v="107591325.45"/>
  </r>
  <r>
    <s v="1.1-00-2405_24624015_241322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2"/>
    <s v="GRATIFICACIÓN DE FIN DE AÑO"/>
    <n v="14"/>
    <s v="EVENTUAL"/>
    <n v="62676.46"/>
    <n v="15123264.68"/>
    <n v="62676.46"/>
    <n v="62676.46"/>
    <n v="62676.46"/>
    <n v="62676.46"/>
    <n v="62676.46"/>
    <n v="0"/>
    <n v="0"/>
    <n v="0"/>
    <n v="0"/>
    <n v="15060588.220000001"/>
    <n v="-15060588.220000001"/>
    <n v="15123262.9"/>
    <n v="15060586.439999999"/>
    <m/>
    <n v="0"/>
    <m/>
    <m/>
    <n v="0"/>
    <n v="62676.46"/>
  </r>
  <r>
    <s v="1.1-00-2405_24624015_241322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22"/>
    <s v="GRATIFICACIÓN DE FIN DE AÑO"/>
    <n v="13"/>
    <s v="PLANTILLA"/>
    <n v="210001.87"/>
    <n v="105162275.34"/>
    <n v="218306.17"/>
    <n v="218306.17"/>
    <n v="218306.17"/>
    <n v="218306.17"/>
    <n v="218306.17"/>
    <n v="-8304.3000000000175"/>
    <n v="0"/>
    <n v="1.78"/>
    <n v="0"/>
    <n v="104952275.25"/>
    <n v="-104952273.47"/>
    <n v="109368768.2"/>
    <n v="109158766.33"/>
    <m/>
    <n v="0"/>
    <m/>
    <n v="8304.2999999999993"/>
    <n v="8304.2999999999993"/>
    <n v="218306.16999999998"/>
  </r>
  <r>
    <s v="1.6-01-2405_24624015_2413310"/>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31"/>
    <s v="HORAS EXTRAORDINARIAS"/>
    <n v="0"/>
    <s v="SIN DESCRIPCIÓN PARA DESTINOS 00"/>
    <n v="0"/>
    <n v="0"/>
    <n v="261160.7"/>
    <n v="261160.7"/>
    <n v="261160.7"/>
    <n v="261160.7"/>
    <n v="261160.7"/>
    <n v="-261160.7"/>
    <n v="0"/>
    <n v="0"/>
    <n v="0"/>
    <n v="0"/>
    <n v="0"/>
    <n v="0"/>
    <n v="0"/>
    <m/>
    <n v="0"/>
    <m/>
    <n v="261160.7"/>
    <n v="261160.7"/>
    <n v="261160.7"/>
  </r>
  <r>
    <s v="1.1-00-2405_24624015_24133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31"/>
    <s v="HORAS EXTRAORDINARIAS"/>
    <n v="0"/>
    <s v="SIN DESCRIPCIÓN PARA DESTINOS 00"/>
    <n v="700000"/>
    <n v="700000"/>
    <n v="210546.86"/>
    <n v="210546.86"/>
    <n v="210546.86"/>
    <n v="210546.86"/>
    <n v="210546.86"/>
    <n v="489453.14"/>
    <n v="0"/>
    <n v="0"/>
    <n v="0"/>
    <n v="0"/>
    <n v="0"/>
    <n v="700000"/>
    <n v="0"/>
    <m/>
    <n v="0"/>
    <m/>
    <n v="-489453.14"/>
    <n v="-489453.14"/>
    <n v="210546.86"/>
  </r>
  <r>
    <s v="1.5-01-2405_24624015_24133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31"/>
    <s v="HORAS EXTRAORDINARIAS"/>
    <n v="0"/>
    <s v="SIN DESCRIPCIÓN PARA DESTINOS 00"/>
    <n v="0"/>
    <n v="0"/>
    <n v="0"/>
    <n v="0"/>
    <n v="0"/>
    <n v="0"/>
    <n v="0"/>
    <n v="0"/>
    <n v="0"/>
    <n v="0"/>
    <n v="0"/>
    <n v="0"/>
    <n v="0"/>
    <n v="0"/>
    <n v="0"/>
    <m/>
    <n v="0"/>
    <n v="228292.44"/>
    <n v="0"/>
    <n v="228292.44"/>
    <n v="228292.44"/>
  </r>
  <r>
    <s v="1.6-01-2405_24624015_2413410"/>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41"/>
    <s v="COMPENSACIONES"/>
    <n v="0"/>
    <s v="SIN DESCRIPCIÓN PARA DESTINOS 00"/>
    <n v="0"/>
    <n v="0"/>
    <n v="455245"/>
    <n v="455245"/>
    <n v="455245"/>
    <n v="455245"/>
    <n v="455245"/>
    <n v="-455245"/>
    <n v="0"/>
    <n v="0"/>
    <n v="0"/>
    <n v="0"/>
    <n v="0"/>
    <n v="0"/>
    <n v="0"/>
    <m/>
    <n v="0"/>
    <m/>
    <n v="455245"/>
    <n v="455245"/>
    <n v="455245"/>
  </r>
  <r>
    <s v="1.5-01-2405_24624015_24134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41"/>
    <s v="COMPENSACIONES"/>
    <n v="0"/>
    <s v="SIN DESCRIPCIÓN PARA DESTINOS 00"/>
    <n v="0"/>
    <n v="0"/>
    <n v="51823.8"/>
    <n v="51823.8"/>
    <n v="51823.8"/>
    <n v="51823.8"/>
    <n v="51823.8"/>
    <n v="-51823.8"/>
    <n v="0"/>
    <n v="0"/>
    <n v="0"/>
    <n v="0"/>
    <n v="0"/>
    <n v="0"/>
    <n v="0"/>
    <m/>
    <n v="0"/>
    <n v="6920373.2000000002"/>
    <m/>
    <n v="6920373.2000000002"/>
    <n v="6920373.2000000002"/>
  </r>
  <r>
    <s v="1.1-00-2405_24624015_24134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341"/>
    <s v="COMPENSACIONES"/>
    <n v="0"/>
    <s v="SIN DESCRIPCIÓN PARA DESTINOS 00"/>
    <n v="7500000"/>
    <n v="7500000"/>
    <n v="124381.8"/>
    <n v="124381.8"/>
    <n v="124381.8"/>
    <n v="124381.8"/>
    <n v="124381.8"/>
    <n v="7375618.2000000002"/>
    <n v="0"/>
    <n v="0"/>
    <n v="0"/>
    <n v="0"/>
    <n v="0"/>
    <n v="7500000"/>
    <n v="0"/>
    <m/>
    <n v="0"/>
    <m/>
    <n v="-7375618.2000000002"/>
    <n v="-7375618.2000000002"/>
    <n v="124381.79999999981"/>
  </r>
  <r>
    <s v="1.6-01-2405_24624015_241411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11"/>
    <s v="CUOTAS AL IMSS POR ENFERMEDADES Y MATERNIDAD (Modalidad 38)"/>
    <n v="14"/>
    <s v="EVENTUAL"/>
    <n v="0"/>
    <n v="0"/>
    <n v="755457.27"/>
    <n v="755457.27"/>
    <n v="755457.27"/>
    <n v="755457.27"/>
    <n v="755457.27"/>
    <n v="-755457.27"/>
    <n v="0"/>
    <n v="0"/>
    <n v="0"/>
    <n v="0"/>
    <n v="0"/>
    <n v="0"/>
    <n v="0"/>
    <m/>
    <n v="0"/>
    <n v="3350953.8100000005"/>
    <n v="755457.27"/>
    <n v="4106411.0800000005"/>
    <n v="4106411.0800000005"/>
  </r>
  <r>
    <s v="1.5-01-2405_24624015_241411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11"/>
    <s v="CUOTAS AL IMSS POR ENFERMEDADES Y MATERNIDAD (Modalidad 38)"/>
    <n v="13"/>
    <s v="PLANTILLA"/>
    <n v="43081390.539999999"/>
    <n v="0"/>
    <n v="17240578.550000001"/>
    <n v="17240578.550000001"/>
    <n v="17240578.550000001"/>
    <n v="17240578.550000001"/>
    <n v="17240578.550000001"/>
    <n v="25840811.989999998"/>
    <n v="43081390.539999999"/>
    <n v="0"/>
    <n v="0"/>
    <n v="0"/>
    <n v="43081390.539999999"/>
    <n v="0"/>
    <n v="-43081390.539999999"/>
    <m/>
    <n v="0"/>
    <m/>
    <n v="-42.4"/>
    <n v="-42.4"/>
    <n v="43081348.140000001"/>
  </r>
  <r>
    <s v="1.5-01-2405_24624015_24141114"/>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11"/>
    <s v="CUOTAS AL IMSS POR ENFERMEDADES Y MATERNIDAD (Modalidad 38)"/>
    <n v="14"/>
    <s v="EVENTUAL"/>
    <n v="0"/>
    <n v="0"/>
    <n v="1959014.55"/>
    <n v="1959014.55"/>
    <n v="1959014.55"/>
    <n v="1959014.55"/>
    <n v="1959014.55"/>
    <n v="-1959014.55"/>
    <n v="0"/>
    <n v="0"/>
    <n v="0"/>
    <n v="0"/>
    <n v="0"/>
    <n v="0"/>
    <n v="0"/>
    <m/>
    <n v="0"/>
    <n v="1959014.55"/>
    <m/>
    <n v="1959014.55"/>
    <n v="1959014.55"/>
  </r>
  <r>
    <s v="1.1-00-2405_24624015_241411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11"/>
    <s v="CUOTAS AL IMSS POR ENFERMEDADES Y MATERNIDAD (Modalidad 38)"/>
    <n v="14"/>
    <s v="EVENTUAL"/>
    <n v="7330348.3200000003"/>
    <n v="6533249.9100000001"/>
    <n v="1264922.69"/>
    <n v="1264922.69"/>
    <n v="1264922.69"/>
    <n v="1264922.69"/>
    <n v="1264922.69"/>
    <n v="6065425.6300000008"/>
    <n v="0"/>
    <n v="797098.75"/>
    <n v="0"/>
    <n v="0.34"/>
    <n v="797098.41"/>
    <n v="6533249.5700000003"/>
    <n v="-797098.75"/>
    <m/>
    <n v="0"/>
    <m/>
    <n v="-6065425.6299999999"/>
    <n v="-6065425.6299999999"/>
    <n v="1264922.6900000004"/>
  </r>
  <r>
    <s v="1.1-00-2405_24624015_241411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11"/>
    <s v="CUOTAS AL IMSS POR ENFERMEDADES Y MATERNIDAD (Modalidad 38)"/>
    <n v="13"/>
    <s v="PLANTILLA"/>
    <n v="3492370.32"/>
    <n v="45430103.369999997"/>
    <n v="3492412.72"/>
    <n v="3492412.72"/>
    <n v="3492412.72"/>
    <n v="3492412.72"/>
    <n v="3492412.72"/>
    <n v="-42.400000000372529"/>
    <n v="0"/>
    <n v="0.34"/>
    <n v="0"/>
    <n v="41937733.390000001"/>
    <n v="-41937733.049999997"/>
    <n v="47247307.859999999"/>
    <n v="43754937.539999999"/>
    <m/>
    <n v="0"/>
    <m/>
    <n v="42.4"/>
    <n v="42.4"/>
    <n v="3492412.7199999997"/>
  </r>
  <r>
    <s v="1.6-01-2405_24624015_241421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21"/>
    <s v="CUOTAS PARA LA VIVIENDA (IPEJAL 3%)"/>
    <n v="14"/>
    <s v="EVENTUAL"/>
    <n v="2877107.6"/>
    <n v="0"/>
    <n v="1753895.78"/>
    <n v="1753895.78"/>
    <n v="1753895.78"/>
    <n v="1753895.78"/>
    <n v="1753895.78"/>
    <n v="1123211.82"/>
    <n v="2877107.6"/>
    <n v="0"/>
    <n v="0"/>
    <n v="0"/>
    <n v="2877107.6"/>
    <n v="0"/>
    <n v="-2877107.6"/>
    <m/>
    <n v="0"/>
    <n v="325740.93"/>
    <m/>
    <n v="325740.93"/>
    <n v="3202848.5300000003"/>
  </r>
  <r>
    <s v="1.5-01-2405_24624015_24142114"/>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21"/>
    <s v="CUOTAS PARA LA VIVIENDA (IPEJAL 3%)"/>
    <n v="14"/>
    <s v="EVENTUAL"/>
    <n v="0"/>
    <n v="0"/>
    <n v="0"/>
    <n v="0"/>
    <n v="0"/>
    <n v="0"/>
    <n v="0"/>
    <n v="0"/>
    <n v="0"/>
    <n v="0"/>
    <n v="0"/>
    <n v="0"/>
    <n v="0"/>
    <n v="0"/>
    <n v="0"/>
    <m/>
    <n v="0"/>
    <n v="0"/>
    <m/>
    <n v="0"/>
    <n v="0"/>
  </r>
  <r>
    <s v="1.5-01-2405_24624015_241421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21"/>
    <s v="CUOTAS PARA LA VIVIENDA (IPEJAL 3%)"/>
    <n v="13"/>
    <s v="PLANTILLA"/>
    <n v="21639111"/>
    <n v="0"/>
    <n v="8816575.6600000001"/>
    <n v="8816575.6600000001"/>
    <n v="8816575.6600000001"/>
    <n v="8816575.6600000001"/>
    <n v="8816575.6600000001"/>
    <n v="12822535.34"/>
    <n v="21639111"/>
    <n v="0"/>
    <n v="0"/>
    <n v="0"/>
    <n v="21639111"/>
    <n v="0"/>
    <n v="-21639111"/>
    <m/>
    <n v="0"/>
    <m/>
    <m/>
    <n v="0"/>
    <n v="21639111"/>
  </r>
  <r>
    <s v="1.1-00-2405_24624015_241421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21"/>
    <s v="CUOTAS PARA LA VIVIENDA (IPEJAL 3%)"/>
    <n v="14"/>
    <s v="EVENTUAL"/>
    <n v="788066.56"/>
    <n v="3266624.41"/>
    <n v="462325.63"/>
    <n v="462325.63"/>
    <n v="462325.63"/>
    <n v="462325.63"/>
    <n v="462325.63"/>
    <n v="325740.93000000005"/>
    <n v="0"/>
    <n v="0.38"/>
    <n v="0"/>
    <n v="2478558.23"/>
    <n v="-2478557.85"/>
    <n v="3266624.79"/>
    <n v="2478558.23"/>
    <m/>
    <n v="0"/>
    <m/>
    <n v="-325740.93"/>
    <n v="-325740.93"/>
    <n v="462325.63000000006"/>
  </r>
  <r>
    <s v="1.1-00-2405_24624015_241421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21"/>
    <s v="CUOTAS PARA LA VIVIENDA (IPEJAL 3%)"/>
    <n v="13"/>
    <s v="PLANTILLA"/>
    <n v="1647769.43"/>
    <n v="22715052.239999998"/>
    <n v="1647769.43"/>
    <n v="1647769.43"/>
    <n v="1647769.43"/>
    <n v="1647769.43"/>
    <n v="1647769.43"/>
    <n v="0"/>
    <n v="0"/>
    <n v="0"/>
    <n v="0"/>
    <n v="21067282.809999999"/>
    <n v="-21067282.809999999"/>
    <n v="23623653.93"/>
    <n v="21975884.5"/>
    <m/>
    <n v="0"/>
    <m/>
    <m/>
    <n v="0"/>
    <n v="1647769.43"/>
  </r>
  <r>
    <s v="1.6-01-2405_24624015_241431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1"/>
    <s v="APORTACIONES AL SISTEMA DE RETIRO SEDAR"/>
    <n v="14"/>
    <s v="EVENTUAL"/>
    <n v="0"/>
    <n v="0"/>
    <n v="250770.41"/>
    <n v="250770.41"/>
    <n v="250770.41"/>
    <n v="250770.41"/>
    <n v="250770.41"/>
    <n v="-250770.41"/>
    <n v="0"/>
    <n v="0"/>
    <n v="0"/>
    <n v="0"/>
    <n v="0"/>
    <n v="0"/>
    <n v="0"/>
    <m/>
    <n v="0"/>
    <n v="980439.15"/>
    <n v="250770.41"/>
    <n v="1231209.56"/>
    <n v="1231209.56"/>
  </r>
  <r>
    <s v="1.5-01-2405_24624015_241431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1"/>
    <s v="APORTACIONES AL SISTEMA DE RETIRO SEDAR"/>
    <n v="13"/>
    <s v="PLANTILLA"/>
    <n v="13831302.199999999"/>
    <n v="0"/>
    <n v="5808313.2800000003"/>
    <n v="5808313.2800000003"/>
    <n v="5808313.2800000003"/>
    <n v="5808313.2800000003"/>
    <n v="5808313.2800000003"/>
    <n v="8022988.919999999"/>
    <n v="13831302.199999999"/>
    <n v="0"/>
    <n v="0"/>
    <n v="0"/>
    <n v="13831302.199999999"/>
    <n v="0"/>
    <n v="-13831302.199999999"/>
    <m/>
    <n v="0"/>
    <m/>
    <n v="-45.18"/>
    <n v="-45.18"/>
    <n v="13831257.02"/>
  </r>
  <r>
    <s v="1.5-01-2405_24624015_24143114"/>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1"/>
    <s v="APORTACIONES AL SISTEMA DE RETIRO SEDAR"/>
    <n v="14"/>
    <s v="EVENTUAL"/>
    <n v="0"/>
    <n v="0"/>
    <n v="697726.57"/>
    <n v="697726.57"/>
    <n v="697726.57"/>
    <n v="697726.57"/>
    <n v="697726.57"/>
    <n v="-697726.57"/>
    <n v="0"/>
    <n v="0"/>
    <n v="0"/>
    <n v="0"/>
    <n v="0"/>
    <n v="0"/>
    <n v="0"/>
    <m/>
    <n v="0"/>
    <n v="697726.57"/>
    <m/>
    <n v="697726.57"/>
    <n v="697726.57"/>
  </r>
  <r>
    <s v="1.1-00-2405_24624015_241431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1"/>
    <s v="APORTACIONES AL SISTEMA DE RETIRO SEDAR"/>
    <n v="14"/>
    <s v="EVENTUAL"/>
    <n v="2443449.44"/>
    <n v="2177747.44"/>
    <n v="514513.31"/>
    <n v="514513.31"/>
    <n v="514513.31"/>
    <n v="514513.31"/>
    <n v="514513.31"/>
    <n v="1928936.13"/>
    <n v="0"/>
    <n v="265702"/>
    <n v="0"/>
    <n v="0"/>
    <n v="265702"/>
    <n v="2177748.86"/>
    <n v="-265700.58000000007"/>
    <m/>
    <n v="0"/>
    <m/>
    <n v="-1928936.13"/>
    <n v="-1928936.13"/>
    <n v="514513.31000000006"/>
  </r>
  <r>
    <s v="1.1-00-2405_24624015_241431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1"/>
    <s v="APORTACIONES AL SISTEMA DE RETIRO SEDAR"/>
    <n v="13"/>
    <s v="PLANTILLA"/>
    <n v="1693284.75"/>
    <n v="15143370.32"/>
    <n v="1693329.93"/>
    <n v="1693329.93"/>
    <n v="1693329.93"/>
    <n v="1693329.93"/>
    <n v="1693329.93"/>
    <n v="-45.179999999934807"/>
    <n v="0"/>
    <n v="0"/>
    <n v="0"/>
    <n v="13450085.57"/>
    <n v="-13450085.57"/>
    <n v="15749102.619999999"/>
    <n v="14055817.869999999"/>
    <m/>
    <n v="0"/>
    <m/>
    <n v="45.18"/>
    <n v="45.18"/>
    <n v="1693329.93"/>
  </r>
  <r>
    <s v="1.6-01-2405_24624015_24143214"/>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2"/>
    <s v="APORTACIONES AL SISTEMA DE RETIRO DE PENSIONES"/>
    <n v="14"/>
    <s v="EVENTUAL"/>
    <n v="16828326.399999999"/>
    <n v="0"/>
    <n v="10570429.59"/>
    <n v="10570429.59"/>
    <n v="10570429.59"/>
    <n v="10570429.59"/>
    <n v="10570429.59"/>
    <n v="6257896.8099999987"/>
    <n v="16828326.399999999"/>
    <n v="0"/>
    <n v="0"/>
    <n v="0"/>
    <n v="16828326.399999999"/>
    <n v="0"/>
    <n v="-16828326.399999999"/>
    <m/>
    <n v="0"/>
    <m/>
    <m/>
    <n v="0"/>
    <n v="16828326.399999999"/>
  </r>
  <r>
    <s v="1.5-01-2405_24624015_24143213"/>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2"/>
    <s v="APORTACIONES AL SISTEMA DE RETIRO DE PENSIONES"/>
    <n v="13"/>
    <s v="PLANTILLA"/>
    <n v="126228154.03"/>
    <n v="0"/>
    <n v="52689485.140000001"/>
    <n v="52689485.140000001"/>
    <n v="52689485.140000001"/>
    <n v="52689485.140000001"/>
    <n v="52689485.140000001"/>
    <n v="73538668.890000001"/>
    <n v="126228154.03"/>
    <n v="0"/>
    <n v="0"/>
    <n v="0"/>
    <n v="126228154.03"/>
    <n v="0"/>
    <n v="-126228154.03"/>
    <m/>
    <n v="0"/>
    <m/>
    <n v="-2000000"/>
    <n v="-2000000"/>
    <n v="124228154.03"/>
  </r>
  <r>
    <s v="1.1-00-2405_24624015_24143214"/>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2"/>
    <s v="APORTACIONES AL SISTEMA DE RETIRO DE PENSIONES"/>
    <n v="14"/>
    <s v="EVENTUAL"/>
    <n v="4551856.1900000004"/>
    <n v="19055325.550000001"/>
    <n v="4551856.1900000004"/>
    <n v="4551856.1900000004"/>
    <n v="4551856.1900000004"/>
    <n v="4551856.1900000004"/>
    <n v="4551856.1900000004"/>
    <n v="0"/>
    <n v="0"/>
    <n v="0"/>
    <n v="0"/>
    <n v="14503469.359999999"/>
    <n v="-14503469.359999999"/>
    <n v="19055311.25"/>
    <n v="14503455.059999999"/>
    <m/>
    <n v="0"/>
    <m/>
    <m/>
    <n v="0"/>
    <n v="4551856.1900000004"/>
  </r>
  <r>
    <s v="1.1-00-2405_24624015_24143213"/>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32"/>
    <s v="APORTACIONES AL SISTEMA DE RETIRO DE PENSIONES"/>
    <n v="13"/>
    <s v="PLANTILLA"/>
    <n v="9611981.8100000005"/>
    <n v="132504454.87"/>
    <n v="9611981.8100000005"/>
    <n v="9611981.8100000005"/>
    <n v="9611981.8100000005"/>
    <n v="9611981.8100000005"/>
    <n v="9611981.8100000005"/>
    <n v="0"/>
    <n v="0"/>
    <n v="14.3"/>
    <n v="0"/>
    <n v="122892487.36"/>
    <n v="-122892473.06"/>
    <n v="137804647.94"/>
    <n v="128192666.13"/>
    <m/>
    <n v="0"/>
    <m/>
    <m/>
    <n v="0"/>
    <n v="9611981.8100000005"/>
  </r>
  <r>
    <s v="1.1-00-2405_24624015_24144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41"/>
    <s v="APORTACIONES PARA SEGUROS"/>
    <n v="0"/>
    <s v="SIN DESCRIPCIÓN PARA DESTINOS 00"/>
    <n v="13616211"/>
    <n v="13616211"/>
    <n v="11088589.48"/>
    <n v="11088589.48"/>
    <n v="11088589.48"/>
    <n v="11088589.48"/>
    <n v="11088589.48"/>
    <n v="2527621.5199999996"/>
    <n v="0"/>
    <n v="0"/>
    <n v="0"/>
    <n v="0"/>
    <n v="0"/>
    <n v="14298588"/>
    <n v="682377"/>
    <m/>
    <n v="0"/>
    <m/>
    <n v="-2527621.52"/>
    <n v="-2527621.52"/>
    <n v="11088589.48"/>
  </r>
  <r>
    <s v="1.5-01-2405_24624015_24144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441"/>
    <s v="APORTACIONES PARA SEGUROS"/>
    <n v="0"/>
    <s v="SIN DESCRIPCIÓN PARA DESTINOS 00"/>
    <n v="0"/>
    <n v="0"/>
    <n v="0"/>
    <n v="0"/>
    <n v="0"/>
    <n v="0"/>
    <n v="0"/>
    <n v="0"/>
    <m/>
    <m/>
    <m/>
    <m/>
    <m/>
    <n v="0"/>
    <n v="0"/>
    <m/>
    <n v="0"/>
    <n v="2527621.52"/>
    <m/>
    <n v="2527621.52"/>
    <n v="2527621.52"/>
  </r>
  <r>
    <s v="1.1-00-2405_24624015_24152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521"/>
    <s v="INDEMNIZACIONES"/>
    <n v="0"/>
    <s v="SIN DESCRIPCIÓN PARA DESTINOS 00"/>
    <n v="5373789"/>
    <n v="5373789"/>
    <n v="1119343.1200000001"/>
    <n v="1119343.1200000001"/>
    <n v="1119343.1200000001"/>
    <n v="1119343.1200000001"/>
    <n v="1119343.1200000001"/>
    <n v="4254445.88"/>
    <n v="0"/>
    <n v="0"/>
    <n v="0"/>
    <n v="0"/>
    <n v="0"/>
    <n v="5373789"/>
    <n v="0"/>
    <m/>
    <n v="0"/>
    <m/>
    <n v="-4254445.88"/>
    <n v="-4254445.88"/>
    <n v="1119343.1200000001"/>
  </r>
  <r>
    <s v="1.5-01-2405_24624015_24152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521"/>
    <s v="INDEMNIZACIONES"/>
    <n v="0"/>
    <s v="SIN DESCRIPCIÓN PARA DESTINOS 00"/>
    <n v="0"/>
    <n v="0"/>
    <n v="0"/>
    <n v="0"/>
    <n v="0"/>
    <n v="0"/>
    <n v="0"/>
    <m/>
    <m/>
    <m/>
    <m/>
    <m/>
    <m/>
    <n v="0"/>
    <n v="0"/>
    <m/>
    <n v="0"/>
    <n v="4254445.88"/>
    <m/>
    <n v="4254445.88"/>
    <n v="4254445.88"/>
  </r>
  <r>
    <s v="1.5-01-2405_24624015_2415910"/>
    <s v="1.5-01-24"/>
    <x v="2"/>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591"/>
    <s v="OTRAS PRESTACIONES SOCIALES Y ECONÓMICAS"/>
    <n v="0"/>
    <s v="SIN DESCRIPCIÓN PARA DESTINOS 00"/>
    <n v="26931853.66"/>
    <n v="0"/>
    <n v="3604117.94"/>
    <n v="3604117.94"/>
    <n v="3604117.94"/>
    <n v="3604097.94"/>
    <n v="3604097.94"/>
    <n v="23327735.719999999"/>
    <n v="26931853.66"/>
    <n v="0"/>
    <n v="0"/>
    <n v="0"/>
    <n v="26931853.66"/>
    <n v="0"/>
    <n v="-26931853.66"/>
    <m/>
    <n v="0"/>
    <n v="5852604.46"/>
    <n v="10000000"/>
    <n v="15852604.460000001"/>
    <n v="42784458.120000005"/>
  </r>
  <r>
    <s v="1.1-00-2405_24624015_24159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591"/>
    <s v="OTRAS PRESTACIONES SOCIALES Y ECONÓMICAS"/>
    <n v="0"/>
    <s v="SIN DESCRIPCIÓN PARA DESTINOS 00"/>
    <n v="13747318.16"/>
    <n v="38357222.049999997"/>
    <n v="7894713.7000000002"/>
    <n v="7894713.7000000002"/>
    <n v="7894713.7000000002"/>
    <n v="7894713.7000000002"/>
    <n v="7894713.7000000002"/>
    <n v="5852604.46"/>
    <n v="0"/>
    <n v="0.16"/>
    <n v="0"/>
    <n v="24609904.050000001"/>
    <n v="-24609903.890000001"/>
    <n v="38357222.210000001"/>
    <n v="24609904.050000001"/>
    <m/>
    <n v="0"/>
    <m/>
    <n v="-5852604.46"/>
    <n v="-5852604.46"/>
    <n v="7894713.7000000002"/>
  </r>
  <r>
    <s v="1.6-01-2405_24624015_2415910"/>
    <s v="1.6-01-24"/>
    <x v="0"/>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591"/>
    <s v="OTRAS PRESTACIONES SOCIALES Y ECONÓMICAS"/>
    <n v="0"/>
    <s v="SIN DESCRIPCIÓN PARA DESTINOS 00"/>
    <n v="73756599.290000007"/>
    <n v="73756599.450000003"/>
    <n v="50459402.549999997"/>
    <n v="50459402.549999997"/>
    <n v="39063985.100000001"/>
    <n v="32965249.440000001"/>
    <n v="32965249.440000001"/>
    <n v="23297196.74000001"/>
    <n v="0"/>
    <n v="0"/>
    <n v="0"/>
    <n v="0.16"/>
    <n v="-0.16"/>
    <n v="73756599.290000007"/>
    <n v="0"/>
    <m/>
    <n v="0"/>
    <m/>
    <n v="-10000000"/>
    <n v="-10000000"/>
    <n v="63756599.290000007"/>
  </r>
  <r>
    <s v="2.6-01-2405_24624015_2417110"/>
    <s v="2.6-01-24"/>
    <x v="3"/>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1000"/>
    <s v="SERVICIOS PERSONALES"/>
    <n v="1711"/>
    <s v="ESTÍMULOS"/>
    <n v="0"/>
    <s v="SIN DESCRIPCIÓN PARA DESTINOS 00"/>
    <n v="22000000"/>
    <n v="0"/>
    <n v="10049740.050000001"/>
    <n v="10049740.050000001"/>
    <n v="10049740.050000001"/>
    <n v="10049740.050000001"/>
    <n v="10049740.050000001"/>
    <n v="11950259.949999999"/>
    <n v="22000000"/>
    <n v="0"/>
    <n v="0"/>
    <n v="0"/>
    <n v="22000000"/>
    <n v="0"/>
    <n v="-22000000"/>
    <m/>
    <n v="0"/>
    <m/>
    <m/>
    <n v="0"/>
    <n v="22000000"/>
  </r>
  <r>
    <s v="1.1-00-2402_2417007_24211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2000"/>
    <s v="MATERIALES Y SUMINISTROS"/>
    <n v="2111"/>
    <s v="MATERIALES, ÚTILES Y EQUIPOS MENORES DE OFICINA"/>
    <n v="0"/>
    <s v="SIN DESCRIPCIÓN PARA DESTINOS 00"/>
    <n v="0"/>
    <n v="0"/>
    <n v="0"/>
    <n v="0"/>
    <n v="0"/>
    <n v="0"/>
    <n v="0"/>
    <n v="0"/>
    <n v="0"/>
    <n v="0"/>
    <n v="0"/>
    <n v="0"/>
    <n v="0"/>
    <n v="50000"/>
    <n v="50000"/>
    <m/>
    <n v="0"/>
    <m/>
    <m/>
    <n v="0"/>
    <n v="0"/>
  </r>
  <r>
    <s v="1.1-00-2402_24114010_24211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111"/>
    <s v="MATERIALES, ÚTILES Y EQUIPOS MENORES DE OFICINA"/>
    <n v="0"/>
    <s v="SIN DESCRIPCIÓN PARA DESTINOS 00"/>
    <n v="29000"/>
    <n v="0"/>
    <n v="26953.54"/>
    <n v="23055.94"/>
    <n v="3814.74"/>
    <n v="0"/>
    <n v="0"/>
    <n v="2046.4599999999991"/>
    <n v="0"/>
    <n v="29000"/>
    <n v="0"/>
    <n v="0"/>
    <n v="29000"/>
    <n v="50000"/>
    <n v="21000"/>
    <m/>
    <n v="0"/>
    <n v="21000"/>
    <m/>
    <n v="21000"/>
    <n v="50000"/>
  </r>
  <r>
    <s v="1.1-00-2402_24116010_24211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2000"/>
    <s v="MATERIALES Y SUMINISTROS"/>
    <n v="2111"/>
    <s v="MATERIALES, ÚTILES Y EQUIPOS MENORES DE OFICINA"/>
    <n v="0"/>
    <s v="SIN DESCRIPCIÓN PARA DESTINOS 00"/>
    <n v="27000"/>
    <n v="0"/>
    <n v="15250.31"/>
    <n v="2518.15"/>
    <n v="2518.15"/>
    <n v="0"/>
    <n v="0"/>
    <n v="11749.69"/>
    <n v="0"/>
    <n v="14000"/>
    <n v="0"/>
    <n v="0"/>
    <n v="14000"/>
    <n v="20000"/>
    <n v="-7000"/>
    <m/>
    <n v="0"/>
    <m/>
    <m/>
    <n v="0"/>
    <n v="27000"/>
  </r>
  <r>
    <s v="1.1-00-2404_24618012_2421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111"/>
    <s v="MATERIALES, ÚTILES Y EQUIPOS MENORES DE OFICINA"/>
    <n v="0"/>
    <s v="SIN DESCRIPCIÓN PARA DESTINOS 00"/>
    <n v="11914"/>
    <n v="0"/>
    <n v="11912.34"/>
    <n v="11912.34"/>
    <n v="11912.34"/>
    <n v="11912.34"/>
    <n v="11912.34"/>
    <n v="1.6599999999998545"/>
    <n v="0"/>
    <n v="13011"/>
    <n v="0"/>
    <n v="1097"/>
    <n v="11914"/>
    <n v="65811.5"/>
    <n v="53897.5"/>
    <m/>
    <n v="0"/>
    <n v="62000"/>
    <m/>
    <n v="62000"/>
    <n v="73914"/>
  </r>
  <r>
    <s v="1.1-00-2405_24621015_2421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111"/>
    <s v="MATERIALES, ÚTILES Y EQUIPOS MENORES DE OFICINA"/>
    <n v="0"/>
    <s v="SIN DESCRIPCIÓN PARA DESTINOS 00"/>
    <n v="3463213.18"/>
    <n v="3474000"/>
    <n v="2006423.53"/>
    <n v="1219419.52"/>
    <n v="1199419.51"/>
    <n v="821026.93"/>
    <n v="821026.93"/>
    <n v="1456789.6500000001"/>
    <n v="0"/>
    <n v="11000"/>
    <n v="0"/>
    <n v="11050"/>
    <n v="-50"/>
    <n v="3574000"/>
    <n v="110786.81999999983"/>
    <m/>
    <n v="0"/>
    <m/>
    <m/>
    <n v="0"/>
    <n v="3463213.18"/>
  </r>
  <r>
    <s v="1.1-00-2417_24456037_24211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111"/>
    <s v="MATERIALES, ÚTILES Y EQUIPOS MENORES DE OFICINA"/>
    <s v="0"/>
    <s v="SIN DESCRIPCIÓN PARA DESTINOS 00"/>
    <n v="0"/>
    <n v="0"/>
    <n v="0"/>
    <n v="0"/>
    <n v="0"/>
    <n v="0"/>
    <n v="0"/>
    <n v="0"/>
    <n v="0"/>
    <n v="0"/>
    <n v="0"/>
    <n v="0"/>
    <n v="0"/>
    <n v="21657"/>
    <n v="21657"/>
    <m/>
    <n v="0"/>
    <m/>
    <m/>
    <n v="0"/>
    <n v="0"/>
  </r>
  <r>
    <s v="1.1-00-2402_24114010_24212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121"/>
    <s v="MATERIALES Y ÚTILES DE IMPRESIÓN Y REPRODUCCIÓN"/>
    <n v="0"/>
    <s v="SIN DESCRIPCIÓN PARA DESTINOS 00"/>
    <n v="0"/>
    <n v="70000"/>
    <n v="0"/>
    <n v="0"/>
    <n v="0"/>
    <n v="0"/>
    <n v="0"/>
    <n v="0"/>
    <n v="0"/>
    <n v="0"/>
    <n v="0"/>
    <n v="70000"/>
    <n v="-70000"/>
    <n v="70000"/>
    <n v="70000"/>
    <m/>
    <n v="0"/>
    <m/>
    <m/>
    <n v="0"/>
    <n v="0"/>
  </r>
  <r>
    <s v="1.1-00-2402_24116010_24212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2000"/>
    <s v="MATERIALES Y SUMINISTROS"/>
    <n v="2121"/>
    <s v="MATERIALES Y ÚTILES DE IMPRESIÓN Y REPRODUCCIÓN"/>
    <n v="0"/>
    <s v="SIN DESCRIPCIÓN PARA DESTINOS 00"/>
    <n v="0"/>
    <n v="0"/>
    <n v="0"/>
    <n v="0"/>
    <n v="0"/>
    <n v="0"/>
    <n v="0"/>
    <n v="0"/>
    <n v="0"/>
    <n v="13000"/>
    <n v="0"/>
    <n v="0"/>
    <n v="13000"/>
    <n v="0"/>
    <n v="0"/>
    <m/>
    <n v="0"/>
    <m/>
    <m/>
    <n v="0"/>
    <n v="0"/>
  </r>
  <r>
    <s v="1.1-00-2402_24311009_24213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131"/>
    <s v="MATERIAL ESTADÍSTICO Y GEOGRÁFICO"/>
    <n v="0"/>
    <s v="SIN DESCRIPCIÓN PARA DESTINOS 00"/>
    <n v="2000000"/>
    <n v="1000000"/>
    <n v="1017600"/>
    <n v="20000"/>
    <n v="0"/>
    <n v="0"/>
    <n v="0"/>
    <n v="982400"/>
    <n v="0"/>
    <n v="1000000"/>
    <n v="0"/>
    <n v="0"/>
    <n v="1000000"/>
    <n v="2000000"/>
    <n v="0"/>
    <m/>
    <n v="0"/>
    <m/>
    <m/>
    <n v="0"/>
    <n v="2000000"/>
  </r>
  <r>
    <s v="1.1-00-2402_24114010_24214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141"/>
    <s v="MATERIALES, ÚTILES Y EQUIPOS MENORES DE TECNOLOGÍAS DE LA INFORMACIÓN Y COMUNICACIONES"/>
    <n v="0"/>
    <s v="SIN DESCRIPCIÓN PARA DESTINOS 00"/>
    <n v="0"/>
    <n v="0"/>
    <n v="0"/>
    <n v="0"/>
    <n v="0"/>
    <n v="0"/>
    <n v="0"/>
    <n v="0"/>
    <n v="0"/>
    <n v="0"/>
    <n v="0"/>
    <n v="0"/>
    <n v="0"/>
    <n v="50000"/>
    <n v="50000"/>
    <m/>
    <n v="0"/>
    <m/>
    <m/>
    <n v="0"/>
    <n v="0"/>
  </r>
  <r>
    <s v="1.1-00-2404_24618012_24214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141"/>
    <s v="MATERIALES, ÚTILES Y EQUIPOS MENORES DE TECNOLOGÍAS DE LA INFORMACIÓN Y COMUNICACIONES"/>
    <n v="0"/>
    <s v="SIN DESCRIPCIÓN PARA DESTINOS 00"/>
    <n v="251"/>
    <n v="0"/>
    <n v="250.23"/>
    <n v="250.23"/>
    <n v="250.23"/>
    <n v="250.23"/>
    <n v="250.23"/>
    <n v="0.77000000000001023"/>
    <n v="0"/>
    <n v="1000"/>
    <n v="0"/>
    <n v="749"/>
    <n v="251"/>
    <n v="0"/>
    <n v="-251"/>
    <m/>
    <n v="0"/>
    <m/>
    <m/>
    <n v="0"/>
    <n v="251"/>
  </r>
  <r>
    <s v="1.1-00-2405_24621015_2421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141"/>
    <s v="MATERIALES, ÚTILES Y EQUIPOS MENORES DE TECNOLOGÍAS DE LA INFORMACIÓN Y COMUNICACIONES"/>
    <n v="0"/>
    <s v="SIN DESCRIPCIÓN PARA DESTINOS 00"/>
    <n v="31553.78"/>
    <n v="23000"/>
    <n v="7342.8"/>
    <n v="7342.8"/>
    <n v="7342.8"/>
    <n v="7342.8"/>
    <n v="7342.8"/>
    <n v="24210.98"/>
    <n v="0"/>
    <n v="8553.7800000000007"/>
    <n v="0"/>
    <n v="0"/>
    <n v="8553.7800000000007"/>
    <n v="22605.1"/>
    <n v="-8948.68"/>
    <m/>
    <n v="0"/>
    <m/>
    <m/>
    <n v="0"/>
    <n v="31553.78"/>
  </r>
  <r>
    <s v="1.1-00-2411_24649031_24214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141"/>
    <s v="MATERIALES, ÚTILES Y EQUIPOS MENORES DE TECNOLOGÍAS DE LA INFORMACIÓN Y COMUNICACIONES"/>
    <n v="0"/>
    <s v="SIN DESCRIPCIÓN PARA DESTINOS 00"/>
    <n v="169000"/>
    <n v="0"/>
    <n v="25705.48"/>
    <n v="25705.48"/>
    <n v="25705.48"/>
    <n v="13422.36"/>
    <n v="3636.6"/>
    <n v="143294.51999999999"/>
    <n v="0"/>
    <n v="180000"/>
    <n v="0"/>
    <n v="11000"/>
    <n v="169000"/>
    <n v="180000"/>
    <n v="11000"/>
    <m/>
    <n v="0"/>
    <m/>
    <m/>
    <n v="0"/>
    <n v="169000"/>
  </r>
  <r>
    <s v="1.1-00-2405_24621015_24215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151"/>
    <s v="MATERIAL IMPRESO E INFORMACIÓN DIGITAL"/>
    <n v="0"/>
    <s v="SIN DESCRIPCIÓN PARA DESTINOS 00"/>
    <n v="420"/>
    <n v="420"/>
    <n v="0"/>
    <n v="0"/>
    <n v="0"/>
    <n v="0"/>
    <n v="0"/>
    <n v="420"/>
    <n v="0"/>
    <n v="0"/>
    <n v="0"/>
    <n v="0"/>
    <n v="0"/>
    <n v="420"/>
    <n v="0"/>
    <m/>
    <n v="0"/>
    <m/>
    <m/>
    <n v="0"/>
    <n v="420"/>
  </r>
  <r>
    <s v="1.1-00-2402_24114010_24216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161"/>
    <s v="MATERIAL DE LIMPIEZA"/>
    <n v="0"/>
    <s v="SIN DESCRIPCIÓN PARA DESTINOS 00"/>
    <n v="15700"/>
    <n v="0"/>
    <n v="5588.88"/>
    <n v="5588.88"/>
    <n v="0"/>
    <n v="0"/>
    <n v="0"/>
    <n v="10111.119999999999"/>
    <n v="0"/>
    <n v="15700"/>
    <n v="0"/>
    <n v="0"/>
    <n v="15700"/>
    <n v="100000"/>
    <n v="84300"/>
    <m/>
    <n v="0"/>
    <n v="15700"/>
    <m/>
    <n v="15700"/>
    <n v="31400"/>
  </r>
  <r>
    <s v="1.1-00-2402_24116010_24216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2000"/>
    <s v="MATERIALES Y SUMINISTROS"/>
    <n v="2161"/>
    <s v="MATERIAL DE LIMPIEZA"/>
    <n v="0"/>
    <s v="SIN DESCRIPCIÓN PARA DESTINOS 00"/>
    <n v="50900"/>
    <n v="0"/>
    <n v="50726.8"/>
    <n v="44996.4"/>
    <n v="44996.4"/>
    <n v="0"/>
    <n v="0"/>
    <n v="173.19999999999709"/>
    <n v="0"/>
    <n v="73000"/>
    <n v="0"/>
    <n v="0"/>
    <n v="73000"/>
    <n v="200000"/>
    <n v="149100"/>
    <m/>
    <n v="0"/>
    <m/>
    <m/>
    <n v="0"/>
    <n v="50900"/>
  </r>
  <r>
    <s v="1.1-00-2405_24621015_24216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161"/>
    <s v="MATERIAL DE LIMPIEZA"/>
    <n v="0"/>
    <s v="SIN DESCRIPCIÓN PARA DESTINOS 00"/>
    <n v="1828856.1"/>
    <n v="1828856.1"/>
    <n v="372448.84"/>
    <n v="338953.84"/>
    <n v="318281.48"/>
    <n v="316470.14"/>
    <n v="316470.14"/>
    <n v="1456407.26"/>
    <n v="0"/>
    <n v="0"/>
    <n v="0"/>
    <n v="0"/>
    <n v="0"/>
    <n v="1828856.1"/>
    <n v="0"/>
    <m/>
    <n v="0"/>
    <m/>
    <m/>
    <n v="0"/>
    <n v="1828856.1"/>
  </r>
  <r>
    <s v="1.1-00-2407_24333019_24216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161"/>
    <s v="MATERIAL DE LIMPIEZA"/>
    <n v="0"/>
    <s v="SIN DESCRIPCIÓN PARA DESTINOS 00"/>
    <n v="1250000"/>
    <n v="1250000"/>
    <n v="1249162.48"/>
    <n v="556062.48"/>
    <n v="556062.48"/>
    <n v="556062.48"/>
    <n v="556062.48"/>
    <n v="837.52000000001863"/>
    <n v="0"/>
    <n v="0"/>
    <n v="0"/>
    <n v="0"/>
    <n v="0"/>
    <n v="1250000"/>
    <n v="0"/>
    <m/>
    <n v="0"/>
    <m/>
    <n v="-837.52"/>
    <n v="-837.52"/>
    <n v="1249162.48"/>
  </r>
  <r>
    <s v="1.1-00-2407_24334020_2421610"/>
    <s v="1.1-00-24"/>
    <x v="1"/>
    <s v="2.2.4"/>
    <s v="DESARROLLO SOCIAL"/>
    <s v="VIVIENDA Y SERVICIOS A LA COMUNIDAD"/>
    <s v="ALUMBRADO PÚBLICO"/>
    <s v="E"/>
    <s v="Actividades del sector público, que realiza en for"/>
    <s v="07_24"/>
    <s v="GABINETE INTEGRAL DE INFRAESTRUCTURA Y SERVICIOS PÚBLICOS"/>
    <n v="3"/>
    <s v="INFRAESTRUCTURA Y SERVICIOS PÚBLICOS"/>
    <n v="34"/>
    <s v="SERVICIO DE MANTENIMIENTO DE ALUMBRADO PÚBLICO"/>
    <s v="020_24"/>
    <s v="DIRECCIÓN DE ALUMBRADO PÚBLICO"/>
    <s v="GASTO CORRIENTE"/>
    <n v="2000"/>
    <s v="MATERIALES Y SUMINISTROS"/>
    <n v="2161"/>
    <s v="MATERIAL DE LIMPIEZA"/>
    <s v="0"/>
    <s v="SIN DESCRIPCIÓN PARA DESTINOS 00"/>
    <n v="0"/>
    <n v="0"/>
    <n v="0"/>
    <n v="0"/>
    <n v="0"/>
    <n v="0"/>
    <n v="0"/>
    <n v="0"/>
    <n v="0"/>
    <n v="0"/>
    <n v="0"/>
    <n v="0"/>
    <n v="0"/>
    <n v="28000"/>
    <n v="28000"/>
    <m/>
    <n v="0"/>
    <m/>
    <m/>
    <n v="0"/>
    <n v="0"/>
  </r>
  <r>
    <s v="1.1-00-2407_24335021_2421610"/>
    <s v="1.1-00-24"/>
    <x v="1"/>
    <s v="2.1.1"/>
    <s v="DESARROLLO SOCIAL"/>
    <s v="PROTECCION AMBIENTAL"/>
    <s v="ORDENACIÓN DE DESECHOS"/>
    <s v="E"/>
    <s v="Actividades del sector público, que realiza en for"/>
    <s v="07_24"/>
    <s v="GABINETE INTEGRAL DE INFRAESTRUCTURA Y SERVICIOS PÚBLICOS"/>
    <n v="3"/>
    <s v="INFRAESTRUCTURA Y SERVICIOS PÚBLICOS"/>
    <n v="35"/>
    <s v="RECOLECCION DE RESIDUOS SOLIDOS  URBANOS"/>
    <s v="021_24"/>
    <s v="DIRECCIÓN DE ASEO PÚBLICO"/>
    <s v="GASTO CORRIENTE"/>
    <n v="2000"/>
    <s v="MATERIALES Y SUMINISTROS"/>
    <n v="2161"/>
    <s v="MATERIAL DE LIMPIEZA"/>
    <n v="0"/>
    <s v="SIN DESCRIPCIÓN PARA DESTINOS 00"/>
    <n v="175000"/>
    <n v="175000"/>
    <n v="122811.52"/>
    <n v="122811.52"/>
    <n v="122811.52"/>
    <n v="122811.52"/>
    <n v="122811.52"/>
    <n v="52188.479999999996"/>
    <n v="0"/>
    <n v="0"/>
    <n v="0"/>
    <n v="0"/>
    <n v="0"/>
    <n v="175000"/>
    <n v="0"/>
    <m/>
    <n v="0"/>
    <m/>
    <m/>
    <n v="0"/>
    <n v="175000"/>
  </r>
  <r>
    <s v="1.1-00-2407_24339024_24216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161"/>
    <s v="MATERIAL DE LIMPIEZA"/>
    <n v="0"/>
    <s v="SIN DESCRIPCIÓN PARA DESTINOS 00"/>
    <n v="350000"/>
    <n v="650000"/>
    <n v="336287.83"/>
    <n v="336287.83"/>
    <n v="141141.03"/>
    <n v="18549.91"/>
    <n v="18549.91"/>
    <n v="13712.169999999984"/>
    <n v="0"/>
    <n v="0"/>
    <n v="0"/>
    <n v="0"/>
    <n v="0"/>
    <n v="650000"/>
    <n v="300000"/>
    <m/>
    <n v="0"/>
    <m/>
    <m/>
    <n v="0"/>
    <n v="350000"/>
  </r>
  <r>
    <s v="1.1-00-2417_24456037_24216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161"/>
    <s v="MATERIAL DE LIMPIEZA"/>
    <s v="0"/>
    <s v="SIN DESCRIPCIÓN PARA DESTINOS 00"/>
    <n v="0"/>
    <n v="0"/>
    <n v="0"/>
    <n v="0"/>
    <n v="0"/>
    <n v="0"/>
    <n v="0"/>
    <n v="0"/>
    <n v="0"/>
    <n v="0"/>
    <n v="0"/>
    <n v="0"/>
    <n v="0"/>
    <n v="20000"/>
    <n v="20000"/>
    <m/>
    <n v="0"/>
    <m/>
    <m/>
    <n v="0"/>
    <n v="0"/>
  </r>
  <r>
    <s v="1.1-00-2402_24115010_24217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171"/>
    <s v="MATERIALES Y ÚTILES DE ENSEÑANZA"/>
    <n v="0"/>
    <s v="SIN DESCRIPCIÓN PARA DESTINOS 00"/>
    <n v="300000"/>
    <n v="300000"/>
    <n v="0"/>
    <n v="0"/>
    <n v="0"/>
    <n v="0"/>
    <n v="0"/>
    <n v="300000"/>
    <n v="0"/>
    <n v="0"/>
    <n v="0"/>
    <n v="0"/>
    <n v="0"/>
    <n v="300000"/>
    <n v="0"/>
    <m/>
    <n v="0"/>
    <m/>
    <m/>
    <n v="0"/>
    <n v="300000"/>
  </r>
  <r>
    <s v="1.1-00-2410_24448030_24217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2000"/>
    <s v="MATERIALES Y SUMINISTROS"/>
    <n v="2171"/>
    <s v="MATERIALES Y ÚTILES DE ENSEÑANZA"/>
    <n v="0"/>
    <s v="SIN DESCRIPCIÓN PARA DESTINOS 00"/>
    <n v="30000"/>
    <n v="30000"/>
    <n v="0"/>
    <n v="0"/>
    <n v="0"/>
    <n v="0"/>
    <n v="0"/>
    <n v="30000"/>
    <n v="0"/>
    <n v="0"/>
    <n v="0"/>
    <n v="0"/>
    <n v="0"/>
    <n v="30000"/>
    <n v="0"/>
    <m/>
    <n v="0"/>
    <m/>
    <m/>
    <n v="0"/>
    <n v="30000"/>
  </r>
  <r>
    <s v="1.1-00-2404_24620014_2421810"/>
    <s v="1.1-00-24"/>
    <x v="1"/>
    <s v="1.3.4"/>
    <s v="GOBIERNO"/>
    <s v="COORDINACION DE LA POLITICA DE GOBIERNO"/>
    <s v="FUNCIÓN PÚBLICA"/>
    <s v="M"/>
    <s v="Actividades de apoyo administrativo desarrolladas "/>
    <s v="04_24"/>
    <s v="TESORERÍA MUNICIPAL"/>
    <n v="6"/>
    <s v="GOBIERNO EFECTIVO"/>
    <n v="20"/>
    <s v="RECURSOS RECAUDADOS DE MANERA EFICIENTE PROGRAMADOS"/>
    <s v="014_24"/>
    <s v="DIRECCIÓN GENERAL DE INGRESOS"/>
    <s v="GASTO CORRIENTE"/>
    <n v="2000"/>
    <s v="MATERIALES Y SUMINISTROS"/>
    <n v="2181"/>
    <s v="MATERIALES PARA EL REGISTRO E IDENTIFICACIÓN DE BIENES Y PERSONAS"/>
    <n v="0"/>
    <s v="SIN DESCRIPCIÓN PARA DESTINOS 00"/>
    <n v="1978500"/>
    <n v="2000000"/>
    <n v="3605720"/>
    <n v="3532640"/>
    <n v="3519640"/>
    <n v="3519640"/>
    <n v="3519640"/>
    <n v="-1627220"/>
    <n v="0"/>
    <n v="0"/>
    <n v="0"/>
    <n v="21500"/>
    <n v="-21500"/>
    <n v="5464942.6500000004"/>
    <n v="3486442.6500000004"/>
    <m/>
    <n v="0"/>
    <m/>
    <n v="4000000"/>
    <n v="4000000"/>
    <n v="5978500"/>
  </r>
  <r>
    <s v="1.1-00-2408_24741025_24218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181"/>
    <s v="MATERIALES PARA EL REGISTRO E IDENTIFICACIÓN DE BIENES Y PERSONAS"/>
    <n v="0"/>
    <s v="SIN DESCRIPCIÓN PARA DESTINOS 00"/>
    <n v="60000"/>
    <n v="0"/>
    <n v="56372.37"/>
    <n v="56372.37"/>
    <n v="56372.37"/>
    <n v="56372.37"/>
    <n v="56372.37"/>
    <n v="3627.6299999999974"/>
    <n v="0"/>
    <n v="60000"/>
    <n v="0"/>
    <n v="0"/>
    <n v="60000"/>
    <n v="0"/>
    <n v="-60000"/>
    <m/>
    <n v="0"/>
    <m/>
    <m/>
    <n v="0"/>
    <n v="60000"/>
  </r>
  <r>
    <s v="1.1-00-2410_24448030_24221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2000"/>
    <s v="MATERIALES Y SUMINISTROS"/>
    <n v="2211"/>
    <s v="PRODUCTOS ALIMENTICIOS PARA PERSONAS"/>
    <n v="0"/>
    <s v="SIN DESCRIPCIÓN PARA DESTINOS 00"/>
    <n v="600000"/>
    <n v="0"/>
    <n v="0"/>
    <n v="0"/>
    <n v="0"/>
    <n v="0"/>
    <n v="0"/>
    <n v="600000"/>
    <n v="0"/>
    <n v="600000"/>
    <n v="0"/>
    <n v="0"/>
    <n v="600000"/>
    <n v="0"/>
    <n v="-600000"/>
    <m/>
    <n v="0"/>
    <m/>
    <m/>
    <n v="0"/>
    <n v="600000"/>
  </r>
  <r>
    <s v="1.1-00-2401_2452002_2422110"/>
    <s v="1.1-00-24"/>
    <x v="1"/>
    <s v="1.3.4"/>
    <s v="GOBIERNO"/>
    <s v="COORDINACION DE LA POLITICA DE GOBIERNO"/>
    <s v="FUNCIÓN PÚBLICA"/>
    <s v="E"/>
    <s v="Actividades del sector público, que realiza en for"/>
    <s v="01_24"/>
    <s v="PRESIDENCIA"/>
    <n v="5"/>
    <s v="SOCIEDAD COHESIVA Y RESILENTE"/>
    <n v="2"/>
    <s v="ATENCIÓN A EVENTOS DEL GOBIERNO MUNICIPAL  Y AGENDA GUBERNAMENTAL"/>
    <s v="002_24"/>
    <s v="DIRECCIÓN GENERAL DE RELACIONES PÚBLICAS"/>
    <s v="GASTO CORRIENTE"/>
    <n v="2000"/>
    <s v="MATERIALES Y SUMINISTROS"/>
    <n v="2211"/>
    <s v="PRODUCTOS ALIMENTICIOS PARA PERSONAS"/>
    <n v="0"/>
    <s v="SIN DESCRIPCIÓN PARA DESTINOS 00"/>
    <n v="0"/>
    <n v="100000"/>
    <n v="0"/>
    <n v="0"/>
    <n v="0"/>
    <n v="0"/>
    <n v="0"/>
    <n v="0"/>
    <n v="0"/>
    <n v="0"/>
    <n v="0"/>
    <n v="100000"/>
    <n v="-100000"/>
    <n v="0"/>
    <n v="0"/>
    <m/>
    <n v="0"/>
    <n v="200000"/>
    <m/>
    <n v="200000"/>
    <n v="200000"/>
  </r>
  <r>
    <s v="1.1-00-2401_2466006_2422110"/>
    <s v="1.1-00-24"/>
    <x v="1"/>
    <s v="1.3.4"/>
    <s v="GOBIERNO"/>
    <s v="COORDINACION DE LA POLITICA DE GOBIERNO"/>
    <s v="FUNCIÓN PÚBLICA"/>
    <s v="P"/>
    <s v="Actividades destinadas al desarrollo de programas "/>
    <s v="01_24"/>
    <s v="PRESIDENCIA"/>
    <n v="6"/>
    <s v="GOBIERNO EFECTIVO"/>
    <n v="6"/>
    <s v="PROCESOS ESTADISTICOS DEL MUNICIPIO"/>
    <s v="006_24"/>
    <s v="DIRECCIÓN GENERAL DE CENSOS Y ESTADISTIC"/>
    <s v="GASTO CORRIENTE"/>
    <n v="2000"/>
    <s v="MATERIALES Y SUMINISTROS"/>
    <n v="2211"/>
    <s v="PRODUCTOS ALIMENTICIOS PARA PERSONAS"/>
    <n v="0"/>
    <s v="SIN DESCRIPCIÓN PARA DESTINOS 00"/>
    <n v="0"/>
    <n v="0"/>
    <n v="0"/>
    <n v="0"/>
    <n v="0"/>
    <n v="0"/>
    <n v="0"/>
    <n v="0"/>
    <n v="0"/>
    <n v="0"/>
    <n v="0"/>
    <n v="0"/>
    <n v="0"/>
    <n v="100000"/>
    <n v="100000"/>
    <m/>
    <n v="0"/>
    <n v="100000"/>
    <m/>
    <n v="100000"/>
    <n v="100000"/>
  </r>
  <r>
    <s v="1.1-00-2402_24311009_24221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211"/>
    <s v="PRODUCTOS ALIMENTICIOS PARA PERSONAS"/>
    <n v="0"/>
    <s v="SIN DESCRIPCIÓN PARA DESTINOS 00"/>
    <n v="300000"/>
    <n v="150000"/>
    <n v="109755.55"/>
    <n v="109755.55"/>
    <n v="109755.55"/>
    <n v="109755.55"/>
    <n v="109755.55"/>
    <n v="190244.45"/>
    <n v="0"/>
    <n v="150000"/>
    <n v="0"/>
    <n v="0"/>
    <n v="150000"/>
    <n v="300000"/>
    <n v="0"/>
    <m/>
    <n v="0"/>
    <m/>
    <m/>
    <n v="0"/>
    <n v="300000"/>
  </r>
  <r>
    <s v="1.1-00-2403_24117011_2422110"/>
    <s v="1.1-00-24"/>
    <x v="1"/>
    <s v="1.3.5"/>
    <s v="GOBIERNO"/>
    <s v="COORDINACION DE LA POLITICA DE GOBIERNO"/>
    <s v="ASUNTOS JURÍDICOS"/>
    <s v="O"/>
    <s v="Actividades que realizan la función pública o cont"/>
    <s v="03_24"/>
    <s v="SINDICATURA MUNICIPAL"/>
    <n v="1"/>
    <s v="CORRESPONSABILIDAD SOCIAL (TRANSVERSAL)"/>
    <n v="17"/>
    <s v="DEFENSORÍA LEGAL"/>
    <s v="011_24"/>
    <s v="DIRECCIÓN GENERAL JURIDÍCA"/>
    <s v="GASTO CORRIENTE"/>
    <n v="2000"/>
    <s v="MATERIALES Y SUMINISTROS"/>
    <n v="2211"/>
    <s v="PRODUCTOS ALIMENTICIOS PARA PERSONAS"/>
    <n v="0"/>
    <s v="SIN DESCRIPCIÓN PARA DESTINOS 00"/>
    <n v="25000"/>
    <n v="25000"/>
    <n v="0"/>
    <n v="0"/>
    <n v="0"/>
    <n v="0"/>
    <n v="0"/>
    <n v="25000"/>
    <n v="0"/>
    <n v="0"/>
    <n v="0"/>
    <n v="0"/>
    <n v="0"/>
    <n v="85000"/>
    <n v="60000"/>
    <m/>
    <n v="0"/>
    <n v="60000"/>
    <m/>
    <n v="60000"/>
    <n v="85000"/>
  </r>
  <r>
    <s v="1.1-00-2404_24618012_2422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211"/>
    <s v="PRODUCTOS ALIMENTICIOS PARA PERSONAS"/>
    <n v="0"/>
    <s v="SIN DESCRIPCIÓN PARA DESTINOS 00"/>
    <n v="20636"/>
    <n v="2545"/>
    <n v="20634.78"/>
    <n v="20634.78"/>
    <n v="20634.78"/>
    <n v="20634.78"/>
    <n v="20634.78"/>
    <n v="1.2200000000011642"/>
    <n v="0"/>
    <n v="18091"/>
    <n v="0"/>
    <n v="0"/>
    <n v="18091"/>
    <n v="2545"/>
    <n v="-18091"/>
    <m/>
    <n v="0"/>
    <n v="20000"/>
    <m/>
    <n v="20000"/>
    <n v="40636"/>
  </r>
  <r>
    <s v="1.1-00-2405_24621015_2422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211"/>
    <s v="PRODUCTOS ALIMENTICIOS PARA PERSONAS"/>
    <n v="0"/>
    <s v="SIN DESCRIPCIÓN PARA DESTINOS 00"/>
    <n v="342574"/>
    <n v="200000"/>
    <n v="338174"/>
    <n v="338174"/>
    <n v="93598.399999999994"/>
    <n v="93598.399999999994"/>
    <n v="93598.399999999994"/>
    <n v="4400"/>
    <n v="0"/>
    <n v="142574"/>
    <n v="0"/>
    <n v="0"/>
    <n v="142574"/>
    <n v="332000"/>
    <n v="-10574"/>
    <m/>
    <n v="0"/>
    <m/>
    <m/>
    <n v="0"/>
    <n v="342574"/>
  </r>
  <r>
    <s v="1.1-00-2408_24741025_24221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211"/>
    <s v="PRODUCTOS ALIMENTICIOS PARA PERSONAS"/>
    <n v="0"/>
    <s v="SIN DESCRIPCIÓN PARA DESTINOS 00"/>
    <n v="390000"/>
    <n v="390000"/>
    <n v="350836.2"/>
    <n v="350836.2"/>
    <n v="163264.20000000001"/>
    <n v="147952.20000000001"/>
    <n v="147952.20000000001"/>
    <n v="39163.799999999988"/>
    <n v="0"/>
    <n v="0"/>
    <n v="0"/>
    <n v="0"/>
    <n v="0"/>
    <n v="390000"/>
    <n v="0"/>
    <m/>
    <n v="0"/>
    <m/>
    <m/>
    <n v="0"/>
    <n v="390000"/>
  </r>
  <r>
    <s v="1.1-00-2401_2455005_2422110"/>
    <s v="1.1-00-24"/>
    <x v="1"/>
    <s v="1.3.4"/>
    <s v="GOBIERNO"/>
    <s v="COORDINACION DE LA POLITICA DE GOBIERNO"/>
    <s v="FUNCIÓN PÚBLICA"/>
    <s v="E"/>
    <s v="Actividades del sector público, que realiza en for"/>
    <s v="01_24"/>
    <s v="PRESIDENCIA"/>
    <n v="5"/>
    <s v="SOCIEDAD COHESIVA Y RESILENTE"/>
    <n v="5"/>
    <s v="RELACIONES GUBERNAMENTALES"/>
    <s v="005_24"/>
    <s v="DIRECCIÓN GENERAL DE RELACIONES GUBERNAM"/>
    <s v="GASTO CORRIENTE"/>
    <n v="2000"/>
    <s v="MATERIALES Y SUMINISTROS"/>
    <n v="2211"/>
    <s v="PRODUCTOS ALIMENTICIOS PARA PERSONAS"/>
    <n v="0"/>
    <s v="SIN DESCRIPCIÓN PARA DESTINOS 00"/>
    <n v="100000"/>
    <n v="0"/>
    <n v="46854.86"/>
    <n v="46854.86"/>
    <n v="36854.86"/>
    <n v="25928.55"/>
    <n v="25928.55"/>
    <n v="53145.14"/>
    <n v="0"/>
    <n v="100000"/>
    <n v="0"/>
    <n v="0"/>
    <n v="100000"/>
    <n v="300000"/>
    <n v="200000"/>
    <m/>
    <n v="0"/>
    <m/>
    <m/>
    <n v="0"/>
    <n v="100000"/>
  </r>
  <r>
    <s v="1.1-00-2409_24842026_24222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221"/>
    <s v="PRODUCTOS ALIMENTICIOS PARA ANIMALES"/>
    <n v="0"/>
    <s v="SIN DESCRIPCIÓN PARA DESTINOS 00"/>
    <n v="94500"/>
    <n v="96000"/>
    <n v="94500"/>
    <n v="94500"/>
    <n v="94500"/>
    <n v="94500"/>
    <n v="94500"/>
    <n v="0"/>
    <n v="0"/>
    <n v="0"/>
    <n v="0"/>
    <n v="1500"/>
    <n v="-1500"/>
    <n v="96000"/>
    <n v="1500"/>
    <m/>
    <n v="0"/>
    <m/>
    <m/>
    <n v="0"/>
    <n v="94500"/>
  </r>
  <r>
    <s v="1.1-00-2409_24343027_2422210"/>
    <s v="1.1-00-24"/>
    <x v="1"/>
    <s v="1.3.4"/>
    <s v="GOBIERNO"/>
    <s v="COORDINACION DE LA POLITICA DE GOBIERNO"/>
    <s v="FUNCIÓN PÚBLICA"/>
    <s v="E"/>
    <s v="Actividades del sector público, que realiza en for"/>
    <s v="09_24"/>
    <s v="COORDINACIÓN GENERAL DE DESARROLLO ECONÓMICO"/>
    <n v="3"/>
    <s v="INFRAESTRUCTURA Y SERVICIOS PÚBLICOS"/>
    <n v="43"/>
    <s v="SACRIFICIO DE BOVINOS Y PORCINOS EN EL RASTRO MUNICIPAL"/>
    <s v="027_24"/>
    <s v="DIRECCIÓN DE RASTRO MUNICIPAL"/>
    <s v="GASTO CORRIENTE"/>
    <n v="2000"/>
    <s v="MATERIALES Y SUMINISTROS"/>
    <n v="2221"/>
    <s v="PRODUCTOS ALIMENTICIOS PARA ANIMALES"/>
    <n v="0"/>
    <s v="SIN DESCRIPCIÓN PARA DESTINOS 00"/>
    <n v="65337.55"/>
    <n v="70000"/>
    <n v="62000"/>
    <n v="62000"/>
    <n v="0"/>
    <n v="0"/>
    <n v="0"/>
    <n v="3337.5500000000029"/>
    <n v="0"/>
    <n v="45337.55"/>
    <n v="0"/>
    <n v="50000"/>
    <n v="-4662.45"/>
    <n v="70000"/>
    <n v="4662.4499999999971"/>
    <m/>
    <n v="0"/>
    <m/>
    <m/>
    <n v="0"/>
    <n v="65337.55"/>
  </r>
  <r>
    <s v="1.1-00-2410_24448030_24222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2000"/>
    <s v="MATERIALES Y SUMINISTROS"/>
    <n v="2221"/>
    <s v="PRODUCTOS ALIMENTICIOS PARA ANIMALES"/>
    <n v="0"/>
    <s v="SIN DESCRIPCIÓN PARA DESTINOS 00"/>
    <n v="40000"/>
    <n v="40000"/>
    <n v="0"/>
    <n v="0"/>
    <n v="0"/>
    <n v="0"/>
    <n v="0"/>
    <n v="40000"/>
    <n v="0"/>
    <n v="0"/>
    <n v="0"/>
    <n v="0"/>
    <n v="0"/>
    <n v="40000"/>
    <n v="0"/>
    <m/>
    <n v="0"/>
    <m/>
    <m/>
    <n v="0"/>
    <n v="40000"/>
  </r>
  <r>
    <s v="1.1-00-2417_24456037_24222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221"/>
    <s v="PRODUCTOS ALIMENTICIOS PARA ANIMALES"/>
    <n v="0"/>
    <s v="SIN DESCRIPCIÓN PARA DESTINOS 00"/>
    <n v="420000"/>
    <n v="420000"/>
    <n v="307023"/>
    <n v="307023"/>
    <n v="307023"/>
    <n v="169795"/>
    <n v="169795"/>
    <n v="112977"/>
    <n v="0"/>
    <n v="0"/>
    <n v="0"/>
    <n v="0"/>
    <n v="0"/>
    <n v="420000"/>
    <n v="0"/>
    <m/>
    <n v="0"/>
    <m/>
    <m/>
    <n v="0"/>
    <n v="420000"/>
  </r>
  <r>
    <s v="1.1-00-2402_24311009_24223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231"/>
    <s v="UTENSILIOS PARA EL SERVICIO DE ALIMENTACIÓN"/>
    <n v="0"/>
    <s v="SIN DESCRIPCIÓN PARA DESTINOS 00"/>
    <n v="5000"/>
    <n v="5000"/>
    <n v="2742.68"/>
    <n v="2742.68"/>
    <n v="2742.68"/>
    <n v="2742.68"/>
    <n v="2742.68"/>
    <n v="2257.3200000000002"/>
    <n v="0"/>
    <n v="0"/>
    <n v="0"/>
    <n v="0"/>
    <n v="0"/>
    <n v="5000"/>
    <n v="0"/>
    <m/>
    <n v="0"/>
    <m/>
    <m/>
    <n v="0"/>
    <n v="5000"/>
  </r>
  <r>
    <s v="1.1-00-2409_24842026_24235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351"/>
    <s v="PRODUCTOS QUÍMICOS, FARMACÉUTICOS Y DE LABORATORIO ADQUIRIDOS COMO MATERIA PRIMA"/>
    <n v="0"/>
    <s v="SIN DESCRIPCIÓN PARA DESTINOS 00"/>
    <n v="583287.44999999995"/>
    <n v="500000"/>
    <n v="583067.44999999995"/>
    <n v="583067.44999999995"/>
    <n v="407269.75"/>
    <n v="358764"/>
    <n v="358764"/>
    <n v="220"/>
    <n v="0"/>
    <n v="100000"/>
    <n v="0"/>
    <n v="16712.55"/>
    <n v="83287.45"/>
    <n v="1073225.1100000001"/>
    <n v="489937.66000000015"/>
    <m/>
    <n v="0"/>
    <m/>
    <m/>
    <n v="0"/>
    <n v="583287.44999999995"/>
  </r>
  <r>
    <s v="1.1-00-2409_24842026_24239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391"/>
    <s v="OTROS PRODUCTOS ADQUIRIDOS COMO MATERIA PRIMA"/>
    <n v="0"/>
    <s v="SIN DESCRIPCIÓN PARA DESTINOS 00"/>
    <n v="1322875"/>
    <n v="700000"/>
    <n v="1322875"/>
    <n v="1322875"/>
    <n v="1322875"/>
    <n v="1322875"/>
    <n v="1322875"/>
    <n v="0"/>
    <n v="0"/>
    <n v="650000"/>
    <n v="0"/>
    <n v="27125"/>
    <n v="622875"/>
    <n v="700000"/>
    <n v="-622875"/>
    <m/>
    <n v="0"/>
    <m/>
    <m/>
    <n v="0"/>
    <n v="1322875"/>
  </r>
  <r>
    <s v="1.1-00-2402_24115010_24241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411"/>
    <s v="PRODUCTOS MINERALES NO METÁLICOS"/>
    <n v="0"/>
    <s v="SIN DESCRIPCIÓN PARA DESTINOS 00"/>
    <n v="150000"/>
    <n v="150000"/>
    <n v="141707.92000000001"/>
    <n v="0"/>
    <n v="0"/>
    <n v="0"/>
    <n v="0"/>
    <n v="8292.0799999999872"/>
    <n v="0"/>
    <n v="0"/>
    <n v="0"/>
    <n v="0"/>
    <n v="0"/>
    <n v="150000"/>
    <n v="0"/>
    <m/>
    <n v="0"/>
    <m/>
    <m/>
    <n v="0"/>
    <n v="150000"/>
  </r>
  <r>
    <s v="1.1-00-2405_24621015_2424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11"/>
    <s v="PRODUCTOS MINERALES NO METÁLICOS"/>
    <n v="0"/>
    <s v="SIN DESCRIPCIÓN PARA DESTINOS 00"/>
    <n v="11449.82"/>
    <n v="2000"/>
    <n v="9449.82"/>
    <n v="0"/>
    <n v="0"/>
    <n v="0"/>
    <n v="0"/>
    <n v="2000"/>
    <n v="0"/>
    <n v="0"/>
    <n v="0"/>
    <n v="0"/>
    <n v="0"/>
    <n v="2000"/>
    <n v="-9449.82"/>
    <m/>
    <n v="0"/>
    <m/>
    <m/>
    <n v="0"/>
    <n v="11449.82"/>
  </r>
  <r>
    <s v="1.1-00-2407_24333019_24241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411"/>
    <s v="PRODUCTOS MINERALES NO METÁLICOS"/>
    <n v="0"/>
    <s v="SIN DESCRIPCIÓN PARA DESTINOS 00"/>
    <n v="236389.6"/>
    <n v="236389.6"/>
    <n v="185055.41"/>
    <n v="185055.41"/>
    <n v="113044.89"/>
    <n v="89497.05"/>
    <n v="89497.05"/>
    <n v="51334.19"/>
    <n v="0"/>
    <n v="0"/>
    <n v="0"/>
    <n v="0"/>
    <n v="0"/>
    <n v="236389.6"/>
    <n v="0"/>
    <m/>
    <n v="0"/>
    <m/>
    <m/>
    <n v="0"/>
    <n v="236389.6"/>
  </r>
  <r>
    <s v="1.1-00-2407_24236022_24241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411"/>
    <s v="PRODUCTOS MINERALES NO METÁLICOS"/>
    <n v="0"/>
    <s v="SIN DESCRIPCIÓN PARA DESTINOS 00"/>
    <n v="100000"/>
    <n v="100000"/>
    <n v="97132.02"/>
    <n v="97132.02"/>
    <n v="80892.02"/>
    <n v="0"/>
    <n v="0"/>
    <n v="2867.9799999999959"/>
    <n v="0"/>
    <n v="0"/>
    <n v="0"/>
    <n v="0"/>
    <n v="0"/>
    <n v="100000"/>
    <n v="0"/>
    <m/>
    <n v="0"/>
    <m/>
    <m/>
    <n v="0"/>
    <n v="100000"/>
  </r>
  <r>
    <s v="1.1-00-2402_24115010_24242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421"/>
    <s v="CEMENTO Y PRODUCTOS DE CONCRETO"/>
    <n v="0"/>
    <s v="SIN DESCRIPCIÓN PARA DESTINOS 00"/>
    <n v="100000"/>
    <n v="100000"/>
    <n v="92651.520000000004"/>
    <n v="0"/>
    <n v="0"/>
    <n v="0"/>
    <n v="0"/>
    <n v="7348.4799999999959"/>
    <n v="0"/>
    <n v="0"/>
    <n v="0"/>
    <n v="0"/>
    <n v="0"/>
    <n v="100000"/>
    <n v="0"/>
    <m/>
    <n v="0"/>
    <m/>
    <m/>
    <n v="0"/>
    <n v="100000"/>
  </r>
  <r>
    <s v="1.1-00-2405_24621015_2424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21"/>
    <s v="CEMENTO Y PRODUCTOS DE CONCRETO"/>
    <n v="0"/>
    <s v="SIN DESCRIPCIÓN PARA DESTINOS 00"/>
    <n v="20000"/>
    <n v="20000"/>
    <n v="13492.11"/>
    <n v="4640"/>
    <n v="0"/>
    <n v="0"/>
    <n v="0"/>
    <n v="6507.8899999999994"/>
    <n v="0"/>
    <n v="0"/>
    <n v="0"/>
    <n v="0"/>
    <n v="0"/>
    <n v="20000"/>
    <n v="0"/>
    <m/>
    <n v="0"/>
    <m/>
    <m/>
    <n v="0"/>
    <n v="20000"/>
  </r>
  <r>
    <s v="1.1-00-2407_24333019_24242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421"/>
    <s v="CEMENTO Y PRODUCTOS DE CONCRETO"/>
    <n v="0"/>
    <s v="SIN DESCRIPCIÓN PARA DESTINOS 00"/>
    <n v="12100000"/>
    <n v="12100000"/>
    <n v="12639822.560000001"/>
    <n v="12465781.26"/>
    <n v="6253935.3099999996"/>
    <n v="6246990.8200000003"/>
    <n v="6246990.8200000003"/>
    <n v="-539822.56000000052"/>
    <n v="0"/>
    <n v="0"/>
    <n v="0"/>
    <n v="0"/>
    <n v="0"/>
    <n v="12100000"/>
    <n v="0"/>
    <m/>
    <n v="539822.56000000052"/>
    <m/>
    <n v="554902.56000000006"/>
    <n v="1094725.1200000006"/>
    <n v="13194725.120000001"/>
  </r>
  <r>
    <s v="1.1-00-2407_24236022_24242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421"/>
    <s v="CEMENTO Y PRODUCTOS DE CONCRETO"/>
    <n v="0"/>
    <s v="SIN DESCRIPCIÓN PARA DESTINOS 00"/>
    <n v="750000"/>
    <n v="750000"/>
    <n v="687954.7"/>
    <n v="687954.7"/>
    <n v="597627.81999999995"/>
    <n v="597627.81999999995"/>
    <n v="597627.81999999995"/>
    <n v="62045.300000000047"/>
    <n v="0"/>
    <n v="0"/>
    <n v="0"/>
    <n v="0"/>
    <n v="0"/>
    <n v="750000"/>
    <n v="0"/>
    <m/>
    <n v="0"/>
    <m/>
    <m/>
    <n v="0"/>
    <n v="750000"/>
  </r>
  <r>
    <s v="1.1-00-2407_24339024_24242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421"/>
    <s v="CEMENTO Y PRODUCTOS DE CONCRETO"/>
    <n v="0"/>
    <s v="SIN DESCRIPCIÓN PARA DESTINOS 00"/>
    <n v="10000"/>
    <n v="10000"/>
    <n v="0"/>
    <n v="0"/>
    <n v="0"/>
    <n v="0"/>
    <n v="0"/>
    <n v="10000"/>
    <n v="0"/>
    <n v="0"/>
    <n v="0"/>
    <n v="0"/>
    <n v="0"/>
    <n v="10000"/>
    <n v="0"/>
    <m/>
    <n v="0"/>
    <m/>
    <m/>
    <n v="0"/>
    <n v="10000"/>
  </r>
  <r>
    <s v="1.1-00-2409_24842026_24243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431"/>
    <s v="CAL, YESO Y PRODUCTOS DE YESO"/>
    <n v="0"/>
    <s v="SIN DESCRIPCIÓN PARA DESTINOS 00"/>
    <n v="0"/>
    <n v="50000"/>
    <n v="0"/>
    <n v="0"/>
    <n v="0"/>
    <n v="0"/>
    <n v="0"/>
    <n v="0"/>
    <n v="0"/>
    <n v="0"/>
    <n v="0"/>
    <n v="50000"/>
    <n v="-50000"/>
    <n v="50000"/>
    <n v="50000"/>
    <m/>
    <n v="0"/>
    <m/>
    <m/>
    <n v="0"/>
    <n v="0"/>
  </r>
  <r>
    <s v="1.1-00-2411_24649031_24244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441"/>
    <s v="MADERA Y PRODUCTOS DE MADERA"/>
    <n v="0"/>
    <s v="SIN DESCRIPCIÓN PARA DESTINOS 00"/>
    <n v="10000"/>
    <n v="0"/>
    <n v="0"/>
    <n v="0"/>
    <n v="0"/>
    <n v="0"/>
    <n v="0"/>
    <n v="10000"/>
    <n v="0"/>
    <n v="10000"/>
    <n v="0"/>
    <n v="0"/>
    <n v="10000"/>
    <n v="0"/>
    <n v="-10000"/>
    <m/>
    <n v="0"/>
    <m/>
    <m/>
    <n v="0"/>
    <n v="10000"/>
  </r>
  <r>
    <s v="1.1-00-2402_24115010_24244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441"/>
    <s v="MADERA Y PRODUCTOS DE MADERA"/>
    <n v="0"/>
    <s v="SIN DESCRIPCIÓN PARA DESTINOS 00"/>
    <n v="100000"/>
    <n v="100000"/>
    <n v="42875.31"/>
    <n v="22981.31"/>
    <n v="0"/>
    <n v="0"/>
    <n v="0"/>
    <n v="57124.69"/>
    <n v="0"/>
    <n v="0"/>
    <n v="0"/>
    <n v="0"/>
    <n v="0"/>
    <n v="100000"/>
    <n v="0"/>
    <m/>
    <n v="0"/>
    <m/>
    <m/>
    <n v="0"/>
    <n v="100000"/>
  </r>
  <r>
    <s v="1.1-00-2405_24621015_2424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41"/>
    <s v="MADERA Y PRODUCTOS DE MADERA"/>
    <n v="0"/>
    <s v="SIN DESCRIPCIÓN PARA DESTINOS 00"/>
    <n v="1287"/>
    <n v="0"/>
    <n v="1286.5"/>
    <n v="420.5"/>
    <n v="420.5"/>
    <n v="0"/>
    <n v="0"/>
    <n v="0.5"/>
    <n v="0"/>
    <n v="421"/>
    <n v="0"/>
    <n v="0"/>
    <n v="421"/>
    <n v="0"/>
    <n v="-1287"/>
    <m/>
    <n v="0"/>
    <m/>
    <m/>
    <n v="0"/>
    <n v="1287"/>
  </r>
  <r>
    <s v="1.1-00-2405_24621015_24245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51"/>
    <s v="VIDRIO Y PRODUCTOS DE VIDRIO"/>
    <n v="0"/>
    <s v="SIN DESCRIPCIÓN PARA DESTINOS 00"/>
    <n v="47757.2"/>
    <n v="47757.2"/>
    <n v="0"/>
    <n v="0"/>
    <n v="0"/>
    <n v="0"/>
    <n v="0"/>
    <n v="47757.2"/>
    <n v="0"/>
    <n v="0"/>
    <n v="0"/>
    <n v="0"/>
    <n v="0"/>
    <n v="47757.2"/>
    <n v="0"/>
    <m/>
    <n v="0"/>
    <m/>
    <m/>
    <n v="0"/>
    <n v="47757.2"/>
  </r>
  <r>
    <s v="1.1-00-2409_24842026_24245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451"/>
    <s v="VIDRIO Y PRODUCTOS DE VIDRIO"/>
    <n v="0"/>
    <s v="SIN DESCRIPCIÓN PARA DESTINOS 00"/>
    <n v="0"/>
    <n v="500000"/>
    <n v="0"/>
    <n v="0"/>
    <n v="0"/>
    <n v="0"/>
    <n v="0"/>
    <n v="0"/>
    <n v="0"/>
    <n v="0"/>
    <n v="0"/>
    <n v="500000"/>
    <n v="-500000"/>
    <n v="500000"/>
    <n v="500000"/>
    <m/>
    <n v="0"/>
    <m/>
    <m/>
    <n v="0"/>
    <n v="0"/>
  </r>
  <r>
    <s v="1.1-00-2402_24311009_24246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461"/>
    <s v="MATERIAL ELÉCTRICO Y ELECTRÓNICO"/>
    <n v="0"/>
    <s v="SIN DESCRIPCIÓN PARA DESTINOS 00"/>
    <n v="1000"/>
    <n v="1000"/>
    <n v="0"/>
    <n v="0"/>
    <n v="0"/>
    <n v="0"/>
    <n v="0"/>
    <n v="1000"/>
    <n v="0"/>
    <n v="0"/>
    <n v="0"/>
    <n v="0"/>
    <n v="0"/>
    <n v="1000"/>
    <n v="0"/>
    <m/>
    <n v="0"/>
    <m/>
    <m/>
    <n v="0"/>
    <n v="1000"/>
  </r>
  <r>
    <s v="1.1-00-2405_24621015_24246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61"/>
    <s v="MATERIAL ELÉCTRICO Y ELECTRÓNICO"/>
    <n v="0"/>
    <s v="SIN DESCRIPCIÓN PARA DESTINOS 00"/>
    <n v="150000"/>
    <n v="150000"/>
    <n v="54841.58"/>
    <n v="54841.58"/>
    <n v="45365.54"/>
    <n v="40599.26"/>
    <n v="40599.26"/>
    <n v="95158.42"/>
    <n v="0"/>
    <n v="0"/>
    <n v="0"/>
    <n v="0"/>
    <n v="0"/>
    <n v="150000"/>
    <n v="0"/>
    <m/>
    <n v="0"/>
    <m/>
    <m/>
    <n v="0"/>
    <n v="150000"/>
  </r>
  <r>
    <s v="1.1-00-2407_24334020_2424610"/>
    <s v="1.1-00-24"/>
    <x v="1"/>
    <s v="2.2.4"/>
    <s v="DESARROLLO SOCIAL"/>
    <s v="VIVIENDA Y SERVICIOS A LA COMUNIDAD"/>
    <s v="ALUMBRADO PÚBLICO"/>
    <s v="E"/>
    <s v="Actividades del sector público, que realiza en for"/>
    <s v="07_24"/>
    <s v="GABINETE INTEGRAL DE INFRAESTRUCTURA Y SERVICIOS PÚBLICOS"/>
    <n v="3"/>
    <s v="INFRAESTRUCTURA Y SERVICIOS PÚBLICOS"/>
    <n v="34"/>
    <s v="SERVICIO DE MANTENIMIENTO DE ALUMBRADO PÚBLICO"/>
    <s v="020_24"/>
    <s v="DIRECCIÓN DE ALUMBRADO PÚBLICO"/>
    <s v="GASTO CORRIENTE"/>
    <n v="2000"/>
    <s v="MATERIALES Y SUMINISTROS"/>
    <n v="2461"/>
    <s v="MATERIAL ELÉCTRICO Y ELECTRÓNICO"/>
    <n v="0"/>
    <s v="SIN DESCRIPCIÓN PARA DESTINOS 00"/>
    <n v="10600000"/>
    <n v="10600000"/>
    <n v="9535881.4900000002"/>
    <n v="9535881.4900000002"/>
    <n v="9535881.4900000002"/>
    <n v="9142743.5700000003"/>
    <n v="9142743.5700000003"/>
    <n v="1064118.5099999998"/>
    <n v="0"/>
    <n v="0"/>
    <n v="0"/>
    <n v="0"/>
    <n v="0"/>
    <n v="10600000"/>
    <n v="0"/>
    <m/>
    <n v="0"/>
    <m/>
    <n v="5458000"/>
    <n v="5458000"/>
    <n v="16058000"/>
  </r>
  <r>
    <s v="1.1-00-2407_24236022_24246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461"/>
    <s v="MATERIAL ELÉCTRICO Y ELECTRÓNICO"/>
    <n v="0"/>
    <s v="SIN DESCRIPCIÓN PARA DESTINOS 00"/>
    <n v="650000"/>
    <n v="650000"/>
    <n v="599293.82999999996"/>
    <n v="580815.03"/>
    <n v="460471.67"/>
    <n v="367280.75"/>
    <n v="367280.75"/>
    <n v="50706.170000000042"/>
    <n v="0"/>
    <n v="0"/>
    <n v="0"/>
    <n v="0"/>
    <n v="0"/>
    <n v="650000"/>
    <n v="0"/>
    <m/>
    <n v="0"/>
    <m/>
    <m/>
    <n v="0"/>
    <n v="650000"/>
  </r>
  <r>
    <s v="1.1-00-2407_24339024_24246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461"/>
    <s v="MATERIAL ELÉCTRICO Y ELECTRÓNICO"/>
    <n v="0"/>
    <s v="SIN DESCRIPCIÓN PARA DESTINOS 00"/>
    <n v="100000"/>
    <n v="0"/>
    <n v="37495.21"/>
    <n v="37495.21"/>
    <n v="7869.26"/>
    <n v="7869.26"/>
    <n v="7869.26"/>
    <n v="62504.79"/>
    <n v="0"/>
    <n v="100000"/>
    <n v="0"/>
    <n v="0"/>
    <n v="100000"/>
    <n v="0"/>
    <n v="-100000"/>
    <m/>
    <n v="0"/>
    <m/>
    <m/>
    <n v="0"/>
    <n v="100000"/>
  </r>
  <r>
    <s v="1.1-00-2411_24649031_24246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461"/>
    <s v="MATERIAL ELÉCTRICO Y ELECTRÓNICO"/>
    <n v="0"/>
    <s v="SIN DESCRIPCIÓN PARA DESTINOS 00"/>
    <n v="481333"/>
    <n v="501333"/>
    <n v="19279.2"/>
    <n v="14929.2"/>
    <n v="0"/>
    <n v="0"/>
    <n v="0"/>
    <n v="462053.8"/>
    <n v="0"/>
    <n v="15000"/>
    <n v="0"/>
    <n v="35000"/>
    <n v="-20000"/>
    <n v="501333"/>
    <n v="20000"/>
    <m/>
    <n v="0"/>
    <m/>
    <m/>
    <n v="0"/>
    <n v="481333"/>
  </r>
  <r>
    <s v="1.1-00-2402_24311009_24247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471"/>
    <s v="ARTÍCULOS METÁLICOS PARA LA CONSTRUCCIÓN"/>
    <n v="0"/>
    <s v="SIN DESCRIPCIÓN PARA DESTINOS 00"/>
    <n v="2000"/>
    <n v="2000"/>
    <n v="0"/>
    <n v="0"/>
    <n v="0"/>
    <n v="0"/>
    <n v="0"/>
    <n v="2000"/>
    <n v="0"/>
    <n v="0"/>
    <n v="0"/>
    <n v="0"/>
    <n v="0"/>
    <n v="2000"/>
    <n v="0"/>
    <m/>
    <n v="0"/>
    <m/>
    <m/>
    <n v="0"/>
    <n v="2000"/>
  </r>
  <r>
    <s v="1.1-00-2402_24115010_24247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471"/>
    <s v="ARTÍCULOS METÁLICOS PARA LA CONSTRUCCIÓN"/>
    <n v="0"/>
    <s v="SIN DESCRIPCIÓN PARA DESTINOS 00"/>
    <n v="150000"/>
    <n v="150000"/>
    <n v="147572.88"/>
    <n v="0"/>
    <n v="0"/>
    <n v="0"/>
    <n v="0"/>
    <n v="2427.1199999999953"/>
    <n v="0"/>
    <n v="0"/>
    <n v="0"/>
    <n v="0"/>
    <n v="0"/>
    <n v="150000"/>
    <n v="0"/>
    <m/>
    <n v="0"/>
    <m/>
    <m/>
    <n v="0"/>
    <n v="150000"/>
  </r>
  <r>
    <s v="1.1-00-2405_24621015_24247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71"/>
    <s v="ARTÍCULOS METÁLICOS PARA LA CONSTRUCCIÓN"/>
    <n v="0"/>
    <s v="SIN DESCRIPCIÓN PARA DESTINOS 00"/>
    <n v="45300"/>
    <n v="50000"/>
    <n v="30062.98"/>
    <n v="24680.14"/>
    <n v="17839.62"/>
    <n v="17839.62"/>
    <n v="17839.62"/>
    <n v="15237.02"/>
    <n v="0"/>
    <n v="0"/>
    <n v="0"/>
    <n v="4700"/>
    <n v="-4700"/>
    <n v="50000"/>
    <n v="4700"/>
    <m/>
    <n v="0"/>
    <m/>
    <m/>
    <n v="0"/>
    <n v="45300"/>
  </r>
  <r>
    <s v="1.1-00-2407_24333019_24247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471"/>
    <s v="ARTÍCULOS METÁLICOS PARA LA CONSTRUCCIÓN"/>
    <n v="0"/>
    <s v="SIN DESCRIPCIÓN PARA DESTINOS 00"/>
    <n v="554331.68000000005"/>
    <n v="575211.68000000005"/>
    <n v="552997.68000000005"/>
    <n v="465030.13"/>
    <n v="456504.13"/>
    <n v="456504.13"/>
    <n v="456504.13"/>
    <n v="1334"/>
    <n v="0"/>
    <n v="0"/>
    <n v="0"/>
    <n v="0"/>
    <n v="0"/>
    <n v="575211.68000000005"/>
    <n v="20880"/>
    <m/>
    <n v="0"/>
    <m/>
    <n v="-510.4"/>
    <n v="-510.4"/>
    <n v="553821.28"/>
  </r>
  <r>
    <s v="1.1-00-2407_24236022_24247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471"/>
    <s v="ARTÍCULOS METÁLICOS PARA LA CONSTRUCCIÓN"/>
    <n v="0"/>
    <s v="SIN DESCRIPCIÓN PARA DESTINOS 00"/>
    <n v="2680000"/>
    <n v="2300000"/>
    <n v="2666570"/>
    <n v="1766620.4"/>
    <n v="1727930.15"/>
    <n v="1609808.19"/>
    <n v="1609808.19"/>
    <n v="13430"/>
    <n v="0"/>
    <n v="400000"/>
    <n v="0"/>
    <n v="20000"/>
    <n v="380000"/>
    <n v="2300000"/>
    <n v="-380000"/>
    <m/>
    <n v="0"/>
    <m/>
    <m/>
    <n v="0"/>
    <n v="2680000"/>
  </r>
  <r>
    <s v="1.1-00-2411_24649031_24247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471"/>
    <s v="ARTÍCULOS METÁLICOS PARA LA CONSTRUCCIÓN"/>
    <n v="0"/>
    <s v="SIN DESCRIPCIÓN PARA DESTINOS 00"/>
    <n v="1414"/>
    <n v="1414"/>
    <n v="0"/>
    <n v="0"/>
    <n v="0"/>
    <n v="0"/>
    <n v="0"/>
    <n v="1414"/>
    <n v="0"/>
    <n v="0"/>
    <n v="0"/>
    <n v="0"/>
    <n v="0"/>
    <n v="1414"/>
    <n v="0"/>
    <m/>
    <n v="0"/>
    <m/>
    <m/>
    <n v="0"/>
    <n v="1414"/>
  </r>
  <r>
    <s v="1.1-00-2407_24339024_24248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481"/>
    <s v="MATERIALES COMPLEMENTARIOS"/>
    <n v="0"/>
    <s v="SIN DESCRIPCIÓN PARA DESTINOS 00"/>
    <n v="10000"/>
    <n v="10000"/>
    <n v="9484.1200000000008"/>
    <n v="9484.1200000000008"/>
    <n v="9484.1200000000008"/>
    <n v="9484.1200000000008"/>
    <n v="9484.1200000000008"/>
    <n v="515.8799999999992"/>
    <n v="0"/>
    <n v="0"/>
    <n v="0"/>
    <n v="0"/>
    <n v="0"/>
    <n v="10000"/>
    <n v="0"/>
    <m/>
    <n v="0"/>
    <m/>
    <m/>
    <n v="0"/>
    <n v="10000"/>
  </r>
  <r>
    <s v="1.1-00-2402_24114010_24249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491"/>
    <s v="OTROS MATERIALES Y ARTÍCULOS DE CONSTRUCCIÓN Y REPARACIÓN"/>
    <n v="0"/>
    <s v="SIN DESCRIPCIÓN PARA DESTINOS 00"/>
    <n v="21000"/>
    <n v="0"/>
    <n v="8383.9599999999991"/>
    <n v="8383.9599999999991"/>
    <n v="8383.9599999999991"/>
    <n v="0"/>
    <n v="0"/>
    <n v="12616.04"/>
    <n v="0"/>
    <n v="21000"/>
    <n v="0"/>
    <n v="0"/>
    <n v="21000"/>
    <n v="0"/>
    <n v="-21000"/>
    <m/>
    <n v="0"/>
    <m/>
    <m/>
    <n v="0"/>
    <n v="21000"/>
  </r>
  <r>
    <s v="1.1-00-2402_24115010_24249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491"/>
    <s v="OTROS MATERIALES Y ARTÍCULOS DE CONSTRUCCIÓN Y REPARACIÓN"/>
    <n v="0"/>
    <s v="SIN DESCRIPCIÓN PARA DESTINOS 00"/>
    <n v="500000"/>
    <n v="500000"/>
    <n v="319800.40000000002"/>
    <n v="0"/>
    <n v="0"/>
    <n v="0"/>
    <n v="0"/>
    <n v="180199.59999999998"/>
    <n v="0"/>
    <n v="0"/>
    <n v="0"/>
    <n v="0"/>
    <n v="0"/>
    <n v="500000"/>
    <n v="0"/>
    <m/>
    <n v="0"/>
    <m/>
    <m/>
    <n v="0"/>
    <n v="500000"/>
  </r>
  <r>
    <s v="1.1-00-2402_24116010_24249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2000"/>
    <s v="MATERIALES Y SUMINISTROS"/>
    <n v="2491"/>
    <s v="OTROS MATERIALES Y ARTÍCULOS DE CONSTRUCCIÓN Y REPARACIÓN"/>
    <n v="0"/>
    <s v="SIN DESCRIPCIÓN PARA DESTINOS 00"/>
    <n v="138448.20000000001"/>
    <n v="54948.2"/>
    <n v="131651.53"/>
    <n v="67619.53"/>
    <n v="21722.97"/>
    <n v="0"/>
    <n v="0"/>
    <n v="6796.6700000000128"/>
    <n v="0"/>
    <n v="63500"/>
    <n v="0"/>
    <n v="0"/>
    <n v="63500"/>
    <n v="54948.2"/>
    <n v="-83500.000000000015"/>
    <m/>
    <n v="0"/>
    <m/>
    <m/>
    <n v="0"/>
    <n v="138448.20000000001"/>
  </r>
  <r>
    <s v="1.1-00-2403_24117011_2424910"/>
    <s v="1.1-00-24"/>
    <x v="1"/>
    <s v="1.3.5"/>
    <s v="GOBIERNO"/>
    <s v="COORDINACION DE LA POLITICA DE GOBIERNO"/>
    <s v="ASUNTOS JURÍDICOS"/>
    <s v="O"/>
    <s v="Actividades que realizan la función pública o cont"/>
    <s v="03_24"/>
    <s v="SINDICATURA MUNICIPAL"/>
    <n v="1"/>
    <s v="CORRESPONSABILIDAD SOCIAL (TRANSVERSAL)"/>
    <n v="17"/>
    <s v="DEFENSORÍA LEGAL"/>
    <s v="011_24"/>
    <s v="DIRECCIÓN GENERAL JURIDÍCA"/>
    <s v="GASTO CORRIENTE"/>
    <n v="2000"/>
    <s v="MATERIALES Y SUMINISTROS"/>
    <n v="2491"/>
    <s v="OTROS MATERIALES Y ARTÍCULOS DE CONSTRUCCIÓN Y REPARACIÓN"/>
    <n v="0"/>
    <s v="SIN DESCRIPCIÓN PARA DESTINOS 00"/>
    <n v="75000"/>
    <n v="75000"/>
    <n v="0"/>
    <n v="0"/>
    <n v="0"/>
    <n v="0"/>
    <n v="0"/>
    <n v="75000"/>
    <n v="0"/>
    <n v="0"/>
    <n v="0"/>
    <n v="0"/>
    <n v="0"/>
    <n v="75000"/>
    <n v="0"/>
    <m/>
    <n v="0"/>
    <m/>
    <m/>
    <n v="0"/>
    <n v="75000"/>
  </r>
  <r>
    <s v="1.1-00-2405_24621015_24249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491"/>
    <s v="OTROS MATERIALES Y ARTÍCULOS DE CONSTRUCCIÓN Y REPARACIÓN"/>
    <n v="0"/>
    <s v="SIN DESCRIPCIÓN PARA DESTINOS 00"/>
    <n v="420000"/>
    <n v="420000"/>
    <n v="149397.76000000001"/>
    <n v="147448.95999999999"/>
    <n v="104763.46"/>
    <n v="103657.46"/>
    <n v="93113.06"/>
    <n v="270602.23999999999"/>
    <n v="0"/>
    <n v="0"/>
    <n v="0"/>
    <n v="0"/>
    <n v="0"/>
    <n v="420000"/>
    <n v="0"/>
    <m/>
    <n v="0"/>
    <m/>
    <m/>
    <n v="0"/>
    <n v="420000"/>
  </r>
  <r>
    <s v="1.1-00-2406_24525016_2424910"/>
    <s v="1.1-00-24"/>
    <x v="1"/>
    <s v="2.5.6"/>
    <s v="DESARROLLO SOCIAL"/>
    <s v="EDUCACIÓN"/>
    <s v="OTRO SERVICIOS EDUCATIVOS Y ACTIVIDADES INHERENTES"/>
    <s v="S"/>
    <s v="Definidos en el Presupuesto de Egresos y los que s"/>
    <s v="06_24"/>
    <s v="COORDINACIÓN GENERAL DE CONSTRUCCIÓN DE COMUNIDAD"/>
    <n v="5"/>
    <s v="SOCIEDAD COHESIVA Y RESILENTE"/>
    <n v="25"/>
    <s v="APOYO A INSTITUCIONES EDUCATIVAS"/>
    <s v="016_24"/>
    <s v="DESPACHO DE LA COORDINACIÓN GENERAL DE C"/>
    <s v="GASTO CORRIENTE"/>
    <n v="2000"/>
    <s v="MATERIALES Y SUMINISTROS"/>
    <n v="2491"/>
    <s v="OTROS MATERIALES Y ARTÍCULOS DE CONSTRUCCIÓN Y REPARACIÓN"/>
    <n v="0"/>
    <s v="SIN DESCRIPCIÓN PARA DESTINOS 00"/>
    <n v="0"/>
    <n v="250000"/>
    <n v="0"/>
    <n v="0"/>
    <n v="0"/>
    <n v="0"/>
    <n v="0"/>
    <n v="0"/>
    <n v="0"/>
    <n v="0"/>
    <n v="0"/>
    <n v="0"/>
    <n v="0"/>
    <n v="250000"/>
    <n v="250000"/>
    <m/>
    <n v="0"/>
    <m/>
    <m/>
    <n v="0"/>
    <n v="0"/>
  </r>
  <r>
    <s v="1.1-00-2406_24529017_2424910"/>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2000"/>
    <s v="MATERIALES Y SUMINISTROS"/>
    <n v="2491"/>
    <s v="OTROS MATERIALES Y ARTÍCULOS DE CONSTRUCCIÓN Y REPARACIÓN"/>
    <n v="0"/>
    <s v="SIN DESCRIPCIÓN PARA DESTINOS 00"/>
    <n v="0"/>
    <n v="150000"/>
    <n v="0"/>
    <n v="0"/>
    <n v="0"/>
    <n v="0"/>
    <n v="0"/>
    <n v="0"/>
    <n v="0"/>
    <n v="0"/>
    <n v="0"/>
    <n v="0"/>
    <n v="0"/>
    <n v="150000"/>
    <n v="150000"/>
    <m/>
    <n v="0"/>
    <m/>
    <m/>
    <n v="0"/>
    <n v="0"/>
  </r>
  <r>
    <s v="1.1-00-2407_24333019_24249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491"/>
    <s v="OTROS MATERIALES Y ARTÍCULOS DE CONSTRUCCIÓN Y REPARACIÓN"/>
    <n v="0"/>
    <s v="SIN DESCRIPCIÓN PARA DESTINOS 00"/>
    <n v="4862000"/>
    <n v="4862000"/>
    <n v="4577481.34"/>
    <n v="4577481.34"/>
    <n v="4392752.0599999996"/>
    <n v="3062336.46"/>
    <n v="3062336.46"/>
    <n v="284518.66000000015"/>
    <n v="0"/>
    <n v="0"/>
    <n v="0"/>
    <n v="0"/>
    <n v="0"/>
    <n v="4862000"/>
    <n v="0"/>
    <m/>
    <n v="0"/>
    <m/>
    <n v="-223257.03999999998"/>
    <n v="-223257.03999999998"/>
    <n v="4638742.96"/>
  </r>
  <r>
    <s v="1.1-00-2407_24236022_24249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491"/>
    <s v="OTROS MATERIALES Y ARTÍCULOS DE CONSTRUCCIÓN Y REPARACIÓN"/>
    <n v="0"/>
    <s v="SIN DESCRIPCIÓN PARA DESTINOS 00"/>
    <n v="7000"/>
    <n v="7000"/>
    <n v="3770.04"/>
    <n v="3770.04"/>
    <n v="3770.04"/>
    <n v="3770.04"/>
    <n v="3770.04"/>
    <n v="3229.96"/>
    <n v="0"/>
    <n v="0"/>
    <n v="0"/>
    <n v="0"/>
    <n v="0"/>
    <n v="7000"/>
    <n v="0"/>
    <m/>
    <n v="0"/>
    <m/>
    <m/>
    <n v="0"/>
    <n v="7000"/>
  </r>
  <r>
    <s v="1.1-00-2407_24339024_24249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491"/>
    <s v="OTROS MATERIALES Y ARTÍCULOS DE CONSTRUCCIÓN Y REPARACIÓN"/>
    <n v="0"/>
    <s v="SIN DESCRIPCIÓN PARA DESTINOS 00"/>
    <n v="100000"/>
    <n v="100000"/>
    <n v="49474.6"/>
    <n v="49474.6"/>
    <n v="48155.81"/>
    <n v="5880.38"/>
    <n v="5880.38"/>
    <n v="50525.4"/>
    <n v="0"/>
    <n v="0"/>
    <n v="0"/>
    <n v="0"/>
    <n v="0"/>
    <n v="100000"/>
    <n v="0"/>
    <m/>
    <n v="0"/>
    <m/>
    <m/>
    <n v="0"/>
    <n v="100000"/>
  </r>
  <r>
    <s v="1.1-00-2411_24649031_24249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491"/>
    <s v="OTROS MATERIALES Y ARTÍCULOS DE CONSTRUCCIÓN Y REPARACIÓN"/>
    <n v="0"/>
    <s v="SIN DESCRIPCIÓN PARA DESTINOS 00"/>
    <n v="2000"/>
    <n v="2000"/>
    <n v="0"/>
    <n v="0"/>
    <n v="0"/>
    <n v="0"/>
    <n v="0"/>
    <n v="2000"/>
    <n v="0"/>
    <n v="0"/>
    <n v="0"/>
    <n v="0"/>
    <n v="0"/>
    <n v="2000"/>
    <n v="0"/>
    <m/>
    <n v="0"/>
    <m/>
    <m/>
    <n v="0"/>
    <n v="2000"/>
  </r>
  <r>
    <s v="1.1-00-2407_24236022_24251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511"/>
    <s v="PRODUCTOS QUÍMICOS BÁSICOS"/>
    <n v="0"/>
    <s v="SIN DESCRIPCIÓN PARA DESTINOS 00"/>
    <n v="3989894.5"/>
    <n v="4500000"/>
    <n v="1826665.2"/>
    <n v="1826665.2"/>
    <n v="343771.8"/>
    <n v="343771.8"/>
    <n v="343771.8"/>
    <n v="2163229.2999999998"/>
    <n v="0"/>
    <n v="0"/>
    <n v="0"/>
    <n v="0"/>
    <n v="0"/>
    <n v="4500000"/>
    <n v="510105.5"/>
    <m/>
    <n v="0"/>
    <n v="510105.5"/>
    <m/>
    <n v="510105.5"/>
    <n v="4500000"/>
  </r>
  <r>
    <s v="1.1-00-2405_24621015_2425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521"/>
    <s v="FERTILIZANTES, PESTICIDAS Y OTROS AGROQUÍMICOS"/>
    <n v="0"/>
    <s v="SIN DESCRIPCIÓN PARA DESTINOS 00"/>
    <n v="123580"/>
    <n v="123580"/>
    <n v="0"/>
    <n v="0"/>
    <n v="0"/>
    <n v="0"/>
    <n v="0"/>
    <n v="123580"/>
    <n v="0"/>
    <n v="0"/>
    <n v="0"/>
    <n v="0"/>
    <n v="0"/>
    <n v="123580"/>
    <n v="0"/>
    <m/>
    <n v="0"/>
    <m/>
    <m/>
    <n v="0"/>
    <n v="123580"/>
  </r>
  <r>
    <s v="1.1-00-2407_24339024_24252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521"/>
    <s v="FERTILIZANTES, PESTICIDAS Y OTROS AGROQUÍMICOS"/>
    <n v="0"/>
    <s v="SIN DESCRIPCIÓN PARA DESTINOS 00"/>
    <n v="470880"/>
    <n v="450000"/>
    <n v="442071.39"/>
    <n v="313311.39"/>
    <n v="313311.39"/>
    <n v="313311.39"/>
    <n v="313311.39"/>
    <n v="28808.609999999986"/>
    <n v="0"/>
    <n v="0"/>
    <n v="0"/>
    <n v="0"/>
    <n v="0"/>
    <n v="450000"/>
    <n v="-20880"/>
    <m/>
    <n v="0"/>
    <m/>
    <m/>
    <n v="0"/>
    <n v="470880"/>
  </r>
  <r>
    <s v="1.1-00-2409_24844028_24252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4"/>
    <s v="PAQUETE AGROECOLÓGICO"/>
    <s v="028_24"/>
    <s v="DIRECCÍON GENERAL DE DESARROLLO RURAL"/>
    <s v="GASTO CORRIENTE"/>
    <n v="2000"/>
    <s v="MATERIALES Y SUMINISTROS"/>
    <n v="2521"/>
    <s v="FERTILIZANTES, PESTICIDAS Y OTROS AGROQUÍMICOS"/>
    <n v="0"/>
    <s v="SIN DESCRIPCIÓN PARA DESTINOS 00"/>
    <n v="0"/>
    <n v="500000"/>
    <n v="0"/>
    <n v="0"/>
    <n v="0"/>
    <n v="0"/>
    <n v="0"/>
    <n v="0"/>
    <n v="0"/>
    <n v="0"/>
    <n v="0"/>
    <n v="500000"/>
    <n v="-500000"/>
    <n v="500000"/>
    <n v="500000"/>
    <m/>
    <n v="0"/>
    <m/>
    <m/>
    <n v="0"/>
    <n v="0"/>
  </r>
  <r>
    <s v="1.1-00-2410_24448030_24252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2000"/>
    <s v="MATERIALES Y SUMINISTROS"/>
    <n v="2521"/>
    <s v="FERTILIZANTES, PESTICIDAS Y OTROS AGROQUÍMICOS"/>
    <n v="0"/>
    <s v="SIN DESCRIPCIÓN PARA DESTINOS 00"/>
    <n v="50000"/>
    <n v="50000"/>
    <n v="0"/>
    <n v="0"/>
    <n v="0"/>
    <n v="0"/>
    <n v="0"/>
    <n v="50000"/>
    <n v="0"/>
    <n v="0"/>
    <n v="0"/>
    <n v="0"/>
    <n v="0"/>
    <n v="50000"/>
    <n v="0"/>
    <m/>
    <n v="0"/>
    <m/>
    <m/>
    <n v="0"/>
    <n v="50000"/>
  </r>
  <r>
    <s v="1.1-00-2402_24312009_2425310"/>
    <s v="1.1-00-24"/>
    <x v="1"/>
    <s v="1.7.2"/>
    <s v="GOBIERNO"/>
    <s v="ASUNTOS DE ORDEN PÚBLICO Y DE SEGURIDAD INTERIOR "/>
    <s v="PROTECCIÓN CIVIL"/>
    <s v="E"/>
    <s v="Actividades del sector público, que realiza en for"/>
    <s v="02_24"/>
    <s v="SECRETARÍA GENERAL DEL AYUNTAMIENTO"/>
    <n v="3"/>
    <s v="INFRAESTRUCTURA Y SERVICIOS PÚBLICOS"/>
    <n v="12"/>
    <s v="EQUIPOS DE PROTECCIÓN  Y HERRAMIENTA MANUAL"/>
    <s v="009_24"/>
    <s v="DIRECCIÓN GENERAL ADJUNTA DE PROTECCIÓN"/>
    <s v="GASTO CORRIENTE"/>
    <n v="2000"/>
    <s v="MATERIALES Y SUMINISTROS"/>
    <n v="2531"/>
    <s v="MEDICINAS Y PRODUCTOS FARMACÉUTICOS"/>
    <n v="0"/>
    <s v="SIN DESCRIPCIÓN PARA DESTINOS 00"/>
    <n v="50000"/>
    <n v="50000"/>
    <n v="0"/>
    <n v="0"/>
    <n v="0"/>
    <n v="0"/>
    <n v="0"/>
    <n v="50000"/>
    <n v="0"/>
    <n v="0"/>
    <n v="0"/>
    <n v="0"/>
    <n v="0"/>
    <n v="50000"/>
    <n v="0"/>
    <m/>
    <n v="0"/>
    <m/>
    <m/>
    <n v="0"/>
    <n v="50000"/>
  </r>
  <r>
    <s v="1.1-00-2404_24618012_24253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531"/>
    <s v="MEDICINAS Y PRODUCTOS FARMACÉUTICOS"/>
    <n v="0"/>
    <s v="SIN DESCRIPCIÓN PARA DESTINOS 00"/>
    <n v="1485"/>
    <n v="0"/>
    <n v="1483.17"/>
    <n v="1483.17"/>
    <n v="1483.17"/>
    <n v="1483.17"/>
    <n v="1483.17"/>
    <n v="1.8299999999999272"/>
    <n v="0"/>
    <n v="1825"/>
    <n v="0"/>
    <n v="340"/>
    <n v="1485"/>
    <n v="0"/>
    <n v="-1485"/>
    <m/>
    <n v="0"/>
    <m/>
    <m/>
    <n v="0"/>
    <n v="1485"/>
  </r>
  <r>
    <s v="1.1-00-2407_24339024_24253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531"/>
    <s v="MEDICINAS Y PRODUCTOS FARMACÉUTICOS"/>
    <n v="0"/>
    <s v="SIN DESCRIPCIÓN PARA DESTINOS 00"/>
    <n v="5950000"/>
    <n v="5500000"/>
    <n v="3421014.79"/>
    <n v="3414714.79"/>
    <n v="2399697.73"/>
    <n v="2392374.65"/>
    <n v="2349065.27"/>
    <n v="2528985.21"/>
    <n v="0"/>
    <n v="0"/>
    <n v="0"/>
    <n v="0"/>
    <n v="0"/>
    <n v="5500000"/>
    <n v="-450000"/>
    <m/>
    <n v="0"/>
    <m/>
    <m/>
    <n v="0"/>
    <n v="5950000"/>
  </r>
  <r>
    <s v="1.1-00-2417_24456037_24253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531"/>
    <s v="MEDICINAS Y PRODUCTOS FARMACÉUTICOS"/>
    <n v="0"/>
    <s v="SIN DESCRIPCIÓN PARA DESTINOS 00"/>
    <n v="900000"/>
    <n v="900000"/>
    <n v="624224.6"/>
    <n v="570731.6"/>
    <n v="389808.6"/>
    <n v="327624"/>
    <n v="327624"/>
    <n v="275775.40000000002"/>
    <n v="0"/>
    <n v="0"/>
    <n v="0"/>
    <n v="0"/>
    <n v="0"/>
    <n v="900000"/>
    <n v="0"/>
    <m/>
    <n v="0"/>
    <m/>
    <m/>
    <n v="0"/>
    <n v="900000"/>
  </r>
  <r>
    <s v="1.1-00-2402_24312009_2425410"/>
    <s v="1.1-00-24"/>
    <x v="1"/>
    <s v="1.7.2"/>
    <s v="GOBIERNO"/>
    <s v="ASUNTOS DE ORDEN PÚBLICO Y DE SEGURIDAD INTERIOR "/>
    <s v="PROTECCIÓN CIVIL"/>
    <s v="E"/>
    <s v="Actividades del sector público, que realiza en for"/>
    <s v="02_24"/>
    <s v="SECRETARÍA GENERAL DEL AYUNTAMIENTO"/>
    <n v="3"/>
    <s v="INFRAESTRUCTURA Y SERVICIOS PÚBLICOS"/>
    <n v="12"/>
    <s v="EQUIPOS DE PROTECCIÓN  Y HERRAMIENTA MANUAL"/>
    <s v="009_24"/>
    <s v="DIRECCIÓN GENERAL ADJUNTA DE PROTECCIÓN"/>
    <s v="GASTO CORRIENTE"/>
    <n v="2000"/>
    <s v="MATERIALES Y SUMINISTROS"/>
    <n v="2541"/>
    <s v="MATERIALES, ACCESORIOS Y SUMINISTROS MÉDICOS"/>
    <n v="0"/>
    <s v="SIN DESCRIPCIÓN PARA DESTINOS 00"/>
    <n v="52000"/>
    <n v="52000"/>
    <n v="41760"/>
    <n v="0"/>
    <n v="0"/>
    <n v="0"/>
    <n v="0"/>
    <n v="10240"/>
    <n v="0"/>
    <n v="0"/>
    <n v="0"/>
    <n v="0"/>
    <n v="0"/>
    <n v="52000"/>
    <n v="0"/>
    <m/>
    <n v="0"/>
    <m/>
    <m/>
    <n v="0"/>
    <n v="52000"/>
  </r>
  <r>
    <s v="1.1-00-2406_24529017_2425410"/>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2000"/>
    <s v="MATERIALES Y SUMINISTROS"/>
    <n v="2541"/>
    <s v="MATERIALES, ACCESORIOS Y SUMINISTROS MÉDICOS"/>
    <n v="0"/>
    <s v="SIN DESCRIPCIÓN PARA DESTINOS 00"/>
    <n v="2500"/>
    <n v="2500"/>
    <n v="2424.4"/>
    <n v="0"/>
    <n v="0"/>
    <n v="0"/>
    <n v="0"/>
    <n v="75.599999999999909"/>
    <n v="0"/>
    <n v="0"/>
    <n v="0"/>
    <n v="0"/>
    <n v="0"/>
    <n v="2500"/>
    <n v="0"/>
    <m/>
    <n v="0"/>
    <m/>
    <m/>
    <n v="0"/>
    <n v="2500"/>
  </r>
  <r>
    <s v="1.1-00-2407_24339024_24254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541"/>
    <s v="MATERIALES, ACCESORIOS Y SUMINISTROS MÉDICOS"/>
    <n v="0"/>
    <s v="SIN DESCRIPCIÓN PARA DESTINOS 00"/>
    <n v="6500000"/>
    <n v="6500000"/>
    <n v="6428841.79"/>
    <n v="4176501.69"/>
    <n v="4070553.09"/>
    <n v="3471098.73"/>
    <n v="3471098.73"/>
    <n v="71158.209999999963"/>
    <n v="0"/>
    <n v="0"/>
    <n v="0"/>
    <n v="0"/>
    <n v="0"/>
    <n v="6500000"/>
    <n v="0"/>
    <m/>
    <n v="0"/>
    <m/>
    <m/>
    <n v="0"/>
    <n v="6500000"/>
  </r>
  <r>
    <s v="1.1-00-2417_24456037_24254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541"/>
    <s v="MATERIALES, ACCESORIOS Y SUMINISTROS MÉDICOS"/>
    <n v="0"/>
    <s v="SIN DESCRIPCIÓN PARA DESTINOS 00"/>
    <n v="600000"/>
    <n v="600000"/>
    <n v="275823.45"/>
    <n v="238831.05"/>
    <n v="185273.94"/>
    <n v="79856.070000000007"/>
    <n v="79856.070000000007"/>
    <n v="324176.55"/>
    <n v="0"/>
    <n v="0"/>
    <n v="0"/>
    <n v="0"/>
    <n v="0"/>
    <n v="600000"/>
    <n v="0"/>
    <m/>
    <n v="0"/>
    <m/>
    <n v="-7000"/>
    <n v="-7000"/>
    <n v="593000"/>
  </r>
  <r>
    <s v="1.1-00-2407_24236022_24255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551"/>
    <s v="MATERIALES, ACCESORIOS Y SUMINISTROS DE LABORATORIO"/>
    <n v="0"/>
    <s v="SIN DESCRIPCIÓN PARA DESTINOS 00"/>
    <n v="470000"/>
    <n v="250000"/>
    <n v="357145.58"/>
    <n v="357145.58"/>
    <n v="0"/>
    <n v="0"/>
    <n v="0"/>
    <n v="112854.41999999998"/>
    <n v="0"/>
    <n v="220000"/>
    <n v="0"/>
    <n v="0"/>
    <n v="220000"/>
    <n v="250000"/>
    <n v="-220000"/>
    <m/>
    <n v="0"/>
    <m/>
    <m/>
    <n v="0"/>
    <n v="470000"/>
  </r>
  <r>
    <s v="1.1-00-2405_24621015_24256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561"/>
    <s v="FIBRAS SINTÉTICAS, HULES PLÁSTICOS Y DERIVADOS"/>
    <n v="0"/>
    <s v="SIN DESCRIPCIÓN PARA DESTINOS 00"/>
    <n v="16200"/>
    <n v="1500"/>
    <n v="3280.93"/>
    <n v="3280.93"/>
    <n v="3280.93"/>
    <n v="3280.93"/>
    <n v="3280.93"/>
    <n v="12919.07"/>
    <n v="0"/>
    <n v="14700"/>
    <n v="0"/>
    <n v="0"/>
    <n v="14700"/>
    <n v="1500"/>
    <n v="-14700"/>
    <m/>
    <n v="0"/>
    <m/>
    <m/>
    <n v="0"/>
    <n v="16200"/>
  </r>
  <r>
    <s v="1.1-00-2407_24236022_24256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561"/>
    <s v="FIBRAS SINTÉTICAS, HULES PLÁSTICOS Y DERIVADOS"/>
    <n v="0"/>
    <s v="SIN DESCRIPCIÓN PARA DESTINOS 00"/>
    <n v="2350000"/>
    <n v="2750000"/>
    <n v="2385897.16"/>
    <n v="1629084.62"/>
    <n v="1549372.3"/>
    <n v="1549372.3"/>
    <n v="1549372.3"/>
    <n v="-35897.160000000149"/>
    <n v="0"/>
    <n v="0"/>
    <n v="0"/>
    <n v="400000"/>
    <n v="-400000"/>
    <n v="2750000"/>
    <n v="400000"/>
    <m/>
    <n v="0"/>
    <n v="400000"/>
    <m/>
    <n v="400000"/>
    <n v="2750000"/>
  </r>
  <r>
    <s v="1.1-00-2407_24339024_24256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561"/>
    <s v="FIBRAS SINTÉTICAS, HULES PLÁSTICOS Y DERIVADOS"/>
    <n v="0"/>
    <s v="SIN DESCRIPCIÓN PARA DESTINOS 00"/>
    <n v="6000"/>
    <n v="6000"/>
    <n v="5568"/>
    <n v="0"/>
    <n v="0"/>
    <n v="0"/>
    <n v="0"/>
    <n v="432"/>
    <n v="0"/>
    <n v="0"/>
    <n v="0"/>
    <n v="0"/>
    <n v="0"/>
    <n v="6000"/>
    <n v="0"/>
    <m/>
    <n v="0"/>
    <m/>
    <m/>
    <n v="0"/>
    <n v="6000"/>
  </r>
  <r>
    <s v="1.1-00-2410_24448030_24259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2000"/>
    <s v="MATERIALES Y SUMINISTROS"/>
    <n v="2591"/>
    <s v="OTROS PRODUCTOS QUÍMICOS"/>
    <n v="0"/>
    <s v="SIN DESCRIPCIÓN PARA DESTINOS 00"/>
    <n v="3685376.84"/>
    <n v="3775271.34"/>
    <n v="3685376.84"/>
    <n v="3685376.84"/>
    <n v="3685376.84"/>
    <n v="3685376.84"/>
    <n v="3685376.84"/>
    <n v="0"/>
    <n v="0"/>
    <n v="0"/>
    <n v="0"/>
    <n v="0"/>
    <n v="0"/>
    <n v="3775271.34"/>
    <n v="89894.5"/>
    <m/>
    <n v="0"/>
    <m/>
    <m/>
    <n v="0"/>
    <n v="3685376.84"/>
  </r>
  <r>
    <s v="1.1-00-2402_24115010_24261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611"/>
    <s v="COMBUSTIBLES, LUBRICANTES Y ADITIVOS"/>
    <s v="0"/>
    <s v="SIN DESCRIPCIÓN PARA DESTINOS 00"/>
    <n v="0"/>
    <n v="0"/>
    <n v="0"/>
    <n v="0"/>
    <n v="0"/>
    <n v="0"/>
    <n v="0"/>
    <n v="0"/>
    <n v="0"/>
    <n v="0"/>
    <n v="0"/>
    <n v="0"/>
    <n v="0"/>
    <n v="50000"/>
    <n v="50000"/>
    <m/>
    <n v="0"/>
    <n v="50000"/>
    <m/>
    <n v="50000"/>
    <n v="50000"/>
  </r>
  <r>
    <s v="1.1-00-2405_24621015_2426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611"/>
    <s v="COMBUSTIBLES, LUBRICANTES Y ADITIVOS"/>
    <n v="0"/>
    <s v="SIN DESCRIPCIÓN PARA DESTINOS 00"/>
    <n v="47577000"/>
    <n v="47577000"/>
    <n v="22718580.59"/>
    <n v="19409222.260000002"/>
    <n v="19309132.710000001"/>
    <n v="19309132.710000001"/>
    <n v="19309132.710000001"/>
    <n v="24858419.41"/>
    <n v="0"/>
    <n v="0"/>
    <n v="0"/>
    <n v="0"/>
    <n v="0"/>
    <n v="47577000"/>
    <n v="0"/>
    <m/>
    <n v="0"/>
    <m/>
    <m/>
    <n v="0"/>
    <n v="47577000"/>
  </r>
  <r>
    <s v="2.5-02-2405_24622015_2426110"/>
    <s v="2.5-02-24"/>
    <x v="4"/>
    <s v="1.7.1"/>
    <s v="GOBIERNO"/>
    <s v="ASUNTOS DE ORDEN PÚBLICO Y DE SEGURIDAD INTERIOR "/>
    <s v="POLICÍA"/>
    <s v="E"/>
    <s v="Actividades del sector público, que realiza en for"/>
    <s v="05_24"/>
    <s v="OFICIALÍA MAYOR"/>
    <n v="6"/>
    <s v="GOBIERNO EFECTIVO"/>
    <n v="22"/>
    <s v="DESPLIEGUE OPERATIVO COMISARIA DE LA POLICIA"/>
    <s v="015_24"/>
    <s v="DIRECCIÓN GENERAL DE ADMINISTRACIÓN"/>
    <s v="GASTO CORRIENTE"/>
    <n v="2000"/>
    <s v="MATERIALES Y SUMINISTROS"/>
    <n v="2611"/>
    <s v="COMBUSTIBLES, LUBRICANTES Y ADITIVOS"/>
    <n v="0"/>
    <s v="SIN DESCRIPCIÓN PARA DESTINOS 00"/>
    <n v="33847132"/>
    <n v="28000000"/>
    <n v="17725635.25"/>
    <n v="15492142.67"/>
    <n v="15492142.67"/>
    <n v="15492142.67"/>
    <n v="15492142.67"/>
    <n v="16121496.75"/>
    <n v="5847132"/>
    <n v="0"/>
    <n v="0"/>
    <n v="0"/>
    <n v="5847132"/>
    <n v="37447132"/>
    <n v="3600000"/>
    <m/>
    <n v="0"/>
    <m/>
    <n v="-2847132"/>
    <n v="-2847132"/>
    <n v="31000000"/>
  </r>
  <r>
    <s v="1.1-00-2405_24622015_2426110"/>
    <s v="1.1-00-24"/>
    <x v="1"/>
    <s v="1.7.1"/>
    <s v="GOBIERNO"/>
    <s v="ASUNTOS DE ORDEN PÚBLICO Y DE SEGURIDAD INTERIOR "/>
    <s v="POLICÍA"/>
    <s v="E"/>
    <s v="Actividades del sector público, que realiza en for"/>
    <s v="05_24"/>
    <s v="OFICIALÍA MAYOR"/>
    <n v="6"/>
    <s v="GOBIERNO EFECTIVO"/>
    <n v="22"/>
    <s v="DESPLIEGUE OPERATIVO COMISARIA DE LA POLICIA"/>
    <s v="015_24"/>
    <s v="DIRECCIÓN GENERAL DE ADMINISTRACIÓN"/>
    <s v="GASTO CORRIENTE"/>
    <n v="2000"/>
    <s v="MATERIALES Y SUMINISTROS"/>
    <n v="2611"/>
    <s v="COMBUSTIBLES, LUBRICANTES Y ADITIVOS"/>
    <n v="0"/>
    <s v="SIN DESCRIPCIÓN PARA DESTINOS 00"/>
    <n v="3600000"/>
    <n v="3600000"/>
    <n v="0"/>
    <n v="0"/>
    <n v="0"/>
    <n v="0"/>
    <n v="0"/>
    <n v="3600000"/>
    <n v="0"/>
    <n v="0"/>
    <n v="0"/>
    <n v="0"/>
    <n v="0"/>
    <n v="0"/>
    <n v="0"/>
    <m/>
    <n v="0"/>
    <m/>
    <n v="14125635.25"/>
    <n v="14125635.25"/>
    <n v="17725635.25"/>
  </r>
  <r>
    <s v="1.1-00-2405_24623015_2426110"/>
    <s v="1.1-00-24"/>
    <x v="1"/>
    <s v="1.7.2"/>
    <s v="GOBIERNO"/>
    <s v="ASUNTOS DE ORDEN PÚBLICO Y DE SEGURIDAD INTERIOR "/>
    <s v="PROTECCIÓN CIVIL"/>
    <s v="E"/>
    <s v="Actividades del sector público, que realiza en for"/>
    <s v="05_24"/>
    <s v="OFICIALÍA MAYOR"/>
    <n v="6"/>
    <s v="GOBIERNO EFECTIVO"/>
    <n v="23"/>
    <s v="DESPLIEGUE OPERATIVO PROTECCIÓN CIVIL Y SERVICIOS MEDICOS"/>
    <s v="015_24"/>
    <s v="DIRECCIÓN GENERAL DE ADMINISTRACIÓN"/>
    <s v="GASTO CORRIENTE"/>
    <n v="2000"/>
    <s v="MATERIALES Y SUMINISTROS"/>
    <n v="2611"/>
    <s v="COMBUSTIBLES, LUBRICANTES Y ADITIVOS"/>
    <n v="0"/>
    <s v="SIN DESCRIPCIÓN PARA DESTINOS 00"/>
    <n v="9000000"/>
    <n v="9000000"/>
    <n v="4169097.48"/>
    <n v="3780084.65"/>
    <n v="3780084.65"/>
    <n v="3780084.65"/>
    <n v="3780084.65"/>
    <n v="4830902.5199999996"/>
    <n v="0"/>
    <n v="0"/>
    <n v="0"/>
    <n v="0"/>
    <n v="0"/>
    <n v="9000000"/>
    <n v="0"/>
    <m/>
    <n v="0"/>
    <m/>
    <n v="4169097.48"/>
    <n v="4169097.48"/>
    <n v="13169097.48"/>
  </r>
  <r>
    <s v="1.1-00-2401_2463003_2427110"/>
    <s v="1.1-00-24"/>
    <x v="1"/>
    <s v="1.3.4"/>
    <s v="GOBIERNO"/>
    <s v="COORDINACION DE LA POLITICA DE GOBIERNO"/>
    <s v="FUNCIÓN PÚBLICA"/>
    <s v="E"/>
    <s v="Actividades del sector público, que realiza en for"/>
    <s v="01_24"/>
    <s v="PRESIDENCIA"/>
    <n v="6"/>
    <s v="GOBIERNO EFECTIVO"/>
    <n v="3"/>
    <s v="DESPACHO DE LA JEFATURA DE GABINETE"/>
    <s v="003_24"/>
    <s v="JEFATURA DE GABINETE"/>
    <s v="GASTO CORRIENTE"/>
    <n v="2000"/>
    <s v="MATERIALES Y SUMINISTROS"/>
    <n v="2711"/>
    <s v="VESTUARIO Y UNIFORMES"/>
    <n v="0"/>
    <s v="SIN DESCRIPCIÓN PARA DESTINOS 00"/>
    <n v="2926756.09"/>
    <n v="2926756.09"/>
    <n v="0"/>
    <n v="0"/>
    <n v="0"/>
    <n v="0"/>
    <n v="0"/>
    <n v="2926756.09"/>
    <n v="0"/>
    <n v="0"/>
    <n v="0"/>
    <n v="0"/>
    <n v="0"/>
    <n v="2926756.09"/>
    <n v="0"/>
    <m/>
    <n v="0"/>
    <m/>
    <m/>
    <n v="0"/>
    <n v="2926756.09"/>
  </r>
  <r>
    <s v="1.1-00-2402_24311009_24271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711"/>
    <s v="VESTUARIO Y UNIFORMES"/>
    <n v="0"/>
    <s v="SIN DESCRIPCIÓN PARA DESTINOS 00"/>
    <n v="500000"/>
    <n v="0"/>
    <n v="371425.04"/>
    <n v="371425.04"/>
    <n v="0"/>
    <n v="0"/>
    <n v="0"/>
    <n v="128574.96000000002"/>
    <n v="0"/>
    <n v="500000"/>
    <n v="0"/>
    <n v="0"/>
    <n v="500000"/>
    <n v="500000"/>
    <n v="0"/>
    <m/>
    <n v="0"/>
    <m/>
    <m/>
    <n v="0"/>
    <n v="500000"/>
  </r>
  <r>
    <s v="1.1-00-2407_24339024_24271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711"/>
    <s v="VESTUARIO Y UNIFORMES"/>
    <n v="0"/>
    <s v="SIN DESCRIPCIÓN PARA DESTINOS 00"/>
    <n v="1187100"/>
    <n v="1187100"/>
    <n v="1120729.3600000001"/>
    <n v="1009369.36"/>
    <n v="0"/>
    <n v="0"/>
    <n v="0"/>
    <n v="66370.639999999898"/>
    <n v="0"/>
    <n v="0"/>
    <n v="0"/>
    <n v="0"/>
    <n v="0"/>
    <n v="1187100"/>
    <n v="0"/>
    <m/>
    <n v="0"/>
    <m/>
    <m/>
    <n v="0"/>
    <n v="1187100"/>
  </r>
  <r>
    <s v="1.1-00-2408_24741025_24271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711"/>
    <s v="VESTUARIO Y UNIFORMES"/>
    <n v="0"/>
    <s v="SIN DESCRIPCIÓN PARA DESTINOS 00"/>
    <n v="1300000"/>
    <n v="1300000"/>
    <n v="90811.4"/>
    <n v="90811.4"/>
    <n v="0"/>
    <n v="0"/>
    <n v="0"/>
    <n v="1209188.6000000001"/>
    <n v="0"/>
    <n v="0"/>
    <n v="0"/>
    <n v="0"/>
    <n v="0"/>
    <n v="1300000"/>
    <n v="0"/>
    <m/>
    <n v="0"/>
    <m/>
    <m/>
    <n v="0"/>
    <n v="1300000"/>
  </r>
  <r>
    <s v="1.1-00-2417_24456037_24271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711"/>
    <s v="VESTUARIO Y UNIFORMES"/>
    <n v="0"/>
    <s v="SIN DESCRIPCIÓN PARA DESTINOS 00"/>
    <n v="10500"/>
    <n v="0"/>
    <n v="9941.2000000000007"/>
    <n v="9941.2000000000007"/>
    <n v="0"/>
    <n v="0"/>
    <n v="0"/>
    <n v="558.79999999999927"/>
    <n v="0"/>
    <n v="10500"/>
    <n v="0"/>
    <n v="0"/>
    <n v="10500"/>
    <n v="0"/>
    <n v="-10500"/>
    <m/>
    <n v="0"/>
    <m/>
    <m/>
    <n v="0"/>
    <n v="10500"/>
  </r>
  <r>
    <s v="1.1-00-2405_24621015_2427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711"/>
    <s v="VESTUARIO Y UNIFORMES"/>
    <n v="0"/>
    <s v="SIN DESCRIPCIÓN PARA DESTINOS 00"/>
    <n v="100000"/>
    <n v="0"/>
    <n v="93960"/>
    <n v="0"/>
    <n v="0"/>
    <n v="0"/>
    <n v="0"/>
    <n v="6040"/>
    <n v="0"/>
    <n v="0"/>
    <n v="0"/>
    <n v="0"/>
    <n v="0"/>
    <n v="0"/>
    <n v="-100000"/>
    <m/>
    <n v="0"/>
    <m/>
    <m/>
    <n v="0"/>
    <n v="100000"/>
  </r>
  <r>
    <s v="1.1-00-2402_24312009_2427210"/>
    <s v="1.1-00-24"/>
    <x v="1"/>
    <s v="1.7.2"/>
    <s v="GOBIERNO"/>
    <s v="ASUNTOS DE ORDEN PÚBLICO Y DE SEGURIDAD INTERIOR "/>
    <s v="PROTECCIÓN CIVIL"/>
    <s v="E"/>
    <s v="Actividades del sector público, que realiza en for"/>
    <s v="02_24"/>
    <s v="SECRETARÍA GENERAL DEL AYUNTAMIENTO"/>
    <n v="3"/>
    <s v="INFRAESTRUCTURA Y SERVICIOS PÚBLICOS"/>
    <n v="12"/>
    <s v="EQUIPOS DE PROTECCIÓN  Y HERRAMIENTA MANUAL"/>
    <s v="009_24"/>
    <s v="DIRECCIÓN GENERAL ADJUNTA DE PROTECCIÓN"/>
    <s v="GASTO CORRIENTE"/>
    <n v="2000"/>
    <s v="MATERIALES Y SUMINISTROS"/>
    <n v="2721"/>
    <s v="PRENDAS DE SEGURIDAD Y PROTECCIÓN PERSONAL"/>
    <n v="0"/>
    <s v="SIN DESCRIPCIÓN PARA DESTINOS 00"/>
    <n v="2500000"/>
    <n v="2500000"/>
    <n v="2414427.91"/>
    <n v="2414427.91"/>
    <n v="123540"/>
    <n v="0"/>
    <n v="0"/>
    <n v="85572.089999999851"/>
    <n v="0"/>
    <n v="0"/>
    <n v="0"/>
    <n v="0"/>
    <n v="0"/>
    <n v="2500000"/>
    <n v="0"/>
    <m/>
    <n v="0"/>
    <m/>
    <m/>
    <n v="0"/>
    <n v="2500000"/>
  </r>
  <r>
    <s v="1.1-00-2402_24115010_24272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2000"/>
    <s v="MATERIALES Y SUMINISTROS"/>
    <n v="2721"/>
    <s v="PRENDAS DE SEGURIDAD Y PROTECCIÓN PERSONAL"/>
    <n v="0"/>
    <s v="SIN DESCRIPCIÓN PARA DESTINOS 00"/>
    <n v="300000"/>
    <n v="300000"/>
    <n v="17539.310000000001"/>
    <n v="17539.310000000001"/>
    <n v="0"/>
    <n v="0"/>
    <n v="0"/>
    <n v="282460.69"/>
    <n v="0"/>
    <n v="0"/>
    <n v="0"/>
    <n v="0"/>
    <n v="0"/>
    <n v="300000"/>
    <n v="0"/>
    <m/>
    <n v="0"/>
    <m/>
    <m/>
    <n v="0"/>
    <n v="300000"/>
  </r>
  <r>
    <s v="1.1-00-2402_24116010_24272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2000"/>
    <s v="MATERIALES Y SUMINISTROS"/>
    <n v="2721"/>
    <s v="PRENDAS DE SEGURIDAD Y PROTECCIÓN PERSONAL"/>
    <n v="0"/>
    <s v="SIN DESCRIPCIÓN PARA DESTINOS 00"/>
    <n v="11000"/>
    <n v="50000"/>
    <n v="10150"/>
    <n v="10150"/>
    <n v="10150"/>
    <n v="10150"/>
    <n v="10150"/>
    <n v="850"/>
    <n v="0"/>
    <n v="0"/>
    <n v="0"/>
    <n v="39000"/>
    <n v="-39000"/>
    <n v="50000"/>
    <n v="39000"/>
    <m/>
    <n v="0"/>
    <m/>
    <m/>
    <n v="0"/>
    <n v="11000"/>
  </r>
  <r>
    <s v="1.1-00-2403_24117011_2427210"/>
    <s v="1.1-00-24"/>
    <x v="1"/>
    <s v="1.3.5"/>
    <s v="GOBIERNO"/>
    <s v="COORDINACION DE LA POLITICA DE GOBIERNO"/>
    <s v="ASUNTOS JURÍDICOS"/>
    <s v="O"/>
    <s v="Actividades que realizan la función pública o cont"/>
    <s v="03_24"/>
    <s v="SINDICATURA MUNICIPAL"/>
    <n v="1"/>
    <s v="CORRESPONSABILIDAD SOCIAL (TRANSVERSAL)"/>
    <n v="17"/>
    <s v="DEFENSORÍA LEGAL"/>
    <s v="011_24"/>
    <s v="DIRECCIÓN GENERAL JURIDÍCA"/>
    <s v="GASTO CORRIENTE"/>
    <n v="2000"/>
    <s v="MATERIALES Y SUMINISTROS"/>
    <n v="2721"/>
    <s v="PRENDAS DE SEGURIDAD Y PROTECCIÓN PERSONAL"/>
    <n v="0"/>
    <s v="SIN DESCRIPCIÓN PARA DESTINOS 00"/>
    <n v="50000"/>
    <n v="50000"/>
    <n v="0"/>
    <n v="0"/>
    <n v="0"/>
    <n v="0"/>
    <n v="0"/>
    <n v="50000"/>
    <n v="0"/>
    <n v="0"/>
    <n v="0"/>
    <n v="0"/>
    <n v="0"/>
    <n v="50000"/>
    <n v="0"/>
    <m/>
    <n v="0"/>
    <m/>
    <m/>
    <n v="0"/>
    <n v="50000"/>
  </r>
  <r>
    <s v="1.1-00-2405_24621015_2427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721"/>
    <s v="PRENDAS DE SEGURIDAD Y PROTECCIÓN PERSONAL"/>
    <n v="0"/>
    <s v="SIN DESCRIPCIÓN PARA DESTINOS 00"/>
    <n v="195000"/>
    <n v="195000"/>
    <n v="75917.240000000005"/>
    <n v="25573.24"/>
    <n v="13248.36"/>
    <n v="13248.36"/>
    <n v="13248.36"/>
    <n v="119082.76"/>
    <n v="0"/>
    <n v="0"/>
    <n v="0"/>
    <n v="0"/>
    <n v="0"/>
    <n v="195000"/>
    <n v="0"/>
    <m/>
    <n v="0"/>
    <m/>
    <m/>
    <n v="0"/>
    <n v="195000"/>
  </r>
  <r>
    <s v="1.1-00-2407_24333019_24272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721"/>
    <s v="PRENDAS DE SEGURIDAD Y PROTECCIÓN PERSONAL"/>
    <n v="0"/>
    <s v="SIN DESCRIPCIÓN PARA DESTINOS 00"/>
    <n v="312540.5"/>
    <n v="366490.4"/>
    <n v="301089.59999999998"/>
    <n v="16599.599999999999"/>
    <n v="16599.599999999999"/>
    <n v="16599.599999999999"/>
    <n v="16599.599999999999"/>
    <n v="11450.900000000023"/>
    <n v="0"/>
    <n v="0"/>
    <n v="0"/>
    <n v="0"/>
    <n v="0"/>
    <n v="366490.4"/>
    <n v="53949.900000000023"/>
    <m/>
    <n v="0"/>
    <m/>
    <n v="-11450.9"/>
    <n v="-11450.9"/>
    <n v="301089.59999999998"/>
  </r>
  <r>
    <s v="1.1-00-2407_24334020_2427210"/>
    <s v="1.1-00-24"/>
    <x v="1"/>
    <s v="2.2.4"/>
    <s v="DESARROLLO SOCIAL"/>
    <s v="VIVIENDA Y SERVICIOS A LA COMUNIDAD"/>
    <s v="ALUMBRADO PÚBLICO"/>
    <s v="E"/>
    <s v="Actividades del sector público, que realiza en for"/>
    <s v="07_24"/>
    <s v="GABINETE INTEGRAL DE INFRAESTRUCTURA Y SERVICIOS PÚBLICOS"/>
    <n v="3"/>
    <s v="INFRAESTRUCTURA Y SERVICIOS PÚBLICOS"/>
    <n v="34"/>
    <s v="SERVICIO DE MANTENIMIENTO DE ALUMBRADO PÚBLICO"/>
    <s v="020_24"/>
    <s v="DIRECCIÓN DE ALUMBRADO PÚBLICO"/>
    <s v="GASTO CORRIENTE"/>
    <n v="2000"/>
    <s v="MATERIALES Y SUMINISTROS"/>
    <n v="2721"/>
    <s v="PRENDAS DE SEGURIDAD Y PROTECCIÓN PERSONAL"/>
    <n v="0"/>
    <s v="SIN DESCRIPCIÓN PARA DESTINOS 00"/>
    <n v="96000"/>
    <n v="96000"/>
    <n v="58549.14"/>
    <n v="58549.14"/>
    <n v="46129.02"/>
    <n v="0"/>
    <n v="0"/>
    <n v="37450.86"/>
    <n v="0"/>
    <n v="0"/>
    <n v="0"/>
    <n v="0"/>
    <n v="0"/>
    <n v="96000"/>
    <n v="0"/>
    <m/>
    <n v="0"/>
    <m/>
    <m/>
    <n v="0"/>
    <n v="96000"/>
  </r>
  <r>
    <s v="1.1-00-2407_24335021_2427210"/>
    <s v="1.1-00-24"/>
    <x v="1"/>
    <s v="2.1.1"/>
    <s v="DESARROLLO SOCIAL"/>
    <s v="PROTECCION AMBIENTAL"/>
    <s v="ORDENACIÓN DE DESECHOS"/>
    <s v="E"/>
    <s v="Actividades del sector público, que realiza en for"/>
    <s v="07_24"/>
    <s v="GABINETE INTEGRAL DE INFRAESTRUCTURA Y SERVICIOS PÚBLICOS"/>
    <n v="3"/>
    <s v="INFRAESTRUCTURA Y SERVICIOS PÚBLICOS"/>
    <n v="35"/>
    <s v="RECOLECCION DE RESIDUOS SOLIDOS  URBANOS"/>
    <s v="021_24"/>
    <s v="DIRECCIÓN DE ASEO PÚBLICO"/>
    <s v="GASTO CORRIENTE"/>
    <n v="2000"/>
    <s v="MATERIALES Y SUMINISTROS"/>
    <n v="2721"/>
    <s v="PRENDAS DE SEGURIDAD Y PROTECCIÓN PERSONAL"/>
    <n v="0"/>
    <s v="SIN DESCRIPCIÓN PARA DESTINOS 00"/>
    <n v="180000"/>
    <n v="180000"/>
    <n v="78661.919999999998"/>
    <n v="78661.919999999998"/>
    <n v="78661.919999999998"/>
    <n v="78661.919999999998"/>
    <n v="78661.919999999998"/>
    <n v="101338.08"/>
    <n v="0"/>
    <n v="0"/>
    <n v="0"/>
    <n v="0"/>
    <n v="0"/>
    <n v="180000"/>
    <n v="0"/>
    <m/>
    <n v="0"/>
    <m/>
    <m/>
    <n v="0"/>
    <n v="180000"/>
  </r>
  <r>
    <s v="1.1-00-2407_24236022_24272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721"/>
    <s v="PRENDAS DE SEGURIDAD Y PROTECCIÓN PERSONAL"/>
    <n v="0"/>
    <s v="SIN DESCRIPCIÓN PARA DESTINOS 00"/>
    <n v="480000"/>
    <n v="480000"/>
    <n v="363751.7"/>
    <n v="311319.7"/>
    <n v="0"/>
    <n v="0"/>
    <n v="0"/>
    <n v="116248.29999999999"/>
    <n v="0"/>
    <n v="0"/>
    <n v="0"/>
    <n v="0"/>
    <n v="0"/>
    <n v="480000"/>
    <n v="0"/>
    <m/>
    <n v="0"/>
    <m/>
    <m/>
    <n v="0"/>
    <n v="480000"/>
  </r>
  <r>
    <s v="1.1-00-2407_24337023_24272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ORRIENTE"/>
    <n v="2000"/>
    <s v="MATERIALES Y SUMINISTROS"/>
    <n v="2721"/>
    <s v="PRENDAS DE SEGURIDAD Y PROTECCIÓN PERSONAL"/>
    <n v="0"/>
    <s v="SIN DESCRIPCIÓN PARA DESTINOS 00"/>
    <n v="57223"/>
    <n v="75000"/>
    <n v="0"/>
    <n v="0"/>
    <n v="0"/>
    <n v="0"/>
    <n v="0"/>
    <n v="57223"/>
    <n v="0"/>
    <n v="0"/>
    <n v="0"/>
    <n v="17777"/>
    <n v="-17777"/>
    <n v="75000"/>
    <n v="17777"/>
    <m/>
    <n v="0"/>
    <n v="20000"/>
    <m/>
    <n v="20000"/>
    <n v="77223"/>
  </r>
  <r>
    <s v="1.1-00-2407_24339024_24272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721"/>
    <s v="PRENDAS DE SEGURIDAD Y PROTECCIÓN PERSONAL"/>
    <n v="0"/>
    <s v="SIN DESCRIPCIÓN PARA DESTINOS 00"/>
    <n v="292200"/>
    <n v="442200"/>
    <n v="241618.72"/>
    <n v="241618.72"/>
    <n v="177794.36"/>
    <n v="155922.56"/>
    <n v="155922.56"/>
    <n v="50581.279999999999"/>
    <n v="0"/>
    <n v="0"/>
    <n v="0"/>
    <n v="0"/>
    <n v="0"/>
    <n v="442200"/>
    <n v="150000"/>
    <m/>
    <n v="0"/>
    <m/>
    <m/>
    <n v="0"/>
    <n v="292200"/>
  </r>
  <r>
    <s v="1.1-00-2409_24842026_24272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721"/>
    <s v="PRENDAS DE SEGURIDAD Y PROTECCIÓN PERSONAL"/>
    <n v="0"/>
    <s v="SIN DESCRIPCIÓN PARA DESTINOS 00"/>
    <n v="200000"/>
    <n v="200000"/>
    <n v="78923.63"/>
    <n v="78923.63"/>
    <n v="15023.79"/>
    <n v="0"/>
    <n v="0"/>
    <n v="121076.37"/>
    <n v="0"/>
    <n v="0"/>
    <n v="0"/>
    <n v="0"/>
    <n v="0"/>
    <n v="200000"/>
    <n v="0"/>
    <m/>
    <n v="0"/>
    <m/>
    <m/>
    <n v="0"/>
    <n v="200000"/>
  </r>
  <r>
    <s v="1.1-00-2409_24343027_2427210"/>
    <s v="1.1-00-24"/>
    <x v="1"/>
    <s v="1.3.4"/>
    <s v="GOBIERNO"/>
    <s v="COORDINACION DE LA POLITICA DE GOBIERNO"/>
    <s v="FUNCIÓN PÚBLICA"/>
    <s v="E"/>
    <s v="Actividades del sector público, que realiza en for"/>
    <s v="09_24"/>
    <s v="COORDINACIÓN GENERAL DE DESARROLLO ECONÓMICO"/>
    <n v="3"/>
    <s v="INFRAESTRUCTURA Y SERVICIOS PÚBLICOS"/>
    <n v="43"/>
    <s v="SACRIFICIO DE BOVINOS Y PORCINOS EN EL RASTRO MUNICIPAL"/>
    <s v="027_24"/>
    <s v="DIRECCIÓN DE RASTRO MUNICIPAL"/>
    <s v="GASTO CORRIENTE"/>
    <n v="2000"/>
    <s v="MATERIALES Y SUMINISTROS"/>
    <n v="2721"/>
    <s v="PRENDAS DE SEGURIDAD Y PROTECCIÓN PERSONAL"/>
    <n v="0"/>
    <s v="SIN DESCRIPCIÓN PARA DESTINOS 00"/>
    <n v="0"/>
    <n v="50000"/>
    <n v="0"/>
    <n v="0"/>
    <n v="0"/>
    <n v="0"/>
    <n v="0"/>
    <n v="0"/>
    <n v="0"/>
    <n v="0"/>
    <n v="0"/>
    <n v="50000"/>
    <n v="-50000"/>
    <n v="50000"/>
    <n v="50000"/>
    <m/>
    <n v="0"/>
    <m/>
    <m/>
    <n v="0"/>
    <n v="0"/>
  </r>
  <r>
    <s v="1.1-00-2411_24649031_24272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721"/>
    <s v="PRENDAS DE SEGURIDAD Y PROTECCIÓN PERSONAL"/>
    <n v="0"/>
    <s v="SIN DESCRIPCIÓN PARA DESTINOS 00"/>
    <n v="6780"/>
    <n v="6780"/>
    <n v="0"/>
    <n v="0"/>
    <n v="0"/>
    <n v="0"/>
    <n v="0"/>
    <n v="6780"/>
    <n v="0"/>
    <n v="0"/>
    <n v="0"/>
    <n v="0"/>
    <n v="0"/>
    <n v="6780"/>
    <n v="0"/>
    <m/>
    <n v="0"/>
    <m/>
    <m/>
    <n v="0"/>
    <n v="6780"/>
  </r>
  <r>
    <s v="1.1-00-2404_24618012_24272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721"/>
    <s v="PRENDAS DE SEGURIDAD Y PROTECCIÓN PERSONAL"/>
    <n v="0"/>
    <s v="SIN DESCRIPCIÓN PARA DESTINOS 00"/>
    <n v="2269"/>
    <n v="0"/>
    <n v="2268.96"/>
    <n v="2268.96"/>
    <n v="2268.96"/>
    <n v="2268.96"/>
    <n v="2268.96"/>
    <n v="3.999999999996362E-2"/>
    <n v="0"/>
    <n v="2269"/>
    <n v="0"/>
    <n v="0"/>
    <n v="2269"/>
    <n v="0"/>
    <n v="-2269"/>
    <m/>
    <n v="0"/>
    <m/>
    <m/>
    <n v="0"/>
    <n v="2269"/>
  </r>
  <r>
    <s v="1.1-00-2402_24114010_24273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731"/>
    <s v="ARTÍCULOS DEPORTIVOS"/>
    <n v="0"/>
    <s v="SIN DESCRIPCIÓN PARA DESTINOS 00"/>
    <n v="24000"/>
    <n v="0"/>
    <n v="19986.8"/>
    <n v="19986.8"/>
    <n v="0"/>
    <n v="0"/>
    <n v="0"/>
    <n v="4013.2000000000007"/>
    <n v="0"/>
    <n v="24000"/>
    <n v="0"/>
    <n v="0"/>
    <n v="24000"/>
    <n v="0"/>
    <n v="-24000"/>
    <m/>
    <n v="0"/>
    <m/>
    <m/>
    <n v="0"/>
    <n v="24000"/>
  </r>
  <r>
    <s v="1.1-00-2408_24741025_24282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821"/>
    <s v="MATRIALES Y SUMINISTROS PARA SEGURIDAD"/>
    <n v="0"/>
    <s v="SIN DESCRIPCIÓN PARA DESTINOS 00"/>
    <n v="347102.12"/>
    <n v="900000"/>
    <n v="0"/>
    <n v="0"/>
    <n v="0"/>
    <n v="0"/>
    <n v="0"/>
    <n v="347102.12"/>
    <n v="0"/>
    <n v="0"/>
    <n v="0"/>
    <n v="552897.88"/>
    <n v="-552897.88"/>
    <n v="900000"/>
    <n v="552897.88"/>
    <m/>
    <n v="0"/>
    <m/>
    <n v="-30000"/>
    <n v="-30000"/>
    <n v="317102.12"/>
  </r>
  <r>
    <s v="1.1-00-2408_24741025_24283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831"/>
    <s v="PRENDAS DE PROTECCIÓN PARA SEGURIDAD PÚBLICA Y NACIONAL"/>
    <n v="0"/>
    <s v="SIN DESCRIPCIÓN PARA DESTINOS 00"/>
    <n v="264514.8"/>
    <n v="264514.8"/>
    <n v="84220.29"/>
    <n v="6874.97"/>
    <n v="6874.97"/>
    <n v="0"/>
    <n v="0"/>
    <n v="180294.51"/>
    <n v="0"/>
    <n v="0"/>
    <n v="0"/>
    <n v="0"/>
    <n v="0"/>
    <n v="264514.8"/>
    <n v="0"/>
    <m/>
    <n v="0"/>
    <m/>
    <m/>
    <n v="0"/>
    <n v="264514.8"/>
  </r>
  <r>
    <s v="2.5-02-2408_24741025_2428310"/>
    <s v="2.5-02-24"/>
    <x v="4"/>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831"/>
    <s v="PRENDAS DE PROTECCIÓN PARA SEGURIDAD PÚBLICA Y NACIONAL"/>
    <n v="0"/>
    <s v="SIN DESCRIPCIÓN PARA DESTINOS 00"/>
    <n v="3100000"/>
    <n v="3100000"/>
    <n v="3086760"/>
    <n v="2859400"/>
    <n v="0"/>
    <n v="0"/>
    <n v="0"/>
    <n v="13240"/>
    <n v="0"/>
    <n v="0"/>
    <n v="0"/>
    <n v="0"/>
    <n v="0"/>
    <n v="3100000"/>
    <n v="0"/>
    <m/>
    <n v="0"/>
    <m/>
    <m/>
    <n v="0"/>
    <n v="3100000"/>
  </r>
  <r>
    <s v="1.1-00-2402_24312009_2429110"/>
    <s v="1.1-00-24"/>
    <x v="1"/>
    <s v="1.7.2"/>
    <s v="GOBIERNO"/>
    <s v="ASUNTOS DE ORDEN PÚBLICO Y DE SEGURIDAD INTERIOR "/>
    <s v="PROTECCIÓN CIVIL"/>
    <s v="E"/>
    <s v="Actividades del sector público, que realiza en for"/>
    <s v="02_24"/>
    <s v="SECRETARÍA GENERAL DEL AYUNTAMIENTO"/>
    <n v="3"/>
    <s v="INFRAESTRUCTURA Y SERVICIOS PÚBLICOS"/>
    <n v="12"/>
    <s v="EQUIPOS DE PROTECCIÓN  Y HERRAMIENTA MANUAL"/>
    <s v="009_24"/>
    <s v="DIRECCIÓN GENERAL ADJUNTA DE PROTECCIÓN"/>
    <s v="GASTO CORRIENTE"/>
    <n v="2000"/>
    <s v="MATERIALES Y SUMINISTROS"/>
    <n v="2911"/>
    <s v="HERRAMIENTAS MENORES"/>
    <n v="0"/>
    <s v="SIN DESCRIPCIÓN PARA DESTINOS 00"/>
    <n v="70000"/>
    <n v="100000"/>
    <n v="45492.3"/>
    <n v="45492.3"/>
    <n v="45492.3"/>
    <n v="31396.27"/>
    <n v="31396.27"/>
    <n v="24507.699999999997"/>
    <n v="0"/>
    <n v="0"/>
    <n v="0"/>
    <n v="30000"/>
    <n v="-30000"/>
    <n v="100000"/>
    <n v="30000"/>
    <m/>
    <n v="0"/>
    <m/>
    <m/>
    <n v="0"/>
    <n v="70000"/>
  </r>
  <r>
    <s v="1.1-00-2402_24114010_24291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911"/>
    <s v="HERRAMIENTAS MENORES"/>
    <n v="0"/>
    <s v="SIN DESCRIPCIÓN PARA DESTINOS 00"/>
    <n v="30300"/>
    <n v="0"/>
    <n v="15025.71"/>
    <n v="15025.71"/>
    <n v="3712.93"/>
    <n v="0"/>
    <n v="0"/>
    <n v="15274.29"/>
    <n v="0"/>
    <n v="30300"/>
    <n v="0"/>
    <n v="0"/>
    <n v="30300"/>
    <n v="0"/>
    <n v="-30300"/>
    <m/>
    <n v="0"/>
    <m/>
    <m/>
    <n v="0"/>
    <n v="30300"/>
  </r>
  <r>
    <s v="1.1-00-2402_24116010_24291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2000"/>
    <s v="MATERIALES Y SUMINISTROS"/>
    <n v="2911"/>
    <s v="HERRAMIENTAS MENORES"/>
    <n v="0"/>
    <s v="SIN DESCRIPCIÓN PARA DESTINOS 00"/>
    <n v="27600"/>
    <n v="70000"/>
    <n v="27556.9"/>
    <n v="20538.900000000001"/>
    <n v="20538.900000000001"/>
    <n v="13868.96"/>
    <n v="13868.96"/>
    <n v="43.099999999998545"/>
    <n v="0"/>
    <n v="0"/>
    <n v="0"/>
    <n v="44500"/>
    <n v="-44500"/>
    <n v="70000"/>
    <n v="42400"/>
    <m/>
    <n v="0"/>
    <m/>
    <m/>
    <n v="0"/>
    <n v="27600"/>
  </r>
  <r>
    <s v="1.1-00-2404_24618012_2429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911"/>
    <s v="HERRAMIENTAS MENORES"/>
    <n v="0"/>
    <s v="SIN DESCRIPCIÓN PARA DESTINOS 00"/>
    <n v="2042"/>
    <n v="350"/>
    <n v="2041.6"/>
    <n v="2041.6"/>
    <n v="2041.6"/>
    <n v="2041.6"/>
    <n v="2041.6"/>
    <n v="0.40000000000009095"/>
    <n v="0"/>
    <n v="4500"/>
    <n v="0"/>
    <n v="2808"/>
    <n v="1692"/>
    <n v="350"/>
    <n v="-1692"/>
    <m/>
    <n v="0"/>
    <m/>
    <m/>
    <n v="0"/>
    <n v="2042"/>
  </r>
  <r>
    <s v="1.1-00-2405_24621015_2429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11"/>
    <s v="HERRAMIENTAS MENORES"/>
    <n v="0"/>
    <s v="SIN DESCRIPCIÓN PARA DESTINOS 00"/>
    <n v="447560.86"/>
    <n v="147560.85999999999"/>
    <n v="91587.27"/>
    <n v="74215.11"/>
    <n v="67754.16"/>
    <n v="65241.5"/>
    <n v="65241.5"/>
    <n v="355973.58999999997"/>
    <n v="0"/>
    <n v="0"/>
    <n v="0"/>
    <n v="0"/>
    <n v="0"/>
    <n v="147560.85999999999"/>
    <n v="-300000"/>
    <m/>
    <n v="0"/>
    <m/>
    <m/>
    <n v="0"/>
    <n v="447560.86"/>
  </r>
  <r>
    <s v="1.1-00-2406_24529017_2429110"/>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2000"/>
    <s v="MATERIALES Y SUMINISTROS"/>
    <n v="2911"/>
    <s v="HERRAMIENTAS MENORES"/>
    <n v="0"/>
    <s v="SIN DESCRIPCIÓN PARA DESTINOS 00"/>
    <n v="3500"/>
    <n v="3500"/>
    <n v="0"/>
    <n v="0"/>
    <n v="0"/>
    <n v="0"/>
    <n v="0"/>
    <n v="3500"/>
    <n v="0"/>
    <n v="0"/>
    <n v="0"/>
    <n v="0"/>
    <n v="0"/>
    <n v="3500"/>
    <n v="0"/>
    <m/>
    <n v="0"/>
    <m/>
    <m/>
    <n v="0"/>
    <n v="3500"/>
  </r>
  <r>
    <s v="1.1-00-2407_24333019_24291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911"/>
    <s v="HERRAMIENTAS MENORES"/>
    <n v="0"/>
    <s v="SIN DESCRIPCIÓN PARA DESTINOS 00"/>
    <n v="920005"/>
    <n v="921350"/>
    <n v="405473.28000000003"/>
    <n v="405473.28000000003"/>
    <n v="290037.57"/>
    <n v="256985.16"/>
    <n v="256985.16"/>
    <n v="514531.72"/>
    <n v="0"/>
    <n v="0"/>
    <n v="0"/>
    <n v="1345"/>
    <n v="-1345"/>
    <n v="921350"/>
    <n v="1345"/>
    <m/>
    <n v="0"/>
    <m/>
    <n v="-448346.51"/>
    <n v="-448346.51"/>
    <n v="471658.49"/>
  </r>
  <r>
    <s v="1.1-00-2407_24334020_2429110"/>
    <s v="1.1-00-24"/>
    <x v="1"/>
    <s v="2.2.4"/>
    <s v="DESARROLLO SOCIAL"/>
    <s v="VIVIENDA Y SERVICIOS A LA COMUNIDAD"/>
    <s v="ALUMBRADO PÚBLICO"/>
    <s v="E"/>
    <s v="Actividades del sector público, que realiza en for"/>
    <s v="07_24"/>
    <s v="GABINETE INTEGRAL DE INFRAESTRUCTURA Y SERVICIOS PÚBLICOS"/>
    <n v="3"/>
    <s v="INFRAESTRUCTURA Y SERVICIOS PÚBLICOS"/>
    <n v="34"/>
    <s v="SERVICIO DE MANTENIMIENTO DE ALUMBRADO PÚBLICO"/>
    <s v="020_24"/>
    <s v="DIRECCIÓN DE ALUMBRADO PÚBLICO"/>
    <s v="GASTO CORRIENTE"/>
    <n v="2000"/>
    <s v="MATERIALES Y SUMINISTROS"/>
    <n v="2911"/>
    <s v="HERRAMIENTAS MENORES"/>
    <n v="0"/>
    <s v="SIN DESCRIPCIÓN PARA DESTINOS 00"/>
    <n v="150000"/>
    <n v="150000"/>
    <n v="126287.4"/>
    <n v="126287.4"/>
    <n v="126287.4"/>
    <n v="121409"/>
    <n v="121409"/>
    <n v="23712.600000000006"/>
    <n v="0"/>
    <n v="0"/>
    <n v="0"/>
    <n v="0"/>
    <n v="0"/>
    <n v="150000"/>
    <n v="0"/>
    <m/>
    <n v="0"/>
    <m/>
    <m/>
    <n v="0"/>
    <n v="150000"/>
  </r>
  <r>
    <s v="1.1-00-2407_24236022_24291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911"/>
    <s v="HERRAMIENTAS MENORES"/>
    <n v="0"/>
    <s v="SIN DESCRIPCIÓN PARA DESTINOS 00"/>
    <n v="1650000"/>
    <n v="1650000"/>
    <n v="5472017.1500000004"/>
    <n v="5472017.1500000004"/>
    <n v="1118328.4099999999"/>
    <n v="0"/>
    <n v="0"/>
    <n v="-3822017.1500000004"/>
    <n v="0"/>
    <n v="0"/>
    <n v="0"/>
    <n v="0"/>
    <n v="0"/>
    <n v="1650000"/>
    <n v="0"/>
    <m/>
    <n v="3822017.1500000004"/>
    <m/>
    <m/>
    <n v="3822017.1500000004"/>
    <n v="5472017.1500000004"/>
  </r>
  <r>
    <s v="1.1-00-2407_24339024_24291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2000"/>
    <s v="MATERIALES Y SUMINISTROS"/>
    <n v="2911"/>
    <s v="HERRAMIENTAS MENORES"/>
    <n v="0"/>
    <s v="SIN DESCRIPCIÓN PARA DESTINOS 00"/>
    <n v="200000"/>
    <n v="300000"/>
    <n v="185272.12"/>
    <n v="35516.03"/>
    <n v="7478.05"/>
    <n v="7478.05"/>
    <n v="7478.05"/>
    <n v="14727.880000000005"/>
    <n v="0"/>
    <n v="0"/>
    <n v="0"/>
    <n v="100000"/>
    <n v="-100000"/>
    <n v="300000"/>
    <n v="100000"/>
    <m/>
    <n v="0"/>
    <m/>
    <m/>
    <n v="0"/>
    <n v="200000"/>
  </r>
  <r>
    <s v="1.1-00-2409_24842026_24291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2000"/>
    <s v="MATERIALES Y SUMINISTROS"/>
    <n v="2911"/>
    <s v="HERRAMIENTAS MENORES"/>
    <n v="0"/>
    <s v="SIN DESCRIPCIÓN PARA DESTINOS 00"/>
    <n v="0"/>
    <n v="150000"/>
    <n v="0"/>
    <n v="0"/>
    <n v="0"/>
    <n v="0"/>
    <n v="0"/>
    <n v="0"/>
    <n v="0"/>
    <n v="0"/>
    <n v="0"/>
    <n v="150000"/>
    <n v="-150000"/>
    <n v="150000"/>
    <n v="150000"/>
    <m/>
    <n v="0"/>
    <m/>
    <m/>
    <n v="0"/>
    <n v="0"/>
  </r>
  <r>
    <s v="1.1-00-2409_24343027_2429110"/>
    <s v="1.1-00-24"/>
    <x v="1"/>
    <s v="1.3.4"/>
    <s v="GOBIERNO"/>
    <s v="COORDINACION DE LA POLITICA DE GOBIERNO"/>
    <s v="FUNCIÓN PÚBLICA"/>
    <s v="E"/>
    <s v="Actividades del sector público, que realiza en for"/>
    <s v="09_24"/>
    <s v="COORDINACIÓN GENERAL DE DESARROLLO ECONÓMICO"/>
    <n v="3"/>
    <s v="INFRAESTRUCTURA Y SERVICIOS PÚBLICOS"/>
    <n v="43"/>
    <s v="SACRIFICIO DE BOVINOS Y PORCINOS EN EL RASTRO MUNICIPAL"/>
    <s v="027_24"/>
    <s v="DIRECCIÓN DE RASTRO MUNICIPAL"/>
    <s v="GASTO CORRIENTE"/>
    <n v="2000"/>
    <s v="MATERIALES Y SUMINISTROS"/>
    <n v="2911"/>
    <s v="HERRAMIENTAS MENORES"/>
    <n v="0"/>
    <s v="SIN DESCRIPCIÓN PARA DESTINOS 00"/>
    <n v="120000"/>
    <n v="70000"/>
    <n v="78880"/>
    <n v="0"/>
    <n v="0"/>
    <n v="0"/>
    <n v="0"/>
    <n v="41120"/>
    <n v="0"/>
    <n v="50000"/>
    <n v="0"/>
    <n v="0"/>
    <n v="50000"/>
    <n v="70000"/>
    <n v="-50000"/>
    <m/>
    <n v="0"/>
    <m/>
    <m/>
    <n v="0"/>
    <n v="120000"/>
  </r>
  <r>
    <s v="1.1-00-2411_24649031_24291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911"/>
    <s v="HERRAMIENTAS MENORES"/>
    <n v="0"/>
    <s v="SIN DESCRIPCIÓN PARA DESTINOS 00"/>
    <n v="72519"/>
    <n v="44519"/>
    <n v="47681.919999999998"/>
    <n v="47681.919999999998"/>
    <n v="47681.919999999998"/>
    <n v="0"/>
    <n v="0"/>
    <n v="24837.08"/>
    <n v="0"/>
    <n v="28000"/>
    <n v="0"/>
    <n v="0"/>
    <n v="28000"/>
    <n v="44519"/>
    <n v="-28000"/>
    <m/>
    <n v="0"/>
    <m/>
    <m/>
    <n v="0"/>
    <n v="72519"/>
  </r>
  <r>
    <s v="1.1-00-2417_24456037_24291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911"/>
    <s v="HERRAMIENTAS MENORES"/>
    <n v="0"/>
    <s v="SIN DESCRIPCIÓN PARA DESTINOS 00"/>
    <n v="20000"/>
    <n v="20000"/>
    <n v="15873.78"/>
    <n v="15873.78"/>
    <n v="3810.6"/>
    <n v="0"/>
    <n v="0"/>
    <n v="4126.2199999999993"/>
    <n v="0"/>
    <n v="0"/>
    <n v="0"/>
    <n v="0"/>
    <n v="0"/>
    <n v="20000"/>
    <n v="0"/>
    <m/>
    <n v="0"/>
    <m/>
    <m/>
    <n v="0"/>
    <n v="20000"/>
  </r>
  <r>
    <s v="1.1-00-2402_24311009_24292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921"/>
    <s v="REFACCIONES Y ACCESORIOS MENORES DE EDIFICIOS"/>
    <n v="0"/>
    <s v="SIN DESCRIPCIÓN PARA DESTINOS 00"/>
    <n v="1000"/>
    <n v="1000"/>
    <n v="0"/>
    <n v="0"/>
    <n v="0"/>
    <n v="0"/>
    <n v="0"/>
    <n v="1000"/>
    <n v="0"/>
    <n v="0"/>
    <n v="0"/>
    <n v="0"/>
    <n v="0"/>
    <n v="1000"/>
    <n v="0"/>
    <m/>
    <n v="0"/>
    <m/>
    <m/>
    <n v="0"/>
    <n v="1000"/>
  </r>
  <r>
    <s v="1.1-00-2402_24114010_24292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2000"/>
    <s v="MATERIALES Y SUMINISTROS"/>
    <n v="2921"/>
    <s v="REFACCIONES Y ACCESORIOS MENORES DE EDIFICIOS"/>
    <n v="0"/>
    <s v="SIN DESCRIPCIÓN PARA DESTINOS 00"/>
    <n v="0"/>
    <n v="50000"/>
    <n v="0"/>
    <n v="0"/>
    <n v="0"/>
    <n v="0"/>
    <n v="0"/>
    <n v="0"/>
    <n v="0"/>
    <n v="0"/>
    <n v="0"/>
    <n v="50000"/>
    <n v="-50000"/>
    <n v="50000"/>
    <n v="50000"/>
    <m/>
    <n v="0"/>
    <m/>
    <m/>
    <n v="0"/>
    <n v="0"/>
  </r>
  <r>
    <s v="1.1-00-2404_24618012_24292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921"/>
    <s v="REFACCIONES Y ACCESORIOS MENORES DE EDIFICIOS"/>
    <n v="0"/>
    <s v="SIN DESCRIPCIÓN PARA DESTINOS 00"/>
    <n v="953"/>
    <n v="0"/>
    <n v="952.82"/>
    <n v="952.82"/>
    <n v="952.82"/>
    <n v="952.82"/>
    <n v="952.82"/>
    <n v="0.17999999999994998"/>
    <n v="0"/>
    <n v="1500"/>
    <n v="0"/>
    <n v="547"/>
    <n v="953"/>
    <n v="0"/>
    <n v="-953"/>
    <m/>
    <n v="0"/>
    <m/>
    <m/>
    <n v="0"/>
    <n v="953"/>
  </r>
  <r>
    <s v="1.1-00-2405_24621015_2429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21"/>
    <s v="REFACCIONES Y ACCESORIOS MENORES DE EDIFICIOS"/>
    <n v="0"/>
    <s v="SIN DESCRIPCIÓN PARA DESTINOS 00"/>
    <n v="45000"/>
    <n v="45000"/>
    <n v="24165.279999999999"/>
    <n v="24165.279999999999"/>
    <n v="24165.279999999999"/>
    <n v="24165.279999999999"/>
    <n v="24165.279999999999"/>
    <n v="20834.72"/>
    <n v="0"/>
    <n v="0"/>
    <n v="0"/>
    <n v="0"/>
    <n v="0"/>
    <n v="45000"/>
    <n v="0"/>
    <m/>
    <n v="0"/>
    <m/>
    <m/>
    <n v="0"/>
    <n v="45000"/>
  </r>
  <r>
    <s v="1.1-00-2404_24618012_24293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931"/>
    <s v="REFACCIONES Y ACCESORIOS MENORES DE MOBILIARIO Y EQUIPO DE ADMINISTRACIÓN EDUCACIONAL Y RECREATIVO"/>
    <n v="0"/>
    <s v="SIN DESCRIPCIÓN PARA DESTINOS 00"/>
    <n v="2622"/>
    <n v="0"/>
    <n v="0"/>
    <n v="0"/>
    <n v="0"/>
    <n v="0"/>
    <n v="0"/>
    <n v="2622"/>
    <n v="0"/>
    <n v="5000"/>
    <n v="0"/>
    <n v="2378"/>
    <n v="2622"/>
    <n v="0"/>
    <n v="-2622"/>
    <m/>
    <n v="0"/>
    <n v="30000"/>
    <m/>
    <n v="30000"/>
    <n v="32622"/>
  </r>
  <r>
    <s v="1.1-00-2404_24618012_24294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941"/>
    <s v="REFACCIONES Y ACCESORIOS MENORES DE EQUIPO DE CÓMPUTO Y TECNOLOGÍAS DE LA INFORMACIÓN"/>
    <s v="0"/>
    <s v="SIN DESCRIPCIÓN PARA DESTINOS 00"/>
    <n v="0"/>
    <n v="0"/>
    <n v="0"/>
    <n v="0"/>
    <n v="0"/>
    <n v="0"/>
    <n v="0"/>
    <n v="0"/>
    <n v="0"/>
    <n v="0"/>
    <n v="0"/>
    <n v="0"/>
    <n v="0"/>
    <n v="200"/>
    <n v="200"/>
    <m/>
    <n v="0"/>
    <n v="600"/>
    <m/>
    <n v="600"/>
    <n v="600"/>
  </r>
  <r>
    <s v="1.1-00-2405_24621015_2429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41"/>
    <s v="REFACCIONES Y ACCESORIOS MENORES DE EQUIPO DE CÓMPUTO Y TECNOLOGÍAS DE LA INFORMACIÓN"/>
    <n v="0"/>
    <s v="SIN DESCRIPCIÓN PARA DESTINOS 00"/>
    <n v="1050"/>
    <n v="0"/>
    <n v="1040"/>
    <n v="1040"/>
    <n v="1040"/>
    <n v="1040"/>
    <n v="1040"/>
    <n v="10"/>
    <n v="0"/>
    <n v="1050"/>
    <n v="0"/>
    <n v="0"/>
    <n v="1050"/>
    <n v="0"/>
    <n v="-1050"/>
    <m/>
    <n v="0"/>
    <m/>
    <m/>
    <n v="0"/>
    <n v="1050"/>
  </r>
  <r>
    <s v="1.1-00-2411_24649031_24294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941"/>
    <s v="REFACCIONES Y ACCESORIOS MENORES DE EQUIPO DE CÓMPUTO Y TECNOLOGÍAS DE LA INFORMACIÓN"/>
    <n v="0"/>
    <s v="SIN DESCRIPCIÓN PARA DESTINOS 00"/>
    <n v="1099000"/>
    <n v="1137000"/>
    <n v="500341.36"/>
    <n v="495469.36"/>
    <n v="443139.44"/>
    <n v="313911.26"/>
    <n v="313911.26"/>
    <n v="598658.64"/>
    <n v="0"/>
    <n v="0"/>
    <n v="0"/>
    <n v="28000"/>
    <n v="-28000"/>
    <n v="1137000"/>
    <n v="38000"/>
    <m/>
    <n v="0"/>
    <m/>
    <m/>
    <n v="0"/>
    <n v="1099000"/>
  </r>
  <r>
    <s v="1.1-00-2404_24618012_24296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2000"/>
    <s v="MATERIALES Y SUMINISTROS"/>
    <n v="2961"/>
    <s v="REFACCIONES Y ACCESORIOS MENORES DE EQUIPO DE TRANSPORTE"/>
    <n v="0"/>
    <s v="SIN DESCRIPCIÓN PARA DESTINOS 00"/>
    <n v="0"/>
    <n v="0"/>
    <n v="0"/>
    <n v="0"/>
    <n v="0"/>
    <n v="0"/>
    <n v="0"/>
    <n v="0"/>
    <n v="0"/>
    <n v="0"/>
    <n v="0"/>
    <n v="0"/>
    <n v="0"/>
    <n v="0"/>
    <n v="0"/>
    <m/>
    <n v="0"/>
    <m/>
    <m/>
    <n v="0"/>
    <n v="0"/>
  </r>
  <r>
    <s v="1.1-00-2402_24311009_24296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2000"/>
    <s v="MATERIALES Y SUMINISTROS"/>
    <n v="2961"/>
    <s v="REFACCIONES Y ACCESORIOS MENORES DE EQUIPO DE TRANSPORTE"/>
    <n v="0"/>
    <s v="SIN DESCRIPCIÓN PARA DESTINOS 00"/>
    <n v="30000"/>
    <n v="0"/>
    <n v="6461.2"/>
    <n v="6461.2"/>
    <n v="6461.2"/>
    <n v="6461.2"/>
    <n v="6461.2"/>
    <n v="23538.799999999999"/>
    <n v="0"/>
    <n v="30000"/>
    <n v="0"/>
    <n v="0"/>
    <n v="30000"/>
    <n v="50000"/>
    <n v="20000"/>
    <m/>
    <n v="0"/>
    <n v="20000"/>
    <m/>
    <n v="20000"/>
    <n v="50000"/>
  </r>
  <r>
    <s v="1.1-00-2405_24621015_24296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61"/>
    <s v="REFACCIONES Y ACCESORIOS MENORES DE EQUIPO DE TRANSPORTE"/>
    <n v="0"/>
    <s v="SIN DESCRIPCIÓN PARA DESTINOS 00"/>
    <n v="1437424.1"/>
    <n v="1000000"/>
    <n v="594373.51"/>
    <n v="573777.36"/>
    <n v="504550.43"/>
    <n v="84215.15"/>
    <n v="84215.15"/>
    <n v="843050.59000000008"/>
    <n v="0"/>
    <n v="478544.1"/>
    <n v="0"/>
    <n v="41120"/>
    <n v="437424.1"/>
    <n v="1000000"/>
    <n v="-437424.10000000009"/>
    <m/>
    <n v="0"/>
    <m/>
    <m/>
    <n v="0"/>
    <n v="1437424.1"/>
  </r>
  <r>
    <s v="2.6-05-2405_24621015_2429610"/>
    <s v="2.6-05-24"/>
    <x v="5"/>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61"/>
    <s v="REFACCIONES Y ACCESORIOS MENORES DE EQUIPO DE TRANSPORTE"/>
    <n v="0"/>
    <s v="SIN DESCRIPCIÓN PARA DESTINOS 00"/>
    <n v="0"/>
    <n v="0"/>
    <n v="0"/>
    <n v="0"/>
    <n v="0"/>
    <n v="0"/>
    <n v="0"/>
    <n v="0"/>
    <n v="0"/>
    <n v="0"/>
    <n v="0"/>
    <n v="0"/>
    <n v="0"/>
    <n v="0"/>
    <n v="0"/>
    <m/>
    <n v="0"/>
    <n v="0"/>
    <m/>
    <n v="0"/>
    <n v="0"/>
  </r>
  <r>
    <s v="1.1-00-2408_24741025_24297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2000"/>
    <s v="MATERIALES Y SUMINISTROS"/>
    <n v="2971"/>
    <s v="REFACCIONES Y ACCESORIOS MENORES DE EQUIPO DE DEFE"/>
    <n v="0"/>
    <s v="SIN DESCRIPCIÓN PARA DESTINOS 00"/>
    <n v="5800"/>
    <n v="0"/>
    <n v="5800"/>
    <n v="5800"/>
    <n v="5800"/>
    <n v="0"/>
    <n v="0"/>
    <n v="0"/>
    <n v="0"/>
    <n v="5800"/>
    <n v="0"/>
    <n v="0"/>
    <n v="5800"/>
    <n v="0"/>
    <n v="-5800"/>
    <m/>
    <n v="0"/>
    <m/>
    <m/>
    <n v="0"/>
    <n v="5800"/>
  </r>
  <r>
    <s v="1.1-00-2417_24456037_24297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2000"/>
    <s v="MATERIALES Y SUMINISTROS"/>
    <n v="2971"/>
    <s v="REFACCIONES Y ACCESORIOS MENORES DE EQUIPO DE DEFE"/>
    <n v="0"/>
    <s v="SIN DESCRIPCIÓN PARA DESTINOS 00"/>
    <n v="49500"/>
    <n v="60000"/>
    <n v="0"/>
    <n v="0"/>
    <n v="0"/>
    <n v="0"/>
    <n v="0"/>
    <n v="49500"/>
    <n v="0"/>
    <n v="0"/>
    <n v="0"/>
    <n v="10500"/>
    <n v="-10500"/>
    <n v="60000"/>
    <n v="10500"/>
    <m/>
    <n v="0"/>
    <m/>
    <n v="-49000"/>
    <n v="-49000"/>
    <n v="500"/>
  </r>
  <r>
    <s v="1.1-00-2405_24621015_24298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81"/>
    <s v="REFACCIONES Y ACCESORIOS MENORES DE MAQUINARIA Y OTROS EQUIPOS"/>
    <n v="0"/>
    <s v="SIN DESCRIPCIÓN PARA DESTINOS 00"/>
    <n v="650846.30000000005"/>
    <n v="698350.4"/>
    <n v="491118.39"/>
    <n v="464960.39"/>
    <n v="422620.39"/>
    <n v="239283.47"/>
    <n v="239283.47"/>
    <n v="159727.91000000003"/>
    <n v="0"/>
    <n v="0"/>
    <n v="0"/>
    <n v="101454"/>
    <n v="-101454"/>
    <n v="698350.4"/>
    <n v="47504.099999999977"/>
    <m/>
    <n v="0"/>
    <m/>
    <n v="60552"/>
    <n v="60552"/>
    <n v="711398.3"/>
  </r>
  <r>
    <s v="1.1-00-2407_24333019_24298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2000"/>
    <s v="MATERIALES Y SUMINISTROS"/>
    <n v="2981"/>
    <s v="REFACCIONES Y ACCESORIOS MENORES DE MAQUINARIA Y OTROS EQUIPOS"/>
    <n v="0"/>
    <s v="SIN DESCRIPCIÓN PARA DESTINOS 00"/>
    <n v="1345"/>
    <n v="0"/>
    <n v="1344.42"/>
    <n v="1344.42"/>
    <n v="1344.42"/>
    <n v="1344.42"/>
    <n v="1344.42"/>
    <n v="0.57999999999992724"/>
    <n v="0"/>
    <n v="1345"/>
    <n v="0"/>
    <n v="0"/>
    <n v="1345"/>
    <n v="0"/>
    <n v="-1345"/>
    <m/>
    <n v="0"/>
    <m/>
    <n v="137248.1"/>
    <n v="137248.1"/>
    <n v="138593.1"/>
  </r>
  <r>
    <s v="1.1-00-2407_24236022_24298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2000"/>
    <s v="MATERIALES Y SUMINISTROS"/>
    <n v="2981"/>
    <s v="REFACCIONES Y ACCESORIOS MENORES DE MAQUINARIA Y OTROS EQUIPOS"/>
    <n v="0"/>
    <s v="SIN DESCRIPCIÓN PARA DESTINOS 00"/>
    <n v="0"/>
    <n v="200000"/>
    <n v="0"/>
    <n v="0"/>
    <n v="0"/>
    <n v="0"/>
    <n v="0"/>
    <n v="0"/>
    <n v="0"/>
    <n v="0"/>
    <n v="0"/>
    <n v="200000"/>
    <n v="-200000"/>
    <n v="200000"/>
    <n v="200000"/>
    <m/>
    <n v="0"/>
    <n v="200000"/>
    <m/>
    <n v="200000"/>
    <n v="200000"/>
  </r>
  <r>
    <s v="1.1-00-2405_24621015_24299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2000"/>
    <s v="MATERIALES Y SUMINISTROS"/>
    <n v="2991"/>
    <s v="HERRAMIENTAS, REFACCIONES Y ACCESORIOS MENORES"/>
    <n v="0"/>
    <s v="SIN DESCRIPCIÓN PARA DESTINOS 00"/>
    <n v="0"/>
    <n v="0"/>
    <n v="423400"/>
    <n v="423400"/>
    <n v="423400"/>
    <n v="423400"/>
    <n v="423400"/>
    <n v="-423400"/>
    <n v="0"/>
    <n v="0"/>
    <n v="0"/>
    <n v="0"/>
    <n v="0"/>
    <n v="0"/>
    <n v="0"/>
    <m/>
    <n v="423400"/>
    <m/>
    <m/>
    <n v="423400"/>
    <n v="423400"/>
  </r>
  <r>
    <s v="1.1-00-2411_24649031_24299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2000"/>
    <s v="MATERIALES Y SUMINISTROS"/>
    <n v="2991"/>
    <s v="HERRAMIENTAS, REFACCIONES Y ACCESORIOS MENORES"/>
    <n v="0"/>
    <s v="SIN DESCRIPCIÓN PARA DESTINOS 00"/>
    <n v="21624"/>
    <n v="1624"/>
    <n v="5104"/>
    <n v="0"/>
    <n v="0"/>
    <n v="0"/>
    <n v="0"/>
    <n v="16520"/>
    <n v="0"/>
    <n v="20000"/>
    <n v="0"/>
    <n v="0"/>
    <n v="20000"/>
    <n v="1624"/>
    <n v="-20000"/>
    <m/>
    <n v="0"/>
    <m/>
    <m/>
    <n v="0"/>
    <n v="21624"/>
  </r>
  <r>
    <s v="1.1-00-2405_24621015_2431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111"/>
    <s v="ENERGÍA ELÉCTRICA"/>
    <n v="0"/>
    <s v="SIN DESCRIPCIÓN PARA DESTINOS 00"/>
    <n v="5820000"/>
    <n v="5820000"/>
    <n v="4469727.99"/>
    <n v="4469727.99"/>
    <n v="2814577.99"/>
    <n v="2814577.99"/>
    <n v="2814577.99"/>
    <n v="1350272.0099999998"/>
    <n v="0"/>
    <n v="0"/>
    <n v="0"/>
    <n v="0"/>
    <n v="0"/>
    <n v="5820000"/>
    <n v="0"/>
    <m/>
    <n v="0"/>
    <m/>
    <m/>
    <n v="0"/>
    <n v="5820000"/>
  </r>
  <r>
    <s v="1.1-00-2407_24334020_2431110"/>
    <s v="1.1-00-24"/>
    <x v="1"/>
    <s v="2.2.4"/>
    <s v="DESARROLLO SOCIAL"/>
    <s v="VIVIENDA Y SERVICIOS A LA COMUNIDAD"/>
    <s v="ALUMBRADO PÚBLICO"/>
    <s v="E"/>
    <s v="Actividades del sector público, que realiza en for"/>
    <s v="07_24"/>
    <s v="GABINETE INTEGRAL DE INFRAESTRUCTURA Y SERVICIOS PÚBLICOS"/>
    <n v="3"/>
    <s v="INFRAESTRUCTURA Y SERVICIOS PÚBLICOS"/>
    <n v="34"/>
    <s v="SERVICIO DE MANTENIMIENTO DE ALUMBRADO PÚBLICO"/>
    <s v="020_24"/>
    <s v="DIRECCIÓN DE ALUMBRADO PÚBLICO"/>
    <s v="GASTO CORRIENTE"/>
    <n v="3000"/>
    <s v="SERVICIOS GENERALES"/>
    <n v="3111"/>
    <s v="ENERGÍA ELÉCTRICA"/>
    <n v="0"/>
    <s v="SIN DESCRIPCIÓN PARA DESTINOS 00"/>
    <n v="8000000"/>
    <n v="8000000"/>
    <n v="0"/>
    <n v="0"/>
    <n v="0"/>
    <n v="0"/>
    <n v="0"/>
    <n v="8000000"/>
    <n v="0"/>
    <n v="0"/>
    <n v="0"/>
    <n v="0"/>
    <n v="0"/>
    <n v="0"/>
    <n v="-8000000"/>
    <m/>
    <n v="0"/>
    <n v="7452580.0699999928"/>
    <m/>
    <n v="7452580.0699999928"/>
    <n v="15452580.069999993"/>
  </r>
  <r>
    <s v="2.5-02-2407_24334020_2431110"/>
    <s v="2.5-02-24"/>
    <x v="4"/>
    <s v="2.2.4"/>
    <s v="DESARROLLO SOCIAL"/>
    <s v="VIVIENDA Y SERVICIOS A LA COMUNIDAD"/>
    <s v="ALUMBRADO PÚBLICO"/>
    <s v="E"/>
    <s v="Actividades del sector público, que realiza en for"/>
    <s v="07_24"/>
    <s v="GABINETE INTEGRAL DE INFRAESTRUCTURA Y SERVICIOS PÚBLICOS"/>
    <n v="3"/>
    <s v="INFRAESTRUCTURA Y SERVICIOS PÚBLICOS"/>
    <n v="34"/>
    <s v="SERVICIO DE MANTENIMIENTO DE ALUMBRADO PÚBLICO"/>
    <s v="020_24"/>
    <s v="DIRECCIÓN DE ALUMBRADO PÚBLICO"/>
    <s v="GASTO CORRIENTE"/>
    <n v="3000"/>
    <s v="SERVICIOS GENERALES"/>
    <n v="3111"/>
    <s v="ENERGÍA ELÉCTRICA"/>
    <n v="0"/>
    <s v="SIN DESCRIPCIÓN PARA DESTINOS 00"/>
    <n v="87267283.930000007"/>
    <n v="75088733.549999997"/>
    <n v="47359932"/>
    <n v="47359932"/>
    <n v="47359932"/>
    <n v="47359932"/>
    <n v="47359932"/>
    <n v="39907351.930000007"/>
    <n v="12178550.380000001"/>
    <n v="0"/>
    <n v="0"/>
    <n v="0"/>
    <n v="12178550.380000001"/>
    <n v="95267283.930000007"/>
    <n v="8000000"/>
    <m/>
    <n v="0"/>
    <m/>
    <m/>
    <n v="0"/>
    <n v="87267283.930000007"/>
  </r>
  <r>
    <s v="1.1-00-2407_24236022_24311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111"/>
    <s v="ENERGÍA ELÉCTRICA"/>
    <n v="0"/>
    <s v="SIN DESCRIPCIÓN PARA DESTINOS 00"/>
    <n v="223000000"/>
    <n v="180000000"/>
    <n v="121759489.5"/>
    <n v="121759489.5"/>
    <n v="121759489.5"/>
    <n v="121759489.5"/>
    <n v="121759489.5"/>
    <n v="101240510.5"/>
    <n v="0"/>
    <n v="43000000"/>
    <n v="0"/>
    <n v="0"/>
    <n v="43000000"/>
    <n v="223000000"/>
    <n v="0"/>
    <m/>
    <n v="0"/>
    <m/>
    <m/>
    <n v="0"/>
    <n v="223000000"/>
  </r>
  <r>
    <s v="1.1-00-2405_24621015_2431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141"/>
    <s v="TELEFONÍA TRADICIONAL"/>
    <n v="0"/>
    <s v="SIN DESCRIPCIÓN PARA DESTINOS 00"/>
    <n v="720000"/>
    <n v="720000"/>
    <n v="522000"/>
    <n v="522000"/>
    <n v="277796.71000000002"/>
    <n v="277796.71000000002"/>
    <n v="277796.71000000002"/>
    <n v="198000"/>
    <n v="0"/>
    <n v="0"/>
    <n v="0"/>
    <n v="0"/>
    <n v="0"/>
    <n v="720000"/>
    <n v="0"/>
    <m/>
    <n v="0"/>
    <m/>
    <m/>
    <n v="0"/>
    <n v="720000"/>
  </r>
  <r>
    <s v="1.1-00-2411_24649031_24314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141"/>
    <s v="TELEFONÍA TRADICIONAL"/>
    <n v="0"/>
    <s v="SIN DESCRIPCIÓN PARA DESTINOS 00"/>
    <n v="2000000"/>
    <n v="1000000"/>
    <n v="1286437.68"/>
    <n v="1286437.68"/>
    <n v="552287.6"/>
    <n v="552287.6"/>
    <n v="552287.6"/>
    <n v="713562.32000000007"/>
    <n v="0"/>
    <n v="1000000"/>
    <n v="0"/>
    <n v="0"/>
    <n v="1000000"/>
    <n v="2000000"/>
    <n v="0"/>
    <m/>
    <n v="0"/>
    <m/>
    <m/>
    <n v="0"/>
    <n v="2000000"/>
  </r>
  <r>
    <s v="1.1-00-2411_24649031_24315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151"/>
    <s v="TELEFONÍA CELULAR"/>
    <n v="0"/>
    <s v="SIN DESCRIPCIÓN PARA DESTINOS 00"/>
    <n v="0"/>
    <n v="0"/>
    <n v="0"/>
    <n v="0"/>
    <n v="0"/>
    <n v="0"/>
    <n v="0"/>
    <n v="0"/>
    <n v="0"/>
    <n v="0"/>
    <n v="0"/>
    <n v="0"/>
    <n v="0"/>
    <n v="0"/>
    <n v="0"/>
    <m/>
    <n v="0"/>
    <m/>
    <m/>
    <n v="0"/>
    <n v="0"/>
  </r>
  <r>
    <s v="1.1-00-2405_24621015_24316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161"/>
    <s v="SERVICIOS DE TELECOMUNICACIONES Y SATÉLITES"/>
    <n v="0"/>
    <s v="SIN DESCRIPCIÓN PARA DESTINOS 00"/>
    <n v="2700000"/>
    <n v="2700000"/>
    <n v="1835584"/>
    <n v="1835584"/>
    <n v="823020"/>
    <n v="823020"/>
    <n v="823020"/>
    <n v="864416"/>
    <n v="0"/>
    <n v="0"/>
    <n v="0"/>
    <n v="0"/>
    <n v="0"/>
    <n v="2700000"/>
    <n v="0"/>
    <m/>
    <n v="0"/>
    <m/>
    <m/>
    <n v="0"/>
    <n v="2700000"/>
  </r>
  <r>
    <s v="1.1-00-2408_24741025_24316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161"/>
    <s v="SERVICIOS DE TELECOMUNICACIONES Y SATÉLITES"/>
    <n v="0"/>
    <s v="SIN DESCRIPCIÓN PARA DESTINOS 00"/>
    <n v="230000"/>
    <n v="230000"/>
    <n v="163881.9"/>
    <n v="163881.9"/>
    <n v="91045.5"/>
    <n v="72836.399999999994"/>
    <n v="72836.399999999994"/>
    <n v="66118.100000000006"/>
    <n v="0"/>
    <n v="0"/>
    <n v="0"/>
    <n v="0"/>
    <n v="0"/>
    <n v="230000"/>
    <n v="0"/>
    <m/>
    <n v="0"/>
    <m/>
    <m/>
    <n v="0"/>
    <n v="230000"/>
  </r>
  <r>
    <s v="1.1-00-2411_24649031_24316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161"/>
    <s v="SERVICIOS DE TELECOMUNICACIONES Y SATÉLITES"/>
    <n v="0"/>
    <s v="SIN DESCRIPCIÓN PARA DESTINOS 00"/>
    <n v="123522.4"/>
    <n v="1000000"/>
    <n v="90201.600000000006"/>
    <n v="90201.600000000006"/>
    <n v="54507.12"/>
    <n v="39300.800000000003"/>
    <n v="7725.6"/>
    <n v="33320.799999999988"/>
    <n v="0"/>
    <n v="6407022.4000000004"/>
    <n v="0"/>
    <n v="7311500"/>
    <n v="-904477.6"/>
    <n v="7097022.4000000004"/>
    <n v="6973500"/>
    <m/>
    <n v="0"/>
    <m/>
    <m/>
    <n v="0"/>
    <n v="123522.4"/>
  </r>
  <r>
    <s v="1.1-00-2411_24649031_24317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171"/>
    <s v="SERVICIOS DE ACCESO DE INTERNET, REDES Y PROCESAMIENTO DE INFORMACIÓN"/>
    <n v="0"/>
    <s v="SIN DESCRIPCIÓN PARA DESTINOS 00"/>
    <n v="20000"/>
    <n v="0"/>
    <n v="16008"/>
    <n v="16008"/>
    <n v="0"/>
    <n v="0"/>
    <n v="0"/>
    <n v="3992"/>
    <n v="0"/>
    <n v="20000"/>
    <n v="0"/>
    <n v="0"/>
    <n v="20000"/>
    <n v="0"/>
    <n v="-20000"/>
    <m/>
    <n v="0"/>
    <m/>
    <m/>
    <n v="0"/>
    <n v="20000"/>
  </r>
  <r>
    <s v="1.1-00-2401_2464004_2431810"/>
    <s v="1.1-00-24"/>
    <x v="1"/>
    <s v="1.3.4"/>
    <s v="GOBIERNO"/>
    <s v="COORDINACION DE LA POLITICA DE GOBIERNO"/>
    <s v="FUNCIÓN PÚBLICA"/>
    <s v="E"/>
    <s v="Actividades del sector público, que realiza en for"/>
    <s v="01_24"/>
    <s v="PRESIDENCIA"/>
    <n v="6"/>
    <s v="GOBIERNO EFECTIVO"/>
    <n v="4"/>
    <s v="COMUNICACIÓN ESTRATÉGICA DEL GOBIERNO"/>
    <s v="004_24"/>
    <s v="DIRECCIÓN DE COMUNICACIÓN"/>
    <s v="GASTO CORRIENTE"/>
    <n v="3000"/>
    <s v="SERVICIOS GENERALES"/>
    <n v="3181"/>
    <s v="SERVICIOS POSTALES Y TELEGRÁFICOS"/>
    <n v="0"/>
    <s v="SIN DESCRIPCIÓN PARA DESTINOS 00"/>
    <n v="5000"/>
    <n v="5000"/>
    <n v="0"/>
    <n v="0"/>
    <n v="0"/>
    <n v="0"/>
    <n v="0"/>
    <n v="5000"/>
    <n v="0"/>
    <n v="0"/>
    <n v="0"/>
    <n v="0"/>
    <n v="0"/>
    <n v="5000"/>
    <n v="0"/>
    <m/>
    <n v="0"/>
    <m/>
    <m/>
    <n v="0"/>
    <n v="5000"/>
  </r>
  <r>
    <s v="1.1-00-2404_24618012_24318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181"/>
    <s v="SERVICIOS POSTALES Y TELEGRÁFICOS"/>
    <n v="0"/>
    <s v="SIN DESCRIPCIÓN PARA DESTINOS 00"/>
    <n v="13000"/>
    <n v="5500"/>
    <n v="5395.02"/>
    <n v="5395.02"/>
    <n v="5395.02"/>
    <n v="5395.02"/>
    <n v="5395.02"/>
    <n v="7604.98"/>
    <n v="0"/>
    <n v="7500"/>
    <n v="0"/>
    <n v="0"/>
    <n v="7500"/>
    <n v="5500"/>
    <n v="-7500"/>
    <m/>
    <n v="0"/>
    <n v="5000"/>
    <m/>
    <n v="5000"/>
    <n v="18000"/>
  </r>
  <r>
    <s v="1.1-00-2408_24740025_2431810"/>
    <s v="1.1-00-24"/>
    <x v="1"/>
    <s v="1.7.1"/>
    <s v="GOBIERNO"/>
    <s v="ASUNTOS DE ORDEN PÚBLICO Y DE SEGURIDAD INTERIOR "/>
    <s v="POLICÍA"/>
    <s v="R"/>
    <s v="Solamente actividades específicas, distintas a las"/>
    <s v="08_24"/>
    <s v="COMISARÍA DE LA POLICÍA PREVENTIVA MUNICIPAL"/>
    <n v="7"/>
    <s v="SEGURIDAD CIUDADANA"/>
    <n v="40"/>
    <s v="CAPACITACIÓN"/>
    <s v="025_24"/>
    <s v="DESPACHO DE LA COMISARÍA DE LA POLICÍA P"/>
    <s v="GASTO CORRIENTE"/>
    <n v="3000"/>
    <s v="SERVICIOS GENERALES"/>
    <n v="3181"/>
    <s v="SERVICIOS POSTALES Y TELEGRÁFICOS"/>
    <n v="0"/>
    <s v="SIN DESCRIPCIÓN PARA DESTINOS 00"/>
    <n v="10000"/>
    <n v="10000"/>
    <n v="0"/>
    <n v="0"/>
    <n v="0"/>
    <n v="0"/>
    <n v="0"/>
    <n v="10000"/>
    <n v="0"/>
    <n v="0"/>
    <n v="0"/>
    <n v="0"/>
    <n v="0"/>
    <n v="10000"/>
    <n v="0"/>
    <m/>
    <n v="0"/>
    <m/>
    <m/>
    <n v="0"/>
    <n v="10000"/>
  </r>
  <r>
    <s v="1.1-00-2411_24649031_24318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181"/>
    <s v="SERVICIOS POSTALES Y TELEGRÁFICOS"/>
    <n v="0"/>
    <s v="SIN DESCRIPCIÓN PARA DESTINOS 00"/>
    <n v="1500"/>
    <n v="0"/>
    <n v="795.16"/>
    <n v="795.16"/>
    <n v="795.16"/>
    <n v="795.16"/>
    <n v="795.16"/>
    <n v="704.84"/>
    <n v="0"/>
    <n v="1500"/>
    <n v="0"/>
    <n v="0"/>
    <n v="1500"/>
    <n v="0"/>
    <n v="-1500"/>
    <m/>
    <n v="0"/>
    <m/>
    <m/>
    <n v="0"/>
    <n v="1500"/>
  </r>
  <r>
    <s v="1.1-00-2405_24621015_24318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181"/>
    <s v="SERVICIOS POSTALES Y TELEGRÁFICOS"/>
    <n v="0"/>
    <s v="SIN DESCRIPCIÓN PARA DESTINOS 00"/>
    <n v="362"/>
    <n v="0"/>
    <n v="361.98"/>
    <n v="361.98"/>
    <n v="361.98"/>
    <n v="0"/>
    <n v="0"/>
    <n v="1.999999999998181E-2"/>
    <n v="0"/>
    <n v="362"/>
    <n v="0"/>
    <n v="0"/>
    <n v="362"/>
    <n v="0"/>
    <n v="-362"/>
    <m/>
    <n v="0"/>
    <m/>
    <m/>
    <n v="0"/>
    <n v="362"/>
  </r>
  <r>
    <s v="1.1-00-2404_24618012_24321134"/>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211"/>
    <s v="ARRENDAMIENTO DE TERRENOS"/>
    <n v="34"/>
    <s v="PA/442/2021-2024"/>
    <n v="0"/>
    <n v="0"/>
    <n v="2000000"/>
    <n v="2000000"/>
    <n v="2000000"/>
    <n v="2000000"/>
    <n v="2000000"/>
    <n v="-2000000"/>
    <n v="0"/>
    <n v="0"/>
    <n v="0"/>
    <n v="0"/>
    <n v="0"/>
    <n v="0"/>
    <n v="0"/>
    <m/>
    <n v="2000000"/>
    <m/>
    <m/>
    <n v="2000000"/>
    <n v="2000000"/>
  </r>
  <r>
    <s v="1.1-00-2404_24618012_24321136"/>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211"/>
    <s v="ARRENDAMIENTO DE TERRENOS"/>
    <n v="36"/>
    <s v="PA/466/2021-2024"/>
    <n v="0"/>
    <n v="0"/>
    <n v="928551.63"/>
    <n v="928551.63"/>
    <n v="928551.63"/>
    <n v="928551.63"/>
    <n v="928551.63"/>
    <n v="-928551.63"/>
    <n v="0"/>
    <n v="0"/>
    <n v="0"/>
    <n v="0"/>
    <n v="0"/>
    <n v="0"/>
    <n v="0"/>
    <m/>
    <n v="928551.63"/>
    <m/>
    <m/>
    <n v="928551.63"/>
    <n v="928551.63"/>
  </r>
  <r>
    <s v="1.1-00-2405_24621015_2432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221"/>
    <s v="ARRENDAMIENTO DE EDIFICIOS"/>
    <n v="0"/>
    <s v="SIN DESCRIPCIÓN PARA DESTINOS 00"/>
    <n v="1674000"/>
    <n v="1500000"/>
    <n v="1604946.17"/>
    <n v="1604946.17"/>
    <n v="1138422.8700000001"/>
    <n v="1122836.18"/>
    <n v="1049094.18"/>
    <n v="69053.830000000075"/>
    <n v="0"/>
    <n v="174000"/>
    <n v="0"/>
    <n v="0"/>
    <n v="174000"/>
    <n v="2698000"/>
    <n v="1024000"/>
    <m/>
    <n v="0"/>
    <m/>
    <m/>
    <n v="0"/>
    <n v="1674000"/>
  </r>
  <r>
    <s v="1.1-00-2406_24529017_2432210"/>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3000"/>
    <s v="SERVICIOS GENERALES"/>
    <n v="3221"/>
    <s v="ARRENDAMIENTO DE EDIFICIOS"/>
    <n v="0"/>
    <s v="SIN DESCRIPCIÓN PARA DESTINOS 00"/>
    <n v="0"/>
    <n v="348000"/>
    <n v="0"/>
    <n v="0"/>
    <n v="0"/>
    <n v="0"/>
    <n v="0"/>
    <n v="0"/>
    <n v="0"/>
    <n v="0"/>
    <n v="0"/>
    <n v="348000"/>
    <n v="-348000"/>
    <n v="348000"/>
    <n v="348000"/>
    <m/>
    <n v="0"/>
    <m/>
    <m/>
    <n v="0"/>
    <n v="0"/>
  </r>
  <r>
    <s v="1.1-00-2405_24621015_24323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231"/>
    <s v="ARRENDAMIENTO DE MOBILIARIO Y EQUIPO DE ADMINISTRACIÓN, EDUCACIONAL Y RECREATIVO"/>
    <n v="0"/>
    <s v="SIN DESCRIPCIÓN PARA DESTINOS 00"/>
    <n v="3000000"/>
    <n v="3000000"/>
    <n v="0"/>
    <n v="0"/>
    <n v="0"/>
    <n v="0"/>
    <n v="0"/>
    <n v="3000000"/>
    <n v="0"/>
    <n v="0"/>
    <n v="0"/>
    <n v="0"/>
    <n v="0"/>
    <n v="3000000"/>
    <n v="0"/>
    <m/>
    <n v="0"/>
    <m/>
    <m/>
    <n v="0"/>
    <n v="3000000"/>
  </r>
  <r>
    <s v="1.1-00-2411_24650031_24323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ORRIENTE"/>
    <n v="3000"/>
    <s v="SERVICIOS GENERALES"/>
    <n v="3231"/>
    <s v="ARRENDAMIENTO DE MOBILIARIO Y EQUIPO DE ADMINISTRACIÓN, EDUCACIONAL Y RECREATIVO"/>
    <n v="0"/>
    <s v="SIN DESCRIPCIÓN PARA DESTINOS 00"/>
    <n v="5651997"/>
    <n v="1000000"/>
    <n v="4324721.4000000004"/>
    <n v="4135270.2"/>
    <n v="2436922.38"/>
    <n v="2436922.38"/>
    <n v="2436922.38"/>
    <n v="1327275.5999999996"/>
    <n v="0"/>
    <n v="4651997"/>
    <n v="0"/>
    <n v="0"/>
    <n v="4651997"/>
    <n v="5651997"/>
    <n v="0"/>
    <m/>
    <n v="0"/>
    <m/>
    <m/>
    <n v="0"/>
    <n v="5651997"/>
  </r>
  <r>
    <s v="2.5-02-2402_24313009_2432510"/>
    <s v="2.5-02-24"/>
    <x v="4"/>
    <s v="1.7.2"/>
    <s v="GOBIERNO"/>
    <s v="ASUNTOS DE ORDEN PÚBLICO Y DE SEGURIDAD INTERIOR "/>
    <s v="PROTECCIÓN CIVIL"/>
    <s v="E"/>
    <s v="Actividades del sector público, que realiza en for"/>
    <s v="02_24"/>
    <s v="SECRETARÍA GENERAL DEL AYUNTAMIENTO"/>
    <n v="3"/>
    <s v="INFRAESTRUCTURA Y SERVICIOS PÚBLICOS"/>
    <n v="13"/>
    <s v="SERVICIO DE UNIDADES MOVILES ARRENDADAS"/>
    <s v="009_24"/>
    <s v="DIRECCIÓN GENERAL ADJUNTA DE PROTECCIÓN"/>
    <s v="GASTO CORRIENTE"/>
    <n v="3000"/>
    <s v="SERVICIOS GENERALES"/>
    <n v="3251"/>
    <s v="ARRENDAMIENTO DE EQUIPO DE TRANSPORTE"/>
    <n v="0"/>
    <s v="SIN DESCRIPCIÓN PARA DESTINOS 00"/>
    <n v="9003456"/>
    <n v="9003456"/>
    <n v="7202764.7999999998"/>
    <n v="7202764.7999999998"/>
    <n v="6602534.4000000004"/>
    <n v="6602534.4000000004"/>
    <n v="6602534.4000000004"/>
    <n v="1800691.2000000002"/>
    <n v="0"/>
    <n v="0"/>
    <n v="0"/>
    <n v="0"/>
    <n v="0"/>
    <n v="9003456"/>
    <n v="0"/>
    <m/>
    <n v="0"/>
    <m/>
    <m/>
    <n v="0"/>
    <n v="9003456"/>
  </r>
  <r>
    <s v="1.1-00-2402_24115010_24325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3000"/>
    <s v="SERVICIOS GENERALES"/>
    <n v="3251"/>
    <s v="ARRENDAMIENTO DE EQUIPO DE TRANSPORTE"/>
    <n v="0"/>
    <s v="SIN DESCRIPCIÓN PARA DESTINOS 00"/>
    <n v="0"/>
    <n v="100000"/>
    <n v="0"/>
    <n v="0"/>
    <n v="0"/>
    <n v="0"/>
    <n v="0"/>
    <n v="0"/>
    <n v="0"/>
    <n v="0"/>
    <n v="0"/>
    <n v="100000"/>
    <n v="-100000"/>
    <n v="100000"/>
    <n v="100000"/>
    <m/>
    <n v="0"/>
    <m/>
    <m/>
    <n v="0"/>
    <n v="0"/>
  </r>
  <r>
    <s v="1.1-00-2405_24621015_24325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251"/>
    <s v="ARRENDAMIENTO DE EQUIPO DE TRANSPORTE"/>
    <n v="0"/>
    <s v="SIN DESCRIPCIÓN PARA DESTINOS 00"/>
    <n v="35849789.109999999"/>
    <n v="0"/>
    <n v="0"/>
    <n v="0"/>
    <n v="0"/>
    <n v="0"/>
    <n v="0"/>
    <n v="35849789.109999999"/>
    <n v="0"/>
    <n v="35849789.109999999"/>
    <n v="0"/>
    <n v="0"/>
    <n v="35849789.109999999"/>
    <n v="38806666.080000013"/>
    <n v="2956876.9700000137"/>
    <m/>
    <n v="0"/>
    <n v="5371412.3399999999"/>
    <m/>
    <n v="5371412.3399999999"/>
    <n v="41221201.450000003"/>
  </r>
  <r>
    <s v="2.5-02-2405_24621015_2432510"/>
    <s v="2.5-02-24"/>
    <x v="4"/>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251"/>
    <s v="ARRENDAMIENTO DE EQUIPO DE TRANSPORTE"/>
    <n v="0"/>
    <s v="SIN DESCRIPCIÓN PARA DESTINOS 00"/>
    <n v="79789885.069999993"/>
    <n v="75218705.450000003"/>
    <n v="78965672.739999995"/>
    <n v="78965672.739999995"/>
    <n v="55731905.670000002"/>
    <n v="46099804.859999999"/>
    <n v="46099804.859999999"/>
    <n v="824212.32999999821"/>
    <n v="4571179.62"/>
    <n v="0"/>
    <n v="0"/>
    <n v="0"/>
    <n v="4571179.62"/>
    <n v="76833008.099999994"/>
    <n v="0"/>
    <m/>
    <n v="0"/>
    <m/>
    <n v="-267412.33"/>
    <n v="-267412.33"/>
    <n v="79522472.739999995"/>
  </r>
  <r>
    <s v="1.1-00-2407_24333019_24326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3000"/>
    <s v="SERVICIOS GENERALES"/>
    <n v="3261"/>
    <s v="ARRENDAMIENTO DE MAQUINARIA, OTROS EQUIPOS Y HERRAMIENTAS"/>
    <n v="0"/>
    <s v="SIN DESCRIPCIÓN PARA DESTINOS 00"/>
    <n v="25627079.98"/>
    <n v="5000000"/>
    <n v="24642626"/>
    <n v="17852078.800000001"/>
    <n v="13017546.800000001"/>
    <n v="13017546.800000001"/>
    <n v="12278394.800000001"/>
    <n v="984453.98000000045"/>
    <n v="0"/>
    <n v="20969672"/>
    <n v="0"/>
    <n v="0"/>
    <n v="20969672"/>
    <n v="13740256"/>
    <n v="-11886823.98"/>
    <m/>
    <n v="0"/>
    <m/>
    <n v="-554902.56000000006"/>
    <n v="-554902.56000000006"/>
    <n v="25072177.420000002"/>
  </r>
  <r>
    <s v="1.1-00-2407_24236022_24326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261"/>
    <s v="ARRENDAMIENTO DE MAQUINARIA, OTROS EQUIPOS Y HERRAMIENTAS"/>
    <n v="0"/>
    <s v="SIN DESCRIPCIÓN PARA DESTINOS 00"/>
    <n v="77000000"/>
    <n v="65000000"/>
    <n v="62437487.200000003"/>
    <n v="62437487.200000003"/>
    <n v="48756799.840000004"/>
    <n v="46429143.840000004"/>
    <n v="44938775.840000004"/>
    <n v="14562512.799999997"/>
    <n v="0"/>
    <n v="12000000"/>
    <n v="0"/>
    <n v="0"/>
    <n v="12000000"/>
    <n v="65000000"/>
    <n v="-12000000"/>
    <m/>
    <n v="0"/>
    <m/>
    <m/>
    <n v="0"/>
    <n v="77000000"/>
  </r>
  <r>
    <s v="1.1-00-2409_24842026_24326121"/>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261"/>
    <s v="ARRENDAMIENTO DE MAQUINARIA, OTROS EQUIPOS Y HERRAMIENTAS"/>
    <n v="21"/>
    <s v="LIMPIEZA DE MINAS DE BASALTO"/>
    <n v="586960"/>
    <n v="800000"/>
    <n v="586960"/>
    <n v="586960"/>
    <n v="586960"/>
    <n v="586960"/>
    <n v="586960"/>
    <n v="0"/>
    <n v="0"/>
    <n v="0"/>
    <n v="0"/>
    <n v="213040"/>
    <n v="-213040"/>
    <n v="800000"/>
    <n v="213040"/>
    <m/>
    <n v="0"/>
    <m/>
    <m/>
    <n v="0"/>
    <n v="586960"/>
  </r>
  <r>
    <s v="1.1-00-2401_2452002_2432910"/>
    <s v="1.1-00-24"/>
    <x v="1"/>
    <s v="1.3.4"/>
    <s v="GOBIERNO"/>
    <s v="COORDINACION DE LA POLITICA DE GOBIERNO"/>
    <s v="FUNCIÓN PÚBLICA"/>
    <s v="E"/>
    <s v="Actividades del sector público, que realiza en for"/>
    <s v="01_24"/>
    <s v="PRESIDENCIA"/>
    <n v="5"/>
    <s v="SOCIEDAD COHESIVA Y RESILENTE"/>
    <n v="2"/>
    <s v="ATENCIÓN A EVENTOS DEL GOBIERNO MUNICIPAL  Y AGENDA GUBERNAMENTAL"/>
    <s v="002_24"/>
    <s v="DIRECCIÓN GENERAL DE RELACIONES PÚBLICAS"/>
    <s v="GASTO CORRIENTE"/>
    <n v="3000"/>
    <s v="SERVICIOS GENERALES"/>
    <n v="3291"/>
    <s v="OTROS ARRENDAMIENTOS"/>
    <n v="0"/>
    <s v="SIN DESCRIPCIÓN PARA DESTINOS 00"/>
    <n v="0"/>
    <n v="500000"/>
    <n v="0"/>
    <n v="0"/>
    <n v="0"/>
    <n v="0"/>
    <n v="0"/>
    <n v="0"/>
    <n v="0"/>
    <n v="0"/>
    <n v="0"/>
    <n v="500000"/>
    <n v="-500000"/>
    <n v="0"/>
    <n v="0"/>
    <m/>
    <n v="0"/>
    <m/>
    <m/>
    <n v="0"/>
    <n v="0"/>
  </r>
  <r>
    <s v="1.1-00-2404_24618012_24329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291"/>
    <s v="OTROS ARRENDAMIENTOS"/>
    <n v="0"/>
    <s v="SIN DESCRIPCIÓN PARA DESTINOS 00"/>
    <n v="140000"/>
    <n v="140000"/>
    <n v="102195.07"/>
    <n v="102195.07"/>
    <n v="56775.05"/>
    <n v="56775.05"/>
    <n v="56775.05"/>
    <n v="37804.929999999993"/>
    <n v="0"/>
    <n v="0"/>
    <n v="0"/>
    <n v="0"/>
    <n v="0"/>
    <n v="140000"/>
    <n v="0"/>
    <m/>
    <n v="0"/>
    <m/>
    <m/>
    <n v="0"/>
    <n v="140000"/>
  </r>
  <r>
    <s v="1.1-00-2405_24621015_24329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291"/>
    <s v="OTROS ARRENDAMIENTOS"/>
    <n v="0"/>
    <s v="SIN DESCRIPCIÓN PARA DESTINOS 00"/>
    <n v="184000"/>
    <n v="10000"/>
    <n v="0"/>
    <n v="0"/>
    <n v="0"/>
    <n v="0"/>
    <n v="0"/>
    <n v="184000"/>
    <n v="0"/>
    <n v="174000"/>
    <n v="0"/>
    <n v="0"/>
    <n v="174000"/>
    <n v="10000"/>
    <n v="-174000"/>
    <m/>
    <n v="0"/>
    <m/>
    <m/>
    <n v="0"/>
    <n v="184000"/>
  </r>
  <r>
    <s v="1.1-00-2409_24842026_24329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291"/>
    <s v="OTROS ARRENDAMIENTOS"/>
    <n v="0"/>
    <s v="SIN DESCRIPCIÓN PARA DESTINOS 00"/>
    <n v="0"/>
    <n v="42000"/>
    <n v="0"/>
    <n v="0"/>
    <n v="0"/>
    <n v="0"/>
    <n v="0"/>
    <n v="0"/>
    <n v="0"/>
    <n v="0"/>
    <n v="0"/>
    <n v="42000"/>
    <n v="-42000"/>
    <n v="42000"/>
    <n v="42000"/>
    <m/>
    <n v="0"/>
    <m/>
    <m/>
    <n v="0"/>
    <n v="0"/>
  </r>
  <r>
    <s v="1.1-00-2401_2455005_2432910"/>
    <s v="1.1-00-24"/>
    <x v="1"/>
    <s v="1.3.4"/>
    <s v="GOBIERNO"/>
    <s v="COORDINACION DE LA POLITICA DE GOBIERNO"/>
    <s v="FUNCIÓN PÚBLICA"/>
    <s v="E"/>
    <s v="Actividades del sector público, que realiza en for"/>
    <s v="01_24"/>
    <s v="PRESIDENCIA"/>
    <n v="5"/>
    <s v="SOCIEDAD COHESIVA Y RESILENTE"/>
    <n v="5"/>
    <s v="RELACIONES GUBERNAMENTALES"/>
    <s v="005_24"/>
    <s v="DIRECCIÓN GENERAL DE RELACIONES GUBERNAM"/>
    <s v="GASTO CORRIENTE"/>
    <n v="3000"/>
    <s v="SERVICIOS GENERALES"/>
    <n v="3291"/>
    <s v="OTROS ARRENDAMIENTOS"/>
    <n v="0"/>
    <s v="SIN DESCRIPCIÓN PARA DESTINOS 00"/>
    <n v="500000"/>
    <n v="0"/>
    <n v="356236"/>
    <n v="339416"/>
    <n v="191168"/>
    <n v="191168"/>
    <n v="191168"/>
    <n v="143764"/>
    <n v="0"/>
    <n v="500000"/>
    <n v="0"/>
    <n v="0"/>
    <n v="500000"/>
    <n v="500000"/>
    <n v="0"/>
    <m/>
    <n v="0"/>
    <m/>
    <m/>
    <n v="0"/>
    <n v="500000"/>
  </r>
  <r>
    <s v="1.1-00-2403_24117011_2433110"/>
    <s v="1.1-00-24"/>
    <x v="1"/>
    <s v="1.3.5"/>
    <s v="GOBIERNO"/>
    <s v="COORDINACION DE LA POLITICA DE GOBIERNO"/>
    <s v="ASUNTOS JURÍDICOS"/>
    <s v="O"/>
    <s v="Actividades que realizan la función pública o cont"/>
    <s v="03_24"/>
    <s v="SINDICATURA MUNICIPAL"/>
    <n v="1"/>
    <s v="CORRESPONSABILIDAD SOCIAL (TRANSVERSAL)"/>
    <n v="17"/>
    <s v="DEFENSORÍA LEGAL"/>
    <s v="011_24"/>
    <s v="DIRECCIÓN GENERAL JURIDÍCA"/>
    <s v="GASTO CORRIENTE"/>
    <n v="3000"/>
    <s v="SERVICIOS GENERALES"/>
    <n v="3311"/>
    <s v="SERVICIOS LEGALES, DE CONTABILIDAD, AUDITORÍA Y RELACIONADOS"/>
    <n v="0"/>
    <s v="SIN DESCRIPCIÓN PARA DESTINOS 00"/>
    <n v="2367000"/>
    <n v="2367000"/>
    <n v="1357200"/>
    <n v="1357200"/>
    <n v="754000"/>
    <n v="754000"/>
    <n v="754000"/>
    <n v="1009800"/>
    <n v="0"/>
    <n v="0"/>
    <n v="0"/>
    <n v="0"/>
    <n v="0"/>
    <n v="2367000"/>
    <n v="0"/>
    <m/>
    <n v="0"/>
    <m/>
    <m/>
    <n v="0"/>
    <n v="2367000"/>
  </r>
  <r>
    <s v="1.1-00-2404_24618012_2433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311"/>
    <s v="SERVICIOS LEGALES, DE CONTABILIDAD, AUDITORÍA Y RELACIONADOS"/>
    <n v="0"/>
    <s v="SIN DESCRIPCIÓN PARA DESTINOS 00"/>
    <n v="3325000"/>
    <n v="1500000"/>
    <n v="255200"/>
    <n v="0"/>
    <n v="0"/>
    <n v="0"/>
    <n v="0"/>
    <n v="3069800"/>
    <n v="0"/>
    <n v="1825000"/>
    <n v="0"/>
    <n v="0"/>
    <n v="1825000"/>
    <n v="3325000"/>
    <n v="0"/>
    <m/>
    <n v="0"/>
    <m/>
    <m/>
    <n v="0"/>
    <n v="3325000"/>
  </r>
  <r>
    <s v="1.1-00-2405_24621015_2433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311"/>
    <s v="SERVICIOS LEGALES, DE CONTABILIDAD, AUDITORÍA Y RELACIONADOS"/>
    <n v="0"/>
    <s v="SIN DESCRIPCIÓN PARA DESTINOS 00"/>
    <n v="247638"/>
    <n v="250000"/>
    <n v="231420"/>
    <n v="231420"/>
    <n v="0"/>
    <n v="0"/>
    <n v="0"/>
    <n v="16218"/>
    <n v="0"/>
    <n v="0"/>
    <n v="0"/>
    <n v="0"/>
    <n v="0"/>
    <n v="250000"/>
    <n v="2362"/>
    <m/>
    <n v="0"/>
    <m/>
    <m/>
    <n v="0"/>
    <n v="247638"/>
  </r>
  <r>
    <s v="1.1-00-2407_24236022_24331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311"/>
    <s v="SERVICIOS LEGALES, DE CONTABILIDAD, AUDITORÍA Y RELACIONADOS"/>
    <n v="0"/>
    <s v="SIN DESCRIPCIÓN PARA DESTINOS 00"/>
    <n v="3480000"/>
    <n v="1500000"/>
    <n v="2958000"/>
    <n v="2958000"/>
    <n v="1218000"/>
    <n v="1218000"/>
    <n v="1218000"/>
    <n v="522000"/>
    <n v="0"/>
    <n v="1980000"/>
    <n v="0"/>
    <n v="0"/>
    <n v="1980000"/>
    <n v="3480000"/>
    <n v="0"/>
    <m/>
    <n v="0"/>
    <m/>
    <m/>
    <n v="0"/>
    <n v="3480000"/>
  </r>
  <r>
    <s v="1.1-00-2405_24621015_2433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321"/>
    <s v="SERVICIOS DE DISEÑO, ARQUITECTURA, INGENIERÍA Y ACTIVIDADES RELACIONADAS"/>
    <n v="0"/>
    <s v="SIN DESCRIPCIÓN PARA DESTINOS 00"/>
    <n v="74538"/>
    <n v="69408"/>
    <n v="0"/>
    <n v="0"/>
    <n v="0"/>
    <n v="0"/>
    <n v="0"/>
    <n v="74538"/>
    <n v="0"/>
    <n v="5130"/>
    <n v="0"/>
    <n v="0"/>
    <n v="5130"/>
    <n v="69408"/>
    <n v="-5130"/>
    <m/>
    <n v="0"/>
    <m/>
    <m/>
    <n v="0"/>
    <n v="74538"/>
  </r>
  <r>
    <s v="1.1-00-2407_24236022_24332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321"/>
    <s v="SERVICIOS DE DISEÑO, ARQUITECTURA, INGENIERÍA Y ACTIVIDADES RELACIONADAS"/>
    <n v="0"/>
    <s v="SIN DESCRIPCIÓN PARA DESTINOS 00"/>
    <n v="5400000"/>
    <n v="2500000"/>
    <n v="2137920.6"/>
    <n v="2137920.6"/>
    <n v="2137920.6"/>
    <n v="2137920.6"/>
    <n v="2137920.6"/>
    <n v="3262079.4"/>
    <n v="0"/>
    <n v="2900000"/>
    <n v="0"/>
    <n v="0"/>
    <n v="2900000"/>
    <n v="5400000"/>
    <n v="0"/>
    <m/>
    <n v="0"/>
    <m/>
    <m/>
    <n v="0"/>
    <n v="5400000"/>
  </r>
  <r>
    <s v="1.1-00-2402_2417007_24333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331"/>
    <s v="SERVICIOS DE CONSULTORÍA ADMINISTRATIVA, PROCESOS, TÉCNICA Y EN TECNOLOGÍAS DE LA INFORMACIÓN"/>
    <n v="0"/>
    <s v="SIN DESCRIPCIÓN PARA DESTINOS 00"/>
    <n v="340000"/>
    <n v="340000"/>
    <n v="0"/>
    <n v="0"/>
    <n v="0"/>
    <n v="0"/>
    <n v="0"/>
    <n v="340000"/>
    <n v="0"/>
    <n v="0"/>
    <n v="0"/>
    <n v="0"/>
    <n v="0"/>
    <n v="340000"/>
    <n v="0"/>
    <m/>
    <n v="0"/>
    <m/>
    <m/>
    <n v="0"/>
    <n v="340000"/>
  </r>
  <r>
    <s v="1.1-00-2404_24618012_24333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331"/>
    <s v="SERVICIOS DE CONSULTORÍA ADMINISTRATIVA, PROCESOS, TÉCNICA Y EN TECNOLOGÍAS DE LA INFORMACIÓN"/>
    <n v="0"/>
    <s v="SIN DESCRIPCIÓN PARA DESTINOS 00"/>
    <n v="2605268"/>
    <n v="1000000"/>
    <n v="415355.4"/>
    <n v="415355.4"/>
    <n v="230753"/>
    <n v="230753"/>
    <n v="230753"/>
    <n v="2189912.6"/>
    <n v="0"/>
    <n v="1605268"/>
    <n v="0"/>
    <n v="0"/>
    <n v="1605268"/>
    <n v="2605267.2000000002"/>
    <n v="-0.79999999981373549"/>
    <m/>
    <n v="0"/>
    <m/>
    <m/>
    <n v="0"/>
    <n v="2605268"/>
  </r>
  <r>
    <s v="1.1-00-2405_24621015_24333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331"/>
    <s v="SERVICIOS DE CONSULTORÍA ADMINISTRATIVA, PROCESOS, TÉCNICA Y EN TECNOLOGÍAS DE LA INFORMACIÓN"/>
    <n v="0"/>
    <s v="SIN DESCRIPCIÓN PARA DESTINOS 00"/>
    <n v="100000"/>
    <n v="100000"/>
    <n v="36588.300000000003"/>
    <n v="36588.300000000003"/>
    <n v="36588.300000000003"/>
    <n v="0"/>
    <n v="0"/>
    <n v="63411.7"/>
    <n v="0"/>
    <n v="0"/>
    <n v="0"/>
    <n v="0"/>
    <n v="0"/>
    <n v="100000"/>
    <n v="0"/>
    <m/>
    <n v="0"/>
    <m/>
    <m/>
    <n v="0"/>
    <n v="100000"/>
  </r>
  <r>
    <s v="1.1-00-2411_24650031_24333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ORRIENTE"/>
    <n v="3000"/>
    <s v="SERVICIOS GENERALES"/>
    <n v="3331"/>
    <s v="SERVICIOS DE CONSULTORÍA ADMINISTRATIVA, PROCESOS, TÉCNICA Y EN TECNOLOGÍAS DE LA INFORMACIÓN"/>
    <n v="0"/>
    <s v="SIN DESCRIPCIÓN PARA DESTINOS 00"/>
    <n v="5080000"/>
    <n v="500000"/>
    <n v="2917840.8"/>
    <n v="2385400.7999999998"/>
    <n v="2385400.7999999998"/>
    <n v="2385400.7999999998"/>
    <n v="2385400.7999999998"/>
    <n v="2162159.2000000002"/>
    <n v="0"/>
    <n v="4500000"/>
    <n v="0"/>
    <n v="0"/>
    <n v="4500000"/>
    <n v="9262245"/>
    <n v="4182245"/>
    <m/>
    <n v="0"/>
    <m/>
    <m/>
    <n v="0"/>
    <n v="5080000"/>
  </r>
  <r>
    <s v="1.1-00-2408_24740025_2433410"/>
    <s v="1.1-00-24"/>
    <x v="1"/>
    <s v="1.7.1"/>
    <s v="GOBIERNO"/>
    <s v="ASUNTOS DE ORDEN PÚBLICO Y DE SEGURIDAD INTERIOR "/>
    <s v="POLICÍA"/>
    <s v="R"/>
    <s v="Solamente actividades específicas, distintas a las"/>
    <s v="08_24"/>
    <s v="COMISARÍA DE LA POLICÍA PREVENTIVA MUNICIPAL"/>
    <n v="7"/>
    <s v="SEGURIDAD CIUDADANA"/>
    <n v="40"/>
    <s v="CAPACITACIÓN"/>
    <s v="025_24"/>
    <s v="DESPACHO DE LA COMISARÍA DE LA POLICÍA P"/>
    <s v="GASTO CORRIENTE"/>
    <n v="3000"/>
    <s v="SERVICIOS GENERALES"/>
    <n v="3341"/>
    <s v="SERVICIOS DE CAPACITACIÓN"/>
    <n v="0"/>
    <s v="SIN DESCRIPCIÓN PARA DESTINOS 00"/>
    <n v="0"/>
    <n v="0"/>
    <n v="42000"/>
    <n v="0"/>
    <n v="0"/>
    <n v="0"/>
    <n v="0"/>
    <n v="-42000"/>
    <n v="0"/>
    <n v="0"/>
    <n v="0"/>
    <n v="0"/>
    <n v="0"/>
    <n v="0"/>
    <n v="0"/>
    <m/>
    <n v="42000"/>
    <m/>
    <m/>
    <n v="42000"/>
    <n v="42000"/>
  </r>
  <r>
    <s v="1.1-00-2405_24621015_243341XX"/>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341"/>
    <s v="SERVICIOS DE CAPACITACIÓN"/>
    <s v="XX"/>
    <s v="BANDA MUNICIPAL"/>
    <n v="0"/>
    <n v="0"/>
    <n v="0"/>
    <n v="0"/>
    <n v="0"/>
    <n v="0"/>
    <n v="0"/>
    <n v="0"/>
    <n v="0"/>
    <n v="0"/>
    <n v="0"/>
    <n v="0"/>
    <n v="0"/>
    <n v="139200"/>
    <n v="139200"/>
    <m/>
    <n v="0"/>
    <m/>
    <m/>
    <n v="0"/>
    <n v="0"/>
  </r>
  <r>
    <s v="1.1-00-2405_24621015_2433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341"/>
    <s v="SERVICIOS DE CAPACITACIÓN"/>
    <n v="0"/>
    <s v="SIN DESCRIPCIÓN PARA DESTINOS 00"/>
    <n v="735486"/>
    <n v="735486"/>
    <n v="371346.4"/>
    <n v="371346.4"/>
    <n v="315666.40000000002"/>
    <n v="315666.40000000002"/>
    <n v="211746.4"/>
    <n v="364139.6"/>
    <n v="0"/>
    <n v="0"/>
    <n v="0"/>
    <n v="0"/>
    <n v="0"/>
    <n v="735486"/>
    <n v="0"/>
    <m/>
    <n v="0"/>
    <m/>
    <m/>
    <n v="0"/>
    <n v="735486"/>
  </r>
  <r>
    <s v="2.5-02-2408_24740025_2433410"/>
    <s v="2.5-02-24"/>
    <x v="4"/>
    <s v="1.7.1"/>
    <s v="GOBIERNO"/>
    <s v="ASUNTOS DE ORDEN PÚBLICO Y DE SEGURIDAD INTERIOR "/>
    <s v="POLICÍA"/>
    <s v="R"/>
    <s v="Solamente actividades específicas, distintas a las"/>
    <s v="08_24"/>
    <s v="COMISARÍA DE LA POLICÍA PREVENTIVA MUNICIPAL"/>
    <n v="7"/>
    <s v="SEGURIDAD CIUDADANA"/>
    <n v="40"/>
    <s v="CAPACITACIÓN"/>
    <s v="025_24"/>
    <s v="DESPACHO DE LA COMISARÍA DE LA POLICÍA P"/>
    <s v="GASTO CORRIENTE"/>
    <n v="3000"/>
    <s v="SERVICIOS GENERALES"/>
    <n v="3341"/>
    <s v="SERVICIOS DE CAPACITACIÓN"/>
    <n v="0"/>
    <s v="SIN DESCRIPCIÓN PARA DESTINOS 00"/>
    <n v="3000000"/>
    <n v="3000000"/>
    <n v="2973000"/>
    <n v="2973000"/>
    <n v="0"/>
    <n v="0"/>
    <n v="0"/>
    <n v="27000"/>
    <n v="0"/>
    <n v="0"/>
    <n v="0"/>
    <n v="0"/>
    <n v="0"/>
    <n v="3000000"/>
    <n v="0"/>
    <m/>
    <n v="0"/>
    <m/>
    <m/>
    <n v="0"/>
    <n v="3000000"/>
  </r>
  <r>
    <s v="1.1-00-2411_24650031_24334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ORRIENTE"/>
    <n v="3000"/>
    <s v="SERVICIOS GENERALES"/>
    <n v="3341"/>
    <s v="SERVICIOS DE CAPACITACIÓN"/>
    <s v="0"/>
    <s v="SIN DESCRIPCIÓN PARA DESTINOS 00"/>
    <n v="0"/>
    <n v="0"/>
    <n v="0"/>
    <n v="0"/>
    <n v="0"/>
    <n v="0"/>
    <n v="0"/>
    <n v="0"/>
    <n v="0"/>
    <n v="0"/>
    <n v="0"/>
    <n v="0"/>
    <n v="0"/>
    <n v="300000"/>
    <n v="300000"/>
    <m/>
    <n v="0"/>
    <m/>
    <m/>
    <n v="0"/>
    <n v="0"/>
  </r>
  <r>
    <s v="1.1-00-2406_24530018_2433510"/>
    <s v="1.1-00-24"/>
    <x v="1"/>
    <s v="2.7.1"/>
    <s v="DESARROLLO SOCIAL"/>
    <s v="OTROS ASUNTOS SOCIALES"/>
    <s v="OTROS ASUNTOS SOCIALES"/>
    <s v="S"/>
    <s v="Definidos en el Presupuesto de Egresos y los que s"/>
    <s v="06_24"/>
    <s v="COORDINACIÓN GENERAL DE CONSTRUCCIÓN DE COMUNIDAD"/>
    <n v="5"/>
    <s v="SOCIEDAD COHESIVA Y RESILENTE"/>
    <n v="30"/>
    <s v="BECAS  A ESTUDIANTES"/>
    <s v="018_24"/>
    <s v="DIRECCIÓN GENERAL DE POLÍTICA SOCIAL"/>
    <s v="GASTO CORRIENTE"/>
    <n v="3000"/>
    <s v="SERVICIOS GENERALES"/>
    <n v="3351"/>
    <s v="SERVICIOS DE INVESTIGACION CIENTIFICA Y DESARROLLO"/>
    <n v="0"/>
    <s v="SIN DESCRIPCIÓN PARA DESTINOS 00"/>
    <n v="470000"/>
    <n v="470000"/>
    <n v="516780"/>
    <n v="516780"/>
    <n v="513115.56"/>
    <n v="513115.56"/>
    <n v="469800"/>
    <n v="-46780"/>
    <n v="0"/>
    <n v="0"/>
    <n v="0"/>
    <n v="0"/>
    <n v="0"/>
    <n v="470000"/>
    <n v="0"/>
    <m/>
    <n v="46780"/>
    <m/>
    <m/>
    <n v="46780"/>
    <n v="516780"/>
  </r>
  <r>
    <s v="1.1-00-2401_2463003_2433610"/>
    <s v="1.1-00-24"/>
    <x v="1"/>
    <s v="1.3.4"/>
    <s v="GOBIERNO"/>
    <s v="COORDINACION DE LA POLITICA DE GOBIERNO"/>
    <s v="FUNCIÓN PÚBLICA"/>
    <s v="E"/>
    <s v="Actividades del sector público, que realiza en for"/>
    <s v="01_24"/>
    <s v="PRESIDENCIA"/>
    <n v="6"/>
    <s v="GOBIERNO EFECTIVO"/>
    <n v="3"/>
    <s v="DESPACHO DE LA JEFATURA DE GABINETE"/>
    <s v="003_24"/>
    <s v="JEFATURA DE GABINETE"/>
    <s v="GASTO CORRIENTE"/>
    <n v="3000"/>
    <s v="SERVICIOS GENERALES"/>
    <n v="3361"/>
    <s v="SERVICIOS DE APOYO ADMINISTRATIVO, FOTOCOPIADO E IMPRESIÓN"/>
    <n v="0"/>
    <s v="SIN DESCRIPCIÓN PARA DESTINOS 00"/>
    <n v="13515565"/>
    <n v="10500000"/>
    <n v="26076839.23"/>
    <n v="21301744.989999998"/>
    <n v="17499289.129999999"/>
    <n v="16490338.529999999"/>
    <n v="16490338.529999999"/>
    <n v="-12561274.23"/>
    <n v="0"/>
    <n v="3015565"/>
    <n v="0"/>
    <n v="0"/>
    <n v="3015565"/>
    <n v="13515565.449999999"/>
    <n v="0.44999999925494194"/>
    <m/>
    <n v="12561274.23"/>
    <n v="6038425.7699999996"/>
    <m/>
    <n v="18599700"/>
    <n v="32115265"/>
  </r>
  <r>
    <s v="1.1-00-2404_24618012_24336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361"/>
    <s v="SERVICIOS DE APOYO ADMINISTRATIVO, FOTOCOPIADO E IMPRESIÓN"/>
    <n v="0"/>
    <s v="SIN DESCRIPCIÓN PARA DESTINOS 00"/>
    <n v="9566"/>
    <n v="9566"/>
    <n v="4772"/>
    <n v="4772"/>
    <n v="0"/>
    <n v="0"/>
    <n v="0"/>
    <n v="4794"/>
    <n v="0"/>
    <n v="0"/>
    <n v="0"/>
    <n v="0"/>
    <n v="0"/>
    <n v="9566"/>
    <n v="0"/>
    <m/>
    <n v="0"/>
    <n v="7284800"/>
    <m/>
    <n v="7284800"/>
    <n v="7294366"/>
  </r>
  <r>
    <s v="1.1-00-2407_24337023_24336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ORRIENTE"/>
    <n v="3000"/>
    <s v="SERVICIOS GENERALES"/>
    <n v="3361"/>
    <s v="SERVICIOS DE APOYO ADMINISTRATIVO, FOTOCOPIADO E IMPRESIÓN"/>
    <n v="0"/>
    <s v="SIN DESCRIPCIÓN PARA DESTINOS 00"/>
    <n v="20000"/>
    <n v="20000"/>
    <n v="0"/>
    <n v="0"/>
    <n v="0"/>
    <n v="0"/>
    <n v="0"/>
    <n v="20000"/>
    <n v="0"/>
    <n v="0"/>
    <n v="0"/>
    <n v="0"/>
    <n v="0"/>
    <n v="20000"/>
    <n v="0"/>
    <m/>
    <n v="0"/>
    <m/>
    <m/>
    <n v="0"/>
    <n v="20000"/>
  </r>
  <r>
    <s v="2.5-02-2408_24741025_2433610"/>
    <s v="2.5-02-24"/>
    <x v="4"/>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361"/>
    <s v="SERVICIOS DE APOYO ADMINISTRATIVO, FOTOCOPIADO E IMPRESIÓN"/>
    <n v="0"/>
    <s v="SIN DESCRIPCIÓN PARA DESTINOS 00"/>
    <n v="0"/>
    <n v="0"/>
    <n v="0"/>
    <n v="0"/>
    <n v="0"/>
    <n v="0"/>
    <n v="0"/>
    <n v="0"/>
    <n v="0"/>
    <n v="0"/>
    <n v="0"/>
    <n v="0"/>
    <n v="0"/>
    <n v="0"/>
    <n v="0"/>
    <m/>
    <n v="0"/>
    <m/>
    <m/>
    <n v="0"/>
    <n v="0"/>
  </r>
  <r>
    <s v="1.1-00-2408_24741025_24336135"/>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361"/>
    <s v="SERVICIOS DE APOYO ADMINISTRATIVO, FOTOCOPIADO E IMPRESIÓN"/>
    <n v="35"/>
    <s v="FORMATOS IPH"/>
    <n v="0"/>
    <n v="0"/>
    <n v="154512"/>
    <n v="154512"/>
    <n v="0"/>
    <n v="0"/>
    <n v="0"/>
    <n v="-154512"/>
    <n v="0"/>
    <n v="0"/>
    <n v="0"/>
    <n v="0"/>
    <n v="0"/>
    <n v="0"/>
    <n v="0"/>
    <m/>
    <n v="154512"/>
    <m/>
    <m/>
    <n v="154512"/>
    <n v="154512"/>
  </r>
  <r>
    <s v="1.1-00-2408_24741025_24336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361"/>
    <s v="SERVICIOS DE APOYO ADMINISTRATIVO, FOTOCOPIADO E IMPRESIÓN"/>
    <n v="0"/>
    <s v="SIN DESCRIPCIÓN PARA DESTINOS 00"/>
    <n v="30000"/>
    <n v="30000"/>
    <n v="1195469.8999999999"/>
    <n v="1195469.8999999999"/>
    <n v="10993.9"/>
    <n v="0"/>
    <n v="0"/>
    <n v="-1165469.8999999999"/>
    <n v="0"/>
    <n v="0"/>
    <n v="0"/>
    <n v="0"/>
    <n v="0"/>
    <n v="30000"/>
    <n v="0"/>
    <m/>
    <n v="1165469.8999999999"/>
    <m/>
    <m/>
    <n v="1165469.8999999999"/>
    <n v="1195469.8999999999"/>
  </r>
  <r>
    <s v="1.1-00-2411_24650031_24336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ORRIENTE"/>
    <n v="3000"/>
    <s v="SERVICIOS GENERALES"/>
    <n v="3361"/>
    <s v="SERVICIOS DE APOYO ADMINISTRATIVO, FOTOCOPIADO E IMPRESIÓN"/>
    <n v="0"/>
    <s v="SIN DESCRIPCIÓN PARA DESTINOS 00"/>
    <n v="7000000"/>
    <n v="0"/>
    <n v="15080000"/>
    <n v="0"/>
    <n v="0"/>
    <n v="0"/>
    <n v="0"/>
    <n v="-8080000"/>
    <n v="0"/>
    <n v="7000000"/>
    <n v="0"/>
    <n v="0"/>
    <n v="7000000"/>
    <n v="0"/>
    <n v="-7000000"/>
    <m/>
    <n v="8080000"/>
    <m/>
    <m/>
    <n v="8080000"/>
    <n v="15080000"/>
  </r>
  <r>
    <s v="2.6-05-2401_2463003_2433610"/>
    <s v="2.6-05-24"/>
    <x v="5"/>
    <s v="1.3.4"/>
    <s v="GOBIERNO"/>
    <s v="COORDINACION DE LA POLITICA DE GOBIERNO"/>
    <s v="FUNCIÓN PÚBLICA"/>
    <s v="E"/>
    <s v="Actividades del sector público, que realiza en for"/>
    <s v="01_24"/>
    <s v="PRESIDENCIA"/>
    <n v="6"/>
    <s v="GOBIERNO EFECTIVO"/>
    <n v="3"/>
    <s v="DESPACHO DE LA JEFATURA DE GABINETE"/>
    <s v="003_24"/>
    <s v="JEFATURA DE GABINETE"/>
    <s v="GASTO CORRIENTE"/>
    <n v="3000"/>
    <s v="SERVICIOS GENERALES"/>
    <n v="3361"/>
    <s v="SERVICIOS DE APOYO ADMINISTRATIVO, FOTOCOPIADO E IMPRESIÓN"/>
    <n v="0"/>
    <s v="SIN DESCRIPCIÓN PARA DESTINOS 00"/>
    <n v="0"/>
    <n v="0"/>
    <n v="0"/>
    <n v="0"/>
    <n v="0"/>
    <n v="0"/>
    <n v="0"/>
    <n v="0"/>
    <n v="0"/>
    <n v="0"/>
    <n v="0"/>
    <n v="0"/>
    <n v="0"/>
    <n v="0"/>
    <n v="0"/>
    <m/>
    <n v="0"/>
    <n v="25000"/>
    <m/>
    <n v="25000"/>
    <n v="25000"/>
  </r>
  <r>
    <s v="1.1-00-2405_24621015_24337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371"/>
    <s v="SERVICIOS DE PROTECCIÓN Y SEGURIDAD"/>
    <n v="0"/>
    <s v="SIN DESCRIPCIÓN PARA DESTINOS 00"/>
    <n v="20000000"/>
    <n v="20000000"/>
    <n v="11788876.48"/>
    <n v="11788876.48"/>
    <n v="11081566.48"/>
    <n v="10767206.48"/>
    <n v="10767206.48"/>
    <n v="8211123.5199999996"/>
    <n v="0"/>
    <n v="0"/>
    <n v="0"/>
    <n v="0"/>
    <n v="0"/>
    <n v="20885568"/>
    <n v="885568"/>
    <m/>
    <n v="0"/>
    <m/>
    <m/>
    <n v="0"/>
    <n v="20000000"/>
  </r>
  <r>
    <s v="1.1-00-2407_24333019_24337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ORRIENTE"/>
    <n v="3000"/>
    <s v="SERVICIOS GENERALES"/>
    <n v="3371"/>
    <s v="SERVICIOS DE PROTECCIÓN Y SEGURIDAD"/>
    <n v="0"/>
    <s v="SIN DESCRIPCIÓN PARA DESTINOS 00"/>
    <n v="5349527.0199999996"/>
    <n v="5006935"/>
    <n v="5161140.3099999996"/>
    <n v="4724565.7699999996"/>
    <n v="2580570.16"/>
    <n v="2580570.16"/>
    <n v="2580570.16"/>
    <n v="188386.70999999996"/>
    <n v="0"/>
    <n v="0"/>
    <n v="0"/>
    <n v="0"/>
    <n v="0"/>
    <n v="5006935"/>
    <n v="-342592.01999999955"/>
    <m/>
    <n v="0"/>
    <m/>
    <n v="684402.37"/>
    <n v="684402.37"/>
    <n v="6033929.3899999997"/>
  </r>
  <r>
    <s v="1.1-00-2402_24114010_24338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3000"/>
    <s v="SERVICIOS GENERALES"/>
    <n v="3381"/>
    <s v="SERVICIOS DE VIGILANCIA"/>
    <n v="0"/>
    <s v="SIN DESCRIPCIÓN PARA DESTINOS 00"/>
    <n v="1238100"/>
    <n v="1000000"/>
    <n v="4116144"/>
    <n v="4116144"/>
    <n v="2055752"/>
    <n v="2055752"/>
    <n v="2055752"/>
    <n v="-2878044"/>
    <n v="0"/>
    <n v="238100"/>
    <n v="0"/>
    <n v="0"/>
    <n v="238100"/>
    <n v="4050000"/>
    <n v="2811900"/>
    <m/>
    <n v="2878044"/>
    <m/>
    <m/>
    <n v="2878044"/>
    <n v="4116144"/>
  </r>
  <r>
    <s v="1.1-00-2407_24236022_24338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381"/>
    <s v="SERVICIOS DE VIGILANCIA"/>
    <n v="0"/>
    <s v="SIN DESCRIPCIÓN PARA DESTINOS 00"/>
    <n v="42000000"/>
    <n v="42000000"/>
    <n v="36510138.829999998"/>
    <n v="36510138.829999998"/>
    <n v="21708368.07"/>
    <n v="21708368.07"/>
    <n v="21708368.07"/>
    <n v="5489861.1700000018"/>
    <n v="0"/>
    <n v="0"/>
    <n v="0"/>
    <n v="0"/>
    <n v="0"/>
    <n v="42000000"/>
    <n v="0"/>
    <m/>
    <n v="0"/>
    <n v="994257.59999999986"/>
    <m/>
    <n v="994257.59999999986"/>
    <n v="42994257.600000001"/>
  </r>
  <r>
    <s v="1.1-00-2401_2464004_2433910"/>
    <s v="1.1-00-24"/>
    <x v="1"/>
    <s v="1.3.4"/>
    <s v="GOBIERNO"/>
    <s v="COORDINACION DE LA POLITICA DE GOBIERNO"/>
    <s v="FUNCIÓN PÚBLICA"/>
    <s v="E"/>
    <s v="Actividades del sector público, que realiza en for"/>
    <s v="01_24"/>
    <s v="PRESIDENCIA"/>
    <n v="6"/>
    <s v="GOBIERNO EFECTIVO"/>
    <n v="4"/>
    <s v="COMUNICACIÓN ESTRATÉGICA DEL GOBIERNO"/>
    <s v="004_24"/>
    <s v="DIRECCIÓN DE COMUNICACIÓN"/>
    <s v="GASTO CORRIENTE"/>
    <n v="3000"/>
    <s v="SERVICIOS GENERALES"/>
    <n v="3391"/>
    <s v="SERVICIOS PROFESIONALES, CIENTÍFICOS Y TÉCNICOS INTEGRALES"/>
    <n v="0"/>
    <s v="SIN DESCRIPCIÓN PARA DESTINOS 00"/>
    <n v="450000"/>
    <n v="450000"/>
    <n v="0"/>
    <n v="0"/>
    <n v="0"/>
    <n v="0"/>
    <n v="0"/>
    <n v="450000"/>
    <n v="0"/>
    <n v="0"/>
    <n v="0"/>
    <n v="0"/>
    <n v="0"/>
    <n v="450000"/>
    <n v="0"/>
    <m/>
    <n v="0"/>
    <m/>
    <m/>
    <n v="0"/>
    <n v="450000"/>
  </r>
  <r>
    <s v="1.1-00-2401_2466006_2433910"/>
    <s v="1.1-00-24"/>
    <x v="1"/>
    <s v="1.3.4"/>
    <s v="GOBIERNO"/>
    <s v="COORDINACION DE LA POLITICA DE GOBIERNO"/>
    <s v="FUNCIÓN PÚBLICA"/>
    <s v="P"/>
    <s v="Actividades destinadas al desarrollo de programas "/>
    <s v="01_24"/>
    <s v="PRESIDENCIA"/>
    <n v="6"/>
    <s v="GOBIERNO EFECTIVO"/>
    <n v="6"/>
    <s v="PROCESOS ESTADISTICOS DEL MUNICIPIO"/>
    <s v="006_24"/>
    <s v="DIRECCIÓN GENERAL DE CENSOS Y ESTADISTIC"/>
    <s v="GASTO CORRIENTE"/>
    <n v="3000"/>
    <s v="SERVICIOS GENERALES"/>
    <n v="3391"/>
    <s v="SERVICIOS PROFESIONALES, CIENTÍFICOS Y TÉCNICOS INTEGRALES"/>
    <n v="0"/>
    <s v="SIN DESCRIPCIÓN PARA DESTINOS 00"/>
    <n v="3000000"/>
    <n v="1570000"/>
    <n v="2582239.5499999998"/>
    <n v="2582239.5499999998"/>
    <n v="378239.55"/>
    <n v="378239.55"/>
    <n v="378239.55"/>
    <n v="417760.45000000019"/>
    <n v="0"/>
    <n v="1430000"/>
    <n v="0"/>
    <n v="0"/>
    <n v="1430000"/>
    <n v="3000000"/>
    <n v="0"/>
    <m/>
    <n v="0"/>
    <m/>
    <m/>
    <n v="0"/>
    <n v="3000000"/>
  </r>
  <r>
    <s v="1.1-00-2402_2417007_24339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391"/>
    <s v="SERVICIOS PROFESIONALES, CIENTÍFICOS Y TÉCNICOS INTEGRALES"/>
    <n v="0"/>
    <s v="SIN DESCRIPCIÓN PARA DESTINOS 00"/>
    <n v="2000000"/>
    <n v="500000"/>
    <n v="0"/>
    <n v="0"/>
    <n v="0"/>
    <n v="0"/>
    <n v="0"/>
    <n v="2000000"/>
    <n v="0"/>
    <n v="2000000"/>
    <n v="0"/>
    <n v="500000"/>
    <n v="1500000"/>
    <n v="2000000"/>
    <n v="0"/>
    <m/>
    <n v="0"/>
    <m/>
    <m/>
    <n v="0"/>
    <n v="2000000"/>
  </r>
  <r>
    <s v="1.1-00-2402_24110008_2433910"/>
    <s v="1.1-00-24"/>
    <x v="1"/>
    <s v="2.2.7"/>
    <s v="DESARROLLO SOCIAL"/>
    <s v="VIVIENDA Y SERVICIOS A LA COMUNIDAD"/>
    <s v="DESARROLLO REGIONAL"/>
    <s v="S"/>
    <s v="Definidos en el Presupuesto de Egresos y los que s"/>
    <s v="02_24"/>
    <s v="SECRETARÍA GENERAL DEL AYUNTAMIENTO"/>
    <n v="1"/>
    <s v="CORRESPONSABILIDAD SOCIAL (TRANSVERSAL)"/>
    <n v="10"/>
    <s v="POLÍTICA DE VIVIENDA"/>
    <s v="008_24"/>
    <s v="DIRECCIÓN DE VIVIENDA"/>
    <s v="GASTO CORRIENTE"/>
    <n v="3000"/>
    <s v="SERVICIOS GENERALES"/>
    <n v="3391"/>
    <s v="SERVICIOS PROFESIONALES, CIENTÍFICOS Y TÉCNICOS INTEGRALES"/>
    <n v="0"/>
    <s v="SIN DESCRIPCIÓN PARA DESTINOS 00"/>
    <n v="500000"/>
    <n v="500000"/>
    <n v="0"/>
    <n v="0"/>
    <n v="0"/>
    <n v="0"/>
    <n v="0"/>
    <n v="500000"/>
    <n v="0"/>
    <n v="0"/>
    <n v="0"/>
    <n v="0"/>
    <n v="0"/>
    <n v="500000"/>
    <n v="0"/>
    <m/>
    <n v="0"/>
    <m/>
    <m/>
    <n v="0"/>
    <n v="500000"/>
  </r>
  <r>
    <s v="1.1-00-2402_24114010_24339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3000"/>
    <s v="SERVICIOS GENERALES"/>
    <n v="3391"/>
    <s v="SERVICIOS PROFESIONALES, CIENTÍFICOS Y TÉCNICOS INTEGRALES"/>
    <n v="0"/>
    <s v="SIN DESCRIPCIÓN PARA DESTINOS 00"/>
    <n v="411900"/>
    <n v="500000"/>
    <n v="98600"/>
    <n v="98600"/>
    <n v="0"/>
    <n v="0"/>
    <n v="0"/>
    <n v="313300"/>
    <n v="0"/>
    <n v="0"/>
    <n v="0"/>
    <n v="88100"/>
    <n v="-88100"/>
    <n v="2000000"/>
    <n v="1588100"/>
    <m/>
    <n v="0"/>
    <n v="1470456"/>
    <m/>
    <n v="1470456"/>
    <n v="1882356"/>
  </r>
  <r>
    <s v="1.1-00-2402_24115010_24339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3000"/>
    <s v="SERVICIOS GENERALES"/>
    <n v="3391"/>
    <s v="SERVICIOS PROFESIONALES, CIENTÍFICOS Y TÉCNICOS INTEGRALES"/>
    <n v="0"/>
    <s v="SIN DESCRIPCIÓN PARA DESTINOS 00"/>
    <n v="600000"/>
    <n v="500000"/>
    <n v="584640"/>
    <n v="584640"/>
    <n v="0"/>
    <n v="0"/>
    <n v="0"/>
    <n v="15360"/>
    <n v="0"/>
    <n v="100000"/>
    <n v="0"/>
    <n v="0"/>
    <n v="100000"/>
    <n v="500000"/>
    <n v="-100000"/>
    <m/>
    <n v="0"/>
    <m/>
    <m/>
    <n v="0"/>
    <n v="600000"/>
  </r>
  <r>
    <s v="1.1-00-2402_24116010_24339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3000"/>
    <s v="SERVICIOS GENERALES"/>
    <n v="3391"/>
    <s v="SERVICIOS PROFESIONALES, CIENTÍFICOS Y TÉCNICOS INTEGRALES"/>
    <n v="0"/>
    <s v="SIN DESCRIPCIÓN PARA DESTINOS 00"/>
    <n v="180000"/>
    <n v="230000"/>
    <n v="0"/>
    <n v="0"/>
    <n v="0"/>
    <n v="0"/>
    <n v="0"/>
    <n v="180000"/>
    <n v="0"/>
    <n v="0"/>
    <n v="0"/>
    <n v="50000"/>
    <n v="-50000"/>
    <n v="230000"/>
    <n v="50000"/>
    <m/>
    <n v="0"/>
    <m/>
    <m/>
    <n v="0"/>
    <n v="180000"/>
  </r>
  <r>
    <s v="1.1-00-2407_24339024_24339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3000"/>
    <s v="SERVICIOS GENERALES"/>
    <n v="3391"/>
    <s v="SERVICIOS PROFESIONALES, CIENTÍFICOS Y TÉCNICOS INTEGRALES"/>
    <n v="0"/>
    <s v="SIN DESCRIPCIÓN PARA DESTINOS 00"/>
    <n v="12000000"/>
    <n v="4000000"/>
    <n v="5139122.96"/>
    <n v="5139122.96"/>
    <n v="5139122.96"/>
    <n v="5139122.95"/>
    <n v="4275154.9400000004"/>
    <n v="6860877.04"/>
    <n v="0"/>
    <n v="8000000"/>
    <n v="0"/>
    <n v="0"/>
    <n v="8000000"/>
    <n v="12000000"/>
    <n v="0"/>
    <m/>
    <n v="0"/>
    <m/>
    <m/>
    <n v="0"/>
    <n v="12000000"/>
  </r>
  <r>
    <s v="1.1-00-2408_24741025_24339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391"/>
    <s v="SERVICIOS PROFESIONALES, CIENTÍFICOS Y TÉCNICOS INTEGRALES"/>
    <n v="0"/>
    <s v="SIN DESCRIPCIÓN PARA DESTINOS 00"/>
    <n v="1900000"/>
    <n v="1900000"/>
    <n v="1290932"/>
    <n v="1290932"/>
    <n v="1281010"/>
    <n v="1281010"/>
    <n v="1281010"/>
    <n v="609068"/>
    <n v="0"/>
    <n v="0"/>
    <n v="0"/>
    <n v="0"/>
    <n v="0"/>
    <n v="1900000"/>
    <n v="0"/>
    <m/>
    <n v="0"/>
    <m/>
    <m/>
    <n v="0"/>
    <n v="1900000"/>
  </r>
  <r>
    <s v="1.1-00-2410_24448030_24339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3000"/>
    <s v="SERVICIOS GENERALES"/>
    <n v="3391"/>
    <s v="SERVICIOS PROFESIONALES, CIENTÍFICOS Y TÉCNICOS INTEGRALES"/>
    <n v="0"/>
    <s v="SIN DESCRIPCIÓN PARA DESTINOS 00"/>
    <n v="600000"/>
    <n v="600000"/>
    <n v="0"/>
    <n v="0"/>
    <n v="0"/>
    <n v="0"/>
    <n v="0"/>
    <n v="600000"/>
    <n v="0"/>
    <n v="0"/>
    <n v="0"/>
    <n v="0"/>
    <n v="0"/>
    <n v="600000"/>
    <n v="0"/>
    <m/>
    <n v="0"/>
    <m/>
    <m/>
    <n v="0"/>
    <n v="600000"/>
  </r>
  <r>
    <s v="1.1-00-2411_24650031_24339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ORRIENTE"/>
    <n v="3000"/>
    <s v="SERVICIOS GENERALES"/>
    <n v="3391"/>
    <s v="SERVICIOS PROFESIONALES, CIENTÍFICOS Y TÉCNICOS INTEGRALES"/>
    <n v="0"/>
    <s v="SIN DESCRIPCIÓN PARA DESTINOS 00"/>
    <n v="600000"/>
    <n v="600000"/>
    <n v="600000"/>
    <n v="0"/>
    <n v="0"/>
    <n v="0"/>
    <n v="0"/>
    <n v="0"/>
    <n v="0"/>
    <n v="0"/>
    <n v="0"/>
    <n v="0"/>
    <n v="0"/>
    <n v="600000"/>
    <n v="0"/>
    <m/>
    <n v="0"/>
    <m/>
    <m/>
    <n v="0"/>
    <n v="600000"/>
  </r>
  <r>
    <s v="1.1-00-2407_24236022_24339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391"/>
    <s v="SERVICIOS PROFESIONALES, CIENTÍFICOS Y TÉCNICOS INTEGRALES"/>
    <n v="0"/>
    <s v="SIN DESCRIPCIÓN PARA DESTINOS 00"/>
    <n v="0"/>
    <n v="0"/>
    <n v="0"/>
    <n v="0"/>
    <n v="0"/>
    <n v="0"/>
    <n v="0"/>
    <n v="0"/>
    <n v="0"/>
    <n v="0"/>
    <n v="0"/>
    <n v="0"/>
    <n v="0"/>
    <n v="0"/>
    <n v="0"/>
    <m/>
    <n v="0"/>
    <m/>
    <n v="17801489.399999999"/>
    <n v="17801489.399999999"/>
    <n v="17801489.399999999"/>
  </r>
  <r>
    <s v="1.1-00-2402_2417007_24341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411"/>
    <s v="SERVICIOS FINANCIEROS Y BANCARIOS"/>
    <n v="0"/>
    <s v="SIN DESCRIPCIÓN PARA DESTINOS 00"/>
    <n v="1000000"/>
    <n v="1000000"/>
    <n v="589651.28"/>
    <n v="589651.28"/>
    <n v="589651.28"/>
    <n v="589651.28"/>
    <n v="589651.28"/>
    <n v="410348.72"/>
    <n v="0"/>
    <n v="0"/>
    <n v="0"/>
    <n v="0"/>
    <n v="0"/>
    <n v="1000000"/>
    <n v="0"/>
    <m/>
    <n v="0"/>
    <m/>
    <m/>
    <n v="0"/>
    <n v="1000000"/>
  </r>
  <r>
    <s v="1.1-00-2404_24618012_2434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411"/>
    <s v="SERVICIOS FINANCIEROS Y BANCARIOS"/>
    <n v="0"/>
    <s v="SIN DESCRIPCIÓN PARA DESTINOS 00"/>
    <n v="11500000"/>
    <n v="7000000"/>
    <n v="10051023.02"/>
    <n v="10051023.02"/>
    <n v="10051023.02"/>
    <n v="10051023.02"/>
    <n v="10051023.02"/>
    <n v="1448976.9800000004"/>
    <n v="0"/>
    <n v="4500000"/>
    <n v="0"/>
    <n v="0"/>
    <n v="4500000"/>
    <n v="12846689.84"/>
    <n v="1346689.8399999999"/>
    <m/>
    <n v="0"/>
    <n v="15000000"/>
    <m/>
    <n v="15000000"/>
    <n v="26500000"/>
  </r>
  <r>
    <s v="1.1-00-2405_24624015_2434110"/>
    <s v="1.1-00-24"/>
    <x v="1"/>
    <s v="1.3.4"/>
    <s v="GOBIERNO"/>
    <s v="COORDINACION DE LA POLITICA DE GOBIERNO"/>
    <s v="FUNCIÓN PÚBLICA"/>
    <s v="E"/>
    <s v="Actividades del sector público, que realiza en for"/>
    <s v="05_24"/>
    <s v="OFICIALÍA MAYOR"/>
    <n v="6"/>
    <s v="GOBIERNO EFECTIVO"/>
    <n v="24"/>
    <s v="SERVICIOS PERSONALES"/>
    <s v="015_24"/>
    <s v="DIRECCIÓN GENERAL DE ADMINISTRACIÓN"/>
    <s v="GASTO CORRIENTE"/>
    <n v="3000"/>
    <s v="SERVICIOS GENERALES"/>
    <n v="3411"/>
    <s v="SERVICIOS FINANCIEROS Y BANCARIOS"/>
    <n v="0"/>
    <s v="SIN DESCRIPCIÓN PARA DESTINOS 00"/>
    <n v="1000000"/>
    <n v="1000000"/>
    <n v="36941741.350000001"/>
    <n v="36941741.350000001"/>
    <n v="36941741.350000001"/>
    <n v="36941741.350000001"/>
    <n v="36941741.350000001"/>
    <n v="-35941741.350000001"/>
    <n v="0"/>
    <n v="0"/>
    <n v="0"/>
    <n v="0"/>
    <n v="0"/>
    <n v="3251192.54"/>
    <n v="2251192.54"/>
    <m/>
    <n v="35941741.350000001"/>
    <n v="30555769.16"/>
    <m/>
    <n v="66497510.510000005"/>
    <n v="67497510.510000005"/>
  </r>
  <r>
    <s v="1.1-00-2405_24621015_2434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411"/>
    <s v="SERVICIOS FINANCIEROS Y BANCARIOS"/>
    <n v="0"/>
    <s v="SIN DESCRIPCIÓN PARA DESTINOS 00"/>
    <n v="2000"/>
    <n v="0"/>
    <n v="46.4"/>
    <n v="46.4"/>
    <n v="46.4"/>
    <n v="46.4"/>
    <n v="46.4"/>
    <n v="2000"/>
    <n v="0"/>
    <n v="2000"/>
    <n v="0"/>
    <n v="0"/>
    <n v="2000"/>
    <n v="0"/>
    <n v="-2000"/>
    <m/>
    <n v="0"/>
    <m/>
    <m/>
    <n v="0"/>
    <n v="2000"/>
  </r>
  <r>
    <s v="1.1-00-2404_24618012_24342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421"/>
    <s v="SERVICIOS DE COBRANZA, INVESTIGACIÓN CREDITICIA Y SIMILAR"/>
    <n v="0"/>
    <s v="SIN DESCRIPCIÓN PARA DESTINOS 00"/>
    <n v="79910000"/>
    <n v="30000000"/>
    <n v="44560152.75"/>
    <n v="44560152.75"/>
    <n v="26376614.25"/>
    <n v="26376614.25"/>
    <n v="26376614.25"/>
    <n v="35349847.25"/>
    <n v="0"/>
    <n v="49910000"/>
    <n v="0"/>
    <n v="0"/>
    <n v="49910000"/>
    <n v="80000000"/>
    <n v="90000"/>
    <m/>
    <n v="0"/>
    <m/>
    <m/>
    <n v="0"/>
    <n v="79910000"/>
  </r>
  <r>
    <s v="1.1-00-2404_24618012_24343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431"/>
    <s v="SERVICIOS DE RECAUDACIÓN, TRASLADO Y CUSTODIA DE VALORES"/>
    <n v="0"/>
    <s v="SIN DESCRIPCIÓN PARA DESTINOS 00"/>
    <n v="1850000"/>
    <n v="850000"/>
    <n v="1700000"/>
    <n v="1700000"/>
    <n v="819979.61"/>
    <n v="802543.49"/>
    <n v="802543.49"/>
    <n v="150000"/>
    <n v="0"/>
    <n v="1000000"/>
    <n v="0"/>
    <n v="0"/>
    <n v="1000000"/>
    <n v="1850000"/>
    <n v="0"/>
    <m/>
    <n v="0"/>
    <m/>
    <m/>
    <n v="0"/>
    <n v="1850000"/>
  </r>
  <r>
    <s v="1.1-00-2405_24621015_2434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441"/>
    <s v="SEGUROS DE RESPONSABILIDAD PATRIMONIAL Y FIANZAS"/>
    <n v="0"/>
    <s v="SIN DESCRIPCIÓN PARA DESTINOS 00"/>
    <n v="160000"/>
    <n v="160000"/>
    <n v="139176.79999999999"/>
    <n v="139176.79999999999"/>
    <n v="138599.44"/>
    <n v="138599.44"/>
    <n v="138599.44"/>
    <n v="20823.200000000012"/>
    <n v="0"/>
    <n v="0"/>
    <n v="0"/>
    <n v="0"/>
    <n v="0"/>
    <n v="160000"/>
    <n v="0"/>
    <m/>
    <n v="0"/>
    <m/>
    <m/>
    <n v="0"/>
    <n v="160000"/>
  </r>
  <r>
    <s v="1.1-00-2405_24621015_24345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451"/>
    <s v="SEGURO DE BIENES PATRIMONIALES"/>
    <n v="0"/>
    <s v="SIN DESCRIPCIÓN PARA DESTINOS 00"/>
    <n v="6000000"/>
    <n v="6000000"/>
    <n v="4706853.3600000003"/>
    <n v="4706853.3600000003"/>
    <n v="4706853.3600000003"/>
    <n v="4706853.3600000003"/>
    <n v="4706853.3600000003"/>
    <n v="1293146.6399999997"/>
    <n v="0"/>
    <n v="0"/>
    <n v="0"/>
    <n v="0"/>
    <n v="0"/>
    <n v="6000000"/>
    <n v="0"/>
    <m/>
    <n v="0"/>
    <m/>
    <m/>
    <n v="0"/>
    <n v="6000000"/>
  </r>
  <r>
    <s v="1.1-00-2411_24649031_24347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471"/>
    <s v="FLETES Y MANIOBRAS"/>
    <n v="0"/>
    <s v="SIN DESCRIPCIÓN PARA DESTINOS 00"/>
    <n v="70"/>
    <n v="400000"/>
    <n v="0"/>
    <n v="0"/>
    <n v="0"/>
    <n v="0"/>
    <n v="0"/>
    <n v="70"/>
    <n v="0"/>
    <n v="0"/>
    <n v="0"/>
    <n v="291930"/>
    <n v="-291930"/>
    <n v="400000"/>
    <n v="399930"/>
    <m/>
    <n v="0"/>
    <m/>
    <m/>
    <n v="0"/>
    <n v="70"/>
  </r>
  <r>
    <s v="1.1-00-2405_24621015_24348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481"/>
    <s v="COMISIONES POR VENTAS"/>
    <n v="0"/>
    <s v="SIN DESCRIPCIÓN PARA DESTINOS 00"/>
    <n v="1180000"/>
    <n v="1180000"/>
    <n v="529628.52"/>
    <n v="529628.52"/>
    <n v="458511.37"/>
    <n v="458511.37"/>
    <n v="458511.37"/>
    <n v="650371.48"/>
    <n v="0"/>
    <n v="0"/>
    <n v="0"/>
    <n v="0"/>
    <n v="0"/>
    <n v="1180000"/>
    <n v="0"/>
    <m/>
    <n v="0"/>
    <m/>
    <m/>
    <n v="0"/>
    <n v="1180000"/>
  </r>
  <r>
    <s v="1.1-00-2404_24619013_2434910"/>
    <s v="1.1-00-24"/>
    <x v="1"/>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491"/>
    <s v="SERVICIOS FINANCIEROS, BANCARIOS Y COMERCIALES INTEGRALES"/>
    <n v="0"/>
    <s v="SIN DESCRIPCIÓN PARA DESTINOS 00"/>
    <n v="0"/>
    <n v="0"/>
    <n v="0"/>
    <n v="0"/>
    <n v="0"/>
    <n v="0"/>
    <n v="0"/>
    <n v="0"/>
    <n v="0"/>
    <n v="0"/>
    <n v="0"/>
    <n v="0"/>
    <n v="0"/>
    <n v="0"/>
    <n v="0"/>
    <m/>
    <n v="0"/>
    <m/>
    <m/>
    <n v="0"/>
    <n v="0"/>
  </r>
  <r>
    <s v="1.1-00-2404_24618012_2435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511"/>
    <s v="CONSERVACIÓN Y MANTENIMIENTO MENOR DE INMUEBLES"/>
    <n v="0"/>
    <s v="SIN DESCRIPCIÓN PARA DESTINOS 00"/>
    <n v="18992500"/>
    <n v="18000000"/>
    <n v="9332694.9700000007"/>
    <n v="9332694.9700000007"/>
    <n v="9332694.9700000007"/>
    <n v="9332694.9700000007"/>
    <n v="9332694.9700000007"/>
    <n v="9659805.0299999993"/>
    <n v="0"/>
    <n v="1000000"/>
    <n v="0"/>
    <n v="7500"/>
    <n v="992500"/>
    <n v="36385568"/>
    <n v="17393068"/>
    <m/>
    <n v="0"/>
    <n v="1000000"/>
    <m/>
    <n v="1000000"/>
    <n v="19992500"/>
  </r>
  <r>
    <s v="1.1-00-2405_24621015_2435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511"/>
    <s v="CONSERVACIÓN Y MANTENIMIENTO MENOR DE INMUEBLES"/>
    <n v="0"/>
    <s v="SIN DESCRIPCIÓN PARA DESTINOS 00"/>
    <n v="685740"/>
    <n v="685740"/>
    <n v="143933.53"/>
    <n v="143933.53"/>
    <n v="70991.649999999994"/>
    <n v="63289.02"/>
    <n v="63289.02"/>
    <n v="541806.47"/>
    <n v="0"/>
    <n v="0"/>
    <n v="0"/>
    <n v="0"/>
    <n v="0"/>
    <n v="685740"/>
    <n v="0"/>
    <m/>
    <n v="0"/>
    <m/>
    <m/>
    <n v="0"/>
    <n v="685740"/>
  </r>
  <r>
    <s v="1.1-00-2402_24311009_24352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3000"/>
    <s v="SERVICIOS GENERALES"/>
    <n v="3521"/>
    <s v="INSTALACIÓN, REPARACIÓN Y MANTENIMIENTO DE MOBILIARIO Y EQUIPO DE ADMINISTRACIÓN, EDUCACIONAL Y RECREATIVO"/>
    <n v="0"/>
    <s v="SIN DESCRIPCIÓN PARA DESTINOS 00"/>
    <n v="40000"/>
    <n v="0"/>
    <n v="22177.05"/>
    <n v="22177.05"/>
    <n v="22177.05"/>
    <n v="0"/>
    <n v="0"/>
    <n v="17822.95"/>
    <n v="0"/>
    <n v="40000"/>
    <n v="0"/>
    <n v="0"/>
    <n v="40000"/>
    <n v="0"/>
    <n v="-40000"/>
    <m/>
    <n v="0"/>
    <m/>
    <m/>
    <n v="0"/>
    <n v="40000"/>
  </r>
  <r>
    <s v="1.1-00-2403_24117011_2435210"/>
    <s v="1.1-00-24"/>
    <x v="1"/>
    <s v="1.3.5"/>
    <s v="GOBIERNO"/>
    <s v="COORDINACION DE LA POLITICA DE GOBIERNO"/>
    <s v="ASUNTOS JURÍDICOS"/>
    <s v="O"/>
    <s v="Actividades que realizan la función pública o cont"/>
    <s v="03_24"/>
    <s v="SINDICATURA MUNICIPAL"/>
    <n v="1"/>
    <s v="CORRESPONSABILIDAD SOCIAL (TRANSVERSAL)"/>
    <n v="17"/>
    <s v="DEFENSORÍA LEGAL"/>
    <s v="011_24"/>
    <s v="DIRECCIÓN GENERAL JURIDÍCA"/>
    <s v="GASTO CORRIENTE"/>
    <n v="3000"/>
    <s v="SERVICIOS GENERALES"/>
    <n v="3521"/>
    <s v="INSTALACIÓN, REPARACIÓN Y MANTENIMIENTO DE MOBILIARIO Y EQUIPO DE ADMINISTRACIÓN, EDUCACIONAL Y RECREATIVO"/>
    <n v="0"/>
    <s v="SIN DESCRIPCIÓN PARA DESTINOS 00"/>
    <n v="8000"/>
    <n v="8000"/>
    <n v="0"/>
    <n v="0"/>
    <n v="0"/>
    <n v="0"/>
    <n v="0"/>
    <n v="8000"/>
    <n v="0"/>
    <n v="0"/>
    <n v="0"/>
    <n v="0"/>
    <n v="0"/>
    <n v="8000"/>
    <n v="0"/>
    <m/>
    <n v="0"/>
    <m/>
    <m/>
    <n v="0"/>
    <n v="8000"/>
  </r>
  <r>
    <s v="1.1-00-2405_24621015_2435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521"/>
    <s v="INSTALACIÓN, REPARACIÓN Y MANTENIMIENTO DE MOBILIARIO Y EQUIPO DE ADMINISTRACIÓN, EDUCACIONAL Y RECREATIVO"/>
    <n v="0"/>
    <s v="SIN DESCRIPCIÓN PARA DESTINOS 00"/>
    <n v="26000"/>
    <n v="26000"/>
    <n v="0"/>
    <n v="0"/>
    <n v="0"/>
    <n v="0"/>
    <n v="0"/>
    <n v="26000"/>
    <n v="0"/>
    <n v="0"/>
    <n v="0"/>
    <n v="0"/>
    <n v="0"/>
    <n v="26000"/>
    <n v="0"/>
    <m/>
    <n v="0"/>
    <m/>
    <m/>
    <n v="0"/>
    <n v="26000"/>
  </r>
  <r>
    <s v="1.1-00-2411_24649031_24352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521"/>
    <s v="INSTALACIÓN, REPARACIÓN Y MANTENIMIENTO DE MOBILIARIO Y EQUIPO DE ADMINISTRACIÓN, EDUCACIONAL Y RECREATIVO"/>
    <n v="0"/>
    <s v="SIN DESCRIPCIÓN PARA DESTINOS 00"/>
    <n v="45074"/>
    <n v="25000"/>
    <n v="44684"/>
    <n v="44684"/>
    <n v="36954"/>
    <n v="0"/>
    <n v="0"/>
    <n v="390"/>
    <n v="0"/>
    <n v="26700"/>
    <n v="0"/>
    <n v="0"/>
    <n v="26700"/>
    <n v="25000"/>
    <n v="-20074"/>
    <m/>
    <n v="0"/>
    <m/>
    <m/>
    <n v="0"/>
    <n v="45074"/>
  </r>
  <r>
    <s v="1.1-00-2411_24649031_24353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ORRIENTE"/>
    <n v="3000"/>
    <s v="SERVICIOS GENERALES"/>
    <n v="3531"/>
    <s v="INSTALACIÓN, REPARACIÓN Y MANTENIMIENTO DE EQUIPO DE CÓMPUTO Y TECNOLOGÍA DE LA INFORMACIÓN"/>
    <n v="0"/>
    <s v="SIN DESCRIPCIÓN PARA DESTINOS 00"/>
    <n v="375919"/>
    <n v="129193"/>
    <n v="365240"/>
    <n v="365240"/>
    <n v="179800"/>
    <n v="0"/>
    <n v="0"/>
    <n v="10679"/>
    <n v="0"/>
    <n v="240100"/>
    <n v="0"/>
    <n v="0"/>
    <n v="240100"/>
    <n v="129193"/>
    <n v="-246726"/>
    <m/>
    <n v="0"/>
    <m/>
    <m/>
    <n v="0"/>
    <n v="375919"/>
  </r>
  <r>
    <s v="1.1-00-2407_24339024_24354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3000"/>
    <s v="SERVICIOS GENERALES"/>
    <n v="3541"/>
    <s v="INSTALACIÓN, REPARACIÓN Y MANTENIMIENTO DE EQUIPO E INSTRUMENTAL MÉDICO Y DE LABORATORIO"/>
    <n v="0"/>
    <s v="SIN DESCRIPCIÓN PARA DESTINOS 00"/>
    <n v="650000"/>
    <n v="650000"/>
    <n v="468827.83"/>
    <n v="468827.83"/>
    <n v="260459.9"/>
    <n v="260459.9"/>
    <n v="208367.92"/>
    <n v="181172.16999999998"/>
    <n v="0"/>
    <n v="0"/>
    <n v="0"/>
    <n v="0"/>
    <n v="0"/>
    <n v="650000"/>
    <n v="0"/>
    <m/>
    <n v="0"/>
    <m/>
    <m/>
    <n v="0"/>
    <n v="650000"/>
  </r>
  <r>
    <s v="1.1-00-2405_24621015_24355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551"/>
    <s v="REPARACIÓN Y MANTENIMIENTO DE EQUIPO DE TRANSPORTE"/>
    <n v="0"/>
    <s v="SIN DESCRIPCIÓN PARA DESTINOS 00"/>
    <n v="7000000"/>
    <n v="7000000"/>
    <n v="13759320.34"/>
    <n v="13759320.34"/>
    <n v="12524122.33"/>
    <n v="9623777.1899999995"/>
    <n v="8549232.5099999998"/>
    <n v="-6759320.3399999999"/>
    <n v="0"/>
    <n v="0"/>
    <n v="0"/>
    <n v="0"/>
    <n v="0"/>
    <n v="16000000"/>
    <n v="9000000"/>
    <m/>
    <n v="6759320.3399999999"/>
    <n v="3000000"/>
    <m/>
    <n v="9759320.3399999999"/>
    <n v="16759320.34"/>
  </r>
  <r>
    <s v="1.1-00-2407_24339024_24356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3000"/>
    <s v="SERVICIOS GENERALES"/>
    <n v="3561"/>
    <s v="REPARACIÓN Y MANTENIMIENTO DE EQUIPO DE DEFENSA Y SEGURIDAD"/>
    <n v="0"/>
    <s v="SIN DESCRIPCIÓN PARA DESTINOS 00"/>
    <n v="30000"/>
    <n v="30000"/>
    <n v="19140"/>
    <n v="0"/>
    <n v="0"/>
    <n v="0"/>
    <n v="0"/>
    <n v="10860"/>
    <n v="0"/>
    <n v="0"/>
    <n v="0"/>
    <n v="0"/>
    <n v="0"/>
    <n v="30000"/>
    <n v="0"/>
    <m/>
    <n v="0"/>
    <m/>
    <m/>
    <n v="0"/>
    <n v="30000"/>
  </r>
  <r>
    <s v="1.1-00-2402_24311009_24357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3000"/>
    <s v="SERVICIOS GENERALES"/>
    <n v="3571"/>
    <s v="INSTALACIÓN, REPARACIÓN Y MANTENIMIENTO DE MAQUINARIA, OTROS EQUIPOS Y HERRAMIENTA"/>
    <n v="0"/>
    <s v="SIN DESCRIPCIÓN PARA DESTINOS 00"/>
    <n v="40000"/>
    <n v="80000"/>
    <n v="0"/>
    <n v="0"/>
    <n v="0"/>
    <n v="0"/>
    <n v="0"/>
    <n v="40000"/>
    <n v="0"/>
    <n v="0"/>
    <n v="0"/>
    <n v="40000"/>
    <n v="-40000"/>
    <n v="80000"/>
    <n v="40000"/>
    <m/>
    <n v="0"/>
    <m/>
    <m/>
    <n v="0"/>
    <n v="40000"/>
  </r>
  <r>
    <s v="1.1-00-2405_24621015_24357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571"/>
    <s v="INSTALACIÓN, REPARACIÓN Y MANTENIMIENTO DE MAQUINARIA, OTROS EQUIPOS Y HERRAMIENTA"/>
    <n v="0"/>
    <s v="SIN DESCRIPCIÓN PARA DESTINOS 00"/>
    <n v="10000000"/>
    <n v="10000000"/>
    <n v="9983708.2899999991"/>
    <n v="9955466.9299999997"/>
    <n v="9142424.4499999993"/>
    <n v="8837024.2899999991"/>
    <n v="7921693.8099999996"/>
    <n v="16291.710000000894"/>
    <n v="0"/>
    <n v="0"/>
    <n v="0"/>
    <n v="0"/>
    <n v="0"/>
    <n v="20000000"/>
    <n v="10000000"/>
    <m/>
    <n v="0"/>
    <n v="10000000"/>
    <m/>
    <n v="10000000"/>
    <n v="20000000"/>
  </r>
  <r>
    <s v="1.1-00-2407_24236022_24357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571"/>
    <s v="INSTALACIÓN, REPARACIÓN Y MANTENIMIENTO DE MAQUINARIA, OTROS EQUIPOS Y HERRAMIENTA"/>
    <n v="0"/>
    <s v="SIN DESCRIPCIÓN PARA DESTINOS 00"/>
    <n v="102441072.01000001"/>
    <n v="61975132.049999997"/>
    <n v="167433965.06999999"/>
    <n v="166464635.43000001"/>
    <n v="111125914.92"/>
    <n v="97022194.75"/>
    <n v="96250562.75"/>
    <n v="-64992893.059999987"/>
    <n v="0"/>
    <n v="40465939.960000001"/>
    <n v="0"/>
    <n v="0"/>
    <n v="40465939.960000001"/>
    <n v="261600000"/>
    <n v="159158927.99000001"/>
    <m/>
    <n v="64992893.060000002"/>
    <n v="78745435.890000001"/>
    <n v="50799646.469999999"/>
    <n v="194537975.41999999"/>
    <n v="296979047.43000001"/>
  </r>
  <r>
    <s v="1.1-00-2407_24339024_24357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3000"/>
    <s v="SERVICIOS GENERALES"/>
    <n v="3571"/>
    <s v="INSTALACIÓN, REPARACIÓN Y MANTENIMIENTO DE MAQUINARIA, OTROS EQUIPOS Y HERRAMIENTA"/>
    <s v="0"/>
    <s v="SIN DESCRIPCIÓN PARA DESTINOS 00"/>
    <n v="0"/>
    <n v="0"/>
    <n v="0"/>
    <n v="0"/>
    <n v="0"/>
    <n v="0"/>
    <n v="0"/>
    <n v="0"/>
    <n v="0"/>
    <n v="0"/>
    <n v="0"/>
    <n v="0"/>
    <n v="0"/>
    <n v="24119"/>
    <n v="24119"/>
    <m/>
    <n v="0"/>
    <m/>
    <m/>
    <n v="0"/>
    <n v="0"/>
  </r>
  <r>
    <s v="1.1-00-2409_24343027_2435710"/>
    <s v="1.1-00-24"/>
    <x v="1"/>
    <s v="1.3.4"/>
    <s v="GOBIERNO"/>
    <s v="COORDINACION DE LA POLITICA DE GOBIERNO"/>
    <s v="FUNCIÓN PÚBLICA"/>
    <s v="E"/>
    <s v="Actividades del sector público, que realiza en for"/>
    <s v="09_24"/>
    <s v="COORDINACIÓN GENERAL DE DESARROLLO ECONÓMICO"/>
    <n v="3"/>
    <s v="INFRAESTRUCTURA Y SERVICIOS PÚBLICOS"/>
    <n v="43"/>
    <s v="SACRIFICIO DE BOVINOS Y PORCINOS EN EL RASTRO MUNICIPAL"/>
    <s v="027_24"/>
    <s v="DIRECCIÓN DE RASTRO MUNICIPAL"/>
    <s v="GASTO CORRIENTE"/>
    <n v="3000"/>
    <s v="SERVICIOS GENERALES"/>
    <n v="3571"/>
    <s v="INSTALACIÓN, REPARACIÓN Y MANTENIMIENTO DE MAQUINARIA, OTROS EQUIPOS Y HERRAMIENTA"/>
    <n v="0"/>
    <s v="SIN DESCRIPCIÓN PARA DESTINOS 00"/>
    <n v="100000"/>
    <n v="300000"/>
    <n v="0"/>
    <n v="0"/>
    <n v="0"/>
    <n v="0"/>
    <n v="0"/>
    <n v="100000"/>
    <n v="0"/>
    <n v="0"/>
    <n v="0"/>
    <n v="200000"/>
    <n v="-200000"/>
    <n v="300000"/>
    <n v="200000"/>
    <m/>
    <n v="0"/>
    <m/>
    <m/>
    <n v="0"/>
    <n v="100000"/>
  </r>
  <r>
    <s v="1.1-00-2401_2452002_2435810"/>
    <s v="1.1-00-24"/>
    <x v="1"/>
    <s v="1.3.4"/>
    <s v="GOBIERNO"/>
    <s v="COORDINACION DE LA POLITICA DE GOBIERNO"/>
    <s v="FUNCIÓN PÚBLICA"/>
    <s v="E"/>
    <s v="Actividades del sector público, que realiza en for"/>
    <s v="01_24"/>
    <s v="PRESIDENCIA"/>
    <n v="5"/>
    <s v="SOCIEDAD COHESIVA Y RESILENTE"/>
    <n v="2"/>
    <s v="ATENCIÓN A EVENTOS DEL GOBIERNO MUNICIPAL  Y AGENDA GUBERNAMENTAL"/>
    <s v="002_24"/>
    <s v="DIRECCIÓN GENERAL DE RELACIONES PÚBLICAS"/>
    <s v="GASTO CORRIENTE"/>
    <n v="3000"/>
    <s v="SERVICIOS GENERALES"/>
    <n v="3581"/>
    <s v="SERVICIOS DE LIMPIEZA Y MANEJO DE DESECHOS"/>
    <n v="0"/>
    <s v="SIN DESCRIPCIÓN PARA DESTINOS 00"/>
    <n v="0"/>
    <n v="15000"/>
    <n v="0"/>
    <n v="0"/>
    <n v="0"/>
    <n v="0"/>
    <n v="0"/>
    <n v="0"/>
    <n v="0"/>
    <n v="0"/>
    <n v="0"/>
    <n v="15000"/>
    <n v="-15000"/>
    <n v="15000"/>
    <n v="15000"/>
    <m/>
    <n v="0"/>
    <m/>
    <m/>
    <n v="0"/>
    <n v="0"/>
  </r>
  <r>
    <s v="1.1-00-2407_24335021_2435810"/>
    <s v="1.1-00-24"/>
    <x v="1"/>
    <s v="2.1.1"/>
    <s v="DESARROLLO SOCIAL"/>
    <s v="PROTECCION AMBIENTAL"/>
    <s v="ORDENACIÓN DE DESECHOS"/>
    <s v="E"/>
    <s v="Actividades del sector público, que realiza en for"/>
    <s v="07_24"/>
    <s v="GABINETE INTEGRAL DE INFRAESTRUCTURA Y SERVICIOS PÚBLICOS"/>
    <n v="3"/>
    <s v="INFRAESTRUCTURA Y SERVICIOS PÚBLICOS"/>
    <n v="35"/>
    <s v="RECOLECCION DE RESIDUOS SOLIDOS  URBANOS"/>
    <s v="021_24"/>
    <s v="DIRECCIÓN DE ASEO PÚBLICO"/>
    <s v="GASTO CORRIENTE"/>
    <n v="3000"/>
    <s v="SERVICIOS GENERALES"/>
    <n v="3581"/>
    <s v="SERVICIOS DE LIMPIEZA Y MANEJO DE DESECHOS"/>
    <n v="0"/>
    <s v="SIN DESCRIPCIÓN PARA DESTINOS 00"/>
    <n v="10000000"/>
    <n v="10000000"/>
    <n v="42277287.940000005"/>
    <n v="42277287.939999998"/>
    <n v="42277287.939999998"/>
    <n v="38517820.740000002"/>
    <n v="38517820.740000002"/>
    <n v="-32277287.940000005"/>
    <n v="0"/>
    <n v="0"/>
    <n v="0"/>
    <n v="0"/>
    <n v="0"/>
    <n v="0"/>
    <n v="-10000000"/>
    <m/>
    <n v="32277287.940000005"/>
    <m/>
    <m/>
    <n v="32277287.940000005"/>
    <n v="42277287.940000005"/>
  </r>
  <r>
    <s v="2.5-02-2407_24335021_2435810"/>
    <s v="2.5-02-24"/>
    <x v="4"/>
    <s v="2.1.1"/>
    <s v="DESARROLLO SOCIAL"/>
    <s v="PROTECCION AMBIENTAL"/>
    <s v="ORDENACIÓN DE DESECHOS"/>
    <s v="E"/>
    <s v="Actividades del sector público, que realiza en for"/>
    <s v="07_24"/>
    <s v="GABINETE INTEGRAL DE INFRAESTRUCTURA Y SERVICIOS PÚBLICOS"/>
    <n v="3"/>
    <s v="INFRAESTRUCTURA Y SERVICIOS PÚBLICOS"/>
    <n v="35"/>
    <s v="RECOLECCION DE RESIDUOS SOLIDOS  URBANOS"/>
    <s v="021_24"/>
    <s v="DIRECCIÓN DE ASEO PÚBLICO"/>
    <s v="GASTO CORRIENTE"/>
    <n v="3000"/>
    <s v="SERVICIOS GENERALES"/>
    <n v="3581"/>
    <s v="SERVICIOS DE LIMPIEZA Y MANEJO DE DESECHOS"/>
    <n v="0"/>
    <s v="SIN DESCRIPCIÓN PARA DESTINOS 00"/>
    <n v="194240000"/>
    <n v="100000000"/>
    <n v="93289861.090000004"/>
    <n v="83982238.760000005"/>
    <n v="83982238.760000005"/>
    <n v="83982238.760000005"/>
    <n v="83982238.760000005"/>
    <n v="100950138.91"/>
    <n v="94240000"/>
    <n v="0"/>
    <n v="0"/>
    <n v="0"/>
    <n v="94240000"/>
    <n v="204240000"/>
    <n v="10000000"/>
    <m/>
    <n v="0"/>
    <m/>
    <n v="-4739049.8800000008"/>
    <n v="-4739049.8800000008"/>
    <n v="189500950.12"/>
  </r>
  <r>
    <s v="1.1-00-2407_24339024_24358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ORRIENTE"/>
    <n v="3000"/>
    <s v="SERVICIOS GENERALES"/>
    <n v="3581"/>
    <s v="SERVICIOS DE LIMPIEZA Y MANEJO DE DESECHOS"/>
    <n v="0"/>
    <s v="SIN DESCRIPCIÓN PARA DESTINOS 00"/>
    <n v="1000000"/>
    <n v="1000000"/>
    <n v="998329.24"/>
    <n v="998329.24"/>
    <n v="370945.92"/>
    <n v="318763.21000000002"/>
    <n v="316215.84999999998"/>
    <n v="1670.7600000000093"/>
    <n v="0"/>
    <n v="0"/>
    <n v="0"/>
    <n v="0"/>
    <n v="0"/>
    <n v="1000000"/>
    <n v="0"/>
    <m/>
    <n v="0"/>
    <m/>
    <m/>
    <n v="0"/>
    <n v="1000000"/>
  </r>
  <r>
    <s v="1.1-00-2417_24456037_24358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3000"/>
    <s v="SERVICIOS GENERALES"/>
    <n v="3581"/>
    <s v="SERVICIOS DE LIMPIEZA Y MANEJO DE DESECHOS"/>
    <n v="0"/>
    <s v="SIN DESCRIPCIÓN PARA DESTINOS 00"/>
    <n v="77000"/>
    <n v="80000"/>
    <n v="0"/>
    <n v="0"/>
    <n v="0"/>
    <n v="0"/>
    <n v="0"/>
    <n v="77000"/>
    <n v="0"/>
    <n v="0"/>
    <n v="0"/>
    <n v="3000"/>
    <n v="-3000"/>
    <n v="80000"/>
    <n v="3000"/>
    <m/>
    <n v="0"/>
    <m/>
    <m/>
    <n v="0"/>
    <n v="77000"/>
  </r>
  <r>
    <s v="1.1-00-2401_2455005_2435810"/>
    <s v="1.1-00-24"/>
    <x v="1"/>
    <s v="1.3.4"/>
    <s v="GOBIERNO"/>
    <s v="COORDINACION DE LA POLITICA DE GOBIERNO"/>
    <s v="FUNCIÓN PÚBLICA"/>
    <s v="E"/>
    <s v="Actividades del sector público, que realiza en for"/>
    <s v="01_24"/>
    <s v="PRESIDENCIA"/>
    <n v="5"/>
    <s v="SOCIEDAD COHESIVA Y RESILENTE"/>
    <n v="5"/>
    <s v="RELACIONES GUBERNAMENTALES"/>
    <s v="005_24"/>
    <s v="DIRECCIÓN GENERAL DE RELACIONES GUBERNAM"/>
    <s v="GASTO CORRIENTE"/>
    <n v="3000"/>
    <s v="SERVICIOS GENERALES"/>
    <n v="3581"/>
    <s v="SERVICIOS DE LIMPIEZA Y MANEJO DE DESECHOS"/>
    <n v="0"/>
    <s v="SIN DESCRIPCIÓN PARA DESTINOS 00"/>
    <n v="15000"/>
    <n v="0"/>
    <n v="820.82"/>
    <n v="820.82"/>
    <n v="820.82"/>
    <n v="820.82"/>
    <n v="820.82"/>
    <n v="14179.18"/>
    <n v="0"/>
    <n v="15000"/>
    <n v="0"/>
    <n v="0"/>
    <n v="15000"/>
    <n v="0"/>
    <n v="-15000"/>
    <m/>
    <n v="0"/>
    <m/>
    <m/>
    <n v="0"/>
    <n v="15000"/>
  </r>
  <r>
    <s v="1.1-00-2401_2464004_2436111"/>
    <s v="1.1-00-24"/>
    <x v="1"/>
    <s v="1.3.4"/>
    <s v="GOBIERNO"/>
    <s v="COORDINACION DE LA POLITICA DE GOBIERNO"/>
    <s v="FUNCIÓN PÚBLICA"/>
    <s v="E"/>
    <s v="Actividades del sector público, que realiza en for"/>
    <s v="01_24"/>
    <s v="PRESIDENCIA"/>
    <n v="6"/>
    <s v="GOBIERNO EFECTIVO"/>
    <n v="4"/>
    <s v="COMUNICACIÓN ESTRATÉGICA DEL GOBIERNO"/>
    <s v="004_24"/>
    <s v="DIRECCIÓN DE COMUNICACIÓN"/>
    <s v="GASTO CORRIENTE"/>
    <n v="3000"/>
    <s v="SERVICIOS GENERALES"/>
    <n v="3611"/>
    <s v="DIFUSIÓN POR RADIO, TELEVISIÓN Y OTROS MEDIOS DE MENSAJES SOBRE PROGRAMAS Y ACTIVIDADES GUBERNAMENTALES"/>
    <n v="1"/>
    <s v="TRAILER CONCERT"/>
    <n v="1740000"/>
    <n v="1500000"/>
    <n v="0"/>
    <n v="0"/>
    <n v="0"/>
    <n v="0"/>
    <n v="0"/>
    <n v="1740000"/>
    <n v="0"/>
    <n v="240000"/>
    <n v="0"/>
    <n v="0"/>
    <n v="240000"/>
    <n v="1740000"/>
    <n v="0"/>
    <m/>
    <n v="0"/>
    <m/>
    <m/>
    <n v="0"/>
    <n v="1740000"/>
  </r>
  <r>
    <s v="1.1-00-2401_2464004_2436110"/>
    <s v="1.1-00-24"/>
    <x v="1"/>
    <s v="1.3.4"/>
    <s v="GOBIERNO"/>
    <s v="COORDINACION DE LA POLITICA DE GOBIERNO"/>
    <s v="FUNCIÓN PÚBLICA"/>
    <s v="E"/>
    <s v="Actividades del sector público, que realiza en for"/>
    <s v="01_24"/>
    <s v="PRESIDENCIA"/>
    <n v="6"/>
    <s v="GOBIERNO EFECTIVO"/>
    <n v="4"/>
    <s v="COMUNICACIÓN ESTRATÉGICA DEL GOBIERNO"/>
    <s v="004_24"/>
    <s v="DIRECCIÓN DE COMUNICACIÓN"/>
    <s v="GASTO CORRIENTE"/>
    <n v="3000"/>
    <s v="SERVICIOS GENERALES"/>
    <n v="3611"/>
    <s v="DIFUSIÓN POR RADIO, TELEVISIÓN Y OTROS MEDIOS DE MENSAJES SOBRE PROGRAMAS Y ACTIVIDADES GUBERNAMENTALES"/>
    <n v="0"/>
    <s v="SIN DESCRIPCIÓN PARA DESTINOS 00"/>
    <n v="35000000"/>
    <n v="27900000"/>
    <n v="12946658"/>
    <n v="12946658"/>
    <n v="5637789.6799999997"/>
    <n v="3396752.32"/>
    <n v="3396752.32"/>
    <n v="22053342"/>
    <n v="0"/>
    <n v="7100000"/>
    <n v="0"/>
    <n v="0"/>
    <n v="7100000"/>
    <n v="35000000"/>
    <n v="0"/>
    <m/>
    <n v="0"/>
    <m/>
    <m/>
    <n v="0"/>
    <n v="35000000"/>
  </r>
  <r>
    <s v="1.1-00-2405_24621015_24363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631"/>
    <s v="SERVICIOS DE CREATIVIDAD, PREPRODUCCIÓN Y PRODUCCIÓN DE PUBLICIDAD, EXCEPTO INTERNET"/>
    <n v="0"/>
    <s v="SIN DESCRIPCIÓN PARA DESTINOS 00"/>
    <n v="4866666.55"/>
    <n v="4866666.55"/>
    <n v="3649999.82"/>
    <n v="3649999.82"/>
    <n v="2027777.75"/>
    <n v="2027777.75"/>
    <n v="2027777.75"/>
    <n v="1216666.73"/>
    <n v="0"/>
    <n v="0"/>
    <n v="0"/>
    <n v="0"/>
    <n v="0"/>
    <n v="4866666.55"/>
    <n v="0"/>
    <m/>
    <n v="0"/>
    <m/>
    <m/>
    <n v="0"/>
    <n v="4866666.55"/>
  </r>
  <r>
    <s v="1.1-00-2401_2464004_2436510"/>
    <s v="1.1-00-24"/>
    <x v="1"/>
    <s v="1.3.4"/>
    <s v="GOBIERNO"/>
    <s v="COORDINACION DE LA POLITICA DE GOBIERNO"/>
    <s v="FUNCIÓN PÚBLICA"/>
    <s v="E"/>
    <s v="Actividades del sector público, que realiza en for"/>
    <s v="01_24"/>
    <s v="PRESIDENCIA"/>
    <n v="6"/>
    <s v="GOBIERNO EFECTIVO"/>
    <n v="4"/>
    <s v="COMUNICACIÓN ESTRATÉGICA DEL GOBIERNO"/>
    <s v="004_24"/>
    <s v="DIRECCIÓN DE COMUNICACIÓN"/>
    <s v="GASTO CORRIENTE"/>
    <n v="3000"/>
    <s v="SERVICIOS GENERALES"/>
    <n v="3651"/>
    <s v="SERVICIOS DE LA INDUSTRIA FÍLMICA, DEL SONIDO Y DEL VIDEO"/>
    <n v="0"/>
    <s v="SIN DESCRIPCIÓN PARA DESTINOS 00"/>
    <n v="4728216"/>
    <n v="3000000"/>
    <n v="2336400"/>
    <n v="2336400"/>
    <n v="1298000"/>
    <n v="1298000"/>
    <n v="1298000"/>
    <n v="2391816"/>
    <n v="0"/>
    <n v="1728216"/>
    <n v="0"/>
    <n v="0"/>
    <n v="1728216"/>
    <n v="4728216"/>
    <n v="0"/>
    <m/>
    <n v="0"/>
    <m/>
    <m/>
    <n v="0"/>
    <n v="4728216"/>
  </r>
  <r>
    <s v="1.1-00-2401_2464004_2436610"/>
    <s v="1.1-00-24"/>
    <x v="1"/>
    <s v="1.3.4"/>
    <s v="GOBIERNO"/>
    <s v="COORDINACION DE LA POLITICA DE GOBIERNO"/>
    <s v="FUNCIÓN PÚBLICA"/>
    <s v="E"/>
    <s v="Actividades del sector público, que realiza en for"/>
    <s v="01_24"/>
    <s v="PRESIDENCIA"/>
    <n v="6"/>
    <s v="GOBIERNO EFECTIVO"/>
    <n v="4"/>
    <s v="COMUNICACIÓN ESTRATÉGICA DEL GOBIERNO"/>
    <s v="004_24"/>
    <s v="DIRECCIÓN DE COMUNICACIÓN"/>
    <s v="GASTO CORRIENTE"/>
    <n v="3000"/>
    <s v="SERVICIOS GENERALES"/>
    <n v="3661"/>
    <s v="SERVICIO DE CREACIÓN Y DIFUSIÓN DE CONTENIDO EXCLUSIVAMENTE A  TRAVÉS DE INTERNET"/>
    <n v="0"/>
    <s v="SIN DESCRIPCIÓN PARA DESTINOS 00"/>
    <n v="8995784"/>
    <n v="7000000"/>
    <n v="5421165.9800000004"/>
    <n v="5421165.9800000004"/>
    <n v="2845092.2"/>
    <n v="2845092.2"/>
    <n v="2845092.2"/>
    <n v="3574618.0199999996"/>
    <n v="0"/>
    <n v="1995784"/>
    <n v="0"/>
    <n v="0"/>
    <n v="1995784"/>
    <n v="8995784"/>
    <n v="0"/>
    <m/>
    <n v="0"/>
    <m/>
    <m/>
    <n v="0"/>
    <n v="8995784"/>
  </r>
  <r>
    <s v="1.1-00-2402_2417007_24371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711"/>
    <s v="PASAJES AÉREOS"/>
    <n v="0"/>
    <s v="SIN DESCRIPCIÓN PARA DESTINOS 00"/>
    <n v="3700"/>
    <n v="0"/>
    <n v="0"/>
    <n v="0"/>
    <n v="0"/>
    <n v="0"/>
    <n v="0"/>
    <n v="3700"/>
    <n v="0"/>
    <n v="0"/>
    <n v="0"/>
    <n v="0"/>
    <n v="0"/>
    <n v="0"/>
    <n v="-3700"/>
    <m/>
    <n v="0"/>
    <m/>
    <m/>
    <n v="0"/>
    <n v="3700"/>
  </r>
  <r>
    <s v="1.1-00-2401_2463003_2437110"/>
    <s v="1.1-00-24"/>
    <x v="1"/>
    <s v="1.3.4"/>
    <s v="GOBIERNO"/>
    <s v="COORDINACION DE LA POLITICA DE GOBIERNO"/>
    <s v="FUNCIÓN PÚBLICA"/>
    <s v="E"/>
    <s v="Actividades del sector público, que realiza en for"/>
    <s v="01_24"/>
    <s v="PRESIDENCIA"/>
    <n v="6"/>
    <s v="GOBIERNO EFECTIVO"/>
    <n v="3"/>
    <s v="DESPACHO DE LA JEFATURA DE GABINETE"/>
    <s v="003_24"/>
    <s v="JEFATURA DE GABINETE"/>
    <s v="GASTO CORRIENTE"/>
    <n v="3000"/>
    <s v="SERVICIOS GENERALES"/>
    <n v="3711"/>
    <s v="PASAJES AÉREOS"/>
    <n v="0"/>
    <s v="SIN DESCRIPCIÓN PARA DESTINOS 00"/>
    <n v="14707.69"/>
    <n v="14707.69"/>
    <n v="0"/>
    <n v="0"/>
    <n v="0"/>
    <n v="0"/>
    <n v="0"/>
    <n v="14707.69"/>
    <n v="0"/>
    <n v="0"/>
    <n v="0"/>
    <n v="0"/>
    <n v="0"/>
    <n v="14707.68"/>
    <n v="-1.0000000000218279E-2"/>
    <m/>
    <n v="0"/>
    <m/>
    <m/>
    <n v="0"/>
    <n v="14707.69"/>
  </r>
  <r>
    <s v="1.1-00-2404_24618012_2437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711"/>
    <s v="PASAJES AÉREOS"/>
    <n v="0"/>
    <s v="SIN DESCRIPCIÓN PARA DESTINOS 00"/>
    <n v="8960"/>
    <n v="8960"/>
    <n v="0"/>
    <n v="0"/>
    <n v="0"/>
    <n v="0"/>
    <n v="0"/>
    <n v="8960"/>
    <n v="0"/>
    <n v="0"/>
    <n v="0"/>
    <n v="0"/>
    <n v="0"/>
    <n v="8960"/>
    <n v="0"/>
    <m/>
    <n v="0"/>
    <m/>
    <m/>
    <n v="0"/>
    <n v="8960"/>
  </r>
  <r>
    <s v="1.1-00-2408_24741025_24371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711"/>
    <s v="PASAJES AÉREOS"/>
    <n v="0"/>
    <s v="SIN DESCRIPCIÓN PARA DESTINOS 00"/>
    <n v="0"/>
    <n v="0"/>
    <n v="0"/>
    <n v="0"/>
    <n v="0"/>
    <n v="0"/>
    <n v="0"/>
    <n v="0"/>
    <n v="0"/>
    <n v="0"/>
    <n v="0"/>
    <n v="0"/>
    <n v="0"/>
    <n v="0"/>
    <n v="0"/>
    <m/>
    <n v="0"/>
    <n v="35000"/>
    <m/>
    <n v="35000"/>
    <n v="35000"/>
  </r>
  <r>
    <s v="1.1-00-2408_24740025_2437210"/>
    <s v="1.1-00-24"/>
    <x v="1"/>
    <s v="1.7.1"/>
    <s v="GOBIERNO"/>
    <s v="ASUNTOS DE ORDEN PÚBLICO Y DE SEGURIDAD INTERIOR "/>
    <s v="POLICÍA"/>
    <s v="R"/>
    <s v="Solamente actividades específicas, distintas a las"/>
    <s v="08_24"/>
    <s v="COMISARÍA DE LA POLICÍA PREVENTIVA MUNICIPAL"/>
    <n v="7"/>
    <s v="SEGURIDAD CIUDADANA"/>
    <n v="40"/>
    <s v="CAPACITACIÓN"/>
    <s v="025_24"/>
    <s v="DESPACHO DE LA COMISARÍA DE LA POLICÍA P"/>
    <s v="GASTO CORRIENTE"/>
    <n v="3000"/>
    <s v="SERVICIOS GENERALES"/>
    <n v="3721"/>
    <s v="PASAJES TERRESTRES"/>
    <n v="0"/>
    <s v="SIN DESCRIPCIÓN PARA DESTINOS 00"/>
    <n v="0"/>
    <n v="0"/>
    <n v="0"/>
    <n v="0"/>
    <n v="0"/>
    <n v="0"/>
    <n v="0"/>
    <n v="0"/>
    <n v="0"/>
    <n v="0"/>
    <n v="0"/>
    <n v="0"/>
    <n v="0"/>
    <n v="0"/>
    <n v="0"/>
    <m/>
    <n v="0"/>
    <m/>
    <m/>
    <n v="0"/>
    <m/>
  </r>
  <r>
    <s v="1.1-00-2404_24618012_24372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721"/>
    <s v="PASAJES TERRESTRES"/>
    <n v="0"/>
    <s v="SIN DESCRIPCIÓN PARA DESTINOS 00"/>
    <n v="2480"/>
    <n v="2480"/>
    <n v="0"/>
    <n v="0"/>
    <n v="0"/>
    <n v="0"/>
    <n v="0"/>
    <n v="2480"/>
    <n v="0"/>
    <n v="0"/>
    <n v="0"/>
    <n v="0"/>
    <n v="0"/>
    <n v="2480"/>
    <n v="0"/>
    <m/>
    <n v="0"/>
    <m/>
    <m/>
    <n v="0"/>
    <n v="2480"/>
  </r>
  <r>
    <s v="1.1-00-2417_24456037_24372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3000"/>
    <s v="SERVICIOS GENERALES"/>
    <n v="3721"/>
    <s v="PASAJES TERRESTRES"/>
    <n v="0"/>
    <s v="SIN DESCRIPCIÓN PARA DESTINOS 00"/>
    <n v="3000"/>
    <n v="0"/>
    <n v="3000"/>
    <n v="3000"/>
    <n v="0"/>
    <n v="0"/>
    <n v="0"/>
    <n v="0"/>
    <n v="0"/>
    <n v="3000"/>
    <n v="0"/>
    <n v="0"/>
    <n v="3000"/>
    <n v="0"/>
    <n v="-3000"/>
    <m/>
    <n v="0"/>
    <m/>
    <m/>
    <n v="0"/>
    <n v="3000"/>
  </r>
  <r>
    <s v="1.1-00-2402_2417007_24375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751"/>
    <s v="VIÁTICOS EN EL PAÍS"/>
    <n v="0"/>
    <s v="SIN DESCRIPCIÓN PARA DESTINOS 00"/>
    <n v="3300"/>
    <n v="0"/>
    <n v="0"/>
    <n v="0"/>
    <n v="0"/>
    <n v="0"/>
    <n v="0"/>
    <n v="3300"/>
    <n v="0"/>
    <n v="0"/>
    <n v="0"/>
    <n v="0"/>
    <n v="0"/>
    <n v="0"/>
    <n v="-3300"/>
    <m/>
    <n v="0"/>
    <m/>
    <m/>
    <n v="0"/>
    <n v="3300"/>
  </r>
  <r>
    <s v="1.1-00-2401_2463003_2437510"/>
    <s v="1.1-00-24"/>
    <x v="1"/>
    <s v="1.3.4"/>
    <s v="GOBIERNO"/>
    <s v="COORDINACION DE LA POLITICA DE GOBIERNO"/>
    <s v="FUNCIÓN PÚBLICA"/>
    <s v="E"/>
    <s v="Actividades del sector público, que realiza en for"/>
    <s v="01_24"/>
    <s v="PRESIDENCIA"/>
    <n v="6"/>
    <s v="GOBIERNO EFECTIVO"/>
    <n v="3"/>
    <s v="DESPACHO DE LA JEFATURA DE GABINETE"/>
    <s v="003_24"/>
    <s v="JEFATURA DE GABINETE"/>
    <s v="GASTO CORRIENTE"/>
    <n v="3000"/>
    <s v="SERVICIOS GENERALES"/>
    <n v="3751"/>
    <s v="VIÁTICOS EN EL PAÍS"/>
    <n v="0"/>
    <s v="SIN DESCRIPCIÓN PARA DESTINOS 00"/>
    <n v="11397.95"/>
    <n v="11397.95"/>
    <n v="0"/>
    <n v="0"/>
    <n v="0"/>
    <n v="0"/>
    <n v="0"/>
    <n v="11397.95"/>
    <n v="0"/>
    <n v="0"/>
    <n v="0"/>
    <n v="0"/>
    <n v="0"/>
    <n v="11397.95"/>
    <n v="0"/>
    <m/>
    <n v="0"/>
    <m/>
    <m/>
    <n v="0"/>
    <n v="11397.95"/>
  </r>
  <r>
    <s v="1.1-00-2408_24741025_24375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751"/>
    <s v="VIÁTICOS EN EL PAÍS"/>
    <n v="0"/>
    <s v="SIN DESCRIPCIÓN PARA DESTINOS 00"/>
    <n v="0"/>
    <n v="0"/>
    <n v="0"/>
    <n v="0"/>
    <n v="0"/>
    <n v="0"/>
    <n v="0"/>
    <n v="0"/>
    <n v="0"/>
    <n v="0"/>
    <n v="0"/>
    <n v="0"/>
    <n v="0"/>
    <n v="0"/>
    <n v="0"/>
    <m/>
    <n v="0"/>
    <n v="35000"/>
    <m/>
    <n v="35000"/>
    <n v="35000"/>
  </r>
  <r>
    <s v="1.1-00-2402_2417007_24379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791"/>
    <s v="OTROS SERVICIOS DE TRASLADO Y HOSPEDAJE"/>
    <n v="0"/>
    <s v="SIN DESCRIPCIÓN PARA DESTINOS 00"/>
    <n v="8000"/>
    <n v="0"/>
    <n v="0"/>
    <n v="0"/>
    <n v="0"/>
    <n v="0"/>
    <n v="0"/>
    <n v="8000"/>
    <n v="0"/>
    <n v="0"/>
    <n v="0"/>
    <n v="0"/>
    <n v="0"/>
    <n v="0"/>
    <n v="-8000"/>
    <m/>
    <n v="0"/>
    <m/>
    <m/>
    <n v="0"/>
    <n v="8000"/>
  </r>
  <r>
    <s v="1.1-00-2404_24618012_24379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791"/>
    <s v="OTROS SERVICIOS DE TRASLADO Y HOSPEDAJE"/>
    <n v="0"/>
    <s v="SIN DESCRIPCIÓN PARA DESTINOS 00"/>
    <n v="3500"/>
    <n v="3500"/>
    <n v="0"/>
    <n v="0"/>
    <n v="0"/>
    <n v="0"/>
    <n v="0"/>
    <n v="3500"/>
    <n v="0"/>
    <n v="0"/>
    <n v="0"/>
    <n v="0"/>
    <n v="0"/>
    <n v="3500"/>
    <n v="0"/>
    <m/>
    <n v="0"/>
    <m/>
    <m/>
    <n v="0"/>
    <n v="3500"/>
  </r>
  <r>
    <s v="1.1-00-2401_2452002_243821XX"/>
    <s v="1.1-00-24"/>
    <x v="1"/>
    <s v="1.3.4"/>
    <s v="GOBIERNO"/>
    <s v="COORDINACION DE LA POLITICA DE GOBIERNO"/>
    <s v="FUNCIÓN PÚBLICA"/>
    <s v="E"/>
    <s v="Actividades del sector público, que realiza en for"/>
    <s v="01_24"/>
    <s v="PRESIDENCIA"/>
    <n v="5"/>
    <s v="SOCIEDAD COHESIVA Y RESILENTE"/>
    <n v="2"/>
    <s v="ATENCIÓN A EVENTOS DEL GOBIERNO MUNICIPAL  Y AGENDA GUBERNAMENTAL"/>
    <s v="002_24"/>
    <s v="DIRECCIÓN GENERAL DE RELACIONES PÚBLICAS"/>
    <s v="GASTO CORRIENTE"/>
    <n v="3000"/>
    <s v="SERVICIOS GENERALES"/>
    <n v="3821"/>
    <s v="GASTOS DE ORDEN  SOCIAL Y CULTURAL"/>
    <s v="XX"/>
    <s v="POSADA GENERAL"/>
    <n v="0"/>
    <n v="0"/>
    <n v="0"/>
    <n v="0"/>
    <n v="0"/>
    <n v="0"/>
    <n v="0"/>
    <n v="0"/>
    <n v="0"/>
    <n v="0"/>
    <n v="0"/>
    <n v="0"/>
    <n v="0"/>
    <m/>
    <n v="0"/>
    <m/>
    <n v="0"/>
    <m/>
    <m/>
    <n v="0"/>
    <n v="0"/>
  </r>
  <r>
    <s v="1.1-00-2401_2452002_2438210"/>
    <s v="1.1-00-24"/>
    <x v="1"/>
    <s v="1.3.4"/>
    <s v="GOBIERNO"/>
    <s v="COORDINACION DE LA POLITICA DE GOBIERNO"/>
    <s v="FUNCIÓN PÚBLICA"/>
    <s v="E"/>
    <s v="Actividades del sector público, que realiza en for"/>
    <s v="01_24"/>
    <s v="PRESIDENCIA"/>
    <n v="5"/>
    <s v="SOCIEDAD COHESIVA Y RESILENTE"/>
    <n v="2"/>
    <s v="ATENCIÓN A EVENTOS DEL GOBIERNO MUNICIPAL  Y AGENDA GUBERNAMENTAL"/>
    <s v="002_24"/>
    <s v="DIRECCIÓN GENERAL DE RELACIONES PÚBLICAS"/>
    <s v="GASTO CORRIENTE"/>
    <n v="3000"/>
    <s v="SERVICIOS GENERALES"/>
    <n v="3821"/>
    <s v="GASTOS DE ORDEN  SOCIAL Y CULTURAL"/>
    <n v="0"/>
    <s v="SIN DESCRIPCIÓN PARA DESTINOS 00"/>
    <n v="0"/>
    <n v="850588.4"/>
    <n v="0"/>
    <n v="0"/>
    <n v="0"/>
    <n v="0"/>
    <n v="0"/>
    <n v="0"/>
    <n v="0"/>
    <n v="0"/>
    <n v="0"/>
    <n v="850588.4"/>
    <n v="-850588.4"/>
    <n v="850588.4"/>
    <n v="850588.4"/>
    <m/>
    <n v="0"/>
    <m/>
    <m/>
    <n v="0"/>
    <n v="0"/>
  </r>
  <r>
    <s v="1.1-00-2401_2455005_2438210"/>
    <s v="1.1-00-24"/>
    <x v="1"/>
    <s v="1.3.4"/>
    <s v="GOBIERNO"/>
    <s v="COORDINACION DE LA POLITICA DE GOBIERNO"/>
    <s v="FUNCIÓN PÚBLICA"/>
    <s v="E"/>
    <s v="Actividades del sector público, que realiza en for"/>
    <s v="01_24"/>
    <s v="PRESIDENCIA"/>
    <n v="5"/>
    <s v="SOCIEDAD COHESIVA Y RESILENTE"/>
    <n v="5"/>
    <s v="RELACIONES GUBERNAMENTALES"/>
    <s v="005_24"/>
    <s v="DIRECCIÓN GENERAL DE RELACIONES GUBERNAM"/>
    <s v="GASTO CORRIENTE"/>
    <n v="3000"/>
    <s v="SERVICIOS GENERALES"/>
    <n v="3821"/>
    <s v="GASTOS DE ORDEN  SOCIAL Y CULTURAL"/>
    <n v="0"/>
    <s v="SIN DESCRIPCIÓN PARA DESTINOS 00"/>
    <n v="850588.4"/>
    <n v="500000"/>
    <n v="200622"/>
    <n v="200622"/>
    <n v="177422"/>
    <n v="168722"/>
    <n v="168722"/>
    <n v="649966.4"/>
    <n v="0"/>
    <n v="350588.4"/>
    <n v="0"/>
    <n v="0"/>
    <n v="350588.4"/>
    <n v="500000"/>
    <n v="-350588.4"/>
    <m/>
    <n v="0"/>
    <m/>
    <n v="-150000"/>
    <n v="-150000"/>
    <n v="700588.4"/>
  </r>
  <r>
    <s v="1.1-00-2401_2455005_243821XX"/>
    <s v="1.1-00-24"/>
    <x v="1"/>
    <s v="1.3.4"/>
    <s v="GOBIERNO"/>
    <s v="COORDINACION DE LA POLITICA DE GOBIERNO"/>
    <s v="FUNCIÓN PÚBLICA"/>
    <s v="E"/>
    <s v="Actividades del sector público, que realiza en for"/>
    <s v="01_24"/>
    <s v="PRESIDENCIA"/>
    <n v="5"/>
    <s v="SOCIEDAD COHESIVA Y RESILENTE"/>
    <n v="5"/>
    <s v="RELACIONES GUBERNAMENTALES"/>
    <s v="005_24"/>
    <s v="DIRECCIÓN GENERAL DE RELACIONES GUBERNAM"/>
    <s v="GASTO CORRIENTE"/>
    <n v="3000"/>
    <s v="SERVICIOS GENERALES"/>
    <n v="3821"/>
    <s v="GASTOS DE ORDEN  SOCIAL Y CULTURAL"/>
    <s v="XX"/>
    <s v="POSADA GENERAL"/>
    <n v="0"/>
    <n v="0"/>
    <n v="0"/>
    <n v="0"/>
    <n v="0"/>
    <n v="0"/>
    <n v="0"/>
    <n v="0"/>
    <n v="0"/>
    <n v="0"/>
    <n v="0"/>
    <n v="0"/>
    <n v="0"/>
    <n v="1000000"/>
    <n v="1000000"/>
    <m/>
    <n v="0"/>
    <n v="1000000"/>
    <m/>
    <n v="1000000"/>
    <n v="1000000"/>
  </r>
  <r>
    <s v="1.1-00-2401_2455005_24382132"/>
    <s v="1.1-00-24"/>
    <x v="1"/>
    <s v="1.3.4"/>
    <s v="GOBIERNO"/>
    <s v="COORDINACION DE LA POLITICA DE GOBIERNO"/>
    <s v="FUNCIÓN PÚBLICA"/>
    <s v="E"/>
    <s v="Actividades del sector público, que realiza en for"/>
    <s v="01_24"/>
    <s v="PRESIDENCIA"/>
    <n v="5"/>
    <s v="SOCIEDAD COHESIVA Y RESILENTE"/>
    <n v="5"/>
    <s v="RELACIONES GUBERNAMENTALES"/>
    <s v="005_24"/>
    <s v="DIRECCIÓN GENERAL DE RELACIONES GUBERNAM"/>
    <s v="GASTO CORRIENTE"/>
    <n v="3000"/>
    <s v="SERVICIOS GENERALES"/>
    <n v="3821"/>
    <s v="GASTOS DE ORDEN  SOCIAL Y CULTURAL"/>
    <n v="32"/>
    <s v="INFORME DE GOBIERNO"/>
    <n v="500000"/>
    <n v="0"/>
    <n v="0"/>
    <n v="0"/>
    <n v="0"/>
    <n v="0"/>
    <n v="0"/>
    <n v="500000"/>
    <n v="0"/>
    <n v="500000"/>
    <n v="0"/>
    <n v="0"/>
    <n v="500000"/>
    <n v="0"/>
    <n v="-500000"/>
    <m/>
    <n v="0"/>
    <m/>
    <m/>
    <n v="0"/>
    <n v="500000"/>
  </r>
  <r>
    <s v="1.1-00-2402_2417007_24382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821"/>
    <s v="GASTOS DE ORDEN  SOCIAL Y CULTURAL"/>
    <n v="0"/>
    <s v="SIN DESCRIPCIÓN PARA DESTINOS 00"/>
    <n v="145000"/>
    <n v="160000"/>
    <n v="29000.01"/>
    <n v="29000.01"/>
    <n v="14000.01"/>
    <n v="14000.01"/>
    <n v="14000.01"/>
    <n v="115999.99"/>
    <n v="0"/>
    <n v="0"/>
    <n v="0"/>
    <n v="0"/>
    <n v="0"/>
    <n v="160000"/>
    <n v="15000"/>
    <m/>
    <n v="0"/>
    <m/>
    <m/>
    <n v="0"/>
    <n v="145000"/>
  </r>
  <r>
    <s v="1.1-00-2402_24311009_24382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ORRIENTE"/>
    <n v="3000"/>
    <s v="SERVICIOS GENERALES"/>
    <n v="3821"/>
    <s v="GASTOS DE ORDEN  SOCIAL Y CULTURAL"/>
    <n v="0"/>
    <s v="SIN DESCRIPCIÓN PARA DESTINOS 00"/>
    <n v="200000"/>
    <n v="200000"/>
    <n v="0"/>
    <n v="0"/>
    <n v="0"/>
    <n v="0"/>
    <n v="0"/>
    <n v="200000"/>
    <n v="0"/>
    <n v="0"/>
    <n v="0"/>
    <n v="0"/>
    <n v="0"/>
    <n v="200000"/>
    <n v="0"/>
    <m/>
    <n v="0"/>
    <m/>
    <m/>
    <n v="0"/>
    <n v="200000"/>
  </r>
  <r>
    <s v="1.1-00-2402_24114010_24382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ORRIENTE"/>
    <n v="3000"/>
    <s v="SERVICIOS GENERALES"/>
    <n v="3821"/>
    <s v="GASTOS DE ORDEN  SOCIAL Y CULTURAL"/>
    <n v="0"/>
    <s v="SIN DESCRIPCIÓN PARA DESTINOS 00"/>
    <n v="1246800"/>
    <n v="1000000"/>
    <n v="1217304"/>
    <n v="504600"/>
    <n v="504600"/>
    <n v="0"/>
    <n v="0"/>
    <n v="29496"/>
    <n v="0"/>
    <n v="396800"/>
    <n v="0"/>
    <n v="150000"/>
    <n v="246800"/>
    <n v="1000000"/>
    <n v="-246800"/>
    <m/>
    <n v="0"/>
    <m/>
    <m/>
    <n v="0"/>
    <n v="1246800"/>
  </r>
  <r>
    <s v="1.1-00-2402_24115010_2438210"/>
    <s v="1.1-00-24"/>
    <x v="1"/>
    <s v="1.3.4"/>
    <s v="GOBIERNO"/>
    <s v="COORDINACION DE LA POLITICA DE GOBIERNO"/>
    <s v="FUNCIÓN PÚBLICA"/>
    <s v="F"/>
    <s v="Actividades destinadas a la promoción y fomento de"/>
    <s v="02_24"/>
    <s v="SECRETARÍA GENERAL DEL AYUNTAMIENTO"/>
    <n v="1"/>
    <s v="CORRESPONSABILIDAD SOCIAL (TRANSVERSAL)"/>
    <n v="15"/>
    <s v="ESPACIOS DE PAZ"/>
    <s v="010_24"/>
    <s v="DIRECCIÓN GENERAL DE CULTURA DE LA PAZ Y CORRESPONSABILIDAD"/>
    <s v="GASTO CORRIENTE"/>
    <n v="3000"/>
    <s v="SERVICIOS GENERALES"/>
    <n v="3821"/>
    <s v="GASTOS DE ORDEN  SOCIAL Y CULTURAL"/>
    <n v="0"/>
    <s v="SIN DESCRIPCIÓN PARA DESTINOS 00"/>
    <n v="603200"/>
    <n v="1000000"/>
    <n v="603200"/>
    <n v="603200"/>
    <n v="0"/>
    <n v="0"/>
    <n v="0"/>
    <n v="0"/>
    <n v="0"/>
    <n v="0"/>
    <n v="0"/>
    <n v="396800"/>
    <n v="-396800"/>
    <n v="2000000"/>
    <n v="1396800"/>
    <m/>
    <n v="0"/>
    <n v="1396800"/>
    <m/>
    <n v="1396800"/>
    <n v="2000000"/>
  </r>
  <r>
    <s v="1.1-00-2404_24618012_24382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821"/>
    <s v="GASTOS DE ORDEN  SOCIAL Y CULTURAL"/>
    <n v="0"/>
    <s v="SIN DESCRIPCIÓN PARA DESTINOS 00"/>
    <n v="1000000"/>
    <n v="1000000"/>
    <n v="0"/>
    <n v="0"/>
    <n v="0"/>
    <n v="0"/>
    <n v="0"/>
    <n v="1000000"/>
    <n v="0"/>
    <n v="0"/>
    <n v="0"/>
    <n v="0"/>
    <n v="0"/>
    <n v="1000000"/>
    <n v="0"/>
    <m/>
    <n v="0"/>
    <m/>
    <m/>
    <n v="0"/>
    <n v="1000000"/>
  </r>
  <r>
    <s v="1.1-00-2405_24621015_2438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821"/>
    <s v="GASTOS DE ORDEN  SOCIAL Y CULTURAL"/>
    <n v="0"/>
    <s v="SIN DESCRIPCIÓN PARA DESTINOS 00"/>
    <n v="639567.19999999995"/>
    <n v="639567.19999999995"/>
    <n v="514777.25"/>
    <n v="514777.25"/>
    <n v="0"/>
    <n v="0"/>
    <n v="0"/>
    <n v="124789.94999999995"/>
    <n v="0"/>
    <n v="0"/>
    <n v="0"/>
    <n v="0"/>
    <n v="0"/>
    <n v="639567.19999999995"/>
    <n v="0"/>
    <m/>
    <n v="0"/>
    <m/>
    <m/>
    <n v="0"/>
    <n v="639567.19999999995"/>
  </r>
  <r>
    <s v="1.1-00-2406_24526016_2438210"/>
    <s v="1.1-00-24"/>
    <x v="1"/>
    <s v="2.7.1"/>
    <s v="DESARROLLO SOCIAL"/>
    <s v="OTROS ASUNTOS SOCIALES"/>
    <s v="OTROS ASUNTOS SOCIALES"/>
    <s v="S"/>
    <s v="Definidos en el Presupuesto de Egresos y los que s"/>
    <s v="06_24"/>
    <s v="COORDINACIÓN GENERAL DE CONSTRUCCIÓN DE COMUNIDAD"/>
    <n v="5"/>
    <s v="SOCIEDAD COHESIVA Y RESILENTE"/>
    <n v="26"/>
    <s v="APOYO A LAS AGENCIAS Y DELEGACIONES DEL MUNICIPIO"/>
    <s v="016_24"/>
    <s v="DESPACHO DE LA COORDINACIÓN GENERAL DE C"/>
    <s v="GASTO CORRIENTE"/>
    <n v="3000"/>
    <s v="SERVICIOS GENERALES"/>
    <n v="3821"/>
    <s v="GASTOS DE ORDEN  SOCIAL Y CULTURAL"/>
    <n v="0"/>
    <s v="SIN DESCRIPCIÓN PARA DESTINOS 00"/>
    <n v="4000000"/>
    <n v="4000000"/>
    <n v="3955136"/>
    <n v="2865200"/>
    <n v="0"/>
    <n v="0"/>
    <n v="0"/>
    <n v="44864"/>
    <n v="0"/>
    <n v="0"/>
    <n v="0"/>
    <n v="0"/>
    <n v="0"/>
    <n v="4000000"/>
    <n v="0"/>
    <m/>
    <n v="0"/>
    <m/>
    <m/>
    <n v="0"/>
    <n v="4000000"/>
  </r>
  <r>
    <s v="1.1-00-2406_24529017_2438210"/>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3000"/>
    <s v="SERVICIOS GENERALES"/>
    <n v="3821"/>
    <s v="GASTOS DE ORDEN  SOCIAL Y CULTURAL"/>
    <n v="0"/>
    <s v="SIN DESCRIPCIÓN PARA DESTINOS 00"/>
    <n v="400000"/>
    <n v="400000"/>
    <n v="74611.199999999997"/>
    <n v="74611.199999999997"/>
    <n v="74611.199999999997"/>
    <n v="0"/>
    <n v="0"/>
    <n v="325388.79999999999"/>
    <n v="0"/>
    <n v="0"/>
    <n v="0"/>
    <n v="0"/>
    <n v="0"/>
    <n v="1300000"/>
    <n v="900000"/>
    <m/>
    <n v="0"/>
    <m/>
    <n v="-68000"/>
    <n v="-68000"/>
    <n v="332000"/>
  </r>
  <r>
    <s v="1.1-00-2406_24529017_24382115"/>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3000"/>
    <s v="SERVICIOS GENERALES"/>
    <n v="3821"/>
    <s v="GASTOS DE ORDEN  SOCIAL Y CULTURAL"/>
    <n v="15"/>
    <s v="FESTIVAL MAROMETA"/>
    <n v="1500000"/>
    <n v="1500000"/>
    <n v="1492920"/>
    <n v="1492920"/>
    <n v="1492920"/>
    <n v="1492920"/>
    <n v="1492920"/>
    <n v="7080"/>
    <n v="0"/>
    <n v="0"/>
    <n v="0"/>
    <n v="0"/>
    <n v="0"/>
    <n v="2000000"/>
    <n v="500000"/>
    <m/>
    <n v="0"/>
    <m/>
    <m/>
    <n v="0"/>
    <n v="1500000"/>
  </r>
  <r>
    <s v="1.1-00-2406_24529017_24382116"/>
    <s v="1.1-00-24"/>
    <x v="1"/>
    <s v="2.4.2"/>
    <s v="DESARROLLO SOCIAL"/>
    <s v="RECREACION, CULTURA Y OTRAS MANIFESTACIONES SOCIALES"/>
    <s v="CULTURA"/>
    <s v="F"/>
    <s v="Actividades destinadas a la promoción y fomento de"/>
    <s v="06_24"/>
    <s v="COORDINACIÓN GENERAL DE CONSTRUCCIÓN DE COMUNIDAD"/>
    <n v="5"/>
    <s v="SOCIEDAD COHESIVA Y RESILENTE"/>
    <n v="29"/>
    <s v="POLITICA CULTURAL DE TLAJOMULCO DE ZUÑIGA"/>
    <s v="017_24"/>
    <s v="DIRECCIÓN GENERAL DE CULTURA"/>
    <s v="GASTO CORRIENTE"/>
    <n v="3000"/>
    <s v="SERVICIOS GENERALES"/>
    <n v="3821"/>
    <s v="GASTOS DE ORDEN  SOCIAL Y CULTURAL"/>
    <n v="16"/>
    <s v="DIA DEL MAESTRO"/>
    <n v="600000"/>
    <n v="600000"/>
    <n v="589860"/>
    <n v="589860"/>
    <n v="589860"/>
    <n v="589860"/>
    <n v="589860"/>
    <n v="10140"/>
    <n v="0"/>
    <n v="0"/>
    <n v="0"/>
    <n v="0"/>
    <n v="0"/>
    <n v="900000"/>
    <n v="300000"/>
    <m/>
    <n v="0"/>
    <m/>
    <m/>
    <n v="0"/>
    <n v="600000"/>
  </r>
  <r>
    <s v="1.1-00-2406_24530018_2438210"/>
    <s v="1.1-00-24"/>
    <x v="1"/>
    <s v="2.7.1"/>
    <s v="DESARROLLO SOCIAL"/>
    <s v="OTROS ASUNTOS SOCIALES"/>
    <s v="OTROS ASUNTOS SOCIALES"/>
    <s v="S"/>
    <s v="Definidos en el Presupuesto de Egresos y los que s"/>
    <s v="06_24"/>
    <s v="COORDINACIÓN GENERAL DE CONSTRUCCIÓN DE COMUNIDAD"/>
    <n v="5"/>
    <s v="SOCIEDAD COHESIVA Y RESILENTE"/>
    <n v="30"/>
    <s v="BECAS  A ESTUDIANTES"/>
    <s v="018_24"/>
    <s v="DIRECCIÓN GENERAL DE POLÍTICA SOCIAL"/>
    <s v="GASTO CORRIENTE"/>
    <n v="3000"/>
    <s v="SERVICIOS GENERALES"/>
    <n v="3821"/>
    <s v="GASTOS DE ORDEN  SOCIAL Y CULTURAL"/>
    <n v="0"/>
    <s v="SIN DESCRIPCIÓN PARA DESTINOS 00"/>
    <n v="74530"/>
    <n v="74530"/>
    <n v="0"/>
    <n v="0"/>
    <n v="0"/>
    <n v="0"/>
    <n v="0"/>
    <n v="74530"/>
    <n v="0"/>
    <n v="0"/>
    <n v="0"/>
    <n v="0"/>
    <n v="0"/>
    <n v="74530"/>
    <n v="0"/>
    <m/>
    <n v="0"/>
    <m/>
    <m/>
    <n v="0"/>
    <n v="74530"/>
  </r>
  <r>
    <s v="1.1-00-2409_24842026_24382128"/>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28"/>
    <s v="ROSCA DE REYES"/>
    <n v="200000"/>
    <n v="200000"/>
    <n v="200000"/>
    <n v="200000"/>
    <n v="200000"/>
    <n v="200000"/>
    <n v="200000"/>
    <n v="0"/>
    <n v="0"/>
    <n v="0"/>
    <n v="0"/>
    <n v="0"/>
    <n v="0"/>
    <n v="200000"/>
    <n v="0"/>
    <m/>
    <n v="0"/>
    <m/>
    <m/>
    <n v="0"/>
    <n v="200000"/>
  </r>
  <r>
    <s v="1.1-00-2409_24842026_24382127"/>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27"/>
    <s v="ARBOL NAVIDEÑO"/>
    <n v="0"/>
    <n v="450000"/>
    <n v="0"/>
    <n v="0"/>
    <n v="0"/>
    <n v="0"/>
    <n v="0"/>
    <n v="0"/>
    <n v="0"/>
    <n v="0"/>
    <n v="0"/>
    <n v="450000"/>
    <n v="-450000"/>
    <n v="450000"/>
    <n v="450000"/>
    <m/>
    <n v="0"/>
    <m/>
    <m/>
    <n v="0"/>
    <n v="0"/>
  </r>
  <r>
    <s v="1.1-00-2409_24842026_24382123"/>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23"/>
    <s v="CABALGATA"/>
    <n v="740080"/>
    <n v="500000"/>
    <n v="740080"/>
    <n v="740080"/>
    <n v="740080"/>
    <n v="740080"/>
    <n v="740080"/>
    <n v="0"/>
    <n v="0"/>
    <n v="250000"/>
    <n v="0"/>
    <n v="9920"/>
    <n v="240080"/>
    <n v="500000"/>
    <n v="-240080"/>
    <m/>
    <n v="0"/>
    <m/>
    <m/>
    <n v="0"/>
    <n v="740080"/>
  </r>
  <r>
    <s v="1.1-00-2409_24842026_24382124"/>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24"/>
    <s v="EXPO AGROPECUARIA"/>
    <n v="640000"/>
    <n v="500000"/>
    <n v="640000"/>
    <n v="640000"/>
    <n v="640000"/>
    <n v="640000"/>
    <n v="640000"/>
    <n v="0"/>
    <n v="0"/>
    <n v="150000"/>
    <n v="0"/>
    <n v="10000"/>
    <n v="140000"/>
    <n v="500000"/>
    <n v="-140000"/>
    <m/>
    <n v="0"/>
    <m/>
    <m/>
    <n v="0"/>
    <n v="640000"/>
  </r>
  <r>
    <s v="1.1-00-2409_24842026_24382125"/>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25"/>
    <s v="CHARRERIA"/>
    <n v="1287600"/>
    <n v="615000"/>
    <n v="1287600"/>
    <n v="1287600"/>
    <n v="556800"/>
    <n v="453560"/>
    <n v="453560"/>
    <n v="0"/>
    <n v="0"/>
    <n v="700000"/>
    <n v="0"/>
    <n v="27400"/>
    <n v="672600"/>
    <n v="600000"/>
    <n v="-687600"/>
    <m/>
    <n v="0"/>
    <m/>
    <m/>
    <n v="0"/>
    <n v="1287600"/>
  </r>
  <r>
    <s v="1.1-00-2409_24842026_24382126"/>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26"/>
    <s v="MICTLAN"/>
    <n v="0"/>
    <n v="735000"/>
    <n v="0"/>
    <n v="0"/>
    <n v="0"/>
    <n v="0"/>
    <n v="0"/>
    <n v="0"/>
    <n v="0"/>
    <n v="15000"/>
    <n v="0"/>
    <n v="750000"/>
    <n v="-735000"/>
    <n v="750000"/>
    <n v="750000"/>
    <m/>
    <n v="0"/>
    <m/>
    <m/>
    <n v="0"/>
    <n v="0"/>
  </r>
  <r>
    <s v="1.1-00-2409_24842026_24382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ORRIENTE"/>
    <n v="3000"/>
    <s v="SERVICIOS GENERALES"/>
    <n v="3821"/>
    <s v="GASTOS DE ORDEN  SOCIAL Y CULTURAL"/>
    <n v="0"/>
    <s v="SIN DESCRIPCIÓN PARA DESTINOS 00"/>
    <n v="1887360"/>
    <n v="500000"/>
    <n v="2535960"/>
    <n v="2036000"/>
    <n v="1886000"/>
    <n v="1886000"/>
    <n v="1886000"/>
    <n v="-648600"/>
    <n v="0"/>
    <n v="1437360"/>
    <n v="0"/>
    <n v="50000"/>
    <n v="1387360"/>
    <n v="1350000"/>
    <n v="-537360"/>
    <m/>
    <n v="148640"/>
    <m/>
    <n v="600000"/>
    <n v="748640"/>
    <n v="2636000"/>
  </r>
  <r>
    <s v="1.1-00-2409_24847029_24382122"/>
    <s v="1.1-00-24"/>
    <x v="1"/>
    <s v="3.7.1"/>
    <s v="DESARROLLO ECONOMICO"/>
    <s v="TURISMO"/>
    <s v="TURISMO"/>
    <s v="E"/>
    <s v="Actividades del sector público, que realiza en for"/>
    <s v="09_24"/>
    <s v="COORDINACIÓN GENERAL DE DESARROLLO ECONÓMICO"/>
    <n v="8"/>
    <s v="DESARROLLO ECONÓMICO Y EMPLEO"/>
    <n v="47"/>
    <s v="APOYO A TRADICIONES"/>
    <s v="029_24"/>
    <s v="DIRECCIÓN GENERAL DE TURISMO Y PROMOCIÓN"/>
    <s v="GASTO CORRIENTE"/>
    <n v="3000"/>
    <s v="SERVICIOS GENERALES"/>
    <n v="3821"/>
    <s v="GASTOS DE ORDEN  SOCIAL Y CULTURAL"/>
    <n v="22"/>
    <s v="ESCUELA DE CHARRERIA"/>
    <n v="0"/>
    <n v="700000"/>
    <n v="0"/>
    <n v="0"/>
    <n v="0"/>
    <n v="0"/>
    <n v="0"/>
    <n v="0"/>
    <n v="0"/>
    <n v="0"/>
    <n v="0"/>
    <n v="700000"/>
    <n v="-700000"/>
    <n v="700000"/>
    <n v="700000"/>
    <m/>
    <n v="0"/>
    <m/>
    <m/>
    <n v="0"/>
    <n v="0"/>
  </r>
  <r>
    <s v="1.1-00-2410_24448030_24382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3000"/>
    <s v="SERVICIOS GENERALES"/>
    <n v="3821"/>
    <s v="GASTOS DE ORDEN  SOCIAL Y CULTURAL"/>
    <n v="0"/>
    <s v="SIN DESCRIPCIÓN PARA DESTINOS 00"/>
    <n v="619981"/>
    <n v="619981"/>
    <n v="600000"/>
    <n v="600000"/>
    <n v="0"/>
    <n v="0"/>
    <n v="0"/>
    <n v="19981"/>
    <n v="0"/>
    <n v="0"/>
    <n v="0"/>
    <n v="0"/>
    <n v="0"/>
    <n v="619981"/>
    <n v="0"/>
    <m/>
    <n v="0"/>
    <m/>
    <m/>
    <n v="0"/>
    <n v="619981"/>
  </r>
  <r>
    <s v="1.1-00-2417_24456037_24382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ORRIENTE"/>
    <n v="3000"/>
    <s v="SERVICIOS GENERALES"/>
    <n v="3821"/>
    <s v="GASTOS DE ORDEN  SOCIAL Y CULTURAL"/>
    <n v="0"/>
    <s v="SIN DESCRIPCIÓN PARA DESTINOS 00"/>
    <n v="100000"/>
    <n v="100000"/>
    <n v="0"/>
    <n v="0"/>
    <n v="0"/>
    <n v="0"/>
    <n v="0"/>
    <n v="100000"/>
    <n v="0"/>
    <n v="0"/>
    <n v="0"/>
    <n v="0"/>
    <n v="0"/>
    <n v="100000"/>
    <n v="0"/>
    <m/>
    <n v="0"/>
    <m/>
    <m/>
    <n v="0"/>
    <n v="100000"/>
  </r>
  <r>
    <s v="1.1-00-2405_24621015_2439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911"/>
    <s v="SERVICIOS FUNERARIOS Y DE CEMENTERIOS"/>
    <n v="0"/>
    <s v="SIN DESCRIPCIÓN PARA DESTINOS 00"/>
    <n v="700000"/>
    <n v="700000"/>
    <n v="297933.06"/>
    <n v="297933.06"/>
    <n v="297933.06"/>
    <n v="297933.06"/>
    <n v="297933.06"/>
    <n v="402066.94"/>
    <n v="0"/>
    <n v="0"/>
    <n v="0"/>
    <n v="0"/>
    <n v="0"/>
    <n v="700000"/>
    <n v="0"/>
    <m/>
    <n v="0"/>
    <m/>
    <m/>
    <n v="0"/>
    <n v="700000"/>
  </r>
  <r>
    <s v="212-404_24619013_2439210"/>
    <s v="212-4"/>
    <x v="6"/>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0"/>
    <n v="0"/>
    <n v="1135715.3"/>
    <n v="1135715.3"/>
    <n v="1135715.3"/>
    <n v="1135715.3"/>
    <n v="962700.85"/>
    <n v="-1135715.3"/>
    <n v="0"/>
    <n v="0"/>
    <n v="0"/>
    <n v="0"/>
    <n v="0"/>
    <n v="0"/>
    <n v="0"/>
    <m/>
    <n v="0"/>
    <n v="1135715.3"/>
    <m/>
    <n v="1135715.3"/>
    <n v="1135715.3"/>
  </r>
  <r>
    <s v="212-304_24619013_2439210"/>
    <s v="212-3"/>
    <x v="7"/>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0"/>
    <n v="0"/>
    <n v="0"/>
    <n v="1135715.3"/>
    <n v="1135715.3"/>
    <n v="0"/>
    <n v="0"/>
    <n v="0"/>
    <n v="0"/>
    <n v="0"/>
    <n v="0"/>
    <n v="0"/>
    <n v="0"/>
    <n v="0"/>
    <n v="0"/>
    <m/>
    <n v="0"/>
    <m/>
    <m/>
    <n v="0"/>
    <n v="0"/>
  </r>
  <r>
    <s v="2.6-05-2304_24619013_2439210"/>
    <s v="2.6-05-23"/>
    <x v="8"/>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38913"/>
    <n v="0"/>
    <n v="38913"/>
    <n v="38913"/>
    <n v="38913"/>
    <n v="38913"/>
    <n v="38913"/>
    <n v="0"/>
    <n v="38913"/>
    <n v="0"/>
    <n v="0"/>
    <n v="0"/>
    <n v="38913"/>
    <n v="0"/>
    <n v="-38913"/>
    <m/>
    <n v="0"/>
    <m/>
    <m/>
    <n v="0"/>
    <n v="38913"/>
  </r>
  <r>
    <s v="2.6-06-2304_24619013_2439210"/>
    <s v="2.6-06-23"/>
    <x v="9"/>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167669.15"/>
    <n v="0"/>
    <n v="167669.15"/>
    <n v="167669.15"/>
    <n v="167669.15"/>
    <n v="167669.15"/>
    <n v="167669.15"/>
    <n v="0"/>
    <n v="167669.15"/>
    <n v="0"/>
    <n v="0"/>
    <n v="0"/>
    <n v="167669.15"/>
    <n v="0"/>
    <n v="-167669.15"/>
    <m/>
    <n v="0"/>
    <m/>
    <m/>
    <n v="0"/>
    <n v="167669.15"/>
  </r>
  <r>
    <s v="2.6-12-2304_24619013_2439210"/>
    <s v="2.6-12-23"/>
    <x v="10"/>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7445.91"/>
    <n v="0"/>
    <n v="7445.91"/>
    <n v="7445.91"/>
    <n v="7445.91"/>
    <n v="7445.91"/>
    <n v="7445.91"/>
    <n v="0"/>
    <n v="7445.91"/>
    <n v="0"/>
    <n v="0"/>
    <n v="0"/>
    <n v="7445.91"/>
    <n v="0"/>
    <n v="-7445.91"/>
    <m/>
    <n v="0"/>
    <m/>
    <m/>
    <n v="0"/>
    <n v="7445.91"/>
  </r>
  <r>
    <s v="2.5-02-2304_24619013_2439210"/>
    <s v="2.5-02-23"/>
    <x v="11"/>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583718.5"/>
    <n v="0"/>
    <n v="921278.58"/>
    <n v="921278.58"/>
    <n v="921278.58"/>
    <n v="921278.58"/>
    <n v="921278.58"/>
    <n v="-337560.07999999996"/>
    <n v="583718.5"/>
    <n v="0"/>
    <n v="0"/>
    <n v="0"/>
    <n v="583718.5"/>
    <n v="0"/>
    <n v="-583718.5"/>
    <m/>
    <n v="337560.08"/>
    <m/>
    <m/>
    <n v="337560.08"/>
    <n v="921278.58000000007"/>
  </r>
  <r>
    <s v="2.6-14-2304_24619013_2439210"/>
    <s v="2.6-14-23"/>
    <x v="12"/>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0"/>
    <n v="0"/>
    <n v="2676.88"/>
    <n v="2676.88"/>
    <n v="2676.88"/>
    <n v="2676.88"/>
    <n v="2676.88"/>
    <n v="-2676.88"/>
    <n v="0"/>
    <n v="0"/>
    <n v="0"/>
    <n v="0"/>
    <n v="0"/>
    <n v="0"/>
    <n v="0"/>
    <m/>
    <n v="2676.88"/>
    <m/>
    <m/>
    <n v="2676.88"/>
    <n v="2676.88"/>
  </r>
  <r>
    <s v="2.5-01-2304_24619013_2439210"/>
    <s v="2.5-01-23"/>
    <x v="13"/>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1453929.04"/>
    <n v="0"/>
    <n v="2224784.9500000002"/>
    <n v="2224784.9500000002"/>
    <n v="2224784.9500000002"/>
    <n v="2224784.9500000002"/>
    <n v="2224784.9500000002"/>
    <n v="-770855.91000000015"/>
    <n v="1453929.04"/>
    <n v="0"/>
    <n v="0"/>
    <n v="0"/>
    <n v="1453929.04"/>
    <n v="0"/>
    <n v="-1453929.04"/>
    <m/>
    <n v="770855.91"/>
    <m/>
    <m/>
    <n v="770855.91"/>
    <n v="2224784.9500000002"/>
  </r>
  <r>
    <s v="2.6-11-2304_24619013_2439210"/>
    <s v="2.6-11-23"/>
    <x v="14"/>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1270.2"/>
    <n v="0"/>
    <n v="1770.05"/>
    <n v="1770.05"/>
    <n v="1770.05"/>
    <n v="1770.05"/>
    <n v="1770.05"/>
    <n v="-499.84999999999991"/>
    <n v="1270.2"/>
    <n v="0"/>
    <n v="0"/>
    <n v="0"/>
    <n v="1270.2"/>
    <n v="0"/>
    <n v="-1270.2"/>
    <m/>
    <n v="499.85"/>
    <m/>
    <m/>
    <n v="499.85"/>
    <n v="1770.0500000000002"/>
  </r>
  <r>
    <s v="2.6-01-2304_24619013_2439210"/>
    <s v="2.6-01-23"/>
    <x v="15"/>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21"/>
    <s v="Reintegro de Remanentes de Recursos Federales y Estatales"/>
    <n v="0"/>
    <s v="SIN DESCRIPCIÓN PARA DESTINOS 00"/>
    <n v="1000247.19"/>
    <n v="0"/>
    <n v="1000247.19"/>
    <n v="1000247.19"/>
    <n v="1000247.19"/>
    <n v="1000247.19"/>
    <n v="1000247.19"/>
    <n v="0"/>
    <n v="1000247.19"/>
    <n v="0"/>
    <n v="0"/>
    <n v="0"/>
    <n v="1000247.19"/>
    <n v="0"/>
    <n v="-1000247.19"/>
    <m/>
    <n v="0"/>
    <m/>
    <m/>
    <n v="0"/>
    <n v="1000247.19"/>
  </r>
  <r>
    <s v="1.1-00-2402_2417007_243922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ORRIENTE"/>
    <n v="3000"/>
    <s v="SERVICIOS GENERALES"/>
    <n v="3922"/>
    <s v="IMPUESTOS Y DERECHOS"/>
    <n v="0"/>
    <s v="SIN DESCRIPCIÓN PARA DESTINOS 00"/>
    <n v="1500000"/>
    <n v="500000"/>
    <n v="1097045.48"/>
    <n v="978047.07"/>
    <n v="451284.05"/>
    <n v="170922.83"/>
    <n v="170922.83"/>
    <n v="402954.52"/>
    <n v="0"/>
    <n v="1000000"/>
    <n v="0"/>
    <n v="0"/>
    <n v="1000000"/>
    <n v="1500000"/>
    <n v="0"/>
    <m/>
    <n v="0"/>
    <m/>
    <m/>
    <n v="0"/>
    <n v="1500000"/>
  </r>
  <r>
    <s v="1.1-00-2405_24621015_243922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922"/>
    <s v="IMPUESTOS Y DERECHOS"/>
    <n v="0"/>
    <s v="SIN DESCRIPCIÓN PARA DESTINOS 00"/>
    <n v="1000000"/>
    <n v="1000000"/>
    <n v="1095238.06"/>
    <n v="1095238.06"/>
    <n v="472436"/>
    <n v="472436"/>
    <n v="472436"/>
    <n v="-95238.060000000056"/>
    <n v="0"/>
    <n v="0"/>
    <n v="0"/>
    <n v="0"/>
    <n v="0"/>
    <n v="1000000"/>
    <n v="0"/>
    <m/>
    <n v="95238.060000000056"/>
    <m/>
    <m/>
    <n v="95238.060000000056"/>
    <n v="1095238.06"/>
  </r>
  <r>
    <s v="1.1-00-2407_24236022_243922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ORRIENTE"/>
    <n v="3000"/>
    <s v="SERVICIOS GENERALES"/>
    <n v="3922"/>
    <s v="IMPUESTOS Y DERECHOS"/>
    <n v="0"/>
    <s v="SIN DESCRIPCIÓN PARA DESTINOS 00"/>
    <n v="9300000"/>
    <n v="7000000"/>
    <n v="5039628"/>
    <n v="5039628"/>
    <n v="5039628"/>
    <n v="5039628"/>
    <n v="5039628"/>
    <n v="4260372"/>
    <n v="0"/>
    <n v="2300000"/>
    <n v="0"/>
    <n v="0"/>
    <n v="2300000"/>
    <n v="9300000"/>
    <n v="0"/>
    <m/>
    <n v="0"/>
    <m/>
    <m/>
    <n v="0"/>
    <n v="9300000"/>
  </r>
  <r>
    <s v="1.1-00-2404_24619013_2439410"/>
    <s v="1.1-00-24"/>
    <x v="1"/>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3000"/>
    <s v="SERVICIOS GENERALES"/>
    <n v="3941"/>
    <s v="SENTENCIAS Y RESOLUCIONES POR AUTORIDAD COMPETENTE"/>
    <n v="0"/>
    <s v="SIN DESCRIPCIÓN PARA DESTINOS 00"/>
    <n v="1661937.89"/>
    <n v="1661937.89"/>
    <n v="11417"/>
    <n v="11417"/>
    <n v="11417"/>
    <n v="11417"/>
    <n v="11416"/>
    <n v="1650520.89"/>
    <n v="0"/>
    <n v="0"/>
    <n v="0"/>
    <n v="0"/>
    <n v="0"/>
    <n v="1661937.89"/>
    <n v="0"/>
    <m/>
    <n v="0"/>
    <m/>
    <m/>
    <n v="0"/>
    <n v="1661937.89"/>
  </r>
  <r>
    <s v="1.1-00-2405_24621015_2439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941"/>
    <s v="SENTENCIAS Y RESOLUCIONES POR AUTORIDAD COMPETENTE"/>
    <n v="0"/>
    <s v="SIN DESCRIPCIÓN PARA DESTINOS 00"/>
    <n v="10000000"/>
    <n v="10000000"/>
    <n v="8736934.6999999993"/>
    <n v="8736934.6999999993"/>
    <n v="8736934.6999999993"/>
    <n v="8736934.6999999993"/>
    <n v="8736934.6999999993"/>
    <n v="1263065.3000000007"/>
    <n v="0"/>
    <n v="0"/>
    <n v="0"/>
    <n v="0"/>
    <n v="0"/>
    <n v="12000000"/>
    <n v="2000000"/>
    <m/>
    <n v="0"/>
    <m/>
    <m/>
    <n v="0"/>
    <n v="10000000"/>
  </r>
  <r>
    <s v="1.1-00-2408_24740025_2439410"/>
    <s v="1.1-00-24"/>
    <x v="1"/>
    <s v="1.7.1"/>
    <s v="GOBIERNO"/>
    <s v="ASUNTOS DE ORDEN PÚBLICO Y DE SEGURIDAD INTERIOR "/>
    <s v="POLICÍA"/>
    <s v="R"/>
    <s v="Solamente actividades específicas, distintas a las"/>
    <s v="08_24"/>
    <s v="COMISARÍA DE LA POLICÍA PREVENTIVA MUNICIPAL"/>
    <n v="7"/>
    <s v="SEGURIDAD CIUDADANA"/>
    <n v="40"/>
    <s v="CAPACITACIÓN"/>
    <s v="025_24"/>
    <s v="DESPACHO DE LA COMISARÍA DE LA POLICÍA P"/>
    <s v="GASTO CORRIENTE"/>
    <n v="3000"/>
    <s v="SERVICIOS GENERALES"/>
    <n v="3941"/>
    <s v="SENTENCIAS Y RESOLUCIONES POR AUTORIDAD COMPETENTE"/>
    <n v="0"/>
    <s v="SIN DESCRIPCIÓN PARA DESTINOS 00"/>
    <n v="50000"/>
    <n v="50000"/>
    <n v="0"/>
    <n v="0"/>
    <n v="0"/>
    <n v="0"/>
    <n v="0"/>
    <n v="50000"/>
    <n v="0"/>
    <n v="0"/>
    <n v="0"/>
    <n v="0"/>
    <n v="0"/>
    <n v="50000"/>
    <n v="0"/>
    <m/>
    <n v="0"/>
    <n v="60121"/>
    <m/>
    <n v="60121"/>
    <n v="110121"/>
  </r>
  <r>
    <s v="1.1-00-2404_24620014_2439420"/>
    <s v="1.1-00-24"/>
    <x v="1"/>
    <s v="1.3.4"/>
    <s v="GOBIERNO"/>
    <s v="COORDINACION DE LA POLITICA DE GOBIERNO"/>
    <s v="FUNCIÓN PÚBLICA"/>
    <s v="M"/>
    <s v="Actividades de apoyo administrativo desarrolladas "/>
    <s v="04_24"/>
    <s v="TESORERÍA MUNICIPAL"/>
    <n v="6"/>
    <s v="GOBIERNO EFECTIVO"/>
    <n v="20"/>
    <s v="RECURSOS RECAUDADOS DE MANERA EFICIENTE PROGRAMADOS"/>
    <s v="014_24"/>
    <s v="DIRECCIÓN GENERAL DE INGRESOS"/>
    <s v="GASTO CORRIENTE"/>
    <n v="3000"/>
    <s v="SERVICIOS GENERALES"/>
    <n v="3942"/>
    <s v="DIVERSAS DEVOLUCIONES"/>
    <n v="0"/>
    <s v="SIN DESCRIPCIÓN PARA DESTINOS 00"/>
    <n v="450000"/>
    <n v="450000"/>
    <n v="238494.98"/>
    <n v="238494.98"/>
    <n v="238494.98"/>
    <n v="231152.4"/>
    <n v="231029.95"/>
    <n v="211505.02"/>
    <n v="0"/>
    <n v="0"/>
    <n v="0"/>
    <n v="0"/>
    <n v="0"/>
    <n v="750000"/>
    <n v="300000"/>
    <m/>
    <n v="0"/>
    <m/>
    <m/>
    <n v="0"/>
    <n v="450000"/>
  </r>
  <r>
    <s v="1.1-00-2404_24620014_2439510"/>
    <s v="1.1-00-24"/>
    <x v="1"/>
    <s v="1.3.4"/>
    <s v="GOBIERNO"/>
    <s v="COORDINACION DE LA POLITICA DE GOBIERNO"/>
    <s v="FUNCIÓN PÚBLICA"/>
    <s v="M"/>
    <s v="Actividades de apoyo administrativo desarrolladas "/>
    <s v="04_24"/>
    <s v="TESORERÍA MUNICIPAL"/>
    <n v="6"/>
    <s v="GOBIERNO EFECTIVO"/>
    <n v="20"/>
    <s v="RECURSOS RECAUDADOS DE MANERA EFICIENTE PROGRAMADOS"/>
    <s v="014_24"/>
    <s v="DIRECCIÓN GENERAL DE INGRESOS"/>
    <s v="GASTO CORRIENTE"/>
    <n v="3000"/>
    <s v="SERVICIOS GENERALES"/>
    <n v="3951"/>
    <s v="PENAS, MULTAS, ACCESORIOS Y ACTUALIZACIONES"/>
    <n v="0"/>
    <s v="SIN DESCRIPCIÓN PARA DESTINOS 00"/>
    <n v="300000"/>
    <n v="300000"/>
    <n v="0"/>
    <n v="0"/>
    <n v="0"/>
    <n v="0"/>
    <n v="0"/>
    <n v="300000"/>
    <n v="0"/>
    <n v="0"/>
    <n v="0"/>
    <n v="0"/>
    <n v="0"/>
    <n v="300000"/>
    <n v="0"/>
    <m/>
    <n v="0"/>
    <m/>
    <m/>
    <n v="0"/>
    <n v="300000"/>
  </r>
  <r>
    <s v="1.1-00-2404_24618012_24396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ORRIENTE"/>
    <n v="3000"/>
    <s v="SERVICIOS GENERALES"/>
    <n v="3961"/>
    <s v="OTROS GASTOS POR RESPONSABILIDADES"/>
    <n v="0"/>
    <s v="SIN DESCRIPCIÓN PARA DESTINOS 00"/>
    <n v="18000"/>
    <n v="18000"/>
    <n v="15930.4"/>
    <n v="15930.4"/>
    <n v="15930.4"/>
    <n v="15930.4"/>
    <n v="15930.4"/>
    <n v="2069.6000000000004"/>
    <n v="0"/>
    <n v="0"/>
    <n v="0"/>
    <n v="0"/>
    <n v="0"/>
    <n v="18000"/>
    <n v="0"/>
    <m/>
    <n v="0"/>
    <m/>
    <n v="30000"/>
    <n v="30000"/>
    <n v="48000"/>
  </r>
  <r>
    <s v="1.1-00-2405_24621015_243962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ORRIENTE"/>
    <n v="3000"/>
    <s v="SERVICIOS GENERALES"/>
    <n v="3962"/>
    <s v="DIVERSOS GASTOS POR INCIDENTE VIAL"/>
    <n v="0"/>
    <s v="SIN DESCRIPCIÓN PARA DESTINOS 00"/>
    <n v="100000"/>
    <n v="100000"/>
    <n v="65556.800000000003"/>
    <n v="65556.800000000003"/>
    <n v="63904.800000000003"/>
    <n v="63904.800000000003"/>
    <n v="63904.800000000003"/>
    <n v="34443.199999999997"/>
    <n v="0"/>
    <n v="0"/>
    <n v="0"/>
    <n v="0"/>
    <n v="0"/>
    <n v="100000"/>
    <n v="0"/>
    <m/>
    <n v="0"/>
    <m/>
    <m/>
    <n v="0"/>
    <n v="100000"/>
  </r>
  <r>
    <s v="1.1-00-2408_24741025_243962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ORRIENTE"/>
    <n v="3000"/>
    <s v="SERVICIOS GENERALES"/>
    <n v="3962"/>
    <s v="DIVERSOS GASTOS POR INCIDENTE VIAL"/>
    <n v="0"/>
    <s v="SIN DESCRIPCIÓN PARA DESTINOS 00"/>
    <n v="120000"/>
    <n v="120000"/>
    <n v="23490"/>
    <n v="23490"/>
    <n v="8142"/>
    <n v="8142"/>
    <n v="8142"/>
    <n v="96510"/>
    <n v="0"/>
    <n v="0"/>
    <n v="0"/>
    <n v="0"/>
    <n v="0"/>
    <n v="120000"/>
    <n v="0"/>
    <m/>
    <n v="0"/>
    <m/>
    <m/>
    <n v="0"/>
    <n v="120000"/>
  </r>
  <r>
    <s v="1.1-00-2404_24619013_2442110"/>
    <s v="1.1-00-24"/>
    <x v="1"/>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4000"/>
    <s v="TRANSFERENCIAS, ASIGNACIONES, SUBSIDIOS Y OTRAS AYUDAS"/>
    <n v="4211"/>
    <s v="TRANSFERENCIAS OTORGADAS A ENTIDADES PARAESTATALES NO EMPRESARIALES Y NO FINANCIERAS"/>
    <n v="0"/>
    <s v="SIN DESCRIPCIÓN PARA DESTINOS 00"/>
    <n v="2200000"/>
    <n v="2200000"/>
    <n v="2105566.7599999998"/>
    <n v="2105566.7599999998"/>
    <n v="2105566.7599999998"/>
    <n v="2105566.7599999998"/>
    <n v="2105566.7599999998"/>
    <n v="94433.240000000224"/>
    <n v="0"/>
    <n v="0"/>
    <n v="0"/>
    <n v="0"/>
    <n v="0"/>
    <n v="2200000"/>
    <n v="0"/>
    <m/>
    <n v="0"/>
    <m/>
    <m/>
    <n v="0"/>
    <n v="2200000"/>
  </r>
  <r>
    <s v="1.1-00-2410_24448030_24421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4000"/>
    <s v="TRANSFERENCIAS, ASIGNACIONES, SUBSIDIOS Y OTRAS AYUDAS"/>
    <n v="4211"/>
    <s v="TRANSFERENCIAS OTORGADAS A ENTIDADES PARAESTATALES NO EMPRESARIALES Y NO FINANCIERAS"/>
    <n v="0"/>
    <s v="SIN DESCRIPCIÓN PARA DESTINOS 00"/>
    <n v="199200"/>
    <n v="199200"/>
    <n v="0"/>
    <n v="0"/>
    <n v="0"/>
    <n v="0"/>
    <n v="0"/>
    <n v="199200"/>
    <n v="0"/>
    <n v="0"/>
    <n v="0"/>
    <n v="0"/>
    <n v="0"/>
    <n v="199200"/>
    <n v="0"/>
    <m/>
    <n v="0"/>
    <m/>
    <m/>
    <n v="0"/>
    <n v="199200"/>
  </r>
  <r>
    <s v="1.1-00-2412_24151032_2442110"/>
    <s v="1.1-00-24"/>
    <x v="1"/>
    <s v="2.6.3"/>
    <s v="DESARROLLO SOCIAL"/>
    <s v="PROTECCIÓN SOCIAL"/>
    <s v="FAMILIA E HIJOS"/>
    <s v="R"/>
    <s v="Solamente actividades específicas, distintas a las"/>
    <s v="12_24"/>
    <s v="SISTEMA INTEGRAL PARA EL DESARROLLO DE LA FAMILIA (DIF)"/>
    <n v="1"/>
    <s v="CORRESPONSABILIDAD SOCIAL (TRANSVERSAL)"/>
    <n v="51"/>
    <s v="SISTEMA INTEGRAL PARA EL DESARROLLO DE LA FAMILIA"/>
    <s v="032_24"/>
    <s v="SISTEMA INTEGRAL PARA EL DESARROLLO DE L"/>
    <s v="GASTO CORRIENTE"/>
    <n v="4000"/>
    <s v="TRANSFERENCIAS, ASIGNACIONES, SUBSIDIOS Y OTRAS AYUDAS"/>
    <n v="4211"/>
    <s v="TRANSFERENCIAS OTORGADAS A ENTIDADES PARAESTATALES NO EMPRESARIALES Y NO FINANCIERAS"/>
    <n v="0"/>
    <s v="SIN DESCRIPCIÓN PARA DESTINOS 00"/>
    <n v="68471532.379999995"/>
    <n v="68471532.379999995"/>
    <n v="36613249.939999998"/>
    <n v="36613249.939999998"/>
    <n v="36613249.939999998"/>
    <n v="36613249.939999998"/>
    <n v="36613249.939999998"/>
    <n v="31858282.439999998"/>
    <n v="0"/>
    <n v="0"/>
    <n v="0"/>
    <n v="0"/>
    <n v="0"/>
    <n v="68471532.384000003"/>
    <n v="4.0000081062316895E-3"/>
    <m/>
    <n v="0"/>
    <m/>
    <m/>
    <n v="0"/>
    <n v="68471532.379999995"/>
  </r>
  <r>
    <s v="1.1-00-2413_24152033_2442110"/>
    <s v="1.1-00-24"/>
    <x v="1"/>
    <s v="2.6.8"/>
    <s v="DESARROLLO SOCIAL"/>
    <s v="PROTECCIÓN SOCIAL"/>
    <s v="OTROS GRUPOS VULNERABLES"/>
    <s v="R"/>
    <s v="Solamente actividades específicas, distintas a las"/>
    <s v="13_24"/>
    <s v="INSTITUTO MUNICIPAL DE LA MUJER TLAJOMULQUENSE (IMMT)"/>
    <n v="1"/>
    <s v="CORRESPONSABILIDAD SOCIAL (TRANSVERSAL)"/>
    <n v="52"/>
    <s v="ATENCION A MUJERES DEL MUNICIPIO"/>
    <s v="033_24"/>
    <s v="INSTITUTO MUNICIPAL DE LA MUJER TLAJOMUL"/>
    <s v="GASTO CORRIENTE"/>
    <n v="4000"/>
    <s v="TRANSFERENCIAS, ASIGNACIONES, SUBSIDIOS Y OTRAS AYUDAS"/>
    <n v="4211"/>
    <s v="TRANSFERENCIAS OTORGADAS A ENTIDADES PARAESTATALES NO EMPRESARIALES Y NO FINANCIERAS"/>
    <n v="0"/>
    <s v="SIN DESCRIPCIÓN PARA DESTINOS 00"/>
    <n v="6135546.4699999997"/>
    <n v="6135546.4699999997"/>
    <n v="2405358.2599999998"/>
    <n v="2405358.2599999998"/>
    <n v="2405358.2599999998"/>
    <n v="2405358.2599999998"/>
    <n v="2405358.2599999998"/>
    <n v="3730188.21"/>
    <n v="0"/>
    <n v="0"/>
    <n v="0"/>
    <n v="0"/>
    <n v="0"/>
    <n v="6135546.4720000001"/>
    <n v="2.0000003278255463E-3"/>
    <m/>
    <n v="0"/>
    <m/>
    <m/>
    <n v="0"/>
    <n v="6135546.4699999997"/>
  </r>
  <r>
    <s v="1.1-00-2414_24153034_2442110"/>
    <s v="1.1-00-24"/>
    <x v="1"/>
    <s v="2.6.8"/>
    <s v="DESARROLLO SOCIAL"/>
    <s v="PROTECCIÓN SOCIAL"/>
    <s v="OTROS GRUPOS VULNERABLES"/>
    <s v="R"/>
    <s v="Solamente actividades específicas, distintas a las"/>
    <s v="14_24"/>
    <s v="CENTRO DE ESTIMULACIÓN PARA PERSONAS CON DISCAPACIDAD INTELECTUAL (CENDI)"/>
    <n v="1"/>
    <s v="CORRESPONSABILIDAD SOCIAL (TRANSVERSAL)"/>
    <n v="53"/>
    <s v="ATENCIÓN PARA PERSONAS CON DISCAPACIDAD INTELECTUAL"/>
    <s v="034_24"/>
    <s v="CENTRO DE ESTIMULACIÓN PARA PERSONAS CON"/>
    <s v="GASTO CORRIENTE"/>
    <n v="4000"/>
    <s v="TRANSFERENCIAS, ASIGNACIONES, SUBSIDIOS Y OTRAS AYUDAS"/>
    <n v="4211"/>
    <s v="TRANSFERENCIAS OTORGADAS A ENTIDADES PARAESTATALES NO EMPRESARIALES Y NO FINANCIERAS"/>
    <n v="0"/>
    <s v="SIN DESCRIPCIÓN PARA DESTINOS 00"/>
    <n v="13523208.92"/>
    <n v="10523208.92"/>
    <n v="4166666.65"/>
    <n v="4166666.65"/>
    <n v="4166666.65"/>
    <n v="4166666.65"/>
    <n v="4166666.65"/>
    <n v="9356542.2699999996"/>
    <n v="3000000"/>
    <n v="0"/>
    <n v="0"/>
    <n v="0"/>
    <n v="3000000"/>
    <n v="10523208.92"/>
    <n v="-3000000"/>
    <m/>
    <n v="0"/>
    <m/>
    <m/>
    <n v="0"/>
    <n v="13523208.92"/>
  </r>
  <r>
    <s v="1.1-00-2415_24154035_2442110"/>
    <s v="1.1-00-24"/>
    <x v="1"/>
    <s v="2.7.1"/>
    <s v="DESARROLLO SOCIAL"/>
    <s v="OTROS ASUNTOS SOCIALES"/>
    <s v="OTROS ASUNTOS SOCIALES"/>
    <s v="R"/>
    <s v="Solamente actividades específicas, distintas a las"/>
    <s v="15_24"/>
    <s v="INSTITUTO DE ALTERNATIVAS PARA LOS JÓVENES (INDAJO)"/>
    <n v="1"/>
    <s v="CORRESPONSABILIDAD SOCIAL (TRANSVERSAL)"/>
    <n v="54"/>
    <s v="PROGRAMAS Y ACCIONES CULTURALES, RECREATIVOS Y DEPORTIVAS"/>
    <s v="035_24"/>
    <s v="INSTITUTO DE ALTERNATIVAS PARA LOS JÓVEN"/>
    <s v="GASTO CORRIENTE"/>
    <n v="4000"/>
    <s v="TRANSFERENCIAS, ASIGNACIONES, SUBSIDIOS Y OTRAS AYUDAS"/>
    <n v="4211"/>
    <s v="TRANSFERENCIAS OTORGADAS A ENTIDADES PARAESTATALES NO EMPRESARIALES Y NO FINANCIERAS"/>
    <n v="0"/>
    <s v="SIN DESCRIPCIÓN PARA DESTINOS 00"/>
    <n v="14778438.16"/>
    <n v="12778438.16"/>
    <n v="7071159.5899999999"/>
    <n v="7071159.5899999999"/>
    <n v="7071159.5899999999"/>
    <n v="7071159.5899999999"/>
    <n v="7071159.5899999999"/>
    <n v="7707278.5700000003"/>
    <n v="2000000"/>
    <n v="0"/>
    <n v="0"/>
    <n v="0"/>
    <n v="2000000"/>
    <n v="12778438.16"/>
    <n v="-2000000"/>
    <m/>
    <n v="0"/>
    <m/>
    <m/>
    <n v="0"/>
    <n v="14778438.16"/>
  </r>
  <r>
    <s v="1.1-00-2416_24555036_2442110"/>
    <s v="1.1-00-24"/>
    <x v="1"/>
    <s v="2.4.1"/>
    <s v="DESARROLLO SOCIAL"/>
    <s v="RECREACION, CULTURA Y OTRAS MANIFESTACIONES SOCIALES"/>
    <s v="DEPORTE Y RECREACIÓN"/>
    <s v="F"/>
    <s v="Actividades destinadas a la promoción y fomento de"/>
    <s v="16_24"/>
    <s v="CONSEJO MUNICIPAL DEL DEPORTE (COMUDE)"/>
    <n v="5"/>
    <s v="SOCIEDAD COHESIVA Y RESILENTE"/>
    <n v="55"/>
    <s v="ACTIVIDADES DEPORTIVAS Y RECREATIVAS EN EL MUNICIPIO"/>
    <s v="036_24"/>
    <s v="CONSEJO MUNICIPAL DEL DEPORTE (COMUDE)"/>
    <s v="GASTO CORRIENTE"/>
    <n v="4000"/>
    <s v="TRANSFERENCIAS, ASIGNACIONES, SUBSIDIOS Y OTRAS AYUDAS"/>
    <n v="4211"/>
    <s v="TRANSFERENCIAS OTORGADAS A ENTIDADES PARAESTATALES NO EMPRESARIALES Y NO FINANCIERAS"/>
    <n v="0"/>
    <s v="SIN DESCRIPCIÓN PARA DESTINOS 00"/>
    <n v="17059649.879999999"/>
    <n v="17059649.879999999"/>
    <n v="9807275.9199999999"/>
    <n v="9807275.9199999999"/>
    <n v="9807275.9199999999"/>
    <n v="9807275.9199999999"/>
    <n v="9807275.9199999999"/>
    <n v="7252373.959999999"/>
    <n v="0"/>
    <n v="0"/>
    <n v="0"/>
    <n v="0"/>
    <n v="0"/>
    <n v="17059649.881200004"/>
    <n v="1.2000054121017456E-3"/>
    <m/>
    <n v="0"/>
    <m/>
    <n v="68000"/>
    <n v="68000"/>
    <n v="17127649.879999999"/>
  </r>
  <r>
    <s v="1.6-01-2404_24619013_2442510"/>
    <s v="1.6-01-24"/>
    <x v="0"/>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4000"/>
    <s v="TRANSFERENCIAS, ASIGNACIONES, SUBSIDIOS Y OTRAS AYUDAS"/>
    <n v="4251"/>
    <s v="TRANSFERENCIAS A FIDEICOMISOS DE ENTIDADES FEDERATIVAS Y MUNICIPIOS"/>
    <n v="0"/>
    <s v="SIN DESCRIPCIÓN PARA DESTINOS 00"/>
    <n v="0"/>
    <n v="0"/>
    <n v="2528081.39"/>
    <n v="2528081.39"/>
    <n v="2528081.39"/>
    <n v="2528081.39"/>
    <n v="2528081.39"/>
    <n v="-2528081.39"/>
    <n v="0"/>
    <n v="0"/>
    <n v="0"/>
    <n v="0"/>
    <n v="0"/>
    <n v="0"/>
    <n v="0"/>
    <m/>
    <n v="0"/>
    <n v="5000000"/>
    <m/>
    <n v="5000000"/>
    <n v="5000000"/>
  </r>
  <r>
    <s v="1.5-01-2404_24619013_2442510"/>
    <s v="1.5-01-24"/>
    <x v="2"/>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4000"/>
    <s v="TRANSFERENCIAS, ASIGNACIONES, SUBSIDIOS Y OTRAS AYUDAS"/>
    <n v="4251"/>
    <s v="TRANSFERENCIAS A FIDEICOMISOS DE ENTIDADES FEDERATIVAS Y MUNICIPIOS"/>
    <n v="0"/>
    <s v="SIN DESCRIPCIÓN PARA DESTINOS 00"/>
    <n v="0"/>
    <n v="0"/>
    <n v="3960020.72"/>
    <n v="3960020.72"/>
    <n v="3960020.72"/>
    <n v="3960020.72"/>
    <n v="3960020.72"/>
    <n v="-3960020.72"/>
    <n v="0"/>
    <n v="0"/>
    <n v="0"/>
    <n v="0"/>
    <n v="0"/>
    <n v="0"/>
    <n v="0"/>
    <m/>
    <n v="0"/>
    <n v="0"/>
    <n v="7000000"/>
    <n v="7000000"/>
    <n v="7000000"/>
  </r>
  <r>
    <s v="1.1-00-2404_24619013_2442510"/>
    <s v="1.1-00-24"/>
    <x v="1"/>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ORRIENTE"/>
    <n v="4000"/>
    <s v="TRANSFERENCIAS, ASIGNACIONES, SUBSIDIOS Y OTRAS AYUDAS"/>
    <n v="4251"/>
    <s v="TRANSFERENCIAS A FIDEICOMISOS DE ENTIDADES FEDERATIVAS Y MUNICIPIOS"/>
    <n v="0"/>
    <s v="SIN DESCRIPCIÓN PARA DESTINOS 00"/>
    <n v="9158535.4499999993"/>
    <n v="5000000"/>
    <n v="0"/>
    <n v="0"/>
    <n v="0"/>
    <n v="0"/>
    <n v="0"/>
    <n v="9158535.4499999993"/>
    <n v="0"/>
    <n v="4158535.45"/>
    <n v="0"/>
    <n v="0"/>
    <n v="4158535.45"/>
    <n v="9400000"/>
    <n v="241464.55000000075"/>
    <m/>
    <n v="0"/>
    <m/>
    <m/>
    <n v="0"/>
    <n v="9158535.4499999993"/>
  </r>
  <r>
    <s v="1.1-00-2409_24844028_24431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4"/>
    <s v="PAQUETE AGROECOLÓGICO"/>
    <s v="028_24"/>
    <s v="DIRECCÍON GENERAL DE DESARROLLO RURAL"/>
    <s v="GASTO CORRIENTE"/>
    <n v="4000"/>
    <s v="TRANSFERENCIAS, ASIGNACIONES, SUBSIDIOS Y OTRAS AYUDAS"/>
    <n v="4311"/>
    <s v="SUBSIDIOS A LA PRODUCCIÓN"/>
    <n v="0"/>
    <s v="SIN DESCRIPCIÓN PARA DESTINOS 00"/>
    <n v="500000"/>
    <n v="0"/>
    <n v="0"/>
    <n v="0"/>
    <n v="0"/>
    <n v="0"/>
    <n v="0"/>
    <n v="500000"/>
    <n v="0"/>
    <n v="500000"/>
    <n v="0"/>
    <n v="0"/>
    <n v="500000"/>
    <n v="0"/>
    <n v="-500000"/>
    <m/>
    <n v="0"/>
    <m/>
    <n v="-500000"/>
    <n v="-500000"/>
    <n v="0"/>
  </r>
  <r>
    <s v="1.1-00-2409_24845028_2443110"/>
    <s v="1.1-00-24"/>
    <x v="1"/>
    <s v="3.1.1"/>
    <s v="DESARROLLO ECONOMICO"/>
    <s v="ASUNTOS ECONOMICOS, COMERCIALES Y LABORALES EN GENERAL "/>
    <s v="ASUNTOS ECONÓMICOS Y COMERCIALES EN GENERAL"/>
    <s v="S"/>
    <s v="Definidos en el Presupuesto de Egresos y los que s"/>
    <s v="09_24"/>
    <s v="COORDINACIÓN GENERAL DE DESARROLLO ECONÓMICO"/>
    <n v="8"/>
    <s v="DESARROLLO ECONÓMICO Y EMPLEO"/>
    <n v="45"/>
    <s v="CAL AGRÍCOLA"/>
    <s v="028_24"/>
    <s v="DIRECCÍON GENERAL DE DESARROLLO RURAL"/>
    <s v="GASTO CORRIENTE"/>
    <n v="4000"/>
    <s v="TRANSFERENCIAS, ASIGNACIONES, SUBSIDIOS Y OTRAS AYUDAS"/>
    <n v="4311"/>
    <s v="SUBSIDIOS A LA PRODUCCIÓN"/>
    <n v="0"/>
    <s v="SIN DESCRIPCIÓN PARA DESTINOS 00"/>
    <n v="3000000"/>
    <n v="3000000"/>
    <n v="2978400"/>
    <n v="2978400"/>
    <n v="848625"/>
    <n v="848625"/>
    <n v="848625"/>
    <n v="21600"/>
    <n v="0"/>
    <n v="0"/>
    <n v="0"/>
    <n v="0"/>
    <n v="0"/>
    <n v="3000000"/>
    <n v="0"/>
    <m/>
    <n v="0"/>
    <m/>
    <m/>
    <n v="0"/>
    <n v="3000000"/>
  </r>
  <r>
    <s v="1.1-00-2409_24846028_2443110"/>
    <s v="1.1-00-24"/>
    <x v="1"/>
    <s v="3.1.1"/>
    <s v="DESARROLLO ECONOMICO"/>
    <s v="ASUNTOS ECONOMICOS, COMERCIALES Y LABORALES EN GENERAL "/>
    <s v="ASUNTOS ECONÓMICOS Y COMERCIALES EN GENERAL"/>
    <s v="S"/>
    <s v="Definidos en el Presupuesto de Egresos y los que s"/>
    <s v="09_24"/>
    <s v="COORDINACIÓN GENERAL DE DESARROLLO ECONÓMICO"/>
    <n v="8"/>
    <s v="DESARROLLO ECONÓMICO Y EMPLEO"/>
    <n v="46"/>
    <s v="INDEMINIZACIÓN AL PRODUCTOR GANADERO"/>
    <s v="028_24"/>
    <s v="DIRECCÍON GENERAL DE DESARROLLO RURAL"/>
    <s v="GASTO CORRIENTE"/>
    <n v="4000"/>
    <s v="TRANSFERENCIAS, ASIGNACIONES, SUBSIDIOS Y OTRAS AYUDAS"/>
    <n v="4311"/>
    <s v="SUBSIDIOS A LA PRODUCCIÓN"/>
    <n v="0"/>
    <s v="SIN DESCRIPCIÓN PARA DESTINOS 00"/>
    <n v="400000"/>
    <n v="400000"/>
    <n v="35000"/>
    <n v="35000"/>
    <n v="35000"/>
    <n v="32000"/>
    <n v="16000"/>
    <n v="365000"/>
    <n v="0"/>
    <n v="0"/>
    <n v="0"/>
    <n v="0"/>
    <n v="0"/>
    <n v="400000"/>
    <n v="0"/>
    <m/>
    <n v="0"/>
    <m/>
    <m/>
    <n v="0"/>
    <n v="400000"/>
  </r>
  <r>
    <s v="1.1-00-2401_2411001_24441137"/>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11"/>
    <s v="AYUDAS SOCIALES A PERSONAS"/>
    <n v="37"/>
    <s v="COMUNIDAD SOGUEROS DE SAN MIGUEL CUYUTLAN"/>
    <n v="0"/>
    <n v="0"/>
    <n v="0"/>
    <n v="0"/>
    <n v="0"/>
    <n v="0"/>
    <n v="0"/>
    <n v="0"/>
    <n v="0"/>
    <n v="0"/>
    <n v="0"/>
    <n v="0"/>
    <n v="0"/>
    <n v="0"/>
    <n v="0"/>
    <m/>
    <n v="0"/>
    <n v="205000"/>
    <m/>
    <n v="205000"/>
    <n v="205000"/>
  </r>
  <r>
    <s v="1.1-00-2401_2411001_2444112"/>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11"/>
    <s v="AYUDAS SOCIALES A PERSONAS"/>
    <n v="2"/>
    <s v="LAS CORONELAS"/>
    <n v="324000"/>
    <n v="324000"/>
    <n v="90000"/>
    <n v="90000"/>
    <n v="90000"/>
    <n v="90000"/>
    <n v="90000"/>
    <n v="234000"/>
    <n v="0"/>
    <n v="0"/>
    <n v="0"/>
    <n v="0"/>
    <n v="0"/>
    <n v="324000"/>
    <n v="0"/>
    <m/>
    <n v="0"/>
    <m/>
    <m/>
    <n v="0"/>
    <n v="324000"/>
  </r>
  <r>
    <s v="1.1-00-2401_2411001_2444110"/>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11"/>
    <s v="AYUDAS SOCIALES A PERSONAS"/>
    <n v="0"/>
    <s v="SIN DESCRIPCIÓN PARA DESTINOS 00"/>
    <n v="2163246"/>
    <n v="2163246"/>
    <n v="1104743.77"/>
    <n v="1104743.77"/>
    <n v="1104743.77"/>
    <n v="1034743.77"/>
    <n v="1012304.4"/>
    <n v="1058502.23"/>
    <n v="0"/>
    <n v="0"/>
    <n v="0"/>
    <n v="0"/>
    <n v="0"/>
    <n v="2163246"/>
    <n v="0"/>
    <m/>
    <n v="0"/>
    <m/>
    <m/>
    <n v="0"/>
    <n v="2163246"/>
  </r>
  <r>
    <s v="1.1-00-2402_24110008_2444117"/>
    <s v="1.1-00-24"/>
    <x v="1"/>
    <s v="2.2.7"/>
    <s v="DESARROLLO SOCIAL"/>
    <s v="VIVIENDA Y SERVICIOS A LA COMUNIDAD"/>
    <s v="DESARROLLO REGIONAL"/>
    <s v="S"/>
    <s v="Definidos en el Presupuesto de Egresos y los que s"/>
    <s v="02_24"/>
    <s v="SECRETARÍA GENERAL DEL AYUNTAMIENTO"/>
    <n v="1"/>
    <s v="CORRESPONSABILIDAD SOCIAL (TRANSVERSAL)"/>
    <n v="10"/>
    <s v="POLÍTICA DE VIVIENDA"/>
    <s v="008_24"/>
    <s v="DIRECCIÓN DE VIVIENDA"/>
    <s v="GASTO CORRIENTE"/>
    <n v="4000"/>
    <s v="TRANSFERENCIAS, ASIGNACIONES, SUBSIDIOS Y OTRAS AYUDAS"/>
    <n v="4411"/>
    <s v="AYUDAS SOCIALES A PERSONAS"/>
    <n v="7"/>
    <s v="RENTA TU CASA"/>
    <n v="3500000"/>
    <n v="3500000"/>
    <n v="1983041.25"/>
    <n v="1073601.25"/>
    <n v="965025.25"/>
    <n v="872582.31"/>
    <n v="835505.31"/>
    <n v="1516958.75"/>
    <n v="0"/>
    <n v="0"/>
    <n v="0"/>
    <n v="0"/>
    <n v="0"/>
    <n v="3500000"/>
    <n v="0"/>
    <m/>
    <n v="0"/>
    <m/>
    <m/>
    <n v="0"/>
    <n v="3500000"/>
  </r>
  <r>
    <s v="1.1-00-2402_24110008_2444118"/>
    <s v="1.1-00-24"/>
    <x v="1"/>
    <s v="2.2.7"/>
    <s v="DESARROLLO SOCIAL"/>
    <s v="VIVIENDA Y SERVICIOS A LA COMUNIDAD"/>
    <s v="DESARROLLO REGIONAL"/>
    <s v="S"/>
    <s v="Definidos en el Presupuesto de Egresos y los que s"/>
    <s v="02_24"/>
    <s v="SECRETARÍA GENERAL DEL AYUNTAMIENTO"/>
    <n v="1"/>
    <s v="CORRESPONSABILIDAD SOCIAL (TRANSVERSAL)"/>
    <n v="10"/>
    <s v="POLÍTICA DE VIVIENDA"/>
    <s v="008_24"/>
    <s v="DIRECCIÓN DE VIVIENDA"/>
    <s v="GASTO CORRIENTE"/>
    <n v="4000"/>
    <s v="TRANSFERENCIAS, ASIGNACIONES, SUBSIDIOS Y OTRAS AYUDAS"/>
    <n v="4411"/>
    <s v="AYUDAS SOCIALES A PERSONAS"/>
    <n v="8"/>
    <s v="VIVIENDA PROTEGIDA"/>
    <n v="1000000"/>
    <n v="1000000"/>
    <n v="225649"/>
    <n v="225649"/>
    <n v="0"/>
    <n v="0"/>
    <n v="0"/>
    <n v="774351"/>
    <n v="0"/>
    <n v="0"/>
    <n v="0"/>
    <n v="0"/>
    <n v="0"/>
    <n v="1000000"/>
    <n v="0"/>
    <m/>
    <n v="0"/>
    <m/>
    <m/>
    <n v="0"/>
    <n v="1000000"/>
  </r>
  <r>
    <s v="1.1-00-2402_24116010_24441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ORRIENTE"/>
    <n v="4000"/>
    <s v="TRANSFERENCIAS, ASIGNACIONES, SUBSIDIOS Y OTRAS AYUDAS"/>
    <n v="4411"/>
    <s v="AYUDAS SOCIALES A PERSONAS"/>
    <n v="0"/>
    <s v="SIN DESCRIPCIÓN PARA DESTINOS 00"/>
    <n v="5600000"/>
    <n v="5600000"/>
    <n v="5600000"/>
    <n v="5600000"/>
    <n v="5600000"/>
    <n v="5600000"/>
    <n v="5560000"/>
    <n v="0"/>
    <n v="0"/>
    <n v="0"/>
    <n v="0"/>
    <n v="0"/>
    <n v="0"/>
    <n v="5600000"/>
    <n v="0"/>
    <m/>
    <n v="0"/>
    <m/>
    <m/>
    <n v="0"/>
    <n v="5600000"/>
  </r>
  <r>
    <s v="1.1-00-2406_24525016_2444110"/>
    <s v="1.1-00-24"/>
    <x v="1"/>
    <s v="2.5.6"/>
    <s v="DESARROLLO SOCIAL"/>
    <s v="EDUCACIÓN"/>
    <s v="OTRO SERVICIOS EDUCATIVOS Y ACTIVIDADES INHERENTES"/>
    <s v="S"/>
    <s v="Definidos en el Presupuesto de Egresos y los que s"/>
    <s v="06_24"/>
    <s v="COORDINACIÓN GENERAL DE CONSTRUCCIÓN DE COMUNIDAD"/>
    <n v="5"/>
    <s v="SOCIEDAD COHESIVA Y RESILENTE"/>
    <n v="25"/>
    <s v="APOYO A INSTITUCIONES EDUCATIVAS"/>
    <s v="016_24"/>
    <s v="DESPACHO DE LA COORDINACIÓN GENERAL DE C"/>
    <s v="GASTO CORRIENTE"/>
    <n v="4000"/>
    <s v="TRANSFERENCIAS, ASIGNACIONES, SUBSIDIOS Y OTRAS AYUDAS"/>
    <n v="4411"/>
    <s v="AYUDAS SOCIALES A PERSONAS"/>
    <n v="0"/>
    <s v="SIN DESCRIPCIÓN PARA DESTINOS 00"/>
    <n v="100000"/>
    <n v="100000"/>
    <n v="0"/>
    <n v="0"/>
    <n v="0"/>
    <n v="0"/>
    <n v="0"/>
    <n v="100000"/>
    <n v="0"/>
    <n v="0"/>
    <n v="0"/>
    <n v="0"/>
    <n v="0"/>
    <n v="100000"/>
    <n v="0"/>
    <m/>
    <n v="0"/>
    <m/>
    <m/>
    <n v="0"/>
    <n v="100000"/>
  </r>
  <r>
    <s v="1.1-00-2406_24527016_2444110"/>
    <s v="1.1-00-24"/>
    <x v="1"/>
    <s v="2.7.1"/>
    <s v="DESARROLLO SOCIAL"/>
    <s v="OTROS ASUNTOS SOCIALES"/>
    <s v="OTROS ASUNTOS SOCIALES"/>
    <s v="S"/>
    <s v="Definidos en el Presupuesto de Egresos y los que s"/>
    <s v="06_24"/>
    <s v="COORDINACIÓN GENERAL DE CONSTRUCCIÓN DE COMUNIDAD"/>
    <n v="5"/>
    <s v="SOCIEDAD COHESIVA Y RESILENTE"/>
    <n v="27"/>
    <s v="APOYO A LAS ESTANCIAS INFANTILES"/>
    <s v="016_24"/>
    <s v="DESPACHO DE LA COORDINACIÓN GENERAL DE C"/>
    <s v="GASTO CORRIENTE"/>
    <n v="4000"/>
    <s v="TRANSFERENCIAS, ASIGNACIONES, SUBSIDIOS Y OTRAS AYUDAS"/>
    <n v="4411"/>
    <s v="AYUDAS SOCIALES A PERSONAS"/>
    <n v="0"/>
    <s v="SIN DESCRIPCIÓN PARA DESTINOS 00"/>
    <n v="1000000"/>
    <n v="1000000"/>
    <n v="287966.42"/>
    <n v="287966.42"/>
    <n v="287966.42"/>
    <n v="260466.42"/>
    <n v="260466.42"/>
    <n v="712033.58000000007"/>
    <n v="0"/>
    <n v="0"/>
    <n v="0"/>
    <n v="0"/>
    <n v="0"/>
    <n v="1000000"/>
    <n v="0"/>
    <m/>
    <n v="0"/>
    <m/>
    <m/>
    <n v="0"/>
    <n v="1000000"/>
  </r>
  <r>
    <s v="1.1-00-2406_24530018_2444110"/>
    <s v="1.1-00-24"/>
    <x v="1"/>
    <s v="2.7.1"/>
    <s v="DESARROLLO SOCIAL"/>
    <s v="OTROS ASUNTOS SOCIALES"/>
    <s v="OTROS ASUNTOS SOCIALES"/>
    <s v="S"/>
    <s v="Definidos en el Presupuesto de Egresos y los que s"/>
    <s v="06_24"/>
    <s v="COORDINACIÓN GENERAL DE CONSTRUCCIÓN DE COMUNIDAD"/>
    <n v="5"/>
    <s v="SOCIEDAD COHESIVA Y RESILENTE"/>
    <n v="30"/>
    <s v="BECAS  A ESTUDIANTES"/>
    <s v="018_24"/>
    <s v="DIRECCIÓN GENERAL DE POLÍTICA SOCIAL"/>
    <s v="GASTO CORRIENTE"/>
    <n v="4000"/>
    <s v="TRANSFERENCIAS, ASIGNACIONES, SUBSIDIOS Y OTRAS AYUDAS"/>
    <n v="4411"/>
    <s v="AYUDAS SOCIALES A PERSONAS"/>
    <n v="0"/>
    <s v="SIN DESCRIPCIÓN PARA DESTINOS 00"/>
    <n v="12000000"/>
    <n v="12000000"/>
    <n v="11964000"/>
    <n v="11964000"/>
    <n v="11964000"/>
    <n v="11964000"/>
    <n v="11964000"/>
    <n v="36000"/>
    <n v="0"/>
    <n v="0"/>
    <n v="0"/>
    <n v="0"/>
    <n v="0"/>
    <n v="12000000"/>
    <n v="0"/>
    <m/>
    <n v="0"/>
    <m/>
    <m/>
    <n v="0"/>
    <n v="12000000"/>
  </r>
  <r>
    <s v="1.1-00-2406_24531018_2444110"/>
    <s v="1.1-00-24"/>
    <x v="1"/>
    <s v="2.7.1"/>
    <s v="DESARROLLO SOCIAL"/>
    <s v="OTROS ASUNTOS SOCIALES"/>
    <s v="OTROS ASUNTOS SOCIALES"/>
    <s v="S"/>
    <s v="Definidos en el Presupuesto de Egresos y los que s"/>
    <s v="06_24"/>
    <s v="COORDINACIÓN GENERAL DE CONSTRUCCIÓN DE COMUNIDAD"/>
    <n v="5"/>
    <s v="SOCIEDAD COHESIVA Y RESILENTE"/>
    <n v="31"/>
    <s v="MOCHILAS Y ÚTILES ESCOLARES"/>
    <s v="018_24"/>
    <s v="DIRECCIÓN GENERAL DE POLÍTICA SOCIAL"/>
    <s v="GASTO CORRIENTE"/>
    <n v="4000"/>
    <s v="TRANSFERENCIAS, ASIGNACIONES, SUBSIDIOS Y OTRAS AYUDAS"/>
    <n v="4411"/>
    <s v="AYUDAS SOCIALES A PERSONAS"/>
    <n v="0"/>
    <s v="SIN DESCRIPCIÓN PARA DESTINOS 00"/>
    <n v="52216447.640000001"/>
    <n v="54793475.799999997"/>
    <n v="52216447.640000001"/>
    <n v="52216447.640000001"/>
    <n v="52216447.640000001"/>
    <n v="52216447.640000001"/>
    <n v="52216447.640000001"/>
    <n v="0"/>
    <n v="0"/>
    <n v="0.04"/>
    <n v="0"/>
    <n v="2577028.2000000002"/>
    <n v="-2577028.16"/>
    <n v="54793475.799999997"/>
    <n v="2577028.1599999964"/>
    <m/>
    <n v="0"/>
    <m/>
    <m/>
    <n v="0"/>
    <n v="52216447.640000001"/>
  </r>
  <r>
    <s v="1.1-00-2406_24532018_2444110"/>
    <s v="1.1-00-24"/>
    <x v="1"/>
    <s v="2.7.1"/>
    <s v="DESARROLLO SOCIAL"/>
    <s v="OTROS ASUNTOS SOCIALES"/>
    <s v="OTROS ASUNTOS SOCIALES"/>
    <s v="S"/>
    <s v="Definidos en el Presupuesto de Egresos y los que s"/>
    <s v="06_24"/>
    <s v="COORDINACIÓN GENERAL DE CONSTRUCCIÓN DE COMUNIDAD"/>
    <n v="5"/>
    <s v="SOCIEDAD COHESIVA Y RESILENTE"/>
    <n v="32"/>
    <s v="UNIFORMES ESCOLARES"/>
    <s v="018_24"/>
    <s v="DIRECCIÓN GENERAL DE POLÍTICA SOCIAL"/>
    <s v="GASTO CORRIENTE"/>
    <n v="4000"/>
    <s v="TRANSFERENCIAS, ASIGNACIONES, SUBSIDIOS Y OTRAS AYUDAS"/>
    <n v="4411"/>
    <s v="AYUDAS SOCIALES A PERSONAS"/>
    <n v="0"/>
    <s v="SIN DESCRIPCIÓN PARA DESTINOS 00"/>
    <n v="17662452.359999999"/>
    <n v="15085424.199999999"/>
    <n v="17603613.140000001"/>
    <n v="17603613.140000001"/>
    <n v="17603613.140000001"/>
    <n v="17121505.969999999"/>
    <n v="17121505.969999999"/>
    <n v="58839.219999998808"/>
    <n v="0"/>
    <n v="2577028.2000000002"/>
    <n v="0"/>
    <n v="0.04"/>
    <n v="2577028.16"/>
    <n v="15085424.199999999"/>
    <n v="-2577028.16"/>
    <m/>
    <n v="0"/>
    <m/>
    <m/>
    <n v="0"/>
    <n v="17662452.359999999"/>
  </r>
  <r>
    <s v="1.1-00-2409_24847029_24441129"/>
    <s v="1.1-00-24"/>
    <x v="1"/>
    <s v="3.7.1"/>
    <s v="DESARROLLO ECONOMICO"/>
    <s v="TURISMO"/>
    <s v="TURISMO"/>
    <s v="E"/>
    <s v="Actividades del sector público, que realiza en for"/>
    <s v="09_24"/>
    <s v="COORDINACIÓN GENERAL DE DESARROLLO ECONÓMICO"/>
    <n v="8"/>
    <s v="DESARROLLO ECONÓMICO Y EMPLEO"/>
    <n v="47"/>
    <s v="APOYO A TRADICIONES"/>
    <s v="029_24"/>
    <s v="DIRECCIÓN GENERAL DE TURISMO Y PROMOCIÓN"/>
    <s v="GASTO CORRIENTE"/>
    <n v="4000"/>
    <s v="TRANSFERENCIAS, ASIGNACIONES, SUBSIDIOS Y OTRAS AYUDAS"/>
    <n v="4411"/>
    <s v="AYUDAS SOCIALES A PERSONAS"/>
    <n v="29"/>
    <s v="APOYO A LAS TRADICIONES (XAYACATES)"/>
    <n v="100000"/>
    <n v="100000"/>
    <n v="100000"/>
    <n v="100000"/>
    <n v="100000"/>
    <n v="100000"/>
    <n v="100000"/>
    <n v="0"/>
    <n v="0"/>
    <n v="0"/>
    <n v="0"/>
    <n v="0"/>
    <n v="0"/>
    <n v="100000"/>
    <n v="0"/>
    <m/>
    <n v="0"/>
    <m/>
    <m/>
    <n v="0"/>
    <n v="100000"/>
  </r>
  <r>
    <s v="1.1-00-2410_24448030_2444113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ORRIENTE"/>
    <n v="4000"/>
    <s v="TRANSFERENCIAS, ASIGNACIONES, SUBSIDIOS Y OTRAS AYUDAS"/>
    <n v="4411"/>
    <s v="AYUDAS SOCIALES A PERSONAS"/>
    <n v="30"/>
    <s v="PROGRAMA DE APOYO A LADRILLEROS"/>
    <n v="450000"/>
    <n v="450000"/>
    <n v="287797.15999999997"/>
    <n v="287797.15999999997"/>
    <n v="0"/>
    <n v="0"/>
    <n v="0"/>
    <n v="162202.84000000003"/>
    <n v="0"/>
    <n v="0"/>
    <n v="0"/>
    <n v="0"/>
    <n v="0"/>
    <n v="450000"/>
    <n v="0"/>
    <m/>
    <n v="0"/>
    <m/>
    <m/>
    <n v="0"/>
    <n v="450000"/>
  </r>
  <r>
    <s v="1.1-00-2402_24157010_2444110"/>
    <s v="1.1-00-24"/>
    <x v="1"/>
    <s v="2.2.7"/>
    <s v="DESARROLLO SOCIAL"/>
    <s v="VIVIENDA Y SERVICIOS A LA COMUNIDAD"/>
    <s v="DESARROLLO REGIONAL"/>
    <s v="S"/>
    <s v="Definidos en el Presupuesto de Egresos y los que s"/>
    <s v="02_24"/>
    <s v="SECRETARÍA GENERAL DEL AYUNTAMIENTO"/>
    <n v="1"/>
    <s v="CORRESPONSABILIDAD SOCIAL (TRANSVERSAL)"/>
    <n v="57"/>
    <s v="TLAJOMULCO CUIDA A QUIEN CUIDA"/>
    <s v="010_24"/>
    <s v="DIRECCIÓN GENERAL DE CULTURA DE LA PAZ Y CORRESPONSABILIDAD"/>
    <s v="GASTO CORRIENTE"/>
    <n v="4000"/>
    <s v="TRANSFERENCIAS, ASIGNACIONES, SUBSIDIOS Y OTRAS AYUDAS"/>
    <n v="4411"/>
    <s v="AYUDAS SOCIALES A PERSONAS"/>
    <n v="0"/>
    <s v="SIN DESCRIPCIÓN PARA DESTINOS 00"/>
    <n v="1200000"/>
    <n v="1200000"/>
    <n v="622000"/>
    <n v="622000"/>
    <n v="622000"/>
    <n v="598000"/>
    <n v="598000"/>
    <n v="578000"/>
    <n v="0"/>
    <n v="0"/>
    <n v="0"/>
    <n v="0"/>
    <n v="0"/>
    <n v="1200000"/>
    <n v="0"/>
    <m/>
    <n v="0"/>
    <m/>
    <m/>
    <n v="0"/>
    <n v="1200000"/>
  </r>
  <r>
    <s v="1.1-00-2406_24528016_2444210"/>
    <s v="1.1-00-24"/>
    <x v="1"/>
    <s v="2.5.6"/>
    <s v="DESARROLLO SOCIAL"/>
    <s v="EDUCACIÓN"/>
    <s v="OTRO SERVICIOS EDUCATIVOS Y ACTIVIDADES INHERENTES"/>
    <s v="S"/>
    <s v="Definidos en el Presupuesto de Egresos y los que s"/>
    <s v="06_24"/>
    <s v="COORDINACIÓN GENERAL DE CONSTRUCCIÓN DE COMUNIDAD"/>
    <n v="5"/>
    <s v="SOCIEDAD COHESIVA Y RESILENTE"/>
    <n v="28"/>
    <s v="PROGRAMA ABC Y REZAGO EDUCATIVO"/>
    <s v="016_24"/>
    <s v="DESPACHO DE LA COORDINACIÓN GENERAL DE C"/>
    <s v="GASTO CORRIENTE"/>
    <n v="4000"/>
    <s v="TRANSFERENCIAS, ASIGNACIONES, SUBSIDIOS Y OTRAS AYUDAS"/>
    <n v="4421"/>
    <s v="BECAS Y OTRAS AYUDAS PARA PROGRAMAS DE CAPACITACIÓN"/>
    <n v="0"/>
    <s v="SIN DESCRIPCIÓN PARA DESTINOS 00"/>
    <n v="200000"/>
    <n v="200000"/>
    <n v="49200"/>
    <n v="49200"/>
    <n v="49200"/>
    <n v="0"/>
    <n v="0"/>
    <n v="150800"/>
    <n v="0"/>
    <n v="0"/>
    <n v="0"/>
    <n v="0"/>
    <n v="0"/>
    <n v="200000"/>
    <n v="0"/>
    <m/>
    <n v="0"/>
    <m/>
    <m/>
    <n v="0"/>
    <n v="200000"/>
  </r>
  <r>
    <s v="1.1-00-2406_24525016_24443117"/>
    <s v="1.1-00-24"/>
    <x v="1"/>
    <s v="2.5.6"/>
    <s v="DESARROLLO SOCIAL"/>
    <s v="EDUCACIÓN"/>
    <s v="OTRO SERVICIOS EDUCATIVOS Y ACTIVIDADES INHERENTES"/>
    <s v="S"/>
    <s v="Definidos en el Presupuesto de Egresos y los que s"/>
    <s v="06_24"/>
    <s v="COORDINACIÓN GENERAL DE CONSTRUCCIÓN DE COMUNIDAD"/>
    <n v="5"/>
    <s v="SOCIEDAD COHESIVA Y RESILENTE"/>
    <n v="25"/>
    <s v="APOYO A INSTITUCIONES EDUCATIVAS"/>
    <s v="016_24"/>
    <s v="DESPACHO DE LA COORDINACIÓN GENERAL DE C"/>
    <s v="GASTO CORRIENTE"/>
    <n v="4000"/>
    <s v="TRANSFERENCIAS, ASIGNACIONES, SUBSIDIOS Y OTRAS AYUDAS"/>
    <n v="4431"/>
    <s v="AYUDAS SOCIALES A INSTITUCIONES DE ENSEÑANZA"/>
    <n v="17"/>
    <s v="RENOVANDO TU ESCUELA EN COMUNIDAD"/>
    <n v="400000"/>
    <n v="400000"/>
    <n v="160064"/>
    <n v="160064"/>
    <n v="0"/>
    <n v="0"/>
    <n v="0"/>
    <n v="239936"/>
    <n v="0"/>
    <n v="0"/>
    <n v="0"/>
    <n v="0"/>
    <n v="0"/>
    <n v="400000"/>
    <n v="0"/>
    <m/>
    <n v="0"/>
    <m/>
    <m/>
    <n v="0"/>
    <n v="400000"/>
  </r>
  <r>
    <s v="1.1-00-2406_24525016_2444310"/>
    <s v="1.1-00-24"/>
    <x v="1"/>
    <s v="2.5.6"/>
    <s v="DESARROLLO SOCIAL"/>
    <s v="EDUCACIÓN"/>
    <s v="OTRO SERVICIOS EDUCATIVOS Y ACTIVIDADES INHERENTES"/>
    <s v="S"/>
    <s v="Definidos en el Presupuesto de Egresos y los que s"/>
    <s v="06_24"/>
    <s v="COORDINACIÓN GENERAL DE CONSTRUCCIÓN DE COMUNIDAD"/>
    <n v="5"/>
    <s v="SOCIEDAD COHESIVA Y RESILENTE"/>
    <n v="25"/>
    <s v="APOYO A INSTITUCIONES EDUCATIVAS"/>
    <s v="016_24"/>
    <s v="DESPACHO DE LA COORDINACIÓN GENERAL DE C"/>
    <s v="GASTO CORRIENTE"/>
    <n v="4000"/>
    <s v="TRANSFERENCIAS, ASIGNACIONES, SUBSIDIOS Y OTRAS AYUDAS"/>
    <n v="4431"/>
    <s v="AYUDAS SOCIALES A INSTITUCIONES DE ENSEÑANZA"/>
    <n v="0"/>
    <s v="SIN DESCRIPCIÓN PARA DESTINOS 00"/>
    <n v="3900000"/>
    <n v="3900000"/>
    <n v="792732"/>
    <n v="792732"/>
    <n v="792732"/>
    <n v="792732"/>
    <n v="792732"/>
    <n v="3107268"/>
    <n v="0"/>
    <n v="0"/>
    <n v="0"/>
    <n v="0"/>
    <n v="0"/>
    <n v="3900000"/>
    <n v="0"/>
    <m/>
    <n v="0"/>
    <m/>
    <m/>
    <n v="0"/>
    <n v="3900000"/>
  </r>
  <r>
    <s v="1.1-00-2401_2411001_2444516"/>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51"/>
    <s v="AYUDAS SOCIALES A INSTITUCIONES SIN FINES DE LUCRO"/>
    <n v="6"/>
    <s v="MÉXICO DANZA"/>
    <n v="70000"/>
    <n v="70000"/>
    <n v="0"/>
    <n v="0"/>
    <n v="0"/>
    <n v="0"/>
    <n v="0"/>
    <n v="70000"/>
    <n v="0"/>
    <n v="0"/>
    <n v="0"/>
    <n v="0"/>
    <n v="0"/>
    <n v="70000"/>
    <n v="0"/>
    <m/>
    <n v="0"/>
    <m/>
    <m/>
    <n v="0"/>
    <n v="70000"/>
  </r>
  <r>
    <s v="1.1-00-2401_2411001_2444513"/>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51"/>
    <s v="AYUDAS SOCIALES A INSTITUCIONES SIN FINES DE LUCRO"/>
    <n v="3"/>
    <s v="ALDEA PASITOS"/>
    <n v="180000"/>
    <n v="180000"/>
    <n v="90000"/>
    <n v="90000"/>
    <n v="90000"/>
    <n v="90000"/>
    <n v="90000"/>
    <n v="90000"/>
    <n v="0"/>
    <n v="0"/>
    <n v="0"/>
    <n v="0"/>
    <n v="0"/>
    <n v="180000"/>
    <n v="0"/>
    <m/>
    <n v="0"/>
    <m/>
    <m/>
    <n v="0"/>
    <n v="180000"/>
  </r>
  <r>
    <s v="1.1-00-2401_2411001_2444514"/>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51"/>
    <s v="AYUDAS SOCIALES A INSTITUCIONES SIN FINES DE LUCRO"/>
    <n v="4"/>
    <s v="FESTIVAL DEL CINE EN GUADALAJARA"/>
    <n v="300000"/>
    <n v="300000"/>
    <n v="0"/>
    <n v="0"/>
    <n v="0"/>
    <n v="0"/>
    <n v="0"/>
    <n v="300000"/>
    <n v="0"/>
    <n v="0"/>
    <n v="0"/>
    <n v="0"/>
    <n v="0"/>
    <n v="300000"/>
    <n v="0"/>
    <m/>
    <n v="0"/>
    <m/>
    <m/>
    <n v="0"/>
    <n v="300000"/>
  </r>
  <r>
    <s v="1.1-00-2401_2411001_2444510"/>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51"/>
    <s v="AYUDAS SOCIALES A INSTITUCIONES SIN FINES DE LUCRO"/>
    <n v="0"/>
    <s v="SIN DESCRIPCIÓN PARA DESTINOS 00"/>
    <n v="640000"/>
    <n v="640000"/>
    <n v="60000"/>
    <n v="60000"/>
    <n v="60000"/>
    <n v="0"/>
    <n v="0"/>
    <n v="580000"/>
    <n v="0"/>
    <n v="0"/>
    <n v="0"/>
    <n v="0"/>
    <n v="0"/>
    <n v="640000"/>
    <n v="0"/>
    <m/>
    <n v="0"/>
    <m/>
    <m/>
    <n v="0"/>
    <n v="640000"/>
  </r>
  <r>
    <s v="1.1-00-2401_2411001_2444515"/>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51"/>
    <s v="AYUDAS SOCIALES A INSTITUCIONES SIN FINES DE LUCRO"/>
    <n v="5"/>
    <s v="TELETON"/>
    <n v="1000000"/>
    <n v="1000000"/>
    <n v="0"/>
    <n v="0"/>
    <n v="0"/>
    <n v="0"/>
    <n v="0"/>
    <n v="1000000"/>
    <n v="0"/>
    <n v="0"/>
    <n v="0"/>
    <n v="0"/>
    <n v="0"/>
    <n v="1000000"/>
    <n v="0"/>
    <m/>
    <n v="0"/>
    <m/>
    <m/>
    <n v="0"/>
    <n v="1000000"/>
  </r>
  <r>
    <s v="1.1-00-2401_2411001_244451XX"/>
    <s v="1.1-00-24"/>
    <x v="1"/>
    <s v="1.3.4"/>
    <s v="GOBIERNO"/>
    <s v="COORDINACION DE LA POLITICA DE GOBIERNO"/>
    <s v="FUNCIÓN PÚBLICA"/>
    <s v="E"/>
    <s v="Actividades del sector público, que realiza en for"/>
    <s v="01_24"/>
    <s v="PRESIDENCIA"/>
    <n v="1"/>
    <s v="CORRESPONSABILIDAD SOCIAL (TRANSVERSAL)"/>
    <n v="1"/>
    <s v="APOYO ECONÓMICO A PERSONAS FÍSICAS, ASOCIACIONES E INSTITUCIONES SIN FINES DE LUCRO"/>
    <s v="001_24"/>
    <s v="SECRETARÍA PARTICULAR"/>
    <s v="GASTO CORRIENTE"/>
    <n v="4000"/>
    <s v="TRANSFERENCIAS, ASIGNACIONES, SUBSIDIOS Y OTRAS AYUDAS"/>
    <n v="4451"/>
    <s v="AYUDAS SOCIALES A INSTITUCIONES SIN FINES DE LUCRO"/>
    <s v="XX"/>
    <s v="ONU"/>
    <n v="0"/>
    <n v="0"/>
    <n v="0"/>
    <n v="0"/>
    <n v="0"/>
    <n v="0"/>
    <n v="0"/>
    <n v="0"/>
    <n v="0"/>
    <n v="0"/>
    <n v="0"/>
    <n v="0"/>
    <n v="0"/>
    <n v="1000000"/>
    <n v="1000000"/>
    <m/>
    <n v="0"/>
    <m/>
    <m/>
    <n v="0"/>
    <n v="0"/>
  </r>
  <r>
    <s v="1.1-00-2402_2418007_2444519"/>
    <s v="1.1-00-24"/>
    <x v="1"/>
    <s v="1.3.4"/>
    <s v="GOBIERNO"/>
    <s v="COORDINACION DE LA POLITICA DE GOBIERNO"/>
    <s v="FUNCIÓN PÚBLICA"/>
    <s v="R"/>
    <s v="Solamente actividades específicas, distintas a las"/>
    <s v="02_24"/>
    <s v="SECRETARÍA GENERAL DEL AYUNTAMIENTO"/>
    <n v="1"/>
    <s v="CORRESPONSABILIDAD SOCIAL (TRANSVERSAL)"/>
    <n v="8"/>
    <s v="APOYO A INSTITUCIONES"/>
    <s v="007_24"/>
    <s v="DIRECCIÓN DE LA SECRETARÍA GENERAL"/>
    <s v="GASTO CORRIENTE"/>
    <n v="4000"/>
    <s v="TRANSFERENCIAS, ASIGNACIONES, SUBSIDIOS Y OTRAS AYUDAS"/>
    <n v="4451"/>
    <s v="AYUDAS SOCIALES A INSTITUCIONES SIN FINES DE LUCRO"/>
    <n v="9"/>
    <s v="FIL"/>
    <n v="750000"/>
    <n v="760500"/>
    <n v="0"/>
    <n v="0"/>
    <n v="0"/>
    <n v="0"/>
    <n v="0"/>
    <n v="750000"/>
    <n v="0"/>
    <n v="0"/>
    <n v="0"/>
    <n v="10500"/>
    <n v="-10500"/>
    <n v="750000"/>
    <n v="0"/>
    <m/>
    <n v="0"/>
    <m/>
    <m/>
    <n v="0"/>
    <n v="750000"/>
  </r>
  <r>
    <s v="1.1-00-2402_2418007_24445110"/>
    <s v="1.1-00-24"/>
    <x v="1"/>
    <s v="1.3.4"/>
    <s v="GOBIERNO"/>
    <s v="COORDINACION DE LA POLITICA DE GOBIERNO"/>
    <s v="FUNCIÓN PÚBLICA"/>
    <s v="R"/>
    <s v="Solamente actividades específicas, distintas a las"/>
    <s v="02_24"/>
    <s v="SECRETARÍA GENERAL DEL AYUNTAMIENTO"/>
    <n v="1"/>
    <s v="CORRESPONSABILIDAD SOCIAL (TRANSVERSAL)"/>
    <n v="8"/>
    <s v="APOYO A INSTITUCIONES"/>
    <s v="007_24"/>
    <s v="DIRECCIÓN DE LA SECRETARÍA GENERAL"/>
    <s v="GASTO CORRIENTE"/>
    <n v="4000"/>
    <s v="TRANSFERENCIAS, ASIGNACIONES, SUBSIDIOS Y OTRAS AYUDAS"/>
    <n v="4451"/>
    <s v="AYUDAS SOCIALES A INSTITUCIONES SIN FINES DE LUCRO"/>
    <n v="10"/>
    <s v="CLAD"/>
    <n v="210000"/>
    <n v="199500"/>
    <n v="0"/>
    <n v="0"/>
    <n v="0"/>
    <n v="0"/>
    <n v="0"/>
    <n v="210000"/>
    <n v="0"/>
    <n v="10500"/>
    <n v="0"/>
    <n v="0"/>
    <n v="10500"/>
    <n v="210000"/>
    <n v="0"/>
    <m/>
    <n v="0"/>
    <m/>
    <m/>
    <n v="0"/>
    <n v="210000"/>
  </r>
  <r>
    <s v="1.1-00-2406_24526016_24445118"/>
    <s v="1.1-00-24"/>
    <x v="1"/>
    <s v="2.7.1"/>
    <s v="DESARROLLO SOCIAL"/>
    <s v="OTROS ASUNTOS SOCIALES"/>
    <s v="OTROS ASUNTOS SOCIALES"/>
    <s v="S"/>
    <s v="Definidos en el Presupuesto de Egresos y los que s"/>
    <s v="06_24"/>
    <s v="COORDINACIÓN GENERAL DE CONSTRUCCIÓN DE COMUNIDAD"/>
    <n v="5"/>
    <s v="SOCIEDAD COHESIVA Y RESILENTE"/>
    <n v="26"/>
    <s v="APOYO A LAS AGENCIAS Y DELEGACIONES DEL MUNICIPIO"/>
    <s v="016_24"/>
    <s v="DESPACHO DE LA COORDINACIÓN GENERAL DE C"/>
    <s v="GASTO CORRIENTE"/>
    <n v="4000"/>
    <s v="TRANSFERENCIAS, ASIGNACIONES, SUBSIDIOS Y OTRAS AYUDAS"/>
    <n v="4451"/>
    <s v="AYUDAS SOCIALES A INSTITUCIONES SIN FINES DE LUCRO"/>
    <n v="18"/>
    <s v="RECONSTRUCCIÓN DEL TEJIDO SOCIAL"/>
    <n v="30000000"/>
    <n v="10000000"/>
    <n v="0"/>
    <n v="0"/>
    <n v="0"/>
    <n v="0"/>
    <n v="0"/>
    <n v="30000000"/>
    <n v="0"/>
    <n v="20000000"/>
    <n v="0"/>
    <n v="0"/>
    <n v="20000000"/>
    <n v="30000000"/>
    <n v="0"/>
    <m/>
    <n v="0"/>
    <n v="0"/>
    <n v="-30000000"/>
    <n v="-30000000"/>
    <n v="0"/>
  </r>
  <r>
    <s v="1.1-00-2402_2419007_2444810"/>
    <s v="1.1-00-24"/>
    <x v="1"/>
    <s v="1.3.4"/>
    <s v="GOBIERNO"/>
    <s v="COORDINACION DE LA POLITICA DE GOBIERNO"/>
    <s v="FUNCIÓN PÚBLICA"/>
    <s v="N"/>
    <s v=" "/>
    <s v="02_24"/>
    <s v="SECRETARÍA GENERAL DEL AYUNTAMIENTO"/>
    <n v="1"/>
    <s v="CORRESPONSABILIDAD SOCIAL (TRANSVERSAL)"/>
    <n v="9"/>
    <s v="FOEDEN"/>
    <s v="007_24"/>
    <s v="DIRECCIÓN DE LA SECRETARÍA GENERAL"/>
    <s v="GASTO CORRIENTE"/>
    <n v="4000"/>
    <s v="TRANSFERENCIAS, ASIGNACIONES, SUBSIDIOS Y OTRAS AYUDAS"/>
    <n v="4481"/>
    <s v="AYUDAS POR DESASTRES NATURALES Y OTROS SINIESTROS"/>
    <n v="0"/>
    <s v="SIN DESCRIPCIÓN PARA DESTINOS 00"/>
    <n v="1000000"/>
    <n v="1000000"/>
    <n v="0"/>
    <n v="0"/>
    <n v="0"/>
    <n v="0"/>
    <n v="0"/>
    <n v="1000000"/>
    <n v="0"/>
    <n v="0"/>
    <n v="0"/>
    <n v="0"/>
    <n v="0"/>
    <n v="1089485.31"/>
    <n v="89485.310000000056"/>
    <m/>
    <n v="0"/>
    <m/>
    <m/>
    <n v="0"/>
    <n v="1000000"/>
  </r>
  <r>
    <s v="1.1-00-2402_24116010_24511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APITAL"/>
    <n v="5000"/>
    <s v="BIENES MUEBLES, INMUEBLES E INTANGIBLES"/>
    <n v="5111"/>
    <s v="MUEBLES DE OFICINA Y ESTANTERÍA"/>
    <s v="0"/>
    <s v="SIN DESCRIPCIÓN PARA DESTINOS 00"/>
    <n v="0"/>
    <n v="0"/>
    <n v="0"/>
    <n v="0"/>
    <n v="0"/>
    <n v="0"/>
    <n v="0"/>
    <n v="0"/>
    <n v="0"/>
    <n v="0"/>
    <n v="0"/>
    <n v="0"/>
    <n v="0"/>
    <n v="15000"/>
    <n v="15000"/>
    <m/>
    <n v="0"/>
    <m/>
    <m/>
    <n v="0"/>
    <n v="0"/>
  </r>
  <r>
    <s v="1.1-00-2404_24618012_24511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APITAL"/>
    <n v="5000"/>
    <s v="BIENES MUEBLES, INMUEBLES E INTANGIBLES"/>
    <n v="5111"/>
    <s v="MUEBLES DE OFICINA Y ESTANTERÍA"/>
    <s v="0"/>
    <s v="SIN DESCRIPCIÓN PARA DESTINOS 00"/>
    <n v="0"/>
    <n v="0"/>
    <n v="0"/>
    <n v="0"/>
    <n v="0"/>
    <n v="0"/>
    <n v="0"/>
    <n v="0"/>
    <n v="0"/>
    <n v="0"/>
    <n v="0"/>
    <n v="0"/>
    <n v="0"/>
    <n v="320000"/>
    <n v="320000"/>
    <m/>
    <n v="0"/>
    <m/>
    <m/>
    <n v="0"/>
    <n v="0"/>
  </r>
  <r>
    <s v="1.1-00-2405_24621015_2451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111"/>
    <s v="MUEBLES DE OFICINA Y ESTANTERÍA"/>
    <n v="0"/>
    <s v="SIN DESCRIPCIÓN PARA DESTINOS 00"/>
    <n v="1372793"/>
    <n v="1185000"/>
    <n v="534667.19999999995"/>
    <n v="61851.199999999997"/>
    <n v="61851.199999999997"/>
    <n v="61851.199999999997"/>
    <n v="61851.199999999997"/>
    <n v="838125.8"/>
    <n v="0"/>
    <n v="0"/>
    <n v="0"/>
    <n v="85687"/>
    <n v="-85687"/>
    <n v="549000"/>
    <n v="-823793"/>
    <m/>
    <n v="0"/>
    <m/>
    <m/>
    <n v="0"/>
    <n v="1372793"/>
  </r>
  <r>
    <s v="1.1-00-2407_24339024_24511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111"/>
    <s v="MUEBLES DE OFICINA Y ESTANTERÍA"/>
    <s v="0"/>
    <s v="SIN DESCRIPCIÓN PARA DESTINOS 00"/>
    <n v="0"/>
    <n v="0"/>
    <n v="0"/>
    <n v="0"/>
    <n v="0"/>
    <n v="0"/>
    <n v="0"/>
    <n v="0"/>
    <n v="0"/>
    <n v="0"/>
    <n v="0"/>
    <n v="0"/>
    <n v="0"/>
    <n v="150000"/>
    <n v="150000"/>
    <m/>
    <n v="0"/>
    <m/>
    <m/>
    <n v="0"/>
    <n v="0"/>
  </r>
  <r>
    <s v="1.1-00-2408_24741025_24511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APITAL"/>
    <n v="5000"/>
    <s v="BIENES MUEBLES, INMUEBLES E INTANGIBLES"/>
    <n v="5111"/>
    <s v="MUEBLES DE OFICINA Y ESTANTERÍA"/>
    <s v="0"/>
    <s v="SIN DESCRIPCIÓN PARA DESTINOS 00"/>
    <n v="0"/>
    <n v="0"/>
    <n v="0"/>
    <n v="0"/>
    <n v="0"/>
    <n v="0"/>
    <n v="0"/>
    <n v="0"/>
    <n v="0"/>
    <n v="0"/>
    <n v="0"/>
    <n v="0"/>
    <n v="0"/>
    <n v="200000"/>
    <n v="200000"/>
    <m/>
    <n v="0"/>
    <m/>
    <m/>
    <n v="0"/>
    <n v="0"/>
  </r>
  <r>
    <s v="1.1-00-2411_24649031_24511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111"/>
    <s v="MUEBLES DE OFICINA Y ESTANTERÍA"/>
    <s v="0"/>
    <s v="SIN DESCRIPCIÓN PARA DESTINOS 00"/>
    <n v="0"/>
    <n v="0"/>
    <n v="0"/>
    <n v="0"/>
    <n v="0"/>
    <n v="0"/>
    <n v="0"/>
    <n v="0"/>
    <n v="0"/>
    <n v="0"/>
    <n v="0"/>
    <n v="0"/>
    <n v="0"/>
    <n v="300000"/>
    <n v="300000"/>
    <m/>
    <n v="0"/>
    <m/>
    <m/>
    <n v="0"/>
    <n v="0"/>
  </r>
  <r>
    <s v="1.1-00-2409_24842026_24512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APITAL"/>
    <n v="5000"/>
    <s v="BIENES MUEBLES, INMUEBLES E INTANGIBLES"/>
    <n v="5121"/>
    <s v="MUEBLES, EXCEPTO DE OFICINA Y ESTANTERÍA"/>
    <n v="0"/>
    <s v="SIN DESCRIPCIÓN PARA DESTINOS 00"/>
    <n v="100000"/>
    <n v="100000"/>
    <n v="0"/>
    <n v="0"/>
    <n v="0"/>
    <n v="0"/>
    <n v="0"/>
    <n v="100000"/>
    <n v="0"/>
    <n v="0"/>
    <n v="0"/>
    <n v="0"/>
    <n v="0"/>
    <n v="100000"/>
    <n v="0"/>
    <m/>
    <n v="0"/>
    <m/>
    <n v="-100000"/>
    <n v="-100000"/>
    <n v="0"/>
  </r>
  <r>
    <s v="1.1-00-2405_24621015_24512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121"/>
    <s v="MUEBLES, EXCEPTO DE OFICINA Y ESTANTERÍA"/>
    <n v="0"/>
    <s v="SIN DESCRIPCIÓN PARA DESTINOS 00"/>
    <n v="228520"/>
    <n v="0"/>
    <n v="223880"/>
    <n v="0"/>
    <n v="0"/>
    <n v="0"/>
    <n v="0"/>
    <n v="228520"/>
    <n v="0"/>
    <n v="228520"/>
    <n v="0"/>
    <n v="0"/>
    <n v="228520"/>
    <n v="0"/>
    <n v="-228520"/>
    <m/>
    <n v="0"/>
    <m/>
    <m/>
    <n v="0"/>
    <n v="228520"/>
  </r>
  <r>
    <s v="1.1-00-2402_2417007_24515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APITAL"/>
    <n v="5000"/>
    <s v="BIENES MUEBLES, INMUEBLES E INTANGIBLES"/>
    <n v="5151"/>
    <s v="EQUIPO DE CÓMPUTO DE TECNOLOGÍAS DE LA INFORMACIÓN"/>
    <n v="0"/>
    <s v="SIN DESCRIPCIÓN PARA DESTINOS 00"/>
    <n v="0"/>
    <n v="0"/>
    <n v="0"/>
    <n v="0"/>
    <n v="0"/>
    <n v="0"/>
    <n v="0"/>
    <n v="0"/>
    <n v="0"/>
    <n v="0"/>
    <n v="0"/>
    <n v="0"/>
    <n v="0"/>
    <n v="400000"/>
    <n v="400000"/>
    <m/>
    <n v="0"/>
    <m/>
    <m/>
    <n v="0"/>
    <n v="0"/>
  </r>
  <r>
    <s v="1.1-00-2402_24311009_2451510"/>
    <s v="1.1-00-24"/>
    <x v="1"/>
    <s v="1.7.2"/>
    <s v="GOBIERNO"/>
    <s v="ASUNTOS DE ORDEN PÚBLICO Y DE SEGURIDAD INTERIOR "/>
    <s v="PROTECCIÓN CIVIL"/>
    <s v="E"/>
    <s v="Actividades del sector público, que realiza en for"/>
    <s v="02_24"/>
    <s v="SECRETARÍA GENERAL DEL AYUNTAMIENTO"/>
    <n v="3"/>
    <s v="INFRAESTRUCTURA Y SERVICIOS PÚBLICOS"/>
    <n v="11"/>
    <s v="ADMINISTRACIÓN CENTRAL DE PROTECCIÓN CIVIL Y BOMBEROS"/>
    <s v="009_24"/>
    <s v="DIRECCIÓN GENERAL ADJUNTA DE PROTECCIÓN"/>
    <s v="GASTO CAPITAL"/>
    <n v="5000"/>
    <s v="BIENES MUEBLES, INMUEBLES E INTANGIBLES"/>
    <n v="5151"/>
    <s v="EQUIPO DE CÓMPUTO DE TECNOLOGÍAS DE LA INFORMACIÓN"/>
    <s v="0"/>
    <s v="SIN DESCRIPCIÓN PARA DESTINOS 00"/>
    <n v="0"/>
    <n v="0"/>
    <n v="0"/>
    <n v="0"/>
    <n v="0"/>
    <n v="0"/>
    <n v="0"/>
    <n v="0"/>
    <n v="0"/>
    <n v="0"/>
    <n v="0"/>
    <n v="0"/>
    <n v="0"/>
    <n v="200000"/>
    <n v="200000"/>
    <m/>
    <n v="0"/>
    <m/>
    <m/>
    <n v="0"/>
    <n v="0"/>
  </r>
  <r>
    <s v="1.1-00-2404_24618012_24515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APITAL"/>
    <n v="5000"/>
    <s v="BIENES MUEBLES, INMUEBLES E INTANGIBLES"/>
    <n v="5151"/>
    <s v="EQUIPO DE CÓMPUTO DE TECNOLOGÍAS DE LA INFORMACIÓN"/>
    <s v="0"/>
    <s v="SIN DESCRIPCIÓN PARA DESTINOS 00"/>
    <n v="0"/>
    <n v="0"/>
    <n v="0"/>
    <n v="0"/>
    <n v="0"/>
    <n v="0"/>
    <n v="0"/>
    <n v="0"/>
    <n v="0"/>
    <n v="0"/>
    <n v="0"/>
    <n v="0"/>
    <n v="0"/>
    <n v="332880.39"/>
    <n v="332880.39"/>
    <m/>
    <n v="0"/>
    <m/>
    <m/>
    <n v="0"/>
    <n v="0"/>
  </r>
  <r>
    <s v="1.1-00-2408_24741025_2451510"/>
    <s v="1.1-00-24"/>
    <x v="1"/>
    <s v="1.7.1"/>
    <s v="GOBIERNO"/>
    <s v="ASUNTOS DE ORDEN PÚBLICO Y DE SEGURIDAD INTERIOR "/>
    <s v="POLICÍA"/>
    <s v="R"/>
    <s v="Solamente actividades específicas, distintas a las"/>
    <s v="08_24"/>
    <s v="COMISARÍA DE LA POLICÍA PREVENTIVA MUNICIPAL"/>
    <n v="7"/>
    <s v="SEGURIDAD CIUDADANA"/>
    <n v="41"/>
    <s v="EQUIPAMIENTO"/>
    <s v="025_24"/>
    <s v="DESPACHO DE LA COMISARÍA DE LA POLICÍA P"/>
    <s v="GASTO CAPITAL"/>
    <n v="5000"/>
    <s v="BIENES MUEBLES, INMUEBLES E INTANGIBLES"/>
    <n v="5151"/>
    <s v="EQUIPO DE CÓMPUTO DE TECNOLOGÍAS DE LA INFORMACIÓN"/>
    <s v="0"/>
    <s v="SIN DESCRIPCIÓN PARA DESTINOS 00"/>
    <n v="0"/>
    <n v="0"/>
    <n v="0"/>
    <n v="0"/>
    <n v="0"/>
    <n v="0"/>
    <n v="0"/>
    <n v="0"/>
    <n v="0"/>
    <n v="0"/>
    <n v="0"/>
    <n v="0"/>
    <n v="0"/>
    <n v="80000"/>
    <n v="80000"/>
    <m/>
    <n v="0"/>
    <m/>
    <m/>
    <n v="0"/>
    <n v="0"/>
  </r>
  <r>
    <s v="1.1-00-2411_24649031_24515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151"/>
    <s v="EQUIPO DE CÓMPUTO DE TECNOLOGÍAS DE LA INFORMACIÓN"/>
    <n v="0"/>
    <s v="SIN DESCRIPCIÓN PARA DESTINOS 00"/>
    <n v="968700"/>
    <n v="645000"/>
    <n v="749769.74"/>
    <n v="749769.74"/>
    <n v="447057.04"/>
    <n v="239876.4"/>
    <n v="239876.4"/>
    <n v="218930.26"/>
    <n v="0"/>
    <n v="63700"/>
    <n v="0"/>
    <n v="0"/>
    <n v="63700"/>
    <n v="11123400"/>
    <n v="10154700"/>
    <m/>
    <n v="0"/>
    <m/>
    <m/>
    <n v="0"/>
    <n v="968700"/>
  </r>
  <r>
    <s v="1.1-00-2402_24114010_24519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APITAL"/>
    <n v="5000"/>
    <s v="BIENES MUEBLES, INMUEBLES E INTANGIBLES"/>
    <n v="5191"/>
    <s v="OTROS MOBILIARIOS Y EQUIPOS DE ADMINISTRACIÓN"/>
    <n v="0"/>
    <s v="SIN DESCRIPCIÓN PARA DESTINOS 00"/>
    <n v="25000"/>
    <n v="0"/>
    <n v="24821.68"/>
    <n v="24821.68"/>
    <n v="5797.68"/>
    <n v="0"/>
    <n v="0"/>
    <n v="178.31999999999971"/>
    <n v="0"/>
    <n v="57000"/>
    <n v="0"/>
    <n v="0"/>
    <n v="57000"/>
    <n v="0"/>
    <n v="-25000"/>
    <m/>
    <n v="0"/>
    <m/>
    <m/>
    <n v="0"/>
    <n v="25000"/>
  </r>
  <r>
    <s v="1.1-00-2405_24621015_24519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191"/>
    <s v="OTROS MOBILIARIOS Y EQUIPOS DE ADMINISTRACIÓN"/>
    <n v="0"/>
    <s v="SIN DESCRIPCIÓN PARA DESTINOS 00"/>
    <n v="68041"/>
    <n v="68041"/>
    <n v="35517.79"/>
    <n v="35517.79"/>
    <n v="13593.79"/>
    <n v="13593.79"/>
    <n v="13593.79"/>
    <n v="32523.21"/>
    <n v="0"/>
    <n v="0"/>
    <n v="0"/>
    <n v="0"/>
    <n v="0"/>
    <n v="68041"/>
    <n v="0"/>
    <m/>
    <n v="0"/>
    <m/>
    <m/>
    <n v="0"/>
    <n v="68041"/>
  </r>
  <r>
    <s v="1.1-00-2411_24649031_24519131"/>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191"/>
    <s v="OTROS MOBILIARIOS Y EQUIPOS DE ADMINISTRACIÓN"/>
    <n v="31"/>
    <s v="EXPEDICION DE PASAPORTES"/>
    <n v="1135081"/>
    <n v="1135081"/>
    <n v="130500"/>
    <n v="130500"/>
    <n v="130500"/>
    <n v="0"/>
    <n v="0"/>
    <n v="1004581"/>
    <n v="0"/>
    <n v="0"/>
    <n v="0"/>
    <n v="0"/>
    <n v="0"/>
    <n v="7212000"/>
    <n v="6076919"/>
    <m/>
    <n v="0"/>
    <m/>
    <m/>
    <n v="0"/>
    <n v="1135081"/>
  </r>
  <r>
    <s v="1.1-00-2417_24456037_24519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APITAL"/>
    <n v="5000"/>
    <s v="BIENES MUEBLES, INMUEBLES E INTANGIBLES"/>
    <n v="5191"/>
    <s v="OTROS MOBILIARIOS Y EQUIPOS DE ADMINISTRACIÓN"/>
    <n v="0"/>
    <s v="SIN DESCRIPCIÓN PARA DESTINOS 00"/>
    <n v="0"/>
    <n v="0"/>
    <n v="29889.72"/>
    <n v="29889.72"/>
    <n v="29889.72"/>
    <n v="0"/>
    <n v="0"/>
    <n v="-29889.72"/>
    <n v="0"/>
    <n v="0"/>
    <n v="0"/>
    <n v="0"/>
    <n v="0"/>
    <n v="0"/>
    <n v="0"/>
    <m/>
    <n v="0"/>
    <m/>
    <n v="32000"/>
    <n v="32000"/>
    <n v="32000"/>
  </r>
  <r>
    <s v="1.1-00-2405_24621015_2452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211"/>
    <s v="EQUIPOS Y APARATOS AUDIOVISUALES"/>
    <n v="0"/>
    <s v="SIN DESCRIPCIÓN PARA DESTINOS 00"/>
    <n v="0"/>
    <n v="0"/>
    <n v="29232"/>
    <n v="0"/>
    <n v="0"/>
    <n v="0"/>
    <n v="0"/>
    <n v="-29232"/>
    <n v="0"/>
    <n v="0"/>
    <n v="0"/>
    <n v="0"/>
    <n v="0"/>
    <n v="0"/>
    <n v="0"/>
    <m/>
    <n v="0"/>
    <m/>
    <n v="150000"/>
    <n v="150000"/>
    <n v="150000"/>
  </r>
  <r>
    <s v="1.1-00-2411_24649031_24521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211"/>
    <s v="EQUIPOS Y APARATOS AUDIOVISUALES"/>
    <s v="0"/>
    <s v="SIN DESCRIPCIÓN PARA DESTINOS 00"/>
    <n v="0"/>
    <n v="0"/>
    <n v="14704.71"/>
    <n v="14704.71"/>
    <n v="0"/>
    <n v="0"/>
    <n v="0"/>
    <n v="-14704.71"/>
    <n v="0"/>
    <n v="0"/>
    <n v="0"/>
    <n v="0"/>
    <n v="0"/>
    <n v="45000"/>
    <n v="45000"/>
    <m/>
    <n v="14704.71"/>
    <m/>
    <m/>
    <n v="14704.71"/>
    <n v="14704.71"/>
  </r>
  <r>
    <s v="1.1-00-2402_24114010_24523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APITAL"/>
    <n v="5000"/>
    <s v="BIENES MUEBLES, INMUEBLES E INTANGIBLES"/>
    <n v="5231"/>
    <s v="CÁMARAS FOTOGRÁFICAS Y DE VIDEO"/>
    <n v="0"/>
    <s v="SIN DESCRIPCIÓN PARA DESTINOS 00"/>
    <n v="0"/>
    <n v="125000"/>
    <n v="0"/>
    <n v="0"/>
    <n v="0"/>
    <n v="0"/>
    <n v="0"/>
    <n v="0"/>
    <n v="0"/>
    <n v="0"/>
    <n v="0"/>
    <n v="125000"/>
    <n v="-125000"/>
    <n v="125000"/>
    <n v="125000"/>
    <m/>
    <n v="0"/>
    <m/>
    <m/>
    <n v="0"/>
    <n v="0"/>
  </r>
  <r>
    <s v="1.1-00-2411_24649031_24523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231"/>
    <s v="CÁMARAS FOTOGRÁFICAS Y DE VIDEO"/>
    <n v="0"/>
    <s v="SIN DESCRIPCIÓN PARA DESTINOS 00"/>
    <n v="305700"/>
    <n v="147400"/>
    <n v="1269.28"/>
    <n v="1269.28"/>
    <n v="0"/>
    <n v="0"/>
    <n v="0"/>
    <n v="304430.71999999997"/>
    <n v="0"/>
    <n v="0"/>
    <n v="0"/>
    <n v="12000"/>
    <n v="-12000"/>
    <n v="147400"/>
    <n v="-158300"/>
    <m/>
    <n v="0"/>
    <m/>
    <n v="30000"/>
    <n v="30000"/>
    <n v="335700"/>
  </r>
  <r>
    <s v="1.1-00-2407_24339024_24531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311"/>
    <s v="EQUIPO MÉDICO Y DE LABORATORIO"/>
    <n v="0"/>
    <s v="SIN DESCRIPCIÓN PARA DESTINOS 00"/>
    <n v="3966039"/>
    <n v="2000000"/>
    <n v="1867531.56"/>
    <n v="1867531.56"/>
    <n v="1867531.56"/>
    <n v="1693158.04"/>
    <n v="1693158.04"/>
    <n v="2098507.44"/>
    <n v="0"/>
    <n v="1966039"/>
    <n v="0"/>
    <n v="0"/>
    <n v="1966039"/>
    <n v="3966039"/>
    <n v="0"/>
    <m/>
    <n v="0"/>
    <m/>
    <m/>
    <n v="0"/>
    <n v="3966039"/>
  </r>
  <r>
    <s v="1.1-00-2409_24842026_24531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APITAL"/>
    <n v="5000"/>
    <s v="BIENES MUEBLES, INMUEBLES E INTANGIBLES"/>
    <n v="5311"/>
    <s v="EQUIPO MÉDICO Y DE LABORATORIO"/>
    <n v="0"/>
    <s v="SIN DESCRIPCIÓN PARA DESTINOS 00"/>
    <n v="250000"/>
    <n v="250000"/>
    <n v="115574.8"/>
    <n v="115574.8"/>
    <n v="115574.8"/>
    <n v="0"/>
    <n v="0"/>
    <n v="134425.20000000001"/>
    <n v="0"/>
    <n v="0"/>
    <n v="0"/>
    <n v="0"/>
    <n v="0"/>
    <n v="250000"/>
    <n v="0"/>
    <m/>
    <n v="0"/>
    <m/>
    <m/>
    <n v="0"/>
    <n v="250000"/>
  </r>
  <r>
    <s v="1.1-00-2417_24456037_24531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APITAL"/>
    <n v="5000"/>
    <s v="BIENES MUEBLES, INMUEBLES E INTANGIBLES"/>
    <n v="5311"/>
    <s v="EQUIPO MÉDICO Y DE LABORATORIO"/>
    <n v="0"/>
    <s v="SIN DESCRIPCIÓN PARA DESTINOS 00"/>
    <n v="227000"/>
    <n v="200000"/>
    <n v="224576"/>
    <n v="224576"/>
    <n v="224576"/>
    <n v="0"/>
    <n v="0"/>
    <n v="2424"/>
    <n v="0"/>
    <n v="27000"/>
    <n v="0"/>
    <n v="0"/>
    <n v="27000"/>
    <n v="200000"/>
    <n v="-27000"/>
    <m/>
    <n v="0"/>
    <m/>
    <m/>
    <n v="0"/>
    <n v="227000"/>
  </r>
  <r>
    <s v="1.1-00-2407_24339024_24532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321"/>
    <s v="INSTRUMENTAL MÉDICO Y DE LABORATORIO"/>
    <n v="0"/>
    <s v="SIN DESCRIPCIÓN PARA DESTINOS 00"/>
    <n v="1005112"/>
    <n v="1005112"/>
    <n v="866814.64"/>
    <n v="259740.24"/>
    <n v="0"/>
    <n v="0"/>
    <n v="0"/>
    <n v="138297.35999999999"/>
    <n v="0"/>
    <n v="0"/>
    <n v="0"/>
    <n v="0"/>
    <n v="0"/>
    <n v="1005112"/>
    <n v="0"/>
    <m/>
    <n v="0"/>
    <m/>
    <m/>
    <n v="0"/>
    <n v="1005112"/>
  </r>
  <r>
    <s v="1.1-00-2417_24456037_24532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APITAL"/>
    <n v="5000"/>
    <s v="BIENES MUEBLES, INMUEBLES E INTANGIBLES"/>
    <n v="5321"/>
    <s v="INSTRUMENTAL MÉDICO Y DE LABORATORIO"/>
    <n v="0"/>
    <s v="SIN DESCRIPCIÓN PARA DESTINOS 00"/>
    <n v="55000"/>
    <n v="100000"/>
    <n v="43420.77"/>
    <n v="16262.85"/>
    <n v="0"/>
    <n v="0"/>
    <n v="0"/>
    <n v="11579.230000000003"/>
    <n v="0"/>
    <n v="0"/>
    <n v="0"/>
    <n v="45000"/>
    <n v="-45000"/>
    <n v="100000"/>
    <n v="45000"/>
    <m/>
    <n v="0"/>
    <m/>
    <m/>
    <n v="0"/>
    <n v="55000"/>
  </r>
  <r>
    <s v="2.6-05-2405_24621015_2454110"/>
    <s v="2.6-05-24"/>
    <x v="5"/>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411"/>
    <s v="VEHICULOS Y EQUIPOS TERRESTRES"/>
    <n v="0"/>
    <s v="SIN DESCRIPCIÓN PARA DESTINOS 00"/>
    <n v="0"/>
    <n v="0"/>
    <n v="454720"/>
    <n v="0"/>
    <n v="0"/>
    <n v="0"/>
    <n v="0"/>
    <n v="-454720"/>
    <n v="0"/>
    <n v="0"/>
    <n v="0"/>
    <n v="0"/>
    <n v="0"/>
    <n v="0"/>
    <n v="0"/>
    <m/>
    <n v="0"/>
    <n v="520000"/>
    <m/>
    <n v="520000"/>
    <n v="520000"/>
  </r>
  <r>
    <s v="1.1-00-2409_24842026_24545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APITAL"/>
    <n v="5000"/>
    <s v="BIENES MUEBLES, INMUEBLES E INTANGIBLES"/>
    <n v="5451"/>
    <s v="EMBARCACIONES"/>
    <n v="0"/>
    <s v="SIN DESCRIPCIÓN PARA DESTINOS 00"/>
    <n v="0"/>
    <n v="120000"/>
    <n v="0"/>
    <n v="0"/>
    <n v="0"/>
    <n v="0"/>
    <n v="0"/>
    <n v="0"/>
    <n v="0"/>
    <n v="0"/>
    <n v="0"/>
    <n v="120000"/>
    <n v="-120000"/>
    <n v="120000"/>
    <n v="120000"/>
    <m/>
    <n v="0"/>
    <m/>
    <m/>
    <n v="0"/>
    <n v="0"/>
  </r>
  <r>
    <s v="1.1-00-2407_24333019_24561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APITAL"/>
    <n v="5000"/>
    <s v="BIENES MUEBLES, INMUEBLES E INTANGIBLES"/>
    <n v="5611"/>
    <s v="MAQUINARIA Y EQUIPO AGROPECUARIO"/>
    <n v="0"/>
    <s v="SIN DESCRIPCIÓN PARA DESTINOS 00"/>
    <n v="79584.960000000006"/>
    <n v="70064.399999999994"/>
    <n v="34442.42"/>
    <n v="34442.42"/>
    <n v="34442.42"/>
    <n v="28728.91"/>
    <n v="28728.91"/>
    <n v="45142.540000000008"/>
    <n v="0"/>
    <n v="34260.28"/>
    <n v="0"/>
    <n v="24739.72"/>
    <n v="9520.56"/>
    <n v="70064.399999999994"/>
    <n v="-9520.5600000000122"/>
    <m/>
    <n v="0"/>
    <m/>
    <n v="-45142.54"/>
    <n v="-45142.54"/>
    <n v="34442.420000000006"/>
  </r>
  <r>
    <s v="1.1-00-2407_24236022_2456110"/>
    <s v="1.1-00-24"/>
    <x v="1"/>
    <s v="2.2.7"/>
    <s v="DESARROLLO SOCIAL"/>
    <s v="VIVIENDA Y SERVICIOS A LA COMUNIDAD"/>
    <s v="DESARROLLO REGIONAL"/>
    <s v="E"/>
    <s v="Actividades del sector público, que realiza en for"/>
    <s v="07_24"/>
    <s v="GABINETE INTEGRAL DE INFRAESTRUCTURA Y SERVICIOS PÚBLICOS"/>
    <n v="2"/>
    <s v="GESTIÓN INTEGRAL DEL AGUA"/>
    <n v="36"/>
    <s v="SUMINISTRO DE AGUA"/>
    <s v="022_24"/>
    <s v="DIRECCIÓN GENERAL DE AGUA POTABLE Y SANE"/>
    <s v="GASTO CAPITAL"/>
    <n v="5000"/>
    <s v="BIENES MUEBLES, INMUEBLES E INTANGIBLES"/>
    <n v="5611"/>
    <s v="MAQUINARIA Y EQUIPO AGROPECUARIO"/>
    <n v="0"/>
    <s v="SIN DESCRIPCIÓN PARA DESTINOS 00"/>
    <n v="128500"/>
    <n v="128500"/>
    <n v="0"/>
    <n v="0"/>
    <n v="0"/>
    <n v="0"/>
    <n v="0"/>
    <n v="128500"/>
    <n v="0"/>
    <n v="0"/>
    <n v="0"/>
    <n v="0"/>
    <n v="0"/>
    <n v="128500"/>
    <n v="0"/>
    <m/>
    <n v="0"/>
    <m/>
    <m/>
    <n v="0"/>
    <n v="128500"/>
  </r>
  <r>
    <s v="1.1-00-2417_24456037_24561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APITAL"/>
    <n v="5000"/>
    <s v="BIENES MUEBLES, INMUEBLES E INTANGIBLES"/>
    <n v="5611"/>
    <s v="MAQUINARIA Y EQUIPO AGROPECUARIO"/>
    <n v="0"/>
    <s v="SIN DESCRIPCIÓN PARA DESTINOS 00"/>
    <n v="13000"/>
    <n v="0"/>
    <n v="12191.6"/>
    <n v="12191.6"/>
    <n v="0"/>
    <n v="0"/>
    <n v="0"/>
    <n v="808.39999999999964"/>
    <n v="0"/>
    <n v="13000"/>
    <n v="0"/>
    <n v="0"/>
    <n v="13000"/>
    <n v="0"/>
    <n v="-13000"/>
    <m/>
    <n v="0"/>
    <m/>
    <m/>
    <n v="0"/>
    <n v="13000"/>
  </r>
  <r>
    <s v="1.1-00-2407_24339024_24562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621"/>
    <s v="MAQUINARIA Y EQUIPO INDUSTRIAL"/>
    <n v="0"/>
    <s v="SIN DESCRIPCIÓN PARA DESTINOS 00"/>
    <n v="40000"/>
    <n v="90000"/>
    <n v="0"/>
    <n v="0"/>
    <n v="0"/>
    <n v="0"/>
    <n v="0"/>
    <n v="40000"/>
    <n v="0"/>
    <n v="0"/>
    <n v="0"/>
    <n v="0"/>
    <n v="0"/>
    <n v="90000"/>
    <n v="50000"/>
    <m/>
    <n v="0"/>
    <m/>
    <m/>
    <n v="0"/>
    <n v="40000"/>
  </r>
  <r>
    <s v="1.1-00-2417_24456037_24562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APITAL"/>
    <n v="5000"/>
    <s v="BIENES MUEBLES, INMUEBLES E INTANGIBLES"/>
    <n v="5621"/>
    <s v="MAQUINARIA Y EQUIPO INDUSTRIAL"/>
    <n v="0"/>
    <s v="SIN DESCRIPCIÓN PARA DESTINOS 00"/>
    <n v="5000"/>
    <n v="0"/>
    <n v="25254"/>
    <n v="25254"/>
    <n v="25254"/>
    <n v="0"/>
    <n v="0"/>
    <n v="-20254"/>
    <n v="0"/>
    <n v="5000"/>
    <n v="0"/>
    <n v="0"/>
    <n v="5000"/>
    <n v="0"/>
    <n v="-5000"/>
    <m/>
    <n v="0"/>
    <m/>
    <n v="24000"/>
    <n v="24000"/>
    <n v="29000"/>
  </r>
  <r>
    <s v="1.1-00-2407_24333019_24563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APITAL"/>
    <n v="5000"/>
    <s v="BIENES MUEBLES, INMUEBLES E INTANGIBLES"/>
    <n v="5631"/>
    <s v="MAQUINARIA Y EQUIPO DE CONSTRUCCIÓN"/>
    <n v="0"/>
    <s v="SIN DESCRIPCIÓN PARA DESTINOS 00"/>
    <n v="11504.72"/>
    <n v="45765"/>
    <n v="0"/>
    <n v="0"/>
    <n v="0"/>
    <n v="0"/>
    <n v="0"/>
    <n v="11504.72"/>
    <n v="0"/>
    <n v="0"/>
    <n v="0"/>
    <n v="34260.28"/>
    <n v="-34260.28"/>
    <n v="45765"/>
    <n v="34260.28"/>
    <m/>
    <n v="0"/>
    <m/>
    <n v="-11504.72"/>
    <n v="-11504.72"/>
    <n v="0"/>
  </r>
  <r>
    <s v="1.1-00-2405_24621015_24564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641"/>
    <s v="SISTEMAS DE AIRE ACONDICIONADO, CALEFACCIÓN Y DE REFRIGERACIÓN INDUSTRIAL Y COMERCIAL"/>
    <n v="0"/>
    <s v="SIN DESCRIPCIÓN PARA DESTINOS 00"/>
    <n v="133632.64000000001"/>
    <n v="61745.64"/>
    <n v="123839.98"/>
    <n v="123839.98"/>
    <n v="0"/>
    <n v="0"/>
    <n v="0"/>
    <n v="9792.660000000018"/>
    <n v="0"/>
    <n v="71887"/>
    <n v="0"/>
    <n v="0"/>
    <n v="71887"/>
    <n v="61745.64"/>
    <n v="-71887.000000000015"/>
    <m/>
    <n v="0"/>
    <m/>
    <m/>
    <n v="0"/>
    <n v="133632.64000000001"/>
  </r>
  <r>
    <s v="1.1-00-2407_24339024_24564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641"/>
    <s v="SISTEMAS DE AIRE ACONDICIONADO, CALEFACCIÓN Y DE REFRIGERACIÓN INDUSTRIAL Y COMERCIAL"/>
    <n v="0"/>
    <s v="SIN DESCRIPCIÓN PARA DESTINOS 00"/>
    <n v="30000"/>
    <n v="400000"/>
    <n v="26448"/>
    <n v="26448"/>
    <n v="8352"/>
    <n v="8352"/>
    <n v="8352"/>
    <n v="3552"/>
    <n v="0"/>
    <n v="0"/>
    <n v="0"/>
    <n v="0"/>
    <n v="0"/>
    <n v="400000"/>
    <n v="370000"/>
    <m/>
    <n v="0"/>
    <m/>
    <m/>
    <n v="0"/>
    <n v="30000"/>
  </r>
  <r>
    <s v="2.6-05-2411_24649031_2456510"/>
    <s v="2.6-05-24"/>
    <x v="5"/>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651"/>
    <s v="EQUIPO DE COMUNICACIÓN Y TELECOMUNICACIÓN"/>
    <n v="0"/>
    <s v="SIN DESCRIPCIÓN PARA DESTINOS 00"/>
    <n v="0"/>
    <n v="0"/>
    <n v="48720"/>
    <n v="0"/>
    <n v="0"/>
    <n v="0"/>
    <n v="0"/>
    <n v="-48720"/>
    <n v="0"/>
    <n v="0"/>
    <n v="0"/>
    <n v="0"/>
    <n v="0"/>
    <n v="0"/>
    <n v="0"/>
    <m/>
    <n v="0"/>
    <n v="50000"/>
    <m/>
    <n v="50000"/>
    <n v="50000"/>
  </r>
  <r>
    <s v="1.1-00-2401_2466006_2456510"/>
    <s v="1.1-00-24"/>
    <x v="1"/>
    <s v="1.3.4"/>
    <s v="GOBIERNO"/>
    <s v="COORDINACION DE LA POLITICA DE GOBIERNO"/>
    <s v="FUNCIÓN PÚBLICA"/>
    <s v="P"/>
    <s v="Actividades destinadas al desarrollo de programas "/>
    <s v="01_24"/>
    <s v="PRESIDENCIA"/>
    <n v="6"/>
    <s v="GOBIERNO EFECTIVO"/>
    <n v="6"/>
    <s v="PROCESOS ESTADISTICOS DEL MUNICIPIO"/>
    <s v="006_24"/>
    <s v="DIRECCIÓN GENERAL DE CENSOS Y ESTADISTIC"/>
    <s v="GASTO CAPITAL"/>
    <n v="5000"/>
    <s v="BIENES MUEBLES, INMUEBLES E INTANGIBLES"/>
    <n v="5651"/>
    <s v="EQUIPO DE COMUNICACIÓN Y TELECOMUNICACIÓN"/>
    <n v="0"/>
    <s v="SIN DESCRIPCIÓN PARA DESTINOS 00"/>
    <n v="0"/>
    <n v="0"/>
    <n v="0"/>
    <n v="0"/>
    <n v="0"/>
    <n v="0"/>
    <n v="0"/>
    <n v="0"/>
    <n v="0"/>
    <n v="0"/>
    <n v="0"/>
    <n v="0"/>
    <n v="0"/>
    <n v="90000"/>
    <n v="90000"/>
    <m/>
    <n v="0"/>
    <m/>
    <m/>
    <n v="0"/>
    <n v="0"/>
  </r>
  <r>
    <s v="1.1-00-2402_24312009_2456510"/>
    <s v="1.1-00-24"/>
    <x v="1"/>
    <s v="1.7.2"/>
    <s v="GOBIERNO"/>
    <s v="ASUNTOS DE ORDEN PÚBLICO Y DE SEGURIDAD INTERIOR "/>
    <s v="PROTECCIÓN CIVIL"/>
    <s v="E"/>
    <s v="Actividades del sector público, que realiza en for"/>
    <s v="02_24"/>
    <s v="SECRETARÍA GENERAL DEL AYUNTAMIENTO"/>
    <n v="3"/>
    <s v="INFRAESTRUCTURA Y SERVICIOS PÚBLICOS"/>
    <n v="12"/>
    <s v="EQUIPOS DE PROTECCIÓN  Y HERRAMIENTA MANUAL"/>
    <s v="009_24"/>
    <s v="DIRECCIÓN GENERAL ADJUNTA DE PROTECCIÓN"/>
    <s v="GASTO CAPITAL"/>
    <n v="5000"/>
    <s v="BIENES MUEBLES, INMUEBLES E INTANGIBLES"/>
    <n v="5651"/>
    <s v="EQUIPO DE COMUNICACIÓN Y TELECOMUNICACIÓN"/>
    <n v="0"/>
    <s v="SIN DESCRIPCIÓN PARA DESTINOS 00"/>
    <n v="100000"/>
    <n v="100000"/>
    <n v="86721.600000000006"/>
    <n v="86721.600000000006"/>
    <n v="0"/>
    <n v="0"/>
    <n v="0"/>
    <n v="13278.399999999994"/>
    <n v="0"/>
    <n v="0"/>
    <n v="0"/>
    <n v="0"/>
    <n v="0"/>
    <n v="200000"/>
    <n v="100000"/>
    <m/>
    <n v="0"/>
    <m/>
    <m/>
    <n v="0"/>
    <n v="100000"/>
  </r>
  <r>
    <s v="1.1-00-2402_24114010_24565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APITAL"/>
    <n v="5000"/>
    <s v="BIENES MUEBLES, INMUEBLES E INTANGIBLES"/>
    <n v="5651"/>
    <s v="EQUIPO DE COMUNICACIÓN Y TELECOMUNICACIÓN"/>
    <n v="0"/>
    <s v="SIN DESCRIPCIÓN PARA DESTINOS 00"/>
    <n v="0"/>
    <n v="10000"/>
    <n v="0"/>
    <n v="0"/>
    <n v="0"/>
    <n v="0"/>
    <n v="0"/>
    <n v="0"/>
    <n v="0"/>
    <n v="0"/>
    <n v="0"/>
    <n v="10000"/>
    <n v="-10000"/>
    <n v="10000"/>
    <n v="10000"/>
    <m/>
    <n v="0"/>
    <m/>
    <m/>
    <n v="0"/>
    <n v="0"/>
  </r>
  <r>
    <s v="1.1-00-2402_24116010_24565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APITAL"/>
    <n v="5000"/>
    <s v="BIENES MUEBLES, INMUEBLES E INTANGIBLES"/>
    <n v="5651"/>
    <s v="EQUIPO DE COMUNICACIÓN Y TELECOMUNICACIÓN"/>
    <n v="0"/>
    <s v="SIN DESCRIPCIÓN PARA DESTINOS 00"/>
    <n v="10000"/>
    <n v="10000"/>
    <n v="6960"/>
    <n v="6960"/>
    <n v="6960"/>
    <n v="6960"/>
    <n v="6960"/>
    <n v="3040"/>
    <n v="0"/>
    <n v="0"/>
    <n v="0"/>
    <n v="0"/>
    <n v="0"/>
    <n v="10000"/>
    <n v="0"/>
    <m/>
    <n v="0"/>
    <m/>
    <m/>
    <n v="0"/>
    <n v="10000"/>
  </r>
  <r>
    <s v="1.1-00-2411_24650031_24565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APITAL"/>
    <n v="5000"/>
    <s v="BIENES MUEBLES, INMUEBLES E INTANGIBLES"/>
    <n v="5651"/>
    <s v="EQUIPO DE COMUNICACIÓN Y TELECOMUNICACIÓN"/>
    <n v="0"/>
    <s v="SIN DESCRIPCIÓN PARA DESTINOS 00"/>
    <n v="1114400"/>
    <n v="1500000"/>
    <n v="3350680.95"/>
    <n v="3350680.95"/>
    <n v="1925885.43"/>
    <n v="122612"/>
    <n v="122612"/>
    <n v="-2236280.9500000002"/>
    <n v="0"/>
    <n v="130000"/>
    <n v="0"/>
    <n v="515600"/>
    <n v="-385600"/>
    <n v="3230790"/>
    <n v="2116390"/>
    <m/>
    <n v="2236280.9500000002"/>
    <m/>
    <m/>
    <n v="2236280.9500000002"/>
    <n v="3350680.95"/>
  </r>
  <r>
    <s v="1.1-00-2407_24339024_24566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661"/>
    <s v="EQUIPO DE GENERACIÓN ELÉCTRICA, APARATOS Y ACCESORIOS ELÉCTRICOS"/>
    <n v="0"/>
    <s v="SIN DESCRIPCIÓN PARA DESTINOS 00"/>
    <n v="81805"/>
    <n v="81805"/>
    <n v="81200"/>
    <n v="0"/>
    <n v="0"/>
    <n v="0"/>
    <n v="0"/>
    <n v="605"/>
    <n v="0"/>
    <n v="0"/>
    <n v="0"/>
    <n v="0"/>
    <n v="0"/>
    <n v="81805"/>
    <n v="0"/>
    <m/>
    <n v="0"/>
    <m/>
    <m/>
    <n v="0"/>
    <n v="81805"/>
  </r>
  <r>
    <s v="1.1-00-2402_24114010_2456710"/>
    <s v="1.1-00-24"/>
    <x v="1"/>
    <s v="1.3.4"/>
    <s v="GOBIERNO"/>
    <s v="COORDINACION DE LA POLITICA DE GOBIERNO"/>
    <s v="FUNCIÓN PÚBLICA"/>
    <s v="S"/>
    <s v="Definidos en el Presupuesto de Egresos y los que s"/>
    <s v="02_24"/>
    <s v="SECRETARÍA GENERAL DEL AYUNTAMIENTO"/>
    <n v="1"/>
    <s v="CORRESPONSABILIDAD SOCIAL (TRANSVERSAL)"/>
    <n v="14"/>
    <s v="RED DE BASES"/>
    <s v="010_24"/>
    <s v="DIRECCIÓN GENERAL DE CULTURA DE LA PAZ Y CORRESPONSABILIDAD"/>
    <s v="GASTO CAPITAL"/>
    <n v="5000"/>
    <s v="BIENES MUEBLES, INMUEBLES E INTANGIBLES"/>
    <n v="5671"/>
    <s v="HERRAMIENTAS Y MÁQUINAS-HERRAMIENTA"/>
    <n v="0"/>
    <s v="SIN DESCRIPCIÓN PARA DESTINOS 00"/>
    <n v="78000"/>
    <n v="0"/>
    <n v="63892.800000000003"/>
    <n v="63892.800000000003"/>
    <n v="63892.800000000003"/>
    <n v="0"/>
    <n v="0"/>
    <n v="14107.199999999997"/>
    <n v="0"/>
    <n v="78000"/>
    <n v="0"/>
    <n v="0"/>
    <n v="78000"/>
    <n v="0"/>
    <n v="-78000"/>
    <m/>
    <n v="0"/>
    <m/>
    <m/>
    <n v="0"/>
    <n v="78000"/>
  </r>
  <r>
    <s v="1.1-00-2402_24116010_2456710"/>
    <s v="1.1-00-24"/>
    <x v="1"/>
    <s v="2.2.7"/>
    <s v="DESARROLLO SOCIAL"/>
    <s v="VIVIENDA Y SERVICIOS A LA COMUNIDAD"/>
    <s v="DESARROLLO REGIONAL"/>
    <s v="S"/>
    <s v="Definidos en el Presupuesto de Egresos y los que s"/>
    <s v="02_24"/>
    <s v="SECRETARÍA GENERAL DEL AYUNTAMIENTO"/>
    <n v="1"/>
    <s v="CORRESPONSABILIDAD SOCIAL (TRANSVERSAL)"/>
    <n v="16"/>
    <s v="PROGRAMA DE ECONOMÍA SOLIDARIA TLAJOMULCO &quot;CHAMBA PARA TODOS&quot;"/>
    <s v="010_24"/>
    <s v="DIRECCIÓN GENERAL DE CULTURA DE LA PAZ Y CORRESPONSABILIDAD"/>
    <s v="GASTO CAPITAL"/>
    <n v="5000"/>
    <s v="BIENES MUEBLES, INMUEBLES E INTANGIBLES"/>
    <n v="5671"/>
    <s v="HERRAMIENTAS Y MÁQUINAS-HERRAMIENTA"/>
    <n v="0"/>
    <s v="SIN DESCRIPCIÓN PARA DESTINOS 00"/>
    <n v="40000"/>
    <n v="70000"/>
    <n v="34985.599999999999"/>
    <n v="34985.599999999999"/>
    <n v="34985.599999999999"/>
    <n v="20787.2"/>
    <n v="20787.2"/>
    <n v="5014.4000000000015"/>
    <n v="0"/>
    <n v="3000"/>
    <n v="0"/>
    <n v="33000"/>
    <n v="-30000"/>
    <n v="70000"/>
    <n v="30000"/>
    <m/>
    <n v="0"/>
    <m/>
    <m/>
    <n v="0"/>
    <n v="40000"/>
  </r>
  <r>
    <s v="1.1-00-2406_24525016_2456710"/>
    <s v="1.1-00-24"/>
    <x v="1"/>
    <s v="2.5.6"/>
    <s v="DESARROLLO SOCIAL"/>
    <s v="EDUCACIÓN"/>
    <s v="OTRO SERVICIOS EDUCATIVOS Y ACTIVIDADES INHERENTES"/>
    <s v="S"/>
    <s v="Definidos en el Presupuesto de Egresos y los que s"/>
    <s v="06_24"/>
    <s v="COORDINACIÓN GENERAL DE CONSTRUCCIÓN DE COMUNIDAD"/>
    <n v="5"/>
    <s v="SOCIEDAD COHESIVA Y RESILENTE"/>
    <n v="25"/>
    <s v="APOYO A INSTITUCIONES EDUCATIVAS"/>
    <s v="016_24"/>
    <s v="DESPACHO DE LA COORDINACIÓN GENERAL DE C"/>
    <s v="GASTO CAPITAL"/>
    <n v="5000"/>
    <s v="BIENES MUEBLES, INMUEBLES E INTANGIBLES"/>
    <n v="5671"/>
    <s v="HERRAMIENTAS Y MÁQUINAS-HERRAMIENTA"/>
    <n v="0"/>
    <s v="SIN DESCRIPCIÓN PARA DESTINOS 00"/>
    <n v="250000"/>
    <n v="250000"/>
    <n v="58777.55"/>
    <n v="58777.55"/>
    <n v="58777.55"/>
    <n v="58777.55"/>
    <n v="58777.55"/>
    <n v="191222.45"/>
    <n v="0"/>
    <n v="0"/>
    <n v="0"/>
    <n v="0"/>
    <n v="0"/>
    <n v="250000"/>
    <n v="0"/>
    <m/>
    <n v="0"/>
    <m/>
    <m/>
    <n v="0"/>
    <n v="250000"/>
  </r>
  <r>
    <s v="1.1-00-2407_24333019_2456710"/>
    <s v="1.1-00-24"/>
    <x v="1"/>
    <s v="1.3.4"/>
    <s v="GOBIERNO"/>
    <s v="COORDINACION DE LA POLITICA DE GOBIERNO"/>
    <s v="FUNCIÓN PÚBLICA"/>
    <s v="E"/>
    <s v="Actividades del sector público, que realiza en for"/>
    <s v="07_24"/>
    <s v="GABINETE INTEGRAL DE INFRAESTRUCTURA Y SERVICIOS PÚBLICOS"/>
    <n v="3"/>
    <s v="INFRAESTRUCTURA Y SERVICIOS PÚBLICOS"/>
    <n v="33"/>
    <s v="SERVICIO DE MANTENIMIENTO EN LOS ESPACIOS PÚBLICOS"/>
    <s v="019_24"/>
    <s v="DIRECCIÓN ADMINISTRATIVA DE INFRAESTRUCT"/>
    <s v="GASTO CAPITAL"/>
    <n v="5000"/>
    <s v="BIENES MUEBLES, INMUEBLES E INTANGIBLES"/>
    <n v="5671"/>
    <s v="HERRAMIENTAS Y MÁQUINAS-HERRAMIENTA"/>
    <n v="0"/>
    <s v="SIN DESCRIPCIÓN PARA DESTINOS 00"/>
    <n v="1024739.72"/>
    <n v="1000000"/>
    <n v="883586.88"/>
    <n v="883586.88"/>
    <n v="883586.88"/>
    <n v="833706.88"/>
    <n v="833706.88"/>
    <n v="141152.83999999997"/>
    <n v="0"/>
    <n v="24739.72"/>
    <n v="0"/>
    <n v="0"/>
    <n v="24739.72"/>
    <n v="2006747.12"/>
    <n v="982007.40000000014"/>
    <m/>
    <n v="0"/>
    <m/>
    <n v="-141152.84"/>
    <n v="-141152.84"/>
    <n v="883586.88"/>
  </r>
  <r>
    <s v="1.1-00-2409_24842026_2456710"/>
    <s v="1.1-00-24"/>
    <x v="1"/>
    <s v="3.1.1"/>
    <s v="DESARROLLO ECONOMICO"/>
    <s v="ASUNTOS ECONOMICOS, COMERCIALES Y LABORALES EN GENERAL "/>
    <s v="ASUNTOS ECONÓMICOS Y COMERCIALES EN GENERAL"/>
    <s v="E"/>
    <s v="Actividades del sector público, que realiza en for"/>
    <s v="09_24"/>
    <s v="COORDINACIÓN GENERAL DE DESARROLLO ECONÓMICO"/>
    <n v="8"/>
    <s v="DESARROLLO ECONÓMICO Y EMPLEO"/>
    <n v="42"/>
    <s v="ADMINISTRACIÓN CENTRAL DE LA COORDINACIÓN GENERAL DE DESARROLLO ECONÓMICO"/>
    <s v="026_24"/>
    <s v="DESPACHO DE LA COORDINACIÓN GENERAL DE D"/>
    <s v="GASTO CAPITAL"/>
    <n v="5000"/>
    <s v="BIENES MUEBLES, INMUEBLES E INTANGIBLES"/>
    <n v="5671"/>
    <s v="HERRAMIENTAS Y MÁQUINAS-HERRAMIENTA"/>
    <n v="0"/>
    <s v="SIN DESCRIPCIÓN PARA DESTINOS 00"/>
    <n v="170000"/>
    <n v="150000"/>
    <n v="167040"/>
    <n v="167040"/>
    <n v="167040"/>
    <n v="167040"/>
    <n v="167040"/>
    <n v="2960"/>
    <n v="0"/>
    <n v="20000"/>
    <n v="0"/>
    <n v="0"/>
    <n v="20000"/>
    <n v="150000"/>
    <n v="-20000"/>
    <m/>
    <n v="0"/>
    <m/>
    <m/>
    <n v="0"/>
    <n v="170000"/>
  </r>
  <r>
    <s v="1.1-00-2410_24448030_24567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APITAL"/>
    <n v="5000"/>
    <s v="BIENES MUEBLES, INMUEBLES E INTANGIBLES"/>
    <n v="5671"/>
    <s v="HERRAMIENTAS Y MÁQUINAS-HERRAMIENTA"/>
    <n v="0"/>
    <s v="SIN DESCRIPCIÓN PARA DESTINOS 00"/>
    <n v="100000"/>
    <n v="100000"/>
    <n v="0"/>
    <n v="0"/>
    <n v="0"/>
    <n v="0"/>
    <n v="0"/>
    <n v="100000"/>
    <n v="0"/>
    <n v="0"/>
    <n v="0"/>
    <n v="0"/>
    <n v="0"/>
    <n v="100000"/>
    <n v="0"/>
    <m/>
    <n v="0"/>
    <m/>
    <m/>
    <n v="0"/>
    <n v="100000"/>
  </r>
  <r>
    <s v="1.1-00-2411_24649031_2456710"/>
    <s v="1.1-00-24"/>
    <x v="1"/>
    <s v="3.8.4"/>
    <s v="DESARROLLO ECONOMICO"/>
    <s v="CIENCIA, TECNOLOGIA E INNOVACION "/>
    <s v="INNOVACIÓN"/>
    <s v="E"/>
    <s v="Actividades del sector público, que realiza en for"/>
    <s v="11_24"/>
    <s v="COORDINACIÓN GENERAL DE GOBIERNO INTELIGENTE E INNOVACIÓN GUBERNAMENTAL"/>
    <n v="6"/>
    <s v="GOBIERNO EFECTIVO"/>
    <n v="49"/>
    <s v="INFRAESTRUCTURA TECNOLOGICA ENTREGADA"/>
    <s v="031_24"/>
    <s v="DESPACHO DE LA COORDINACIÓN GENERAL DE G"/>
    <s v="GASTO CAPITAL"/>
    <n v="5000"/>
    <s v="BIENES MUEBLES, INMUEBLES E INTANGIBLES"/>
    <n v="5671"/>
    <s v="HERRAMIENTAS Y MÁQUINAS-HERRAMIENTA"/>
    <n v="0"/>
    <s v="SIN DESCRIPCIÓN PARA DESTINOS 00"/>
    <n v="0"/>
    <n v="600000"/>
    <n v="0"/>
    <n v="0"/>
    <n v="0"/>
    <n v="0"/>
    <n v="0"/>
    <n v="0"/>
    <n v="0"/>
    <n v="0"/>
    <n v="0"/>
    <n v="169700"/>
    <n v="-169700"/>
    <n v="600000"/>
    <n v="600000"/>
    <m/>
    <n v="0"/>
    <m/>
    <m/>
    <n v="0"/>
    <n v="0"/>
  </r>
  <r>
    <s v="1.1-00-2402_24312009_2456910"/>
    <s v="1.1-00-24"/>
    <x v="1"/>
    <s v="1.7.2"/>
    <s v="GOBIERNO"/>
    <s v="ASUNTOS DE ORDEN PÚBLICO Y DE SEGURIDAD INTERIOR "/>
    <s v="PROTECCIÓN CIVIL"/>
    <s v="E"/>
    <s v="Actividades del sector público, que realiza en for"/>
    <s v="02_24"/>
    <s v="SECRETARÍA GENERAL DEL AYUNTAMIENTO"/>
    <n v="3"/>
    <s v="INFRAESTRUCTURA Y SERVICIOS PÚBLICOS"/>
    <n v="12"/>
    <s v="EQUIPOS DE PROTECCIÓN  Y HERRAMIENTA MANUAL"/>
    <s v="009_24"/>
    <s v="DIRECCIÓN GENERAL ADJUNTA DE PROTECCIÓN"/>
    <s v="GASTO CAPITAL"/>
    <n v="5000"/>
    <s v="BIENES MUEBLES, INMUEBLES E INTANGIBLES"/>
    <n v="5691"/>
    <s v="OTROS EQUIPOS"/>
    <n v="0"/>
    <s v="SIN DESCRIPCIÓN PARA DESTINOS 00"/>
    <n v="2000000"/>
    <n v="1000000"/>
    <n v="739807.05"/>
    <n v="739807.05"/>
    <n v="739807.05"/>
    <n v="88513.8"/>
    <n v="0"/>
    <n v="1260192.95"/>
    <n v="0"/>
    <n v="1000000"/>
    <n v="0"/>
    <n v="0"/>
    <n v="1000000"/>
    <n v="2000000"/>
    <n v="0"/>
    <m/>
    <n v="0"/>
    <m/>
    <m/>
    <n v="0"/>
    <n v="2000000"/>
  </r>
  <r>
    <s v="1.1-00-2407_24339024_2456910"/>
    <s v="1.1-00-24"/>
    <x v="1"/>
    <s v="2.3.1"/>
    <s v="DESARROLLO SOCIAL"/>
    <s v="SALUD"/>
    <s v="PRESTACIÓN DE SERVICIOS DE SALUD A LA COMUNIDAD"/>
    <s v="E"/>
    <s v="Actividades del sector público, que realiza en for"/>
    <s v="07_24"/>
    <s v="GABINETE INTEGRAL DE INFRAESTRUCTURA Y SERVICIOS PÚBLICOS"/>
    <n v="3"/>
    <s v="INFRAESTRUCTURA Y SERVICIOS PÚBLICOS"/>
    <n v="39"/>
    <s v="SERVICIOS MÉDICOS DE CALIDAD"/>
    <s v="024_24"/>
    <s v="DIRECCIÓN GENERAL DE SALUD PÚBLICA"/>
    <s v="GASTO CAPITAL"/>
    <n v="5000"/>
    <s v="BIENES MUEBLES, INMUEBLES E INTANGIBLES"/>
    <n v="5691"/>
    <s v="OTROS EQUIPOS"/>
    <n v="0"/>
    <s v="SIN DESCRIPCIÓN PARA DESTINOS 00"/>
    <n v="42000"/>
    <n v="92000"/>
    <n v="31320"/>
    <n v="0"/>
    <n v="0"/>
    <n v="0"/>
    <n v="0"/>
    <n v="10680"/>
    <n v="0"/>
    <n v="0"/>
    <n v="0"/>
    <n v="0"/>
    <n v="0"/>
    <n v="92000"/>
    <n v="50000"/>
    <m/>
    <n v="0"/>
    <m/>
    <m/>
    <n v="0"/>
    <n v="42000"/>
  </r>
  <r>
    <s v="1.1-00-2411_24650031_24569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APITAL"/>
    <n v="5000"/>
    <s v="BIENES MUEBLES, INMUEBLES E INTANGIBLES"/>
    <n v="5691"/>
    <s v="OTROS EQUIPOS"/>
    <n v="0"/>
    <s v="SIN DESCRIPCIÓN PARA DESTINOS 00"/>
    <n v="0"/>
    <n v="0"/>
    <n v="4378873.0999999996"/>
    <n v="4378873.0999999996"/>
    <n v="0"/>
    <n v="0"/>
    <n v="0"/>
    <n v="-4378873.0999999996"/>
    <n v="0"/>
    <n v="0"/>
    <n v="0"/>
    <n v="0"/>
    <n v="0"/>
    <n v="0"/>
    <n v="0"/>
    <m/>
    <n v="4378873.0999999996"/>
    <m/>
    <m/>
    <n v="4378873.0999999996"/>
    <n v="4378873.0999999996"/>
  </r>
  <r>
    <s v="2.5-02-2411_24650031_2456910"/>
    <s v="2.5-02-24"/>
    <x v="4"/>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APITAL"/>
    <n v="5000"/>
    <s v="BIENES MUEBLES, INMUEBLES E INTANGIBLES"/>
    <n v="5691"/>
    <s v="OTROS EQUIPOS"/>
    <n v="0"/>
    <s v="SIN DESCRIPCIÓN PARA DESTINOS 00"/>
    <n v="70724000"/>
    <n v="70724000"/>
    <n v="70723059.019999996"/>
    <n v="70723059.019999996"/>
    <n v="0"/>
    <n v="0"/>
    <n v="0"/>
    <n v="940.98000000417233"/>
    <n v="0"/>
    <n v="0"/>
    <n v="0"/>
    <n v="0"/>
    <n v="0"/>
    <n v="70724000"/>
    <n v="0"/>
    <m/>
    <n v="0"/>
    <m/>
    <m/>
    <n v="0"/>
    <n v="70724000"/>
  </r>
  <r>
    <s v="1.1-00-2417_24456037_2456910"/>
    <s v="1.1-00-24"/>
    <x v="1"/>
    <s v="2.1.5"/>
    <s v="DESARROLLO SOCIAL"/>
    <s v="PROTECCION AMBIENTAL"/>
    <s v="PROTECCIÓN DE LA DIVERSIDAD BIOLÓGICA Y DEL PAISAJE"/>
    <s v="R"/>
    <s v="Solamente actividades específicas, distintas a las"/>
    <s v="17_24"/>
    <s v="UNIDAD DE ACOPIO Y SALUD ANIMAL MUNICIPAL (UNASAM)"/>
    <n v="4"/>
    <s v="CIUDAD SUSTENTABLE"/>
    <n v="56"/>
    <s v="CONTROL DE FELINOS, CANINOS Y VIDA SILVESTRE EN EL MUNICIPIO"/>
    <s v="037_24"/>
    <s v="UNIDAD DE ACOPIO Y SALUD ANIMAL MUNICIPA"/>
    <s v="GASTO CAPITAL"/>
    <n v="5000"/>
    <s v="BIENES MUEBLES, INMUEBLES E INTANGIBLES"/>
    <n v="5691"/>
    <s v="OTROS EQUIPOS"/>
    <n v="0"/>
    <s v="SIN DESCRIPCIÓN PARA DESTINOS 00"/>
    <n v="1500000"/>
    <n v="1500000"/>
    <n v="1148400"/>
    <n v="1148400"/>
    <n v="0"/>
    <n v="0"/>
    <n v="0"/>
    <n v="351600"/>
    <n v="0"/>
    <n v="0"/>
    <n v="0"/>
    <n v="0"/>
    <n v="0"/>
    <n v="1500000"/>
    <n v="0"/>
    <m/>
    <n v="0"/>
    <m/>
    <m/>
    <n v="0"/>
    <n v="1500000"/>
  </r>
  <r>
    <s v="1.1-00-2410_24448030_2457810"/>
    <s v="1.1-00-24"/>
    <x v="1"/>
    <s v="2.7.1"/>
    <s v="DESARROLLO SOCIAL"/>
    <s v="OTROS ASUNTOS SOCIALES"/>
    <s v="OTROS ASUNTOS SOCIALES"/>
    <s v="E"/>
    <s v="Actividades del sector público, que realiza en for"/>
    <s v="10_24"/>
    <s v="COORDINACIÓN GENERAL DE GESTIÓN INTEGRAL DE LA CIUDAD"/>
    <n v="4"/>
    <s v="CIUDAD SUSTENTABLE"/>
    <n v="48"/>
    <s v="POLITICA DE INTEGRAL DE LA CIUDAD"/>
    <s v="030_24"/>
    <s v="DIRECCIÓN DE PROYECTOS ESTRATEGICOS"/>
    <s v="GASTO CAPITAL"/>
    <n v="5000"/>
    <s v="BIENES MUEBLES, INMUEBLES E INTANGIBLES"/>
    <n v="5781"/>
    <s v="ÁRBOLES Y PLANTAS"/>
    <n v="0"/>
    <s v="SIN DESCRIPCIÓN PARA DESTINOS 00"/>
    <n v="50000"/>
    <n v="50000"/>
    <n v="0"/>
    <n v="0"/>
    <n v="0"/>
    <n v="0"/>
    <n v="0"/>
    <n v="50000"/>
    <n v="0"/>
    <n v="0"/>
    <n v="0"/>
    <n v="0"/>
    <n v="0"/>
    <n v="50000"/>
    <n v="0"/>
    <m/>
    <n v="0"/>
    <m/>
    <m/>
    <n v="0"/>
    <n v="50000"/>
  </r>
  <r>
    <s v="1.1-00-2402_2417007_2458110"/>
    <s v="1.1-00-24"/>
    <x v="1"/>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APITAL"/>
    <n v="5000"/>
    <s v="BIENES MUEBLES, INMUEBLES E INTANGIBLES"/>
    <n v="5811"/>
    <s v="TERRENOS"/>
    <n v="0"/>
    <s v="SIN DESCRIPCIÓN PARA DESTINOS 00"/>
    <n v="3000000"/>
    <n v="0"/>
    <n v="0"/>
    <n v="0"/>
    <n v="0"/>
    <n v="0"/>
    <n v="0"/>
    <n v="3000000"/>
    <n v="0"/>
    <n v="3000000"/>
    <n v="0"/>
    <n v="0"/>
    <n v="3000000"/>
    <n v="3000000"/>
    <n v="0"/>
    <m/>
    <n v="0"/>
    <m/>
    <m/>
    <n v="0"/>
    <n v="3000000"/>
  </r>
  <r>
    <s v="1.1-14-2402_2417007_2458110"/>
    <s v="1.1-14-24"/>
    <x v="16"/>
    <s v="1.3.4"/>
    <s v="GOBIERNO"/>
    <s v="COORDINACION DE LA POLITICA DE GOBIERNO"/>
    <s v="FUNCIÓN PÚBLICA"/>
    <s v="O"/>
    <s v="Actividades que realizan la función pública o cont"/>
    <s v="02_24"/>
    <s v="SECRETARÍA GENERAL DEL AYUNTAMIENTO"/>
    <n v="1"/>
    <s v="CORRESPONSABILIDAD SOCIAL (TRANSVERSAL)"/>
    <n v="7"/>
    <s v="DESPACHO DE LA SECRETARÍA GENERAL"/>
    <s v="007_24"/>
    <s v="DIRECCIÓN DE LA SECRETARÍA GENERAL"/>
    <s v="GASTO CAPITAL"/>
    <n v="5000"/>
    <s v="BIENES MUEBLES, INMUEBLES E INTANGIBLES"/>
    <n v="5811"/>
    <s v="TERRENOS"/>
    <n v="0"/>
    <s v="SIN DESCRIPCIÓN PARA DESTINOS 00"/>
    <n v="20000000"/>
    <n v="0"/>
    <n v="40019852.020000003"/>
    <n v="40019852.020000003"/>
    <n v="40019852.020000003"/>
    <n v="40019852.020000003"/>
    <n v="40019852.020000003"/>
    <n v="-20019852.020000003"/>
    <n v="20000000"/>
    <n v="0"/>
    <n v="0"/>
    <n v="0"/>
    <n v="20000000"/>
    <n v="5000000"/>
    <n v="-15000000"/>
    <m/>
    <n v="0"/>
    <n v="25255669.559999999"/>
    <m/>
    <n v="25255669.559999999"/>
    <n v="45255669.560000002"/>
  </r>
  <r>
    <s v="1.1-00-2404_24619013_24581138"/>
    <s v="1.1-00-24"/>
    <x v="1"/>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GASTO CAPITAL"/>
    <n v="5000"/>
    <s v="BIENES MUEBLES, INMUEBLES E INTANGIBLES"/>
    <n v="5811"/>
    <s v="TERRENOS"/>
    <n v="38"/>
    <s v="RECONOCIMIENTO CONTRA DERECHOS"/>
    <n v="0"/>
    <n v="0"/>
    <n v="137458.29"/>
    <n v="137458.29"/>
    <n v="137458.29"/>
    <n v="137458.29"/>
    <n v="137458.29"/>
    <n v="-137458.29"/>
    <n v="0"/>
    <n v="0"/>
    <n v="0"/>
    <n v="0"/>
    <n v="0"/>
    <n v="2000000"/>
    <n v="2000000"/>
    <m/>
    <n v="137458.29"/>
    <m/>
    <m/>
    <n v="137458.29"/>
    <n v="137458.29"/>
  </r>
  <r>
    <s v="1.1-00-2405_24621015_2459110"/>
    <s v="1.1-00-24"/>
    <x v="1"/>
    <s v="1.3.4"/>
    <s v="GOBIERNO"/>
    <s v="COORDINACION DE LA POLITICA DE GOBIERNO"/>
    <s v="FUNCIÓN PÚBLICA"/>
    <s v="E"/>
    <s v="Actividades del sector público, que realiza en for"/>
    <s v="05_24"/>
    <s v="OFICIALÍA MAYOR"/>
    <n v="6"/>
    <s v="GOBIERNO EFECTIVO"/>
    <n v="21"/>
    <s v="BIENES ADQUIRIDOS"/>
    <s v="015_24"/>
    <s v="DIRECCIÓN GENERAL DE ADMINISTRACIÓN"/>
    <s v="GASTO CAPITAL"/>
    <n v="5000"/>
    <s v="BIENES MUEBLES, INMUEBLES E INTANGIBLES"/>
    <n v="5911"/>
    <s v="SOFTWARE"/>
    <n v="0"/>
    <s v="SIN DESCRIPCIÓN PARA DESTINOS 00"/>
    <n v="1800"/>
    <n v="0"/>
    <n v="1670"/>
    <n v="1670"/>
    <n v="1670"/>
    <n v="1670"/>
    <n v="1670"/>
    <n v="130"/>
    <n v="0"/>
    <n v="1800"/>
    <n v="0"/>
    <n v="0"/>
    <n v="1800"/>
    <n v="0"/>
    <n v="-1800"/>
    <m/>
    <n v="0"/>
    <m/>
    <m/>
    <n v="0"/>
    <n v="1800"/>
  </r>
  <r>
    <s v="1.1-00-2411_24650031_24591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APITAL"/>
    <n v="5000"/>
    <s v="BIENES MUEBLES, INMUEBLES E INTANGIBLES"/>
    <n v="5911"/>
    <s v="SOFTWARE"/>
    <n v="0"/>
    <s v="SIN DESCRIPCIÓN PARA DESTINOS 00"/>
    <n v="6021000"/>
    <n v="4000000"/>
    <n v="8515264.6999999993"/>
    <n v="8515264.6999999993"/>
    <n v="4108530.15"/>
    <n v="2508658.15"/>
    <n v="2508658.15"/>
    <n v="-2494264.6999999993"/>
    <n v="0"/>
    <n v="2021000"/>
    <n v="0"/>
    <n v="0"/>
    <n v="2021000"/>
    <n v="6021000"/>
    <n v="0"/>
    <m/>
    <n v="2494264.6999999993"/>
    <m/>
    <m/>
    <n v="2494264.6999999993"/>
    <n v="8515264.6999999993"/>
  </r>
  <r>
    <s v="1.1-00-2411_24650031_2459710"/>
    <s v="1.1-00-24"/>
    <x v="1"/>
    <s v="3.8.4"/>
    <s v="DESARROLLO ECONOMICO"/>
    <s v="CIENCIA, TECNOLOGIA E INNOVACION "/>
    <s v="INNOVACIÓN"/>
    <s v="E"/>
    <s v="Actividades del sector público, que realiza en for"/>
    <s v="11_24"/>
    <s v="COORDINACIÓN GENERAL DE GOBIERNO INTELIGENTE E INNOVACIÓN GUBERNAMENTAL"/>
    <n v="6"/>
    <s v="GOBIERNO EFECTIVO"/>
    <n v="50"/>
    <s v="SISTEMAS INFORMATICOS MODERNIZADOS RECIBIDOS"/>
    <s v="031_24"/>
    <s v="DESPACHO DE LA COORDINACIÓN GENERAL DE G"/>
    <s v="GASTO CAPITAL"/>
    <n v="5000"/>
    <s v="BIENES MUEBLES, INMUEBLES E INTANGIBLES"/>
    <n v="5971"/>
    <s v="LICENCIAS INFORMÁTICAS E INTELECTUALES"/>
    <n v="0"/>
    <s v="SIN DESCRIPCIÓN PARA DESTINOS 00"/>
    <n v="4294761"/>
    <n v="3000000"/>
    <n v="12949426.92"/>
    <n v="11552682.98"/>
    <n v="5321955.3"/>
    <n v="4960191.9000000004"/>
    <n v="4960191.9000000004"/>
    <n v="-8654665.9199999999"/>
    <n v="0"/>
    <n v="1294761"/>
    <n v="0"/>
    <n v="0"/>
    <n v="1294761"/>
    <n v="4294761"/>
    <n v="0"/>
    <m/>
    <n v="8654665.9199999999"/>
    <m/>
    <m/>
    <n v="8654665.9199999999"/>
    <n v="12949426.92"/>
  </r>
  <r>
    <s v="1.1-00-2407_24337023_24612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21"/>
    <s v="EDIFICACIÓN NO  HABITACIONAL"/>
    <n v="0"/>
    <s v="SIN DESCRIPCIÓN PARA DESTINOS 00"/>
    <n v="12868770.33"/>
    <n v="0"/>
    <n v="12713308.98"/>
    <n v="12713308.98"/>
    <n v="7231653.4000000004"/>
    <n v="7231653.4000000004"/>
    <n v="7231653.4000000004"/>
    <n v="155461.34999999963"/>
    <n v="0"/>
    <n v="10000000"/>
    <n v="0"/>
    <n v="0"/>
    <n v="10000000"/>
    <n v="10000000"/>
    <n v="-2868770.33"/>
    <m/>
    <n v="0"/>
    <n v="43000000"/>
    <m/>
    <n v="43000000"/>
    <n v="55868770.329999998"/>
  </r>
  <r>
    <s v="2.5-01-2407_24337023_24613139"/>
    <s v="2.5-01-24"/>
    <x v="17"/>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39"/>
    <s v="INTERESES"/>
    <n v="0"/>
    <n v="0"/>
    <n v="0"/>
    <n v="0"/>
    <n v="0"/>
    <n v="0"/>
    <n v="0"/>
    <n v="0"/>
    <n v="0"/>
    <n v="0"/>
    <n v="0"/>
    <n v="0"/>
    <n v="0"/>
    <n v="0"/>
    <n v="0"/>
    <m/>
    <n v="0"/>
    <n v="2000000"/>
    <m/>
    <n v="2000000"/>
    <n v="2000000"/>
  </r>
  <r>
    <s v="2.5-01-2407_24337023_2461210"/>
    <s v="2.5-01-24"/>
    <x v="17"/>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21"/>
    <s v="EDIFICACIÓN NO  HABITACIONAL"/>
    <n v="0"/>
    <s v="SIN DESCRIPCIÓN PARA DESTINOS 00"/>
    <n v="0"/>
    <n v="3200000"/>
    <n v="0"/>
    <n v="0"/>
    <n v="0"/>
    <n v="0"/>
    <n v="0"/>
    <n v="0"/>
    <n v="0"/>
    <n v="0"/>
    <n v="0"/>
    <n v="0"/>
    <n v="0"/>
    <n v="3200000"/>
    <n v="3200000"/>
    <m/>
    <n v="0"/>
    <m/>
    <m/>
    <n v="0"/>
    <n v="0"/>
  </r>
  <r>
    <s v="2.5-02-2407_24337023_2461210"/>
    <s v="2.5-02-24"/>
    <x v="4"/>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21"/>
    <s v="EDIFICACIÓN NO  HABITACIONAL"/>
    <n v="0"/>
    <s v="SIN DESCRIPCIÓN PARA DESTINOS 00"/>
    <n v="33668050.229999997"/>
    <n v="10000000"/>
    <n v="30228024.600000001"/>
    <n v="30228024.600000001"/>
    <n v="11446872.970000001"/>
    <n v="11446872.970000001"/>
    <n v="11446872.970000001"/>
    <n v="3440025.6299999952"/>
    <n v="30000000"/>
    <n v="0"/>
    <n v="0"/>
    <n v="4680540.18"/>
    <n v="25319459.82"/>
    <n v="40000000"/>
    <n v="6331949.7700000033"/>
    <m/>
    <n v="0"/>
    <m/>
    <m/>
    <n v="0"/>
    <n v="33668050.229999997"/>
  </r>
  <r>
    <s v="2.5-02-2407_24337023_24612119"/>
    <s v="2.5-02-24"/>
    <x v="4"/>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21"/>
    <s v="EDIFICACIÓN NO  HABITACIONAL"/>
    <n v="19"/>
    <s v="OBRAS MULTIANUALES"/>
    <n v="73000000"/>
    <n v="73000000"/>
    <n v="56974145.100000001"/>
    <n v="56974145.100000001"/>
    <n v="45529130"/>
    <n v="45529130"/>
    <n v="45529130"/>
    <n v="16025854.899999999"/>
    <n v="0"/>
    <n v="0"/>
    <n v="0"/>
    <n v="0"/>
    <n v="0"/>
    <n v="73000000"/>
    <n v="0"/>
    <m/>
    <n v="0"/>
    <m/>
    <m/>
    <n v="0"/>
    <n v="73000000"/>
  </r>
  <r>
    <s v="1.1-01-2407_24337023_2461210"/>
    <s v="1.1-01-24"/>
    <x v="18"/>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21"/>
    <s v="EDIFICACIÓN NO  HABITACIONAL"/>
    <n v="0"/>
    <s v="SIN DESCRIPCIÓN PARA DESTINOS 00"/>
    <n v="11000000"/>
    <n v="0"/>
    <n v="496333.99"/>
    <n v="496333.99"/>
    <n v="148900.20000000001"/>
    <n v="148900.20000000001"/>
    <n v="148900.20000000001"/>
    <n v="10503666.01"/>
    <n v="0"/>
    <n v="11000000"/>
    <n v="0"/>
    <n v="0"/>
    <n v="11000000"/>
    <n v="0"/>
    <n v="-11000000"/>
    <m/>
    <n v="0"/>
    <m/>
    <m/>
    <n v="0"/>
    <n v="11000000"/>
  </r>
  <r>
    <s v="1.5-03-2407_24337023_2461310"/>
    <s v="1.5-03-24"/>
    <x v="19"/>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0"/>
    <s v="SIN DESCRIPCIÓN PARA DESTINOS 00"/>
    <n v="0"/>
    <n v="0"/>
    <n v="0"/>
    <n v="0"/>
    <n v="0"/>
    <n v="0"/>
    <n v="0"/>
    <n v="0"/>
    <n v="0"/>
    <n v="0"/>
    <n v="0"/>
    <n v="0"/>
    <n v="0"/>
    <n v="0"/>
    <n v="0"/>
    <m/>
    <n v="0"/>
    <n v="9100000"/>
    <m/>
    <n v="9100000"/>
    <n v="9100000"/>
  </r>
  <r>
    <s v="1.1-00-2407_24338023_24612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8"/>
    <s v="PRESUPUESTO PARTICIPATIVO"/>
    <s v="023_24"/>
    <s v="DIRECCIÓN GENERAL DE OBRAS PÚBLICAS"/>
    <s v="GASTO CAPITAL"/>
    <n v="6000"/>
    <s v="INVERSION PUBLICA"/>
    <n v="6121"/>
    <s v="EDIFICACIÓN NO  HABITACIONAL"/>
    <n v="0"/>
    <s v="SIN DESCRIPCIÓN PARA DESTINOS 00"/>
    <n v="5000000"/>
    <n v="0"/>
    <n v="0"/>
    <n v="0"/>
    <n v="0"/>
    <n v="0"/>
    <n v="0"/>
    <n v="5000000"/>
    <n v="0"/>
    <n v="5000000"/>
    <n v="0"/>
    <n v="0"/>
    <n v="5000000"/>
    <n v="0"/>
    <n v="-5000000"/>
    <m/>
    <n v="0"/>
    <m/>
    <m/>
    <n v="0"/>
    <n v="5000000"/>
  </r>
  <r>
    <s v="1.1-00-2404_24618012_2461310"/>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APITAL"/>
    <n v="6000"/>
    <s v="INVERSION PUBLICA"/>
    <n v="6131"/>
    <s v="CONSTRUCCIÓN DE OBRAS PARA EL ABASTECIMIENTO DE AGUA, PETRÓLEO, GAS, ELECTRICIDAD Y TELECOMUNICACIONES"/>
    <s v="0"/>
    <s v="SIN DESCRIPCIÓN PARA DESTINOS 00"/>
    <n v="0"/>
    <n v="0"/>
    <n v="0"/>
    <n v="0"/>
    <n v="0"/>
    <n v="0"/>
    <n v="0"/>
    <n v="0"/>
    <n v="0"/>
    <n v="0"/>
    <n v="0"/>
    <n v="0"/>
    <n v="0"/>
    <n v="15105020.039999999"/>
    <n v="15105020.039999999"/>
    <m/>
    <n v="0"/>
    <m/>
    <m/>
    <n v="0"/>
    <n v="0"/>
  </r>
  <r>
    <s v="1.1-00-2407_24337023_24613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0"/>
    <s v="SIN DESCRIPCIÓN PARA DESTINOS 00"/>
    <n v="2131229.67"/>
    <n v="0"/>
    <n v="14627251.539999999"/>
    <n v="14627251.539999999"/>
    <n v="5040726.99"/>
    <n v="5040726.99"/>
    <n v="5040726.99"/>
    <n v="-12496021.869999999"/>
    <n v="0"/>
    <n v="5000000"/>
    <n v="0"/>
    <n v="0"/>
    <n v="5000000"/>
    <n v="5000000"/>
    <n v="2868770.33"/>
    <m/>
    <n v="12496021.869999999"/>
    <n v="62000000"/>
    <m/>
    <n v="74496021.870000005"/>
    <n v="76627251.540000007"/>
  </r>
  <r>
    <s v="1.1-00-2407_24337023_24613133"/>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33"/>
    <s v="ROMPEDORA"/>
    <n v="55000000"/>
    <n v="0"/>
    <n v="0"/>
    <n v="0"/>
    <n v="0"/>
    <n v="0"/>
    <n v="0"/>
    <n v="55000000"/>
    <n v="0"/>
    <n v="55000000"/>
    <n v="0"/>
    <n v="0"/>
    <n v="55000000"/>
    <n v="55000000"/>
    <n v="0"/>
    <m/>
    <n v="0"/>
    <n v="39500000"/>
    <m/>
    <n v="39500000"/>
    <n v="94500000"/>
  </r>
  <r>
    <s v="1.1-01-2407_24337023_2461310"/>
    <s v="1.1-01-24"/>
    <x v="18"/>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0"/>
    <s v="SIN DESCRIPCIÓN PARA DESTINOS 00"/>
    <n v="0"/>
    <n v="0"/>
    <n v="0"/>
    <n v="0"/>
    <n v="0"/>
    <n v="0"/>
    <n v="0"/>
    <n v="0"/>
    <n v="11000000"/>
    <n v="0"/>
    <n v="0"/>
    <n v="11000000"/>
    <n v="0"/>
    <n v="0"/>
    <n v="0"/>
    <m/>
    <n v="0"/>
    <m/>
    <m/>
    <n v="0"/>
    <n v="0"/>
  </r>
  <r>
    <s v="2.5-02-2407_24337023_2461310"/>
    <s v="2.5-02-24"/>
    <x v="4"/>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0"/>
    <s v="SIN DESCRIPCIÓN PARA DESTINOS 00"/>
    <n v="72331949.769999996"/>
    <n v="9999999.0500000007"/>
    <n v="72330805.609999999"/>
    <n v="72330805.609999999"/>
    <n v="30821005.16"/>
    <n v="30821005.16"/>
    <n v="30821005.16"/>
    <n v="1144.1599999964237"/>
    <n v="40000000"/>
    <n v="20680541.129999999"/>
    <n v="0"/>
    <n v="0"/>
    <n v="60680541.130000003"/>
    <n v="50000000"/>
    <n v="0"/>
    <m/>
    <n v="0"/>
    <m/>
    <m/>
    <n v="0"/>
    <n v="72331949.769999996"/>
  </r>
  <r>
    <s v="1.1-00-2407_24337023_2461312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20"/>
    <s v="PLANTA POTABILIZADORA"/>
    <n v="56816248.5"/>
    <n v="28408125.199999999"/>
    <n v="0"/>
    <n v="0"/>
    <n v="0"/>
    <n v="0"/>
    <n v="0"/>
    <n v="56816248.5"/>
    <n v="0"/>
    <n v="28408124.25"/>
    <n v="0"/>
    <n v="0.95"/>
    <n v="28408123.300000001"/>
    <n v="56816248.500000007"/>
    <n v="0"/>
    <m/>
    <n v="0"/>
    <m/>
    <m/>
    <n v="0"/>
    <n v="56816248.5"/>
  </r>
  <r>
    <s v="2.5-01-2407_24337023_2461310"/>
    <s v="2.5-01-24"/>
    <x v="17"/>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31"/>
    <s v="CONSTRUCCIÓN DE OBRAS PARA EL ABASTECIMIENTO DE AGUA, PETRÓLEO, GAS, ELECTRICIDAD Y TELECOMUNICACIONES"/>
    <n v="0"/>
    <s v="SIN DESCRIPCIÓN PARA DESTINOS 00"/>
    <n v="111063039"/>
    <n v="31103392"/>
    <n v="63428031.560000002"/>
    <n v="63428031.560000002"/>
    <n v="23635696.489999998"/>
    <n v="21709789.23"/>
    <n v="21709789.23"/>
    <n v="47635007.439999998"/>
    <n v="27323435.5"/>
    <n v="0"/>
    <n v="0"/>
    <n v="0"/>
    <n v="27323435.5"/>
    <n v="58426827.5"/>
    <n v="-52636211.5"/>
    <m/>
    <n v="0"/>
    <m/>
    <m/>
    <n v="0"/>
    <n v="111063039"/>
  </r>
  <r>
    <s v="1.1-00-2407_24338023_24613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8"/>
    <s v="PRESUPUESTO PARTICIPATIVO"/>
    <s v="023_24"/>
    <s v="DIRECCIÓN GENERAL DE OBRAS PÚBLICAS"/>
    <s v="GASTO CAPITAL"/>
    <n v="6000"/>
    <s v="INVERSION PUBLICA"/>
    <n v="6131"/>
    <s v="CONSTRUCCIÓN DE OBRAS PARA EL ABASTECIMIENTO DE AGUA, PETRÓLEO, GAS, ELECTRICIDAD Y TELECOMUNICACIONES"/>
    <n v="0"/>
    <s v="SIN DESCRIPCIÓN PARA DESTINOS 00"/>
    <n v="3500000"/>
    <n v="0"/>
    <n v="1747897.19"/>
    <n v="1747897.19"/>
    <n v="524369.16"/>
    <n v="524369.16"/>
    <n v="524369.16"/>
    <n v="1752102.81"/>
    <n v="0"/>
    <n v="3500000"/>
    <n v="0"/>
    <n v="0"/>
    <n v="3500000"/>
    <n v="0"/>
    <n v="0"/>
    <m/>
    <n v="0"/>
    <m/>
    <m/>
    <n v="0"/>
    <n v="3500000"/>
  </r>
  <r>
    <s v="2.5-06-2307_24337023_2461510"/>
    <s v="2.5-06-23"/>
    <x v="20"/>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51"/>
    <s v="CONSTRUCCIÓN DE VÍAS DE COMUNICACIÓN"/>
    <n v="0"/>
    <s v="SIN DESCRIPCIÓN PARA DESTINOS 00"/>
    <n v="0"/>
    <n v="0"/>
    <n v="0"/>
    <n v="0"/>
    <n v="0"/>
    <n v="0"/>
    <n v="0"/>
    <n v="0"/>
    <n v="0"/>
    <n v="0"/>
    <n v="0"/>
    <n v="0"/>
    <n v="0"/>
    <n v="0"/>
    <n v="0"/>
    <m/>
    <n v="0"/>
    <n v="300839.18"/>
    <m/>
    <n v="300839.18"/>
    <n v="300839.18"/>
  </r>
  <r>
    <s v="1.1-00-2407_24337023_24615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51"/>
    <s v="CONSTRUCCIÓN DE VÍAS DE COMUNICACIÓN"/>
    <n v="0"/>
    <s v="SIN DESCRIPCIÓN PARA DESTINOS 00"/>
    <n v="15000000"/>
    <n v="21369154.550000001"/>
    <n v="14837749.82"/>
    <n v="14837749.82"/>
    <n v="13503375.49"/>
    <n v="13503375.49"/>
    <n v="13503375.49"/>
    <n v="162250.1799999997"/>
    <n v="0"/>
    <n v="8630845.4499999993"/>
    <n v="0"/>
    <n v="15000000"/>
    <n v="-6369154.5499999998"/>
    <n v="30000000"/>
    <n v="15000000"/>
    <m/>
    <n v="0"/>
    <n v="40932702.420000002"/>
    <m/>
    <n v="40932702.420000002"/>
    <n v="55932702.420000002"/>
  </r>
  <r>
    <s v="2.5-02-2407_24337023_2461510"/>
    <s v="2.5-02-24"/>
    <x v="4"/>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51"/>
    <s v="CONSTRUCCIÓN DE VÍAS DE COMUNICACIÓN"/>
    <n v="0"/>
    <s v="SIN DESCRIPCIÓN PARA DESTINOS 00"/>
    <n v="8500000"/>
    <n v="10000000"/>
    <n v="8103655.3099999996"/>
    <n v="8103655.3099999996"/>
    <n v="2810577.93"/>
    <n v="2810577.93"/>
    <n v="2810577.93"/>
    <n v="396344.69000000041"/>
    <n v="14500000"/>
    <n v="0"/>
    <n v="0"/>
    <n v="16000000"/>
    <n v="-1500000"/>
    <n v="50000000"/>
    <n v="41500000"/>
    <m/>
    <n v="0"/>
    <n v="2000000"/>
    <n v="7853594.21"/>
    <n v="9853594.2100000009"/>
    <n v="18353594.210000001"/>
  </r>
  <r>
    <s v="2.5-01-2407_24337023_2461510"/>
    <s v="2.5-01-24"/>
    <x v="17"/>
    <s v="1.3.4"/>
    <s v="GOBIERNO"/>
    <s v="COORDINACION DE LA POLITICA DE GOBIERNO"/>
    <s v="FUNCIÓN PÚBLICA"/>
    <s v="K"/>
    <s v="Proyectos de inversión sujetos a registro en la Ca"/>
    <s v="07_24"/>
    <s v="GABINETE INTEGRAL DE INFRAESTRUCTURA Y SERVICIOS PÚBLICOS"/>
    <n v="3"/>
    <s v="INFRAESTRUCTURA Y SERVICIOS PÚBLICOS"/>
    <n v="37"/>
    <s v="OBRAS DE INFRAESTRUCTURA MUNICIPAL"/>
    <s v="023_24"/>
    <s v="DIRECCIÓN GENERAL DE OBRAS PÚBLICAS"/>
    <s v="GASTO CAPITAL"/>
    <n v="6000"/>
    <s v="INVERSION PUBLICA"/>
    <n v="6151"/>
    <s v="CONSTRUCCIÓN DE VÍAS DE COMUNICACIÓN"/>
    <n v="0"/>
    <s v="SIN DESCRIPCIÓN PARA DESTINOS 00"/>
    <n v="0"/>
    <n v="25000000"/>
    <n v="0"/>
    <n v="0"/>
    <n v="0"/>
    <n v="0"/>
    <n v="0"/>
    <n v="0"/>
    <n v="24436211.5"/>
    <n v="0"/>
    <n v="0"/>
    <n v="0"/>
    <n v="24436211.5"/>
    <n v="56800000"/>
    <n v="56800000"/>
    <m/>
    <n v="0"/>
    <m/>
    <m/>
    <n v="0"/>
    <n v="0"/>
  </r>
  <r>
    <s v="1.1-00-2407_24338023_2461510"/>
    <s v="1.1-00-24"/>
    <x v="1"/>
    <s v="1.3.4"/>
    <s v="GOBIERNO"/>
    <s v="COORDINACION DE LA POLITICA DE GOBIERNO"/>
    <s v="FUNCIÓN PÚBLICA"/>
    <s v="K"/>
    <s v="Proyectos de inversión sujetos a registro en la Ca"/>
    <s v="07_24"/>
    <s v="GABINETE INTEGRAL DE INFRAESTRUCTURA Y SERVICIOS PÚBLICOS"/>
    <n v="3"/>
    <s v="INFRAESTRUCTURA Y SERVICIOS PÚBLICOS"/>
    <n v="38"/>
    <s v="PRESUPUESTO PARTICIPATIVO"/>
    <s v="023_24"/>
    <s v="DIRECCIÓN GENERAL DE OBRAS PÚBLICAS"/>
    <s v="GASTO CAPITAL"/>
    <n v="6000"/>
    <s v="INVERSION PUBLICA"/>
    <n v="6151"/>
    <s v="CONSTRUCCIÓN DE VÍAS DE COMUNICACIÓN"/>
    <n v="0"/>
    <s v="SIN DESCRIPCIÓN PARA DESTINOS 00"/>
    <n v="21500000"/>
    <n v="30000000"/>
    <n v="6728545.7999999998"/>
    <n v="6728545.7999999998"/>
    <n v="2018563.75"/>
    <n v="2018563.75"/>
    <n v="2018563.75"/>
    <n v="14771454.199999999"/>
    <n v="0"/>
    <n v="0"/>
    <n v="0"/>
    <n v="0"/>
    <n v="0"/>
    <n v="30000000"/>
    <n v="8500000"/>
    <m/>
    <n v="0"/>
    <m/>
    <m/>
    <n v="0"/>
    <n v="21500000"/>
  </r>
  <r>
    <s v="1.1-00-2404_24618012_24632111"/>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APITAL"/>
    <n v="6000"/>
    <s v="INVERSION PUBLICA"/>
    <n v="6321"/>
    <s v="EJECUCIÓN DE PROYECTOS PRODUCTIVOS NO INCLUIDOS EN CONCEPTOS ANTERIORES DE ESTE CAPÍTULO"/>
    <n v="11"/>
    <s v="PLANTAS DE TRATAMIENTO"/>
    <n v="25545390"/>
    <n v="25108346.399999999"/>
    <n v="15720240"/>
    <n v="15720240"/>
    <n v="15720240"/>
    <n v="13755210"/>
    <n v="13755210"/>
    <n v="9825150"/>
    <n v="0"/>
    <n v="437043.6"/>
    <n v="0"/>
    <n v="0"/>
    <n v="437043.6"/>
    <n v="28000000"/>
    <n v="2454610"/>
    <m/>
    <n v="0"/>
    <m/>
    <m/>
    <n v="0"/>
    <n v="25545390"/>
  </r>
  <r>
    <s v="1.1-00-2404_24618012_24632112"/>
    <s v="1.1-00-24"/>
    <x v="1"/>
    <s v="1.3.4"/>
    <s v="GOBIERNO"/>
    <s v="COORDINACION DE LA POLITICA DE GOBIERNO"/>
    <s v="FUNCIÓN PÚBLICA"/>
    <s v="M"/>
    <s v="Actividades de apoyo administrativo desarrolladas "/>
    <s v="04_24"/>
    <s v="TESORERÍA MUNICIPAL"/>
    <n v="6"/>
    <s v="GOBIERNO EFECTIVO"/>
    <n v="18"/>
    <s v="DESPACHO DE LA TESORERÍA MUNICIPAL"/>
    <s v="012_24"/>
    <s v="DIRECCIÓN DE PROCESOS ADMINISTRATIVOS Y"/>
    <s v="GASTO CAPITAL"/>
    <n v="6000"/>
    <s v="INVERSION PUBLICA"/>
    <n v="6321"/>
    <s v="EJECUCIÓN DE PROYECTOS PRODUCTIVOS NO INCLUIDOS EN CONCEPTOS ANTERIORES DE ESTE CAPÍTULO"/>
    <n v="12"/>
    <s v="CAT"/>
    <n v="80000000"/>
    <n v="70000000"/>
    <n v="38507899.560000002"/>
    <n v="38507899.560000002"/>
    <n v="38507899.560000002"/>
    <n v="38507899.560000002"/>
    <n v="38507899.560000002"/>
    <n v="41492100.439999998"/>
    <n v="0"/>
    <n v="10000000"/>
    <n v="0"/>
    <n v="0"/>
    <n v="10000000"/>
    <n v="80000000"/>
    <n v="0"/>
    <m/>
    <n v="0"/>
    <m/>
    <m/>
    <n v="0"/>
    <n v="80000000"/>
  </r>
  <r>
    <s v="1.5-01-2404_24619013_2491110"/>
    <s v="1.5-01-24"/>
    <x v="2"/>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AMORTIZACION DE LA DEUDA Y DISMINUCION DE PASIVOS"/>
    <n v="9000"/>
    <s v="DEUDA PUBLICA"/>
    <n v="9111"/>
    <s v="AMORTIZACIÓN DE LA DEUDA INTERNA CON INSTITUCIONES DE CRÉDITO"/>
    <n v="0"/>
    <s v="SIN DESCRIPCIÓN PARA DESTINOS 00"/>
    <n v="43522784.549999997"/>
    <n v="43522784.549999997"/>
    <n v="19875398.809999999"/>
    <n v="19875398.809999999"/>
    <n v="19875398.809999999"/>
    <n v="19875398.809999999"/>
    <n v="19875398.809999999"/>
    <n v="23647385.739999998"/>
    <n v="0"/>
    <n v="0"/>
    <m/>
    <n v="0"/>
    <n v="0"/>
    <n v="43522784.549999997"/>
    <n v="0"/>
    <m/>
    <n v="0"/>
    <n v="466412.03"/>
    <m/>
    <n v="466412.03"/>
    <n v="43989196.579999998"/>
  </r>
  <r>
    <s v="1.5-01-2404_24619013_2492110"/>
    <s v="1.5-01-24"/>
    <x v="2"/>
    <s v="1.3.4"/>
    <s v="GOBIERNO"/>
    <s v="COORDINACION DE LA POLITICA DE GOBIERNO"/>
    <s v="FUNCIÓN PÚBLICA"/>
    <s v="M"/>
    <s v="Actividades de apoyo administrativo desarrolladas "/>
    <s v="04_24"/>
    <s v="TESORERÍA MUNICIPAL"/>
    <n v="6"/>
    <s v="GOBIERNO EFECTIVO"/>
    <n v="19"/>
    <s v="PROYECTO DE PRESUPUESTO"/>
    <s v="013_24"/>
    <s v="DIRECCIÓN GENERAL DE FINANZAS"/>
    <s v="AMORTIZACION DE LA DEUDA Y DISMINUCION DE PASIVOS"/>
    <n v="9000"/>
    <s v="DEUDA PUBLICA"/>
    <n v="9211"/>
    <s v="INTERESES DE LA DEUDA INTERNA CON INSTITUCIONES  DE CRÉDITO"/>
    <n v="0"/>
    <s v="SIN DESCRIPCIÓN PARA DESTINOS 00"/>
    <n v="26300000"/>
    <n v="26300000"/>
    <n v="8751890.3900000006"/>
    <n v="8751890.3900000006"/>
    <n v="8751890.3900000006"/>
    <n v="8751890.3900000006"/>
    <n v="8751890.3900000006"/>
    <n v="17548109.609999999"/>
    <n v="0"/>
    <n v="0"/>
    <n v="0"/>
    <n v="0"/>
    <n v="0"/>
    <n v="26300000"/>
    <n v="0"/>
    <m/>
    <n v="0"/>
    <m/>
    <n v="-7000000"/>
    <n v="-7000000"/>
    <n v="19300000"/>
  </r>
</pivotCacheRecords>
</file>

<file path=xl/pivotCache/pivotCacheRecords2.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17">
  <r>
    <s v="1.6-01-2405_24624015_2411110"/>
    <s v="1.6-01-24"/>
    <x v="0"/>
    <s v="1.3.4"/>
    <x v="0"/>
    <x v="0"/>
    <x v="0"/>
    <s v="E"/>
    <s v="Actividades del sector público, que realiza en for"/>
    <s v="05_24"/>
    <x v="0"/>
    <n v="6"/>
    <x v="0"/>
    <n v="24"/>
    <x v="0"/>
    <s v="015_24"/>
    <s v="DIRECCIÓN GENERAL DE ADMINISTRACIÓN"/>
    <x v="0"/>
    <x v="0"/>
    <x v="0"/>
    <x v="0"/>
    <x v="0"/>
    <n v="0"/>
    <s v="SIN DESCRIPCIÓN PARA DESTINOS 00"/>
    <n v="0"/>
    <n v="0"/>
    <n v="3992620.44"/>
    <n v="3992620.44"/>
    <n v="3992620.44"/>
    <n v="3992620.44"/>
    <n v="3992620.44"/>
    <n v="-3992620.44"/>
    <n v="0"/>
    <n v="0"/>
    <n v="0"/>
    <n v="0"/>
    <n v="0"/>
    <n v="0"/>
    <n v="0"/>
    <m/>
    <n v="0"/>
    <m/>
    <n v="3992620.44"/>
    <n v="3992620.44"/>
    <n v="3992620.44"/>
    <n v="0"/>
  </r>
  <r>
    <s v="1.1-00-2405_24624015_2411110"/>
    <s v="1.1-00-24"/>
    <x v="1"/>
    <s v="1.3.4"/>
    <x v="0"/>
    <x v="0"/>
    <x v="0"/>
    <s v="E"/>
    <s v="Actividades del sector público, que realiza en for"/>
    <s v="05_24"/>
    <x v="0"/>
    <n v="6"/>
    <x v="0"/>
    <n v="24"/>
    <x v="0"/>
    <s v="015_24"/>
    <s v="DIRECCIÓN GENERAL DE ADMINISTRACIÓN"/>
    <x v="0"/>
    <x v="0"/>
    <x v="0"/>
    <x v="0"/>
    <x v="0"/>
    <n v="0"/>
    <s v="SIN DESCRIPCIÓN PARA DESTINOS 00"/>
    <n v="12975991.18"/>
    <n v="12975991.18"/>
    <n v="1986144.84"/>
    <n v="1986144.84"/>
    <n v="1986144.84"/>
    <n v="1986144.84"/>
    <n v="1986144.84"/>
    <n v="10989846.34"/>
    <n v="0"/>
    <n v="0"/>
    <n v="0"/>
    <n v="0"/>
    <n v="0"/>
    <n v="12975991.18"/>
    <n v="0"/>
    <m/>
    <n v="0"/>
    <m/>
    <n v="-10989846.34"/>
    <n v="-10989846.34"/>
    <n v="1986144.8399999999"/>
    <n v="0"/>
  </r>
  <r>
    <s v="1.5-01-2405_24624015_2411110"/>
    <s v="1.5-01-24"/>
    <x v="2"/>
    <s v="1.3.4"/>
    <x v="0"/>
    <x v="0"/>
    <x v="0"/>
    <s v="E"/>
    <s v="Actividades del sector público, que realiza en for"/>
    <s v="05_24"/>
    <x v="0"/>
    <n v="6"/>
    <x v="0"/>
    <n v="24"/>
    <x v="0"/>
    <s v="015_24"/>
    <s v="DIRECCIÓN GENERAL DE ADMINISTRACIÓN"/>
    <x v="0"/>
    <x v="0"/>
    <x v="0"/>
    <x v="0"/>
    <x v="0"/>
    <n v="0"/>
    <s v="SIN DESCRIPCIÓN PARA DESTINOS 00"/>
    <n v="0"/>
    <n v="0"/>
    <n v="0"/>
    <n v="0"/>
    <n v="0"/>
    <n v="0"/>
    <n v="0"/>
    <n v="0"/>
    <m/>
    <m/>
    <m/>
    <m/>
    <m/>
    <n v="0"/>
    <n v="0"/>
    <m/>
    <n v="0"/>
    <n v="6997225.9000000004"/>
    <m/>
    <n v="6997225.9000000004"/>
    <n v="6997225.9000000004"/>
    <n v="6997225.9000000004"/>
  </r>
  <r>
    <s v="1.1-00-2405_24624015_24113113"/>
    <s v="1.1-00-24"/>
    <x v="1"/>
    <s v="1.3.4"/>
    <x v="0"/>
    <x v="0"/>
    <x v="0"/>
    <s v="E"/>
    <s v="Actividades del sector público, que realiza en for"/>
    <s v="05_24"/>
    <x v="0"/>
    <n v="6"/>
    <x v="0"/>
    <n v="24"/>
    <x v="0"/>
    <s v="015_24"/>
    <s v="DIRECCIÓN GENERAL DE ADMINISTRACIÓN"/>
    <x v="0"/>
    <x v="0"/>
    <x v="0"/>
    <x v="1"/>
    <x v="1"/>
    <n v="13"/>
    <s v="PLANTILLA"/>
    <n v="55146025.950000003"/>
    <n v="66640393.869999997"/>
    <n v="55136596.079999998"/>
    <n v="55136596.079999998"/>
    <n v="55136596.079999998"/>
    <n v="55136596.079999998"/>
    <n v="55136596.079999998"/>
    <n v="9429.8700000047684"/>
    <n v="0"/>
    <n v="0"/>
    <n v="0"/>
    <n v="11494367.92"/>
    <n v="-11494367.92"/>
    <n v="27426167.360800002"/>
    <n v="-27719858.589200001"/>
    <m/>
    <n v="0"/>
    <m/>
    <n v="-9429.8700000047684"/>
    <n v="-9429.8700000047684"/>
    <n v="55136596.079999998"/>
    <n v="0"/>
  </r>
  <r>
    <s v="1.5-01-2405_24624015_24113113"/>
    <s v="1.5-01-24"/>
    <x v="2"/>
    <s v="1.3.4"/>
    <x v="0"/>
    <x v="0"/>
    <x v="0"/>
    <s v="E"/>
    <s v="Actividades del sector público, que realiza en for"/>
    <s v="05_24"/>
    <x v="0"/>
    <n v="6"/>
    <x v="0"/>
    <n v="24"/>
    <x v="0"/>
    <s v="015_24"/>
    <s v="DIRECCIÓN GENERAL DE ADMINISTRACIÓN"/>
    <x v="0"/>
    <x v="0"/>
    <x v="0"/>
    <x v="1"/>
    <x v="1"/>
    <n v="13"/>
    <s v="PLANTILLA"/>
    <n v="708107330.50999999"/>
    <n v="677552010.19000006"/>
    <n v="284635761.36000001"/>
    <n v="284635761.36000001"/>
    <n v="284635761.36000001"/>
    <n v="284634811.36000001"/>
    <n v="284634811.36000001"/>
    <n v="423471569.14999998"/>
    <n v="30555316.059999999"/>
    <n v="4.26"/>
    <n v="0"/>
    <n v="0"/>
    <n v="30555320.32"/>
    <n v="746533932.86160004"/>
    <n v="38426602.351600051"/>
    <m/>
    <n v="0"/>
    <n v="9429.8700000000008"/>
    <m/>
    <n v="9429.8700000000008"/>
    <n v="708116760.38"/>
    <n v="423480999.01999998"/>
  </r>
  <r>
    <s v="1.1-00-2405_24624015_2412110"/>
    <s v="1.1-00-24"/>
    <x v="1"/>
    <s v="1.3.4"/>
    <x v="0"/>
    <x v="0"/>
    <x v="0"/>
    <s v="E"/>
    <s v="Actividades del sector público, que realiza en for"/>
    <s v="05_24"/>
    <x v="0"/>
    <n v="6"/>
    <x v="0"/>
    <n v="24"/>
    <x v="0"/>
    <s v="015_24"/>
    <s v="DIRECCIÓN GENERAL DE ADMINISTRACIÓN"/>
    <x v="0"/>
    <x v="0"/>
    <x v="0"/>
    <x v="2"/>
    <x v="2"/>
    <n v="0"/>
    <s v="SIN DESCRIPCIÓN PARA DESTINOS 00"/>
    <n v="0"/>
    <n v="0"/>
    <n v="584872.85"/>
    <n v="584872.85"/>
    <n v="584872.85"/>
    <n v="584872.85"/>
    <n v="584872.85"/>
    <n v="-584872.85"/>
    <n v="-97478.808333333334"/>
    <n v="0"/>
    <n v="0"/>
    <n v="0"/>
    <n v="0"/>
    <n v="0"/>
    <n v="0"/>
    <m/>
    <n v="0"/>
    <m/>
    <n v="1200000"/>
    <n v="1200000"/>
    <n v="1200000"/>
    <n v="615127.15"/>
  </r>
  <r>
    <s v="1.6-01-2405_24624015_24122114"/>
    <s v="1.6-01-24"/>
    <x v="0"/>
    <s v="1.3.4"/>
    <x v="0"/>
    <x v="0"/>
    <x v="0"/>
    <s v="E"/>
    <s v="Actividades del sector público, que realiza en for"/>
    <s v="05_24"/>
    <x v="0"/>
    <n v="6"/>
    <x v="0"/>
    <n v="24"/>
    <x v="0"/>
    <s v="015_24"/>
    <s v="DIRECCIÓN GENERAL DE ADMINISTRACIÓN"/>
    <x v="0"/>
    <x v="0"/>
    <x v="0"/>
    <x v="3"/>
    <x v="3"/>
    <n v="14"/>
    <s v="EVENTUAL"/>
    <n v="105376830.48"/>
    <n v="67987848.969999999"/>
    <n v="57538874.200000003"/>
    <n v="57538874.200000003"/>
    <n v="57538874.200000003"/>
    <n v="57527874.200000003"/>
    <n v="57527874.200000003"/>
    <n v="47837956.280000001"/>
    <n v="37388978.770000003"/>
    <n v="2.74"/>
    <n v="0"/>
    <n v="0"/>
    <n v="37388981.509999998"/>
    <n v="0"/>
    <n v="-105376830.48"/>
    <m/>
    <n v="0"/>
    <m/>
    <n v="-427473.08"/>
    <n v="-427473.08"/>
    <n v="104949357.40000001"/>
    <n v="47410483.200000003"/>
  </r>
  <r>
    <s v="1.1-00-2405_24624015_24122114"/>
    <s v="1.1-00-24"/>
    <x v="1"/>
    <s v="1.3.4"/>
    <x v="0"/>
    <x v="0"/>
    <x v="0"/>
    <s v="E"/>
    <s v="Actividades del sector público, que realiza en for"/>
    <s v="05_24"/>
    <x v="0"/>
    <n v="6"/>
    <x v="0"/>
    <n v="24"/>
    <x v="0"/>
    <s v="015_24"/>
    <s v="DIRECCIÓN GENERAL DE ADMINISTRACIÓN"/>
    <x v="0"/>
    <x v="0"/>
    <x v="0"/>
    <x v="3"/>
    <x v="3"/>
    <n v="14"/>
    <s v="EVENTUAL"/>
    <n v="35006532.630000003"/>
    <n v="52109314.159999996"/>
    <n v="10136308.68"/>
    <n v="10136308.68"/>
    <n v="10136308.68"/>
    <n v="10136308.68"/>
    <n v="10136308.68"/>
    <n v="24870223.950000003"/>
    <n v="0"/>
    <n v="20286199.98"/>
    <n v="0"/>
    <n v="37388981.509999998"/>
    <n v="-17102781.530000001"/>
    <n v="120097163.13"/>
    <n v="85090630.5"/>
    <m/>
    <n v="0"/>
    <m/>
    <n v="-24870223.949999999"/>
    <n v="-24870223.949999999"/>
    <n v="10136308.680000003"/>
    <n v="0"/>
  </r>
  <r>
    <s v="1.5-01-2405_24624015_24122114"/>
    <s v="1.5-01-24"/>
    <x v="2"/>
    <s v="1.3.4"/>
    <x v="0"/>
    <x v="0"/>
    <x v="0"/>
    <s v="E"/>
    <s v="Actividades del sector público, que realiza en for"/>
    <s v="05_24"/>
    <x v="0"/>
    <n v="6"/>
    <x v="0"/>
    <n v="24"/>
    <x v="0"/>
    <s v="015_24"/>
    <s v="DIRECCIÓN GENERAL DE ADMINISTRACIÓN"/>
    <x v="0"/>
    <x v="0"/>
    <x v="0"/>
    <x v="3"/>
    <x v="3"/>
    <n v="14"/>
    <s v="EVENTUAL"/>
    <n v="0"/>
    <n v="0"/>
    <n v="0"/>
    <n v="0"/>
    <n v="0"/>
    <n v="0"/>
    <n v="0"/>
    <n v="0"/>
    <m/>
    <m/>
    <m/>
    <m/>
    <m/>
    <n v="0"/>
    <n v="0"/>
    <m/>
    <n v="0"/>
    <n v="25297697.030000001"/>
    <n v="-2500000"/>
    <n v="22797697.030000001"/>
    <n v="22797697.030000001"/>
    <n v="22797697.030000001"/>
  </r>
  <r>
    <s v="1.1-00-2405_24624015_2412310"/>
    <s v="1.1-00-24"/>
    <x v="1"/>
    <s v="1.3.4"/>
    <x v="0"/>
    <x v="0"/>
    <x v="0"/>
    <s v="E"/>
    <s v="Actividades del sector público, que realiza en for"/>
    <s v="05_24"/>
    <x v="0"/>
    <n v="6"/>
    <x v="0"/>
    <n v="24"/>
    <x v="0"/>
    <s v="015_24"/>
    <s v="DIRECCIÓN GENERAL DE ADMINISTRACIÓN"/>
    <x v="0"/>
    <x v="0"/>
    <x v="0"/>
    <x v="4"/>
    <x v="4"/>
    <n v="0"/>
    <s v="SIN DESCRIPCIÓN PARA DESTINOS 00"/>
    <n v="26400"/>
    <n v="26400"/>
    <n v="0"/>
    <n v="0"/>
    <n v="0"/>
    <n v="0"/>
    <n v="0"/>
    <n v="26400"/>
    <n v="0"/>
    <n v="0"/>
    <n v="0"/>
    <n v="0"/>
    <n v="0"/>
    <n v="26400"/>
    <n v="0"/>
    <m/>
    <n v="0"/>
    <m/>
    <n v="-26400"/>
    <n v="-26400"/>
    <n v="0"/>
    <n v="0"/>
  </r>
  <r>
    <s v="1.5-01-2405_24624015_2412310"/>
    <s v="1.5-01-24"/>
    <x v="2"/>
    <s v="1.3.4"/>
    <x v="0"/>
    <x v="0"/>
    <x v="0"/>
    <s v="E"/>
    <s v="Actividades del sector público, que realiza en for"/>
    <s v="05_24"/>
    <x v="0"/>
    <n v="6"/>
    <x v="0"/>
    <n v="24"/>
    <x v="0"/>
    <s v="015_24"/>
    <s v="DIRECCIÓN GENERAL DE ADMINISTRACIÓN"/>
    <x v="0"/>
    <x v="0"/>
    <x v="0"/>
    <x v="4"/>
    <x v="4"/>
    <n v="0"/>
    <s v="SIN DESCRIPCIÓN PARA DESTINOS 00"/>
    <n v="0"/>
    <n v="0"/>
    <n v="0"/>
    <n v="0"/>
    <n v="0"/>
    <n v="0"/>
    <n v="0"/>
    <n v="0"/>
    <m/>
    <m/>
    <m/>
    <m/>
    <m/>
    <n v="0"/>
    <n v="0"/>
    <m/>
    <n v="0"/>
    <n v="26400"/>
    <m/>
    <n v="26400"/>
    <n v="26400"/>
    <n v="26400"/>
  </r>
  <r>
    <s v="1.6-01-2405_24624015_24132114"/>
    <s v="1.6-01-24"/>
    <x v="0"/>
    <s v="1.3.4"/>
    <x v="0"/>
    <x v="0"/>
    <x v="0"/>
    <s v="E"/>
    <s v="Actividades del sector público, que realiza en for"/>
    <s v="05_24"/>
    <x v="0"/>
    <n v="6"/>
    <x v="0"/>
    <n v="24"/>
    <x v="0"/>
    <s v="015_24"/>
    <s v="DIRECCIÓN GENERAL DE ADMINISTRACIÓN"/>
    <x v="0"/>
    <x v="0"/>
    <x v="0"/>
    <x v="5"/>
    <x v="5"/>
    <n v="14"/>
    <s v="EVENTUAL"/>
    <n v="0"/>
    <n v="0"/>
    <n v="13231.58"/>
    <n v="13231.58"/>
    <n v="13231.58"/>
    <n v="13231.58"/>
    <n v="13231.58"/>
    <n v="-13231.58"/>
    <n v="0"/>
    <n v="0"/>
    <n v="0"/>
    <n v="0"/>
    <n v="0"/>
    <n v="0"/>
    <n v="0"/>
    <m/>
    <n v="0"/>
    <n v="1300000"/>
    <n v="196757.97"/>
    <n v="1496757.97"/>
    <n v="1496757.97"/>
    <n v="1483526.39"/>
  </r>
  <r>
    <s v="1.5-01-2405_24624015_24132113"/>
    <s v="1.5-01-24"/>
    <x v="2"/>
    <s v="1.3.4"/>
    <x v="0"/>
    <x v="0"/>
    <x v="0"/>
    <s v="E"/>
    <s v="Actividades del sector público, que realiza en for"/>
    <s v="05_24"/>
    <x v="0"/>
    <n v="6"/>
    <x v="0"/>
    <n v="24"/>
    <x v="0"/>
    <s v="015_24"/>
    <s v="DIRECCIÓN GENERAL DE ADMINISTRACIÓN"/>
    <x v="0"/>
    <x v="0"/>
    <x v="0"/>
    <x v="5"/>
    <x v="5"/>
    <n v="13"/>
    <s v="PLANTILLA"/>
    <n v="10757541.789999999"/>
    <n v="0"/>
    <n v="9345256.9199999999"/>
    <n v="9345256.9199999999"/>
    <n v="9345256.9199999999"/>
    <n v="9341285.3900000006"/>
    <n v="9341285.3900000006"/>
    <n v="1412284.8699999992"/>
    <n v="10757541.789999999"/>
    <n v="0"/>
    <n v="0"/>
    <n v="0"/>
    <n v="10757541.789999999"/>
    <n v="0"/>
    <n v="-10757541.789999999"/>
    <m/>
    <n v="0"/>
    <n v="161.26"/>
    <n v="2000000"/>
    <n v="2000161.26"/>
    <n v="12757703.049999999"/>
    <n v="3412446.129999999"/>
  </r>
  <r>
    <s v="1.5-01-2405_24624015_24132114"/>
    <s v="1.5-01-24"/>
    <x v="2"/>
    <s v="1.3.4"/>
    <x v="0"/>
    <x v="0"/>
    <x v="0"/>
    <s v="E"/>
    <s v="Actividades del sector público, que realiza en for"/>
    <s v="05_24"/>
    <x v="0"/>
    <n v="6"/>
    <x v="0"/>
    <n v="24"/>
    <x v="0"/>
    <s v="015_24"/>
    <s v="DIRECCIÓN GENERAL DE ADMINISTRACIÓN"/>
    <x v="0"/>
    <x v="0"/>
    <x v="0"/>
    <x v="5"/>
    <x v="5"/>
    <n v="14"/>
    <s v="EVENTUAL"/>
    <n v="0"/>
    <n v="0"/>
    <n v="1479595.2"/>
    <n v="1479595.2"/>
    <n v="1479595.2"/>
    <n v="1472993"/>
    <n v="1472993"/>
    <n v="-1479595.2"/>
    <n v="0"/>
    <n v="0"/>
    <n v="0"/>
    <n v="0"/>
    <n v="0"/>
    <n v="0"/>
    <n v="0"/>
    <m/>
    <n v="0"/>
    <n v="1663121.5899999999"/>
    <n v="-183526.39"/>
    <n v="1479595.1999999997"/>
    <n v="1479595.1999999997"/>
    <n v="0"/>
  </r>
  <r>
    <s v="1.1-00-2405_24624015_24132114"/>
    <s v="1.1-00-24"/>
    <x v="1"/>
    <s v="1.3.4"/>
    <x v="0"/>
    <x v="0"/>
    <x v="0"/>
    <s v="E"/>
    <s v="Actividades del sector público, que realiza en for"/>
    <s v="05_24"/>
    <x v="0"/>
    <n v="6"/>
    <x v="0"/>
    <n v="24"/>
    <x v="0"/>
    <s v="015_24"/>
    <s v="DIRECCIÓN GENERAL DE ADMINISTRACIÓN"/>
    <x v="0"/>
    <x v="0"/>
    <x v="0"/>
    <x v="5"/>
    <x v="5"/>
    <n v="14"/>
    <s v="EVENTUAL"/>
    <n v="1696839.89"/>
    <n v="1512329.12"/>
    <n v="20486.72"/>
    <n v="20486.72"/>
    <n v="20486.72"/>
    <n v="20486.72"/>
    <n v="20486.72"/>
    <n v="1676353.17"/>
    <n v="0"/>
    <n v="184513.6"/>
    <n v="0"/>
    <n v="2.83"/>
    <n v="184510.77"/>
    <n v="1512326.29"/>
    <n v="-184513.59999999986"/>
    <m/>
    <n v="0"/>
    <m/>
    <n v="-1676353.17"/>
    <n v="-1676353.17"/>
    <n v="20486.719999999972"/>
    <n v="-2.9103830456733704E-11"/>
  </r>
  <r>
    <s v="1.1-00-2405_24624015_24132113"/>
    <s v="1.1-00-24"/>
    <x v="1"/>
    <s v="1.3.4"/>
    <x v="0"/>
    <x v="0"/>
    <x v="0"/>
    <s v="E"/>
    <s v="Actividades del sector público, que realiza en for"/>
    <s v="05_24"/>
    <x v="0"/>
    <n v="6"/>
    <x v="0"/>
    <n v="24"/>
    <x v="0"/>
    <s v="015_24"/>
    <s v="DIRECCIÓN GENERAL DE ADMINISTRACIÓN"/>
    <x v="0"/>
    <x v="0"/>
    <x v="0"/>
    <x v="5"/>
    <x v="5"/>
    <n v="13"/>
    <s v="PLANTILLA"/>
    <n v="23421.37"/>
    <n v="10516224.880000001"/>
    <n v="23260.11"/>
    <n v="23260.11"/>
    <n v="23260.11"/>
    <n v="23260.11"/>
    <n v="23260.11"/>
    <n v="161.2599999999984"/>
    <n v="0"/>
    <n v="2.83"/>
    <n v="0"/>
    <n v="10492806.34"/>
    <n v="-10492803.51"/>
    <n v="10936876.82"/>
    <n v="10913455.450000001"/>
    <m/>
    <n v="0"/>
    <m/>
    <n v="-161.26"/>
    <n v="-161.26"/>
    <n v="23260.11"/>
    <n v="0"/>
  </r>
  <r>
    <s v="1.6-01-2405_24624015_24132214"/>
    <s v="1.6-01-24"/>
    <x v="0"/>
    <s v="1.3.4"/>
    <x v="0"/>
    <x v="0"/>
    <x v="0"/>
    <s v="E"/>
    <s v="Actividades del sector público, que realiza en for"/>
    <s v="05_24"/>
    <x v="0"/>
    <n v="6"/>
    <x v="0"/>
    <n v="24"/>
    <x v="0"/>
    <s v="015_24"/>
    <s v="DIRECCIÓN GENERAL DE ADMINISTRACIÓN"/>
    <x v="0"/>
    <x v="0"/>
    <x v="0"/>
    <x v="6"/>
    <x v="6"/>
    <n v="14"/>
    <s v="EVENTUAL"/>
    <n v="16905722.420000002"/>
    <n v="0"/>
    <n v="198613.49"/>
    <n v="198613.49"/>
    <n v="198613.49"/>
    <n v="188761.29"/>
    <n v="188761.29"/>
    <n v="16707108.930000002"/>
    <n v="16905722.420000002"/>
    <n v="0"/>
    <n v="0"/>
    <n v="0"/>
    <n v="16905722.420000002"/>
    <n v="0"/>
    <n v="-16905722.420000002"/>
    <m/>
    <n v="0"/>
    <n v="3992620.44"/>
    <n v="-3992620.44"/>
    <n v="0"/>
    <n v="16905722.420000002"/>
    <n v="16707108.930000002"/>
  </r>
  <r>
    <s v="1.5-01-2405_24624015_24132214"/>
    <s v="1.5-01-24"/>
    <x v="2"/>
    <s v="1.3.4"/>
    <x v="0"/>
    <x v="0"/>
    <x v="0"/>
    <s v="E"/>
    <s v="Actividades del sector público, que realiza en for"/>
    <s v="05_24"/>
    <x v="0"/>
    <n v="6"/>
    <x v="0"/>
    <n v="24"/>
    <x v="0"/>
    <s v="015_24"/>
    <s v="DIRECCIÓN GENERAL DE ADMINISTRACIÓN"/>
    <x v="0"/>
    <x v="0"/>
    <x v="0"/>
    <x v="6"/>
    <x v="6"/>
    <n v="14"/>
    <s v="EVENTUAL"/>
    <n v="0"/>
    <n v="0"/>
    <n v="0"/>
    <n v="0"/>
    <n v="0"/>
    <n v="0"/>
    <n v="0"/>
    <n v="0"/>
    <m/>
    <m/>
    <m/>
    <m/>
    <m/>
    <n v="0"/>
    <n v="0"/>
    <m/>
    <n v="0"/>
    <n v="0"/>
    <m/>
    <n v="0"/>
    <n v="0"/>
    <n v="0"/>
  </r>
  <r>
    <s v="1.5-01-2405_24624015_24132213"/>
    <s v="1.5-01-24"/>
    <x v="2"/>
    <s v="1.3.4"/>
    <x v="0"/>
    <x v="0"/>
    <x v="0"/>
    <s v="E"/>
    <s v="Actividades del sector público, que realiza en for"/>
    <s v="05_24"/>
    <x v="0"/>
    <n v="6"/>
    <x v="0"/>
    <n v="24"/>
    <x v="0"/>
    <s v="015_24"/>
    <s v="DIRECCIÓN GENERAL DE ADMINISTRACIÓN"/>
    <x v="0"/>
    <x v="0"/>
    <x v="0"/>
    <x v="6"/>
    <x v="6"/>
    <n v="13"/>
    <s v="PLANTILLA"/>
    <n v="107599629.75"/>
    <n v="0"/>
    <n v="5567975.75"/>
    <n v="5567975.75"/>
    <n v="5567975.75"/>
    <n v="5563885.4699999997"/>
    <n v="5563885.4699999997"/>
    <n v="102031654"/>
    <n v="107599629.75"/>
    <n v="0"/>
    <n v="0"/>
    <n v="0"/>
    <n v="107599629.75"/>
    <n v="0"/>
    <n v="-107599629.75"/>
    <m/>
    <n v="0"/>
    <m/>
    <n v="-8304.2999999999993"/>
    <n v="-8304.2999999999993"/>
    <n v="107591325.45"/>
    <n v="102023349.7"/>
  </r>
  <r>
    <s v="1.1-00-2405_24624015_24132214"/>
    <s v="1.1-00-24"/>
    <x v="1"/>
    <s v="1.3.4"/>
    <x v="0"/>
    <x v="0"/>
    <x v="0"/>
    <s v="E"/>
    <s v="Actividades del sector público, que realiza en for"/>
    <s v="05_24"/>
    <x v="0"/>
    <n v="6"/>
    <x v="0"/>
    <n v="24"/>
    <x v="0"/>
    <s v="015_24"/>
    <s v="DIRECCIÓN GENERAL DE ADMINISTRACIÓN"/>
    <x v="0"/>
    <x v="0"/>
    <x v="0"/>
    <x v="6"/>
    <x v="6"/>
    <n v="14"/>
    <s v="EVENTUAL"/>
    <n v="62676.46"/>
    <n v="15123264.68"/>
    <n v="62676.46"/>
    <n v="62676.46"/>
    <n v="62676.46"/>
    <n v="62676.46"/>
    <n v="62676.46"/>
    <n v="0"/>
    <n v="0"/>
    <n v="0"/>
    <n v="0"/>
    <n v="15060588.220000001"/>
    <n v="-15060588.220000001"/>
    <n v="15123262.9"/>
    <n v="15060586.439999999"/>
    <m/>
    <n v="0"/>
    <m/>
    <m/>
    <n v="0"/>
    <n v="62676.46"/>
    <n v="0"/>
  </r>
  <r>
    <s v="1.1-00-2405_24624015_24132213"/>
    <s v="1.1-00-24"/>
    <x v="1"/>
    <s v="1.3.4"/>
    <x v="0"/>
    <x v="0"/>
    <x v="0"/>
    <s v="E"/>
    <s v="Actividades del sector público, que realiza en for"/>
    <s v="05_24"/>
    <x v="0"/>
    <n v="6"/>
    <x v="0"/>
    <n v="24"/>
    <x v="0"/>
    <s v="015_24"/>
    <s v="DIRECCIÓN GENERAL DE ADMINISTRACIÓN"/>
    <x v="0"/>
    <x v="0"/>
    <x v="0"/>
    <x v="6"/>
    <x v="6"/>
    <n v="13"/>
    <s v="PLANTILLA"/>
    <n v="210001.87"/>
    <n v="105162275.34"/>
    <n v="218306.17"/>
    <n v="218306.17"/>
    <n v="218306.17"/>
    <n v="218306.17"/>
    <n v="218306.17"/>
    <n v="-8304.3000000000175"/>
    <n v="0"/>
    <n v="1.78"/>
    <n v="0"/>
    <n v="104952275.25"/>
    <n v="-104952273.47"/>
    <n v="109368768.2"/>
    <n v="109158766.33"/>
    <m/>
    <n v="0"/>
    <m/>
    <n v="8304.2999999999993"/>
    <n v="8304.2999999999993"/>
    <n v="218306.16999999998"/>
    <n v="0"/>
  </r>
  <r>
    <s v="1.6-01-2405_24624015_2413310"/>
    <s v="1.6-01-24"/>
    <x v="0"/>
    <s v="1.3.4"/>
    <x v="0"/>
    <x v="0"/>
    <x v="0"/>
    <s v="E"/>
    <s v="Actividades del sector público, que realiza en for"/>
    <s v="05_24"/>
    <x v="0"/>
    <n v="6"/>
    <x v="0"/>
    <n v="24"/>
    <x v="0"/>
    <s v="015_24"/>
    <s v="DIRECCIÓN GENERAL DE ADMINISTRACIÓN"/>
    <x v="0"/>
    <x v="0"/>
    <x v="0"/>
    <x v="7"/>
    <x v="7"/>
    <n v="0"/>
    <s v="SIN DESCRIPCIÓN PARA DESTINOS 00"/>
    <n v="0"/>
    <n v="0"/>
    <n v="261160.7"/>
    <n v="261160.7"/>
    <n v="261160.7"/>
    <n v="261160.7"/>
    <n v="261160.7"/>
    <n v="-261160.7"/>
    <n v="0"/>
    <n v="0"/>
    <n v="0"/>
    <n v="0"/>
    <n v="0"/>
    <n v="0"/>
    <n v="0"/>
    <m/>
    <n v="0"/>
    <m/>
    <n v="261160.7"/>
    <n v="261160.7"/>
    <n v="261160.7"/>
    <n v="0"/>
  </r>
  <r>
    <s v="1.1-00-2405_24624015_2413310"/>
    <s v="1.1-00-24"/>
    <x v="1"/>
    <s v="1.3.4"/>
    <x v="0"/>
    <x v="0"/>
    <x v="0"/>
    <s v="E"/>
    <s v="Actividades del sector público, que realiza en for"/>
    <s v="05_24"/>
    <x v="0"/>
    <n v="6"/>
    <x v="0"/>
    <n v="24"/>
    <x v="0"/>
    <s v="015_24"/>
    <s v="DIRECCIÓN GENERAL DE ADMINISTRACIÓN"/>
    <x v="0"/>
    <x v="0"/>
    <x v="0"/>
    <x v="7"/>
    <x v="7"/>
    <n v="0"/>
    <s v="SIN DESCRIPCIÓN PARA DESTINOS 00"/>
    <n v="700000"/>
    <n v="700000"/>
    <n v="210546.86"/>
    <n v="210546.86"/>
    <n v="210546.86"/>
    <n v="210546.86"/>
    <n v="210546.86"/>
    <n v="489453.14"/>
    <n v="0"/>
    <n v="0"/>
    <n v="0"/>
    <n v="0"/>
    <n v="0"/>
    <n v="700000"/>
    <n v="0"/>
    <m/>
    <n v="0"/>
    <m/>
    <n v="-489453.14"/>
    <n v="-489453.14"/>
    <n v="210546.86"/>
    <n v="0"/>
  </r>
  <r>
    <s v="1.5-01-2405_24624015_2413310"/>
    <s v="1.5-01-24"/>
    <x v="2"/>
    <s v="1.3.4"/>
    <x v="0"/>
    <x v="0"/>
    <x v="0"/>
    <s v="E"/>
    <s v="Actividades del sector público, que realiza en for"/>
    <s v="05_24"/>
    <x v="0"/>
    <n v="6"/>
    <x v="0"/>
    <n v="24"/>
    <x v="0"/>
    <s v="015_24"/>
    <s v="DIRECCIÓN GENERAL DE ADMINISTRACIÓN"/>
    <x v="0"/>
    <x v="0"/>
    <x v="0"/>
    <x v="7"/>
    <x v="7"/>
    <n v="0"/>
    <s v="SIN DESCRIPCIÓN PARA DESTINOS 00"/>
    <n v="0"/>
    <n v="0"/>
    <n v="0"/>
    <n v="0"/>
    <n v="0"/>
    <n v="0"/>
    <n v="0"/>
    <n v="0"/>
    <n v="0"/>
    <n v="0"/>
    <n v="0"/>
    <n v="0"/>
    <n v="0"/>
    <n v="0"/>
    <n v="0"/>
    <m/>
    <n v="0"/>
    <n v="228292.44"/>
    <n v="0"/>
    <n v="228292.44"/>
    <n v="228292.44"/>
    <n v="228292.44"/>
  </r>
  <r>
    <s v="1.6-01-2405_24624015_2413410"/>
    <s v="1.6-01-24"/>
    <x v="0"/>
    <s v="1.3.4"/>
    <x v="0"/>
    <x v="0"/>
    <x v="0"/>
    <s v="E"/>
    <s v="Actividades del sector público, que realiza en for"/>
    <s v="05_24"/>
    <x v="0"/>
    <n v="6"/>
    <x v="0"/>
    <n v="24"/>
    <x v="0"/>
    <s v="015_24"/>
    <s v="DIRECCIÓN GENERAL DE ADMINISTRACIÓN"/>
    <x v="0"/>
    <x v="0"/>
    <x v="0"/>
    <x v="8"/>
    <x v="8"/>
    <n v="0"/>
    <s v="SIN DESCRIPCIÓN PARA DESTINOS 00"/>
    <n v="0"/>
    <n v="0"/>
    <n v="455245"/>
    <n v="455245"/>
    <n v="455245"/>
    <n v="455245"/>
    <n v="455245"/>
    <n v="-455245"/>
    <n v="0"/>
    <n v="0"/>
    <n v="0"/>
    <n v="0"/>
    <n v="0"/>
    <n v="0"/>
    <n v="0"/>
    <m/>
    <n v="0"/>
    <m/>
    <n v="455245"/>
    <n v="455245"/>
    <n v="455245"/>
    <n v="0"/>
  </r>
  <r>
    <s v="1.5-01-2405_24624015_2413410"/>
    <s v="1.5-01-24"/>
    <x v="2"/>
    <s v="1.3.4"/>
    <x v="0"/>
    <x v="0"/>
    <x v="0"/>
    <s v="E"/>
    <s v="Actividades del sector público, que realiza en for"/>
    <s v="05_24"/>
    <x v="0"/>
    <n v="6"/>
    <x v="0"/>
    <n v="24"/>
    <x v="0"/>
    <s v="015_24"/>
    <s v="DIRECCIÓN GENERAL DE ADMINISTRACIÓN"/>
    <x v="0"/>
    <x v="0"/>
    <x v="0"/>
    <x v="8"/>
    <x v="8"/>
    <n v="0"/>
    <s v="SIN DESCRIPCIÓN PARA DESTINOS 00"/>
    <n v="0"/>
    <n v="0"/>
    <n v="51823.8"/>
    <n v="51823.8"/>
    <n v="51823.8"/>
    <n v="51823.8"/>
    <n v="51823.8"/>
    <n v="-51823.8"/>
    <n v="0"/>
    <n v="0"/>
    <n v="0"/>
    <n v="0"/>
    <n v="0"/>
    <n v="0"/>
    <n v="0"/>
    <m/>
    <n v="0"/>
    <n v="6920373.2000000002"/>
    <m/>
    <n v="6920373.2000000002"/>
    <n v="6920373.2000000002"/>
    <n v="6868549.4000000004"/>
  </r>
  <r>
    <s v="1.1-00-2405_24624015_2413410"/>
    <s v="1.1-00-24"/>
    <x v="1"/>
    <s v="1.3.4"/>
    <x v="0"/>
    <x v="0"/>
    <x v="0"/>
    <s v="E"/>
    <s v="Actividades del sector público, que realiza en for"/>
    <s v="05_24"/>
    <x v="0"/>
    <n v="6"/>
    <x v="0"/>
    <n v="24"/>
    <x v="0"/>
    <s v="015_24"/>
    <s v="DIRECCIÓN GENERAL DE ADMINISTRACIÓN"/>
    <x v="0"/>
    <x v="0"/>
    <x v="0"/>
    <x v="8"/>
    <x v="8"/>
    <n v="0"/>
    <s v="SIN DESCRIPCIÓN PARA DESTINOS 00"/>
    <n v="7500000"/>
    <n v="7500000"/>
    <n v="124381.8"/>
    <n v="124381.8"/>
    <n v="124381.8"/>
    <n v="124381.8"/>
    <n v="124381.8"/>
    <n v="7375618.2000000002"/>
    <n v="0"/>
    <n v="0"/>
    <n v="0"/>
    <n v="0"/>
    <n v="0"/>
    <n v="7500000"/>
    <n v="0"/>
    <m/>
    <n v="0"/>
    <m/>
    <n v="-7375618.2000000002"/>
    <n v="-7375618.2000000002"/>
    <n v="124381.79999999981"/>
    <n v="-1.8917489796876907E-10"/>
  </r>
  <r>
    <s v="1.6-01-2405_24624015_24141114"/>
    <s v="1.6-01-24"/>
    <x v="0"/>
    <s v="1.3.4"/>
    <x v="0"/>
    <x v="0"/>
    <x v="0"/>
    <s v="E"/>
    <s v="Actividades del sector público, que realiza en for"/>
    <s v="05_24"/>
    <x v="0"/>
    <n v="6"/>
    <x v="0"/>
    <n v="24"/>
    <x v="0"/>
    <s v="015_24"/>
    <s v="DIRECCIÓN GENERAL DE ADMINISTRACIÓN"/>
    <x v="0"/>
    <x v="0"/>
    <x v="0"/>
    <x v="9"/>
    <x v="9"/>
    <n v="14"/>
    <s v="EVENTUAL"/>
    <n v="0"/>
    <n v="0"/>
    <n v="755457.27"/>
    <n v="755457.27"/>
    <n v="755457.27"/>
    <n v="755457.27"/>
    <n v="755457.27"/>
    <n v="-755457.27"/>
    <n v="0"/>
    <n v="0"/>
    <n v="0"/>
    <n v="0"/>
    <n v="0"/>
    <n v="0"/>
    <n v="0"/>
    <m/>
    <n v="0"/>
    <n v="3350953.8100000005"/>
    <n v="755457.27"/>
    <n v="4106411.0800000005"/>
    <n v="4106411.0800000005"/>
    <n v="3350953.8100000005"/>
  </r>
  <r>
    <s v="1.5-01-2405_24624015_24141113"/>
    <s v="1.5-01-24"/>
    <x v="2"/>
    <s v="1.3.4"/>
    <x v="0"/>
    <x v="0"/>
    <x v="0"/>
    <s v="E"/>
    <s v="Actividades del sector público, que realiza en for"/>
    <s v="05_24"/>
    <x v="0"/>
    <n v="6"/>
    <x v="0"/>
    <n v="24"/>
    <x v="0"/>
    <s v="015_24"/>
    <s v="DIRECCIÓN GENERAL DE ADMINISTRACIÓN"/>
    <x v="0"/>
    <x v="0"/>
    <x v="0"/>
    <x v="9"/>
    <x v="9"/>
    <n v="13"/>
    <s v="PLANTILLA"/>
    <n v="43081390.539999999"/>
    <n v="0"/>
    <n v="17240578.550000001"/>
    <n v="17240578.550000001"/>
    <n v="17240578.550000001"/>
    <n v="17240578.550000001"/>
    <n v="17240578.550000001"/>
    <n v="25840811.989999998"/>
    <n v="43081390.539999999"/>
    <n v="0"/>
    <n v="0"/>
    <n v="0"/>
    <n v="43081390.539999999"/>
    <n v="0"/>
    <n v="-43081390.539999999"/>
    <m/>
    <n v="0"/>
    <m/>
    <n v="-42.4"/>
    <n v="-42.4"/>
    <n v="43081348.140000001"/>
    <n v="25840769.59"/>
  </r>
  <r>
    <s v="1.5-01-2405_24624015_24141114"/>
    <s v="1.5-01-24"/>
    <x v="2"/>
    <s v="1.3.4"/>
    <x v="0"/>
    <x v="0"/>
    <x v="0"/>
    <s v="E"/>
    <s v="Actividades del sector público, que realiza en for"/>
    <s v="05_24"/>
    <x v="0"/>
    <n v="6"/>
    <x v="0"/>
    <n v="24"/>
    <x v="0"/>
    <s v="015_24"/>
    <s v="DIRECCIÓN GENERAL DE ADMINISTRACIÓN"/>
    <x v="0"/>
    <x v="0"/>
    <x v="0"/>
    <x v="9"/>
    <x v="9"/>
    <n v="14"/>
    <s v="EVENTUAL"/>
    <n v="0"/>
    <n v="0"/>
    <n v="1959014.55"/>
    <n v="1959014.55"/>
    <n v="1959014.55"/>
    <n v="1959014.55"/>
    <n v="1959014.55"/>
    <n v="-1959014.55"/>
    <n v="0"/>
    <n v="0"/>
    <n v="0"/>
    <n v="0"/>
    <n v="0"/>
    <n v="0"/>
    <n v="0"/>
    <m/>
    <n v="0"/>
    <n v="1959014.55"/>
    <m/>
    <n v="1959014.55"/>
    <n v="1959014.55"/>
    <n v="0"/>
  </r>
  <r>
    <s v="1.1-00-2405_24624015_24141114"/>
    <s v="1.1-00-24"/>
    <x v="1"/>
    <s v="1.3.4"/>
    <x v="0"/>
    <x v="0"/>
    <x v="0"/>
    <s v="E"/>
    <s v="Actividades del sector público, que realiza en for"/>
    <s v="05_24"/>
    <x v="0"/>
    <n v="6"/>
    <x v="0"/>
    <n v="24"/>
    <x v="0"/>
    <s v="015_24"/>
    <s v="DIRECCIÓN GENERAL DE ADMINISTRACIÓN"/>
    <x v="0"/>
    <x v="0"/>
    <x v="0"/>
    <x v="9"/>
    <x v="9"/>
    <n v="14"/>
    <s v="EVENTUAL"/>
    <n v="7330348.3200000003"/>
    <n v="6533249.9100000001"/>
    <n v="1264922.69"/>
    <n v="1264922.69"/>
    <n v="1264922.69"/>
    <n v="1264922.69"/>
    <n v="1264922.69"/>
    <n v="6065425.6300000008"/>
    <n v="0"/>
    <n v="797098.75"/>
    <n v="0"/>
    <n v="0.34"/>
    <n v="797098.41"/>
    <n v="6533249.5700000003"/>
    <n v="-797098.75"/>
    <m/>
    <n v="0"/>
    <m/>
    <n v="-6065425.6299999999"/>
    <n v="-6065425.6299999999"/>
    <n v="1264922.6900000004"/>
    <n v="0"/>
  </r>
  <r>
    <s v="1.1-00-2405_24624015_24141113"/>
    <s v="1.1-00-24"/>
    <x v="1"/>
    <s v="1.3.4"/>
    <x v="0"/>
    <x v="0"/>
    <x v="0"/>
    <s v="E"/>
    <s v="Actividades del sector público, que realiza en for"/>
    <s v="05_24"/>
    <x v="0"/>
    <n v="6"/>
    <x v="0"/>
    <n v="24"/>
    <x v="0"/>
    <s v="015_24"/>
    <s v="DIRECCIÓN GENERAL DE ADMINISTRACIÓN"/>
    <x v="0"/>
    <x v="0"/>
    <x v="0"/>
    <x v="9"/>
    <x v="9"/>
    <n v="13"/>
    <s v="PLANTILLA"/>
    <n v="3492370.32"/>
    <n v="45430103.369999997"/>
    <n v="3492412.72"/>
    <n v="3492412.72"/>
    <n v="3492412.72"/>
    <n v="3492412.72"/>
    <n v="3492412.72"/>
    <n v="-42.400000000372529"/>
    <n v="0"/>
    <n v="0.34"/>
    <n v="0"/>
    <n v="41937733.390000001"/>
    <n v="-41937733.049999997"/>
    <n v="47247307.859999999"/>
    <n v="43754937.539999999"/>
    <m/>
    <n v="0"/>
    <m/>
    <n v="42.4"/>
    <n v="42.4"/>
    <n v="3492412.7199999997"/>
    <n v="0"/>
  </r>
  <r>
    <s v="1.6-01-2405_24624015_24142114"/>
    <s v="1.6-01-24"/>
    <x v="0"/>
    <s v="1.3.4"/>
    <x v="0"/>
    <x v="0"/>
    <x v="0"/>
    <s v="E"/>
    <s v="Actividades del sector público, que realiza en for"/>
    <s v="05_24"/>
    <x v="0"/>
    <n v="6"/>
    <x v="0"/>
    <n v="24"/>
    <x v="0"/>
    <s v="015_24"/>
    <s v="DIRECCIÓN GENERAL DE ADMINISTRACIÓN"/>
    <x v="0"/>
    <x v="0"/>
    <x v="0"/>
    <x v="10"/>
    <x v="10"/>
    <n v="14"/>
    <s v="EVENTUAL"/>
    <n v="2877107.6"/>
    <n v="0"/>
    <n v="1753895.78"/>
    <n v="1753895.78"/>
    <n v="1753895.78"/>
    <n v="1753895.78"/>
    <n v="1753895.78"/>
    <n v="1123211.82"/>
    <n v="2877107.6"/>
    <n v="0"/>
    <n v="0"/>
    <n v="0"/>
    <n v="2877107.6"/>
    <n v="0"/>
    <n v="-2877107.6"/>
    <m/>
    <n v="0"/>
    <n v="325740.93"/>
    <m/>
    <n v="325740.93"/>
    <n v="3202848.5300000003"/>
    <n v="1448952.7500000002"/>
  </r>
  <r>
    <s v="1.5-01-2405_24624015_24142114"/>
    <s v="1.5-01-24"/>
    <x v="2"/>
    <s v="1.3.4"/>
    <x v="0"/>
    <x v="0"/>
    <x v="0"/>
    <s v="E"/>
    <s v="Actividades del sector público, que realiza en for"/>
    <s v="05_24"/>
    <x v="0"/>
    <n v="6"/>
    <x v="0"/>
    <n v="24"/>
    <x v="0"/>
    <s v="015_24"/>
    <s v="DIRECCIÓN GENERAL DE ADMINISTRACIÓN"/>
    <x v="0"/>
    <x v="0"/>
    <x v="0"/>
    <x v="10"/>
    <x v="10"/>
    <n v="14"/>
    <s v="EVENTUAL"/>
    <n v="0"/>
    <n v="0"/>
    <n v="0"/>
    <n v="0"/>
    <n v="0"/>
    <n v="0"/>
    <n v="0"/>
    <n v="0"/>
    <n v="0"/>
    <n v="0"/>
    <n v="0"/>
    <n v="0"/>
    <n v="0"/>
    <n v="0"/>
    <n v="0"/>
    <m/>
    <n v="0"/>
    <n v="0"/>
    <m/>
    <n v="0"/>
    <n v="0"/>
    <n v="0"/>
  </r>
  <r>
    <s v="1.5-01-2405_24624015_24142113"/>
    <s v="1.5-01-24"/>
    <x v="2"/>
    <s v="1.3.4"/>
    <x v="0"/>
    <x v="0"/>
    <x v="0"/>
    <s v="E"/>
    <s v="Actividades del sector público, que realiza en for"/>
    <s v="05_24"/>
    <x v="0"/>
    <n v="6"/>
    <x v="0"/>
    <n v="24"/>
    <x v="0"/>
    <s v="015_24"/>
    <s v="DIRECCIÓN GENERAL DE ADMINISTRACIÓN"/>
    <x v="0"/>
    <x v="0"/>
    <x v="0"/>
    <x v="10"/>
    <x v="10"/>
    <n v="13"/>
    <s v="PLANTILLA"/>
    <n v="21639111"/>
    <n v="0"/>
    <n v="8816575.6600000001"/>
    <n v="8816575.6600000001"/>
    <n v="8816575.6600000001"/>
    <n v="8816575.6600000001"/>
    <n v="8816575.6600000001"/>
    <n v="12822535.34"/>
    <n v="21639111"/>
    <n v="0"/>
    <n v="0"/>
    <n v="0"/>
    <n v="21639111"/>
    <n v="0"/>
    <n v="-21639111"/>
    <m/>
    <n v="0"/>
    <m/>
    <m/>
    <n v="0"/>
    <n v="21639111"/>
    <n v="12822535.34"/>
  </r>
  <r>
    <s v="1.1-00-2405_24624015_24142114"/>
    <s v="1.1-00-24"/>
    <x v="1"/>
    <s v="1.3.4"/>
    <x v="0"/>
    <x v="0"/>
    <x v="0"/>
    <s v="E"/>
    <s v="Actividades del sector público, que realiza en for"/>
    <s v="05_24"/>
    <x v="0"/>
    <n v="6"/>
    <x v="0"/>
    <n v="24"/>
    <x v="0"/>
    <s v="015_24"/>
    <s v="DIRECCIÓN GENERAL DE ADMINISTRACIÓN"/>
    <x v="0"/>
    <x v="0"/>
    <x v="0"/>
    <x v="10"/>
    <x v="10"/>
    <n v="14"/>
    <s v="EVENTUAL"/>
    <n v="788066.56"/>
    <n v="3266624.41"/>
    <n v="462325.63"/>
    <n v="462325.63"/>
    <n v="462325.63"/>
    <n v="462325.63"/>
    <n v="462325.63"/>
    <n v="325740.93000000005"/>
    <n v="0"/>
    <n v="0.38"/>
    <n v="0"/>
    <n v="2478558.23"/>
    <n v="-2478557.85"/>
    <n v="3266624.79"/>
    <n v="2478558.23"/>
    <m/>
    <n v="0"/>
    <m/>
    <n v="-325740.93"/>
    <n v="-325740.93"/>
    <n v="462325.63000000006"/>
    <n v="0"/>
  </r>
  <r>
    <s v="1.1-00-2405_24624015_24142113"/>
    <s v="1.1-00-24"/>
    <x v="1"/>
    <s v="1.3.4"/>
    <x v="0"/>
    <x v="0"/>
    <x v="0"/>
    <s v="E"/>
    <s v="Actividades del sector público, que realiza en for"/>
    <s v="05_24"/>
    <x v="0"/>
    <n v="6"/>
    <x v="0"/>
    <n v="24"/>
    <x v="0"/>
    <s v="015_24"/>
    <s v="DIRECCIÓN GENERAL DE ADMINISTRACIÓN"/>
    <x v="0"/>
    <x v="0"/>
    <x v="0"/>
    <x v="10"/>
    <x v="10"/>
    <n v="13"/>
    <s v="PLANTILLA"/>
    <n v="1647769.43"/>
    <n v="22715052.239999998"/>
    <n v="1647769.43"/>
    <n v="1647769.43"/>
    <n v="1647769.43"/>
    <n v="1647769.43"/>
    <n v="1647769.43"/>
    <n v="0"/>
    <n v="0"/>
    <n v="0"/>
    <n v="0"/>
    <n v="21067282.809999999"/>
    <n v="-21067282.809999999"/>
    <n v="23623653.93"/>
    <n v="21975884.5"/>
    <m/>
    <n v="0"/>
    <m/>
    <m/>
    <n v="0"/>
    <n v="1647769.43"/>
    <n v="0"/>
  </r>
  <r>
    <s v="1.6-01-2405_24624015_24143114"/>
    <s v="1.6-01-24"/>
    <x v="0"/>
    <s v="1.3.4"/>
    <x v="0"/>
    <x v="0"/>
    <x v="0"/>
    <s v="E"/>
    <s v="Actividades del sector público, que realiza en for"/>
    <s v="05_24"/>
    <x v="0"/>
    <n v="6"/>
    <x v="0"/>
    <n v="24"/>
    <x v="0"/>
    <s v="015_24"/>
    <s v="DIRECCIÓN GENERAL DE ADMINISTRACIÓN"/>
    <x v="0"/>
    <x v="0"/>
    <x v="0"/>
    <x v="11"/>
    <x v="11"/>
    <n v="14"/>
    <s v="EVENTUAL"/>
    <n v="0"/>
    <n v="0"/>
    <n v="250770.41"/>
    <n v="250770.41"/>
    <n v="250770.41"/>
    <n v="250770.41"/>
    <n v="250770.41"/>
    <n v="-250770.41"/>
    <n v="0"/>
    <n v="0"/>
    <n v="0"/>
    <n v="0"/>
    <n v="0"/>
    <n v="0"/>
    <n v="0"/>
    <m/>
    <n v="0"/>
    <n v="980439.15"/>
    <n v="250770.41"/>
    <n v="1231209.56"/>
    <n v="1231209.56"/>
    <n v="980439.15"/>
  </r>
  <r>
    <s v="1.5-01-2405_24624015_24143113"/>
    <s v="1.5-01-24"/>
    <x v="2"/>
    <s v="1.3.4"/>
    <x v="0"/>
    <x v="0"/>
    <x v="0"/>
    <s v="E"/>
    <s v="Actividades del sector público, que realiza en for"/>
    <s v="05_24"/>
    <x v="0"/>
    <n v="6"/>
    <x v="0"/>
    <n v="24"/>
    <x v="0"/>
    <s v="015_24"/>
    <s v="DIRECCIÓN GENERAL DE ADMINISTRACIÓN"/>
    <x v="0"/>
    <x v="0"/>
    <x v="0"/>
    <x v="11"/>
    <x v="11"/>
    <n v="13"/>
    <s v="PLANTILLA"/>
    <n v="13831302.199999999"/>
    <n v="0"/>
    <n v="5808313.2800000003"/>
    <n v="5808313.2800000003"/>
    <n v="5808313.2800000003"/>
    <n v="5808313.2800000003"/>
    <n v="5808313.2800000003"/>
    <n v="8022988.919999999"/>
    <n v="13831302.199999999"/>
    <n v="0"/>
    <n v="0"/>
    <n v="0"/>
    <n v="13831302.199999999"/>
    <n v="0"/>
    <n v="-13831302.199999999"/>
    <m/>
    <n v="0"/>
    <m/>
    <n v="-45.18"/>
    <n v="-45.18"/>
    <n v="13831257.02"/>
    <n v="8022943.7399999993"/>
  </r>
  <r>
    <s v="1.5-01-2405_24624015_24143114"/>
    <s v="1.5-01-24"/>
    <x v="2"/>
    <s v="1.3.4"/>
    <x v="0"/>
    <x v="0"/>
    <x v="0"/>
    <s v="E"/>
    <s v="Actividades del sector público, que realiza en for"/>
    <s v="05_24"/>
    <x v="0"/>
    <n v="6"/>
    <x v="0"/>
    <n v="24"/>
    <x v="0"/>
    <s v="015_24"/>
    <s v="DIRECCIÓN GENERAL DE ADMINISTRACIÓN"/>
    <x v="0"/>
    <x v="0"/>
    <x v="0"/>
    <x v="11"/>
    <x v="11"/>
    <n v="14"/>
    <s v="EVENTUAL"/>
    <n v="0"/>
    <n v="0"/>
    <n v="697726.57"/>
    <n v="697726.57"/>
    <n v="697726.57"/>
    <n v="697726.57"/>
    <n v="697726.57"/>
    <n v="-697726.57"/>
    <n v="0"/>
    <n v="0"/>
    <n v="0"/>
    <n v="0"/>
    <n v="0"/>
    <n v="0"/>
    <n v="0"/>
    <m/>
    <n v="0"/>
    <n v="697726.57"/>
    <m/>
    <n v="697726.57"/>
    <n v="697726.57"/>
    <n v="0"/>
  </r>
  <r>
    <s v="1.1-00-2405_24624015_24143114"/>
    <s v="1.1-00-24"/>
    <x v="1"/>
    <s v="1.3.4"/>
    <x v="0"/>
    <x v="0"/>
    <x v="0"/>
    <s v="E"/>
    <s v="Actividades del sector público, que realiza en for"/>
    <s v="05_24"/>
    <x v="0"/>
    <n v="6"/>
    <x v="0"/>
    <n v="24"/>
    <x v="0"/>
    <s v="015_24"/>
    <s v="DIRECCIÓN GENERAL DE ADMINISTRACIÓN"/>
    <x v="0"/>
    <x v="0"/>
    <x v="0"/>
    <x v="11"/>
    <x v="11"/>
    <n v="14"/>
    <s v="EVENTUAL"/>
    <n v="2443449.44"/>
    <n v="2177747.44"/>
    <n v="514513.31"/>
    <n v="514513.31"/>
    <n v="514513.31"/>
    <n v="514513.31"/>
    <n v="514513.31"/>
    <n v="1928936.13"/>
    <n v="0"/>
    <n v="265702"/>
    <n v="0"/>
    <n v="0"/>
    <n v="265702"/>
    <n v="2177748.86"/>
    <n v="-265700.58000000007"/>
    <m/>
    <n v="0"/>
    <m/>
    <n v="-1928936.13"/>
    <n v="-1928936.13"/>
    <n v="514513.31000000006"/>
    <n v="0"/>
  </r>
  <r>
    <s v="1.1-00-2405_24624015_24143113"/>
    <s v="1.1-00-24"/>
    <x v="1"/>
    <s v="1.3.4"/>
    <x v="0"/>
    <x v="0"/>
    <x v="0"/>
    <s v="E"/>
    <s v="Actividades del sector público, que realiza en for"/>
    <s v="05_24"/>
    <x v="0"/>
    <n v="6"/>
    <x v="0"/>
    <n v="24"/>
    <x v="0"/>
    <s v="015_24"/>
    <s v="DIRECCIÓN GENERAL DE ADMINISTRACIÓN"/>
    <x v="0"/>
    <x v="0"/>
    <x v="0"/>
    <x v="11"/>
    <x v="11"/>
    <n v="13"/>
    <s v="PLANTILLA"/>
    <n v="1693284.75"/>
    <n v="15143370.32"/>
    <n v="1693329.93"/>
    <n v="1693329.93"/>
    <n v="1693329.93"/>
    <n v="1693329.93"/>
    <n v="1693329.93"/>
    <n v="-45.179999999934807"/>
    <n v="0"/>
    <n v="0"/>
    <n v="0"/>
    <n v="13450085.57"/>
    <n v="-13450085.57"/>
    <n v="15749102.619999999"/>
    <n v="14055817.869999999"/>
    <m/>
    <n v="0"/>
    <m/>
    <n v="45.18"/>
    <n v="45.18"/>
    <n v="1693329.93"/>
    <n v="0"/>
  </r>
  <r>
    <s v="1.6-01-2405_24624015_24143214"/>
    <s v="1.6-01-24"/>
    <x v="0"/>
    <s v="1.3.4"/>
    <x v="0"/>
    <x v="0"/>
    <x v="0"/>
    <s v="E"/>
    <s v="Actividades del sector público, que realiza en for"/>
    <s v="05_24"/>
    <x v="0"/>
    <n v="6"/>
    <x v="0"/>
    <n v="24"/>
    <x v="0"/>
    <s v="015_24"/>
    <s v="DIRECCIÓN GENERAL DE ADMINISTRACIÓN"/>
    <x v="0"/>
    <x v="0"/>
    <x v="0"/>
    <x v="12"/>
    <x v="12"/>
    <n v="14"/>
    <s v="EVENTUAL"/>
    <n v="16828326.399999999"/>
    <n v="0"/>
    <n v="10570429.59"/>
    <n v="10570429.59"/>
    <n v="10570429.59"/>
    <n v="10570429.59"/>
    <n v="10570429.59"/>
    <n v="6257896.8099999987"/>
    <n v="16828326.399999999"/>
    <n v="0"/>
    <n v="0"/>
    <n v="0"/>
    <n v="16828326.399999999"/>
    <n v="0"/>
    <n v="-16828326.399999999"/>
    <m/>
    <n v="0"/>
    <m/>
    <m/>
    <n v="0"/>
    <n v="16828326.399999999"/>
    <n v="6257896.8099999987"/>
  </r>
  <r>
    <s v="1.5-01-2405_24624015_24143213"/>
    <s v="1.5-01-24"/>
    <x v="2"/>
    <s v="1.3.4"/>
    <x v="0"/>
    <x v="0"/>
    <x v="0"/>
    <s v="E"/>
    <s v="Actividades del sector público, que realiza en for"/>
    <s v="05_24"/>
    <x v="0"/>
    <n v="6"/>
    <x v="0"/>
    <n v="24"/>
    <x v="0"/>
    <s v="015_24"/>
    <s v="DIRECCIÓN GENERAL DE ADMINISTRACIÓN"/>
    <x v="0"/>
    <x v="0"/>
    <x v="0"/>
    <x v="12"/>
    <x v="12"/>
    <n v="13"/>
    <s v="PLANTILLA"/>
    <n v="126228154.03"/>
    <n v="0"/>
    <n v="52689485.140000001"/>
    <n v="52689485.140000001"/>
    <n v="52689485.140000001"/>
    <n v="52689485.140000001"/>
    <n v="52689485.140000001"/>
    <n v="73538668.890000001"/>
    <n v="126228154.03"/>
    <n v="0"/>
    <n v="0"/>
    <n v="0"/>
    <n v="126228154.03"/>
    <n v="0"/>
    <n v="-126228154.03"/>
    <m/>
    <n v="0"/>
    <m/>
    <n v="-2000000"/>
    <n v="-2000000"/>
    <n v="124228154.03"/>
    <n v="71538668.890000001"/>
  </r>
  <r>
    <s v="1.1-00-2405_24624015_24143214"/>
    <s v="1.1-00-24"/>
    <x v="1"/>
    <s v="1.3.4"/>
    <x v="0"/>
    <x v="0"/>
    <x v="0"/>
    <s v="E"/>
    <s v="Actividades del sector público, que realiza en for"/>
    <s v="05_24"/>
    <x v="0"/>
    <n v="6"/>
    <x v="0"/>
    <n v="24"/>
    <x v="0"/>
    <s v="015_24"/>
    <s v="DIRECCIÓN GENERAL DE ADMINISTRACIÓN"/>
    <x v="0"/>
    <x v="0"/>
    <x v="0"/>
    <x v="12"/>
    <x v="12"/>
    <n v="14"/>
    <s v="EVENTUAL"/>
    <n v="4551856.1900000004"/>
    <n v="19055325.550000001"/>
    <n v="4551856.1900000004"/>
    <n v="4551856.1900000004"/>
    <n v="4551856.1900000004"/>
    <n v="4551856.1900000004"/>
    <n v="4551856.1900000004"/>
    <n v="0"/>
    <n v="0"/>
    <n v="0"/>
    <n v="0"/>
    <n v="14503469.359999999"/>
    <n v="-14503469.359999999"/>
    <n v="19055311.25"/>
    <n v="14503455.059999999"/>
    <m/>
    <n v="0"/>
    <m/>
    <m/>
    <n v="0"/>
    <n v="4551856.1900000004"/>
    <n v="0"/>
  </r>
  <r>
    <s v="1.1-00-2405_24624015_24143213"/>
    <s v="1.1-00-24"/>
    <x v="1"/>
    <s v="1.3.4"/>
    <x v="0"/>
    <x v="0"/>
    <x v="0"/>
    <s v="E"/>
    <s v="Actividades del sector público, que realiza en for"/>
    <s v="05_24"/>
    <x v="0"/>
    <n v="6"/>
    <x v="0"/>
    <n v="24"/>
    <x v="0"/>
    <s v="015_24"/>
    <s v="DIRECCIÓN GENERAL DE ADMINISTRACIÓN"/>
    <x v="0"/>
    <x v="0"/>
    <x v="0"/>
    <x v="12"/>
    <x v="12"/>
    <n v="13"/>
    <s v="PLANTILLA"/>
    <n v="9611981.8100000005"/>
    <n v="132504454.87"/>
    <n v="9611981.8100000005"/>
    <n v="9611981.8100000005"/>
    <n v="9611981.8100000005"/>
    <n v="9611981.8100000005"/>
    <n v="9611981.8100000005"/>
    <n v="0"/>
    <n v="0"/>
    <n v="14.3"/>
    <n v="0"/>
    <n v="122892487.36"/>
    <n v="-122892473.06"/>
    <n v="137804647.94"/>
    <n v="128192666.13"/>
    <m/>
    <n v="0"/>
    <m/>
    <m/>
    <n v="0"/>
    <n v="9611981.8100000005"/>
    <n v="0"/>
  </r>
  <r>
    <s v="1.1-00-2405_24624015_2414410"/>
    <s v="1.1-00-24"/>
    <x v="1"/>
    <s v="1.3.4"/>
    <x v="0"/>
    <x v="0"/>
    <x v="0"/>
    <s v="E"/>
    <s v="Actividades del sector público, que realiza en for"/>
    <s v="05_24"/>
    <x v="0"/>
    <n v="6"/>
    <x v="0"/>
    <n v="24"/>
    <x v="0"/>
    <s v="015_24"/>
    <s v="DIRECCIÓN GENERAL DE ADMINISTRACIÓN"/>
    <x v="0"/>
    <x v="0"/>
    <x v="0"/>
    <x v="13"/>
    <x v="13"/>
    <n v="0"/>
    <s v="SIN DESCRIPCIÓN PARA DESTINOS 00"/>
    <n v="13616211"/>
    <n v="13616211"/>
    <n v="11088589.48"/>
    <n v="11088589.48"/>
    <n v="11088589.48"/>
    <n v="11088589.48"/>
    <n v="11088589.48"/>
    <n v="2527621.5199999996"/>
    <n v="0"/>
    <n v="0"/>
    <n v="0"/>
    <n v="0"/>
    <n v="0"/>
    <n v="14298588"/>
    <n v="682377"/>
    <m/>
    <n v="0"/>
    <m/>
    <n v="-2527621.52"/>
    <n v="-2527621.52"/>
    <n v="11088589.48"/>
    <n v="0"/>
  </r>
  <r>
    <s v="1.5-01-2405_24624015_2414410"/>
    <s v="1.5-01-24"/>
    <x v="2"/>
    <s v="1.3.4"/>
    <x v="0"/>
    <x v="0"/>
    <x v="0"/>
    <s v="E"/>
    <s v="Actividades del sector público, que realiza en for"/>
    <s v="05_24"/>
    <x v="0"/>
    <n v="6"/>
    <x v="0"/>
    <n v="24"/>
    <x v="0"/>
    <s v="015_24"/>
    <s v="DIRECCIÓN GENERAL DE ADMINISTRACIÓN"/>
    <x v="0"/>
    <x v="0"/>
    <x v="0"/>
    <x v="13"/>
    <x v="13"/>
    <n v="0"/>
    <s v="SIN DESCRIPCIÓN PARA DESTINOS 00"/>
    <n v="0"/>
    <n v="0"/>
    <n v="0"/>
    <n v="0"/>
    <n v="0"/>
    <n v="0"/>
    <n v="0"/>
    <n v="0"/>
    <m/>
    <m/>
    <m/>
    <m/>
    <m/>
    <n v="0"/>
    <n v="0"/>
    <m/>
    <n v="0"/>
    <n v="2527621.52"/>
    <m/>
    <n v="2527621.52"/>
    <n v="2527621.52"/>
    <n v="2527621.52"/>
  </r>
  <r>
    <s v="1.1-00-2405_24624015_2415210"/>
    <s v="1.1-00-24"/>
    <x v="1"/>
    <s v="1.3.4"/>
    <x v="0"/>
    <x v="0"/>
    <x v="0"/>
    <s v="E"/>
    <s v="Actividades del sector público, que realiza en for"/>
    <s v="05_24"/>
    <x v="0"/>
    <n v="6"/>
    <x v="0"/>
    <n v="24"/>
    <x v="0"/>
    <s v="015_24"/>
    <s v="DIRECCIÓN GENERAL DE ADMINISTRACIÓN"/>
    <x v="0"/>
    <x v="0"/>
    <x v="0"/>
    <x v="14"/>
    <x v="14"/>
    <n v="0"/>
    <s v="SIN DESCRIPCIÓN PARA DESTINOS 00"/>
    <n v="5373789"/>
    <n v="5373789"/>
    <n v="1119343.1200000001"/>
    <n v="1119343.1200000001"/>
    <n v="1119343.1200000001"/>
    <n v="1119343.1200000001"/>
    <n v="1119343.1200000001"/>
    <n v="4254445.88"/>
    <n v="0"/>
    <n v="0"/>
    <n v="0"/>
    <n v="0"/>
    <n v="0"/>
    <n v="5373789"/>
    <n v="0"/>
    <m/>
    <n v="0"/>
    <m/>
    <n v="-4254445.88"/>
    <n v="-4254445.88"/>
    <n v="1119343.1200000001"/>
    <n v="0"/>
  </r>
  <r>
    <s v="1.5-01-2405_24624015_2415210"/>
    <s v="1.5-01-24"/>
    <x v="2"/>
    <s v="1.3.4"/>
    <x v="0"/>
    <x v="0"/>
    <x v="0"/>
    <s v="E"/>
    <s v="Actividades del sector público, que realiza en for"/>
    <s v="05_24"/>
    <x v="0"/>
    <n v="6"/>
    <x v="0"/>
    <n v="24"/>
    <x v="0"/>
    <s v="015_24"/>
    <s v="DIRECCIÓN GENERAL DE ADMINISTRACIÓN"/>
    <x v="0"/>
    <x v="0"/>
    <x v="0"/>
    <x v="14"/>
    <x v="14"/>
    <n v="0"/>
    <s v="SIN DESCRIPCIÓN PARA DESTINOS 00"/>
    <n v="0"/>
    <n v="0"/>
    <n v="0"/>
    <n v="0"/>
    <n v="0"/>
    <n v="0"/>
    <n v="0"/>
    <m/>
    <m/>
    <m/>
    <m/>
    <m/>
    <m/>
    <n v="0"/>
    <n v="0"/>
    <m/>
    <n v="0"/>
    <n v="4254445.88"/>
    <m/>
    <n v="4254445.88"/>
    <n v="4254445.88"/>
    <n v="4254445.88"/>
  </r>
  <r>
    <s v="1.5-01-2405_24624015_2415910"/>
    <s v="1.5-01-24"/>
    <x v="2"/>
    <s v="1.3.4"/>
    <x v="0"/>
    <x v="0"/>
    <x v="0"/>
    <s v="E"/>
    <s v="Actividades del sector público, que realiza en for"/>
    <s v="05_24"/>
    <x v="0"/>
    <n v="6"/>
    <x v="0"/>
    <n v="24"/>
    <x v="0"/>
    <s v="015_24"/>
    <s v="DIRECCIÓN GENERAL DE ADMINISTRACIÓN"/>
    <x v="0"/>
    <x v="0"/>
    <x v="0"/>
    <x v="15"/>
    <x v="15"/>
    <n v="0"/>
    <s v="SIN DESCRIPCIÓN PARA DESTINOS 00"/>
    <n v="26931853.66"/>
    <n v="0"/>
    <n v="3604117.94"/>
    <n v="3604117.94"/>
    <n v="3604117.94"/>
    <n v="3604097.94"/>
    <n v="3604097.94"/>
    <n v="23327735.719999999"/>
    <n v="26931853.66"/>
    <n v="0"/>
    <n v="0"/>
    <n v="0"/>
    <n v="26931853.66"/>
    <n v="0"/>
    <n v="-26931853.66"/>
    <m/>
    <n v="0"/>
    <n v="5852604.46"/>
    <n v="10000000"/>
    <n v="15852604.460000001"/>
    <n v="42784458.120000005"/>
    <n v="39180340.180000007"/>
  </r>
  <r>
    <s v="1.1-00-2405_24624015_2415910"/>
    <s v="1.1-00-24"/>
    <x v="1"/>
    <s v="1.3.4"/>
    <x v="0"/>
    <x v="0"/>
    <x v="0"/>
    <s v="E"/>
    <s v="Actividades del sector público, que realiza en for"/>
    <s v="05_24"/>
    <x v="0"/>
    <n v="6"/>
    <x v="0"/>
    <n v="24"/>
    <x v="0"/>
    <s v="015_24"/>
    <s v="DIRECCIÓN GENERAL DE ADMINISTRACIÓN"/>
    <x v="0"/>
    <x v="0"/>
    <x v="0"/>
    <x v="15"/>
    <x v="15"/>
    <n v="0"/>
    <s v="SIN DESCRIPCIÓN PARA DESTINOS 00"/>
    <n v="13747318.16"/>
    <n v="38357222.049999997"/>
    <n v="7894713.7000000002"/>
    <n v="7894713.7000000002"/>
    <n v="7894713.7000000002"/>
    <n v="7894713.7000000002"/>
    <n v="7894713.7000000002"/>
    <n v="5852604.46"/>
    <n v="0"/>
    <n v="0.16"/>
    <n v="0"/>
    <n v="24609904.050000001"/>
    <n v="-24609903.890000001"/>
    <n v="38357222.210000001"/>
    <n v="24609904.050000001"/>
    <m/>
    <n v="0"/>
    <m/>
    <n v="-5852604.46"/>
    <n v="-5852604.46"/>
    <n v="7894713.7000000002"/>
    <n v="0"/>
  </r>
  <r>
    <s v="1.6-01-2405_24624015_2415910"/>
    <s v="1.6-01-24"/>
    <x v="0"/>
    <s v="1.3.4"/>
    <x v="0"/>
    <x v="0"/>
    <x v="0"/>
    <s v="E"/>
    <s v="Actividades del sector público, que realiza en for"/>
    <s v="05_24"/>
    <x v="0"/>
    <n v="6"/>
    <x v="0"/>
    <n v="24"/>
    <x v="0"/>
    <s v="015_24"/>
    <s v="DIRECCIÓN GENERAL DE ADMINISTRACIÓN"/>
    <x v="0"/>
    <x v="0"/>
    <x v="0"/>
    <x v="15"/>
    <x v="15"/>
    <n v="0"/>
    <s v="SIN DESCRIPCIÓN PARA DESTINOS 00"/>
    <n v="73756599.290000007"/>
    <n v="73756599.450000003"/>
    <n v="50459402.549999997"/>
    <n v="50459402.549999997"/>
    <n v="39063985.100000001"/>
    <n v="32965249.440000001"/>
    <n v="32965249.440000001"/>
    <n v="23297196.74000001"/>
    <n v="0"/>
    <n v="0"/>
    <n v="0"/>
    <n v="0.16"/>
    <n v="-0.16"/>
    <n v="73756599.290000007"/>
    <n v="0"/>
    <m/>
    <n v="0"/>
    <m/>
    <n v="-10000000"/>
    <n v="-10000000"/>
    <n v="63756599.290000007"/>
    <n v="13297196.74000001"/>
  </r>
  <r>
    <s v="2.6-01-2405_24624015_2417110"/>
    <s v="2.6-01-24"/>
    <x v="3"/>
    <s v="1.3.4"/>
    <x v="0"/>
    <x v="0"/>
    <x v="0"/>
    <s v="E"/>
    <s v="Actividades del sector público, que realiza en for"/>
    <s v="05_24"/>
    <x v="0"/>
    <n v="6"/>
    <x v="0"/>
    <n v="24"/>
    <x v="0"/>
    <s v="015_24"/>
    <s v="DIRECCIÓN GENERAL DE ADMINISTRACIÓN"/>
    <x v="0"/>
    <x v="0"/>
    <x v="0"/>
    <x v="16"/>
    <x v="16"/>
    <n v="0"/>
    <s v="SIN DESCRIPCIÓN PARA DESTINOS 00"/>
    <n v="22000000"/>
    <n v="0"/>
    <n v="10049740.050000001"/>
    <n v="10049740.050000001"/>
    <n v="10049740.050000001"/>
    <n v="10049740.050000001"/>
    <n v="10049740.050000001"/>
    <n v="11950259.949999999"/>
    <n v="22000000"/>
    <n v="0"/>
    <n v="0"/>
    <n v="0"/>
    <n v="22000000"/>
    <n v="0"/>
    <n v="-22000000"/>
    <m/>
    <n v="0"/>
    <m/>
    <m/>
    <n v="0"/>
    <n v="22000000"/>
    <n v="11950259.949999999"/>
  </r>
  <r>
    <s v="1.1-00-2402_2417007_2421110"/>
    <s v="1.1-00-24"/>
    <x v="1"/>
    <s v="1.3.4"/>
    <x v="0"/>
    <x v="0"/>
    <x v="0"/>
    <s v="O"/>
    <s v="Actividades que realizan la función pública o cont"/>
    <s v="02_24"/>
    <x v="1"/>
    <n v="1"/>
    <x v="1"/>
    <n v="7"/>
    <x v="1"/>
    <s v="007_24"/>
    <s v="DIRECCIÓN DE LA SECRETARÍA GENERAL"/>
    <x v="0"/>
    <x v="1"/>
    <x v="1"/>
    <x v="17"/>
    <x v="17"/>
    <n v="0"/>
    <s v="SIN DESCRIPCIÓN PARA DESTINOS 00"/>
    <n v="0"/>
    <n v="0"/>
    <n v="0"/>
    <n v="0"/>
    <n v="0"/>
    <n v="0"/>
    <n v="0"/>
    <n v="0"/>
    <n v="0"/>
    <n v="0"/>
    <n v="0"/>
    <n v="0"/>
    <n v="0"/>
    <n v="50000"/>
    <n v="50000"/>
    <m/>
    <n v="0"/>
    <m/>
    <m/>
    <n v="0"/>
    <n v="0"/>
    <n v="0"/>
  </r>
  <r>
    <s v="1.1-00-2402_24114010_2421110"/>
    <s v="1.1-00-24"/>
    <x v="1"/>
    <s v="1.3.4"/>
    <x v="0"/>
    <x v="0"/>
    <x v="0"/>
    <s v="S"/>
    <s v="Definidos en el Presupuesto de Egresos y los que s"/>
    <s v="02_24"/>
    <x v="1"/>
    <n v="1"/>
    <x v="1"/>
    <n v="14"/>
    <x v="2"/>
    <s v="010_24"/>
    <s v="DIRECCIÓN GENERAL DE CULTURA DE LA PAZ Y CORRESPONSABILIDAD"/>
    <x v="0"/>
    <x v="1"/>
    <x v="1"/>
    <x v="17"/>
    <x v="17"/>
    <n v="0"/>
    <s v="SIN DESCRIPCIÓN PARA DESTINOS 00"/>
    <n v="29000"/>
    <n v="0"/>
    <n v="26953.54"/>
    <n v="23055.94"/>
    <n v="3814.74"/>
    <n v="0"/>
    <n v="0"/>
    <n v="2046.4599999999991"/>
    <n v="0"/>
    <n v="29000"/>
    <n v="0"/>
    <n v="0"/>
    <n v="29000"/>
    <n v="50000"/>
    <n v="21000"/>
    <m/>
    <n v="0"/>
    <n v="21000"/>
    <m/>
    <n v="21000"/>
    <n v="50000"/>
    <n v="23046.46"/>
  </r>
  <r>
    <s v="1.1-00-2402_24116010_2421110"/>
    <s v="1.1-00-24"/>
    <x v="1"/>
    <s v="2.2.7"/>
    <x v="1"/>
    <x v="1"/>
    <x v="1"/>
    <s v="S"/>
    <s v="Definidos en el Presupuesto de Egresos y los que s"/>
    <s v="02_24"/>
    <x v="1"/>
    <n v="1"/>
    <x v="1"/>
    <n v="16"/>
    <x v="3"/>
    <s v="010_24"/>
    <s v="DIRECCIÓN GENERAL DE CULTURA DE LA PAZ Y CORRESPONSABILIDAD"/>
    <x v="0"/>
    <x v="1"/>
    <x v="1"/>
    <x v="17"/>
    <x v="17"/>
    <n v="0"/>
    <s v="SIN DESCRIPCIÓN PARA DESTINOS 00"/>
    <n v="27000"/>
    <n v="0"/>
    <n v="15250.31"/>
    <n v="2518.15"/>
    <n v="2518.15"/>
    <n v="0"/>
    <n v="0"/>
    <n v="11749.69"/>
    <n v="0"/>
    <n v="14000"/>
    <n v="0"/>
    <n v="0"/>
    <n v="14000"/>
    <n v="20000"/>
    <n v="-7000"/>
    <m/>
    <n v="0"/>
    <m/>
    <m/>
    <n v="0"/>
    <n v="27000"/>
    <n v="11749.69"/>
  </r>
  <r>
    <s v="1.1-00-2404_24618012_2421110"/>
    <s v="1.1-00-24"/>
    <x v="1"/>
    <s v="1.3.4"/>
    <x v="0"/>
    <x v="0"/>
    <x v="0"/>
    <s v="M"/>
    <s v="Actividades de apoyo administrativo desarrolladas "/>
    <s v="04_24"/>
    <x v="2"/>
    <n v="6"/>
    <x v="0"/>
    <n v="18"/>
    <x v="4"/>
    <s v="012_24"/>
    <s v="DIRECCIÓN DE PROCESOS ADMINISTRATIVOS Y"/>
    <x v="0"/>
    <x v="1"/>
    <x v="1"/>
    <x v="17"/>
    <x v="17"/>
    <n v="0"/>
    <s v="SIN DESCRIPCIÓN PARA DESTINOS 00"/>
    <n v="11914"/>
    <n v="0"/>
    <n v="11912.34"/>
    <n v="11912.34"/>
    <n v="11912.34"/>
    <n v="11912.34"/>
    <n v="11912.34"/>
    <n v="1.6599999999998545"/>
    <n v="0"/>
    <n v="13011"/>
    <n v="0"/>
    <n v="1097"/>
    <n v="11914"/>
    <n v="65811.5"/>
    <n v="53897.5"/>
    <m/>
    <n v="0"/>
    <n v="62000"/>
    <m/>
    <n v="62000"/>
    <n v="73914"/>
    <n v="62001.66"/>
  </r>
  <r>
    <s v="1.1-00-2405_24621015_2421110"/>
    <s v="1.1-00-24"/>
    <x v="1"/>
    <s v="1.3.4"/>
    <x v="0"/>
    <x v="0"/>
    <x v="0"/>
    <s v="E"/>
    <s v="Actividades del sector público, que realiza en for"/>
    <s v="05_24"/>
    <x v="0"/>
    <n v="6"/>
    <x v="0"/>
    <n v="21"/>
    <x v="5"/>
    <s v="015_24"/>
    <s v="DIRECCIÓN GENERAL DE ADMINISTRACIÓN"/>
    <x v="0"/>
    <x v="1"/>
    <x v="1"/>
    <x v="17"/>
    <x v="17"/>
    <n v="0"/>
    <s v="SIN DESCRIPCIÓN PARA DESTINOS 00"/>
    <n v="3463213.18"/>
    <n v="3474000"/>
    <n v="2006423.53"/>
    <n v="1219419.52"/>
    <n v="1199419.51"/>
    <n v="821026.93"/>
    <n v="821026.93"/>
    <n v="1456789.6500000001"/>
    <n v="0"/>
    <n v="11000"/>
    <n v="0"/>
    <n v="11050"/>
    <n v="-50"/>
    <n v="3574000"/>
    <n v="110786.81999999983"/>
    <m/>
    <n v="0"/>
    <m/>
    <m/>
    <n v="0"/>
    <n v="3463213.18"/>
    <n v="1456789.6500000001"/>
  </r>
  <r>
    <s v="1.1-00-2417_24456037_2421110"/>
    <s v="1.1-00-24"/>
    <x v="1"/>
    <s v="2.1.5"/>
    <x v="1"/>
    <x v="2"/>
    <x v="2"/>
    <s v="R"/>
    <s v="Solamente actividades específicas, distintas a las"/>
    <s v="17_24"/>
    <x v="3"/>
    <n v="4"/>
    <x v="2"/>
    <n v="56"/>
    <x v="6"/>
    <s v="037_24"/>
    <s v="UNIDAD DE ACOPIO Y SALUD ANIMAL MUNICIPA"/>
    <x v="0"/>
    <x v="1"/>
    <x v="1"/>
    <x v="17"/>
    <x v="17"/>
    <s v="0"/>
    <s v="SIN DESCRIPCIÓN PARA DESTINOS 00"/>
    <n v="0"/>
    <n v="0"/>
    <n v="0"/>
    <n v="0"/>
    <n v="0"/>
    <n v="0"/>
    <n v="0"/>
    <n v="0"/>
    <n v="0"/>
    <n v="0"/>
    <n v="0"/>
    <n v="0"/>
    <n v="0"/>
    <n v="21657"/>
    <n v="21657"/>
    <m/>
    <n v="0"/>
    <m/>
    <m/>
    <n v="0"/>
    <n v="0"/>
    <n v="0"/>
  </r>
  <r>
    <s v="1.1-00-2402_24114010_2421210"/>
    <s v="1.1-00-24"/>
    <x v="1"/>
    <s v="1.3.4"/>
    <x v="0"/>
    <x v="0"/>
    <x v="0"/>
    <s v="S"/>
    <s v="Definidos en el Presupuesto de Egresos y los que s"/>
    <s v="02_24"/>
    <x v="1"/>
    <n v="1"/>
    <x v="1"/>
    <n v="14"/>
    <x v="2"/>
    <s v="010_24"/>
    <s v="DIRECCIÓN GENERAL DE CULTURA DE LA PAZ Y CORRESPONSABILIDAD"/>
    <x v="0"/>
    <x v="1"/>
    <x v="1"/>
    <x v="18"/>
    <x v="18"/>
    <n v="0"/>
    <s v="SIN DESCRIPCIÓN PARA DESTINOS 00"/>
    <n v="0"/>
    <n v="70000"/>
    <n v="0"/>
    <n v="0"/>
    <n v="0"/>
    <n v="0"/>
    <n v="0"/>
    <n v="0"/>
    <n v="0"/>
    <n v="0"/>
    <n v="0"/>
    <n v="70000"/>
    <n v="-70000"/>
    <n v="70000"/>
    <n v="70000"/>
    <m/>
    <n v="0"/>
    <m/>
    <m/>
    <n v="0"/>
    <n v="0"/>
    <n v="0"/>
  </r>
  <r>
    <s v="1.1-00-2402_24116010_2421210"/>
    <s v="1.1-00-24"/>
    <x v="1"/>
    <s v="2.2.7"/>
    <x v="1"/>
    <x v="1"/>
    <x v="1"/>
    <s v="S"/>
    <s v="Definidos en el Presupuesto de Egresos y los que s"/>
    <s v="02_24"/>
    <x v="1"/>
    <n v="1"/>
    <x v="1"/>
    <n v="16"/>
    <x v="3"/>
    <s v="010_24"/>
    <s v="DIRECCIÓN GENERAL DE CULTURA DE LA PAZ Y CORRESPONSABILIDAD"/>
    <x v="0"/>
    <x v="1"/>
    <x v="1"/>
    <x v="18"/>
    <x v="18"/>
    <n v="0"/>
    <s v="SIN DESCRIPCIÓN PARA DESTINOS 00"/>
    <n v="0"/>
    <n v="0"/>
    <n v="0"/>
    <n v="0"/>
    <n v="0"/>
    <n v="0"/>
    <n v="0"/>
    <n v="0"/>
    <n v="0"/>
    <n v="13000"/>
    <n v="0"/>
    <n v="0"/>
    <n v="13000"/>
    <n v="0"/>
    <n v="0"/>
    <m/>
    <n v="0"/>
    <m/>
    <m/>
    <n v="0"/>
    <n v="0"/>
    <n v="0"/>
  </r>
  <r>
    <s v="1.1-00-2402_24311009_2421310"/>
    <s v="1.1-00-24"/>
    <x v="1"/>
    <s v="1.7.2"/>
    <x v="0"/>
    <x v="3"/>
    <x v="3"/>
    <s v="E"/>
    <s v="Actividades del sector público, que realiza en for"/>
    <s v="02_24"/>
    <x v="1"/>
    <n v="3"/>
    <x v="3"/>
    <n v="11"/>
    <x v="7"/>
    <s v="009_24"/>
    <s v="DIRECCIÓN GENERAL ADJUNTA DE PROTECCIÓN"/>
    <x v="0"/>
    <x v="1"/>
    <x v="1"/>
    <x v="19"/>
    <x v="19"/>
    <n v="0"/>
    <s v="SIN DESCRIPCIÓN PARA DESTINOS 00"/>
    <n v="2000000"/>
    <n v="1000000"/>
    <n v="1017600"/>
    <n v="20000"/>
    <n v="0"/>
    <n v="0"/>
    <n v="0"/>
    <n v="982400"/>
    <n v="0"/>
    <n v="1000000"/>
    <n v="0"/>
    <n v="0"/>
    <n v="1000000"/>
    <n v="2000000"/>
    <n v="0"/>
    <m/>
    <n v="0"/>
    <m/>
    <m/>
    <n v="0"/>
    <n v="2000000"/>
    <n v="982400"/>
  </r>
  <r>
    <s v="1.1-00-2402_24114010_2421410"/>
    <s v="1.1-00-24"/>
    <x v="1"/>
    <s v="1.3.4"/>
    <x v="0"/>
    <x v="0"/>
    <x v="0"/>
    <s v="S"/>
    <s v="Definidos en el Presupuesto de Egresos y los que s"/>
    <s v="02_24"/>
    <x v="1"/>
    <n v="1"/>
    <x v="1"/>
    <n v="14"/>
    <x v="2"/>
    <s v="010_24"/>
    <s v="DIRECCIÓN GENERAL DE CULTURA DE LA PAZ Y CORRESPONSABILIDAD"/>
    <x v="0"/>
    <x v="1"/>
    <x v="1"/>
    <x v="20"/>
    <x v="20"/>
    <n v="0"/>
    <s v="SIN DESCRIPCIÓN PARA DESTINOS 00"/>
    <n v="0"/>
    <n v="0"/>
    <n v="0"/>
    <n v="0"/>
    <n v="0"/>
    <n v="0"/>
    <n v="0"/>
    <n v="0"/>
    <n v="0"/>
    <n v="0"/>
    <n v="0"/>
    <n v="0"/>
    <n v="0"/>
    <n v="50000"/>
    <n v="50000"/>
    <m/>
    <n v="0"/>
    <m/>
    <m/>
    <n v="0"/>
    <n v="0"/>
    <n v="0"/>
  </r>
  <r>
    <s v="1.1-00-2404_24618012_2421410"/>
    <s v="1.1-00-24"/>
    <x v="1"/>
    <s v="1.3.4"/>
    <x v="0"/>
    <x v="0"/>
    <x v="0"/>
    <s v="M"/>
    <s v="Actividades de apoyo administrativo desarrolladas "/>
    <s v="04_24"/>
    <x v="2"/>
    <n v="6"/>
    <x v="0"/>
    <n v="18"/>
    <x v="4"/>
    <s v="012_24"/>
    <s v="DIRECCIÓN DE PROCESOS ADMINISTRATIVOS Y"/>
    <x v="0"/>
    <x v="1"/>
    <x v="1"/>
    <x v="20"/>
    <x v="20"/>
    <n v="0"/>
    <s v="SIN DESCRIPCIÓN PARA DESTINOS 00"/>
    <n v="251"/>
    <n v="0"/>
    <n v="250.23"/>
    <n v="250.23"/>
    <n v="250.23"/>
    <n v="250.23"/>
    <n v="250.23"/>
    <n v="0.77000000000001023"/>
    <n v="0"/>
    <n v="1000"/>
    <n v="0"/>
    <n v="749"/>
    <n v="251"/>
    <n v="0"/>
    <n v="-251"/>
    <m/>
    <n v="0"/>
    <m/>
    <m/>
    <n v="0"/>
    <n v="251"/>
    <n v="0.77000000000001023"/>
  </r>
  <r>
    <s v="1.1-00-2405_24621015_2421410"/>
    <s v="1.1-00-24"/>
    <x v="1"/>
    <s v="1.3.4"/>
    <x v="0"/>
    <x v="0"/>
    <x v="0"/>
    <s v="E"/>
    <s v="Actividades del sector público, que realiza en for"/>
    <s v="05_24"/>
    <x v="0"/>
    <n v="6"/>
    <x v="0"/>
    <n v="21"/>
    <x v="5"/>
    <s v="015_24"/>
    <s v="DIRECCIÓN GENERAL DE ADMINISTRACIÓN"/>
    <x v="0"/>
    <x v="1"/>
    <x v="1"/>
    <x v="20"/>
    <x v="20"/>
    <n v="0"/>
    <s v="SIN DESCRIPCIÓN PARA DESTINOS 00"/>
    <n v="31553.78"/>
    <n v="23000"/>
    <n v="7342.8"/>
    <n v="7342.8"/>
    <n v="7342.8"/>
    <n v="7342.8"/>
    <n v="7342.8"/>
    <n v="24210.98"/>
    <n v="0"/>
    <n v="8553.7800000000007"/>
    <n v="0"/>
    <n v="0"/>
    <n v="8553.7800000000007"/>
    <n v="22605.1"/>
    <n v="-8948.68"/>
    <m/>
    <n v="0"/>
    <m/>
    <m/>
    <n v="0"/>
    <n v="31553.78"/>
    <n v="24210.98"/>
  </r>
  <r>
    <s v="1.1-00-2411_24649031_2421410"/>
    <s v="1.1-00-24"/>
    <x v="1"/>
    <s v="3.8.4"/>
    <x v="2"/>
    <x v="4"/>
    <x v="4"/>
    <s v="E"/>
    <s v="Actividades del sector público, que realiza en for"/>
    <s v="11_24"/>
    <x v="4"/>
    <n v="6"/>
    <x v="0"/>
    <n v="49"/>
    <x v="8"/>
    <s v="031_24"/>
    <s v="DESPACHO DE LA COORDINACIÓN GENERAL DE G"/>
    <x v="0"/>
    <x v="1"/>
    <x v="1"/>
    <x v="20"/>
    <x v="20"/>
    <n v="0"/>
    <s v="SIN DESCRIPCIÓN PARA DESTINOS 00"/>
    <n v="169000"/>
    <n v="0"/>
    <n v="25705.48"/>
    <n v="25705.48"/>
    <n v="25705.48"/>
    <n v="13422.36"/>
    <n v="3636.6"/>
    <n v="143294.51999999999"/>
    <n v="0"/>
    <n v="180000"/>
    <n v="0"/>
    <n v="11000"/>
    <n v="169000"/>
    <n v="180000"/>
    <n v="11000"/>
    <m/>
    <n v="0"/>
    <m/>
    <m/>
    <n v="0"/>
    <n v="169000"/>
    <n v="143294.51999999999"/>
  </r>
  <r>
    <s v="1.1-00-2405_24621015_2421510"/>
    <s v="1.1-00-24"/>
    <x v="1"/>
    <s v="1.3.4"/>
    <x v="0"/>
    <x v="0"/>
    <x v="0"/>
    <s v="E"/>
    <s v="Actividades del sector público, que realiza en for"/>
    <s v="05_24"/>
    <x v="0"/>
    <n v="6"/>
    <x v="0"/>
    <n v="21"/>
    <x v="5"/>
    <s v="015_24"/>
    <s v="DIRECCIÓN GENERAL DE ADMINISTRACIÓN"/>
    <x v="0"/>
    <x v="1"/>
    <x v="1"/>
    <x v="21"/>
    <x v="21"/>
    <n v="0"/>
    <s v="SIN DESCRIPCIÓN PARA DESTINOS 00"/>
    <n v="420"/>
    <n v="420"/>
    <n v="0"/>
    <n v="0"/>
    <n v="0"/>
    <n v="0"/>
    <n v="0"/>
    <n v="420"/>
    <n v="0"/>
    <n v="0"/>
    <n v="0"/>
    <n v="0"/>
    <n v="0"/>
    <n v="420"/>
    <n v="0"/>
    <m/>
    <n v="0"/>
    <m/>
    <m/>
    <n v="0"/>
    <n v="420"/>
    <n v="420"/>
  </r>
  <r>
    <s v="1.1-00-2402_24114010_2421610"/>
    <s v="1.1-00-24"/>
    <x v="1"/>
    <s v="1.3.4"/>
    <x v="0"/>
    <x v="0"/>
    <x v="0"/>
    <s v="S"/>
    <s v="Definidos en el Presupuesto de Egresos y los que s"/>
    <s v="02_24"/>
    <x v="1"/>
    <n v="1"/>
    <x v="1"/>
    <n v="14"/>
    <x v="2"/>
    <s v="010_24"/>
    <s v="DIRECCIÓN GENERAL DE CULTURA DE LA PAZ Y CORRESPONSABILIDAD"/>
    <x v="0"/>
    <x v="1"/>
    <x v="1"/>
    <x v="22"/>
    <x v="22"/>
    <n v="0"/>
    <s v="SIN DESCRIPCIÓN PARA DESTINOS 00"/>
    <n v="15700"/>
    <n v="0"/>
    <n v="5588.88"/>
    <n v="5588.88"/>
    <n v="0"/>
    <n v="0"/>
    <n v="0"/>
    <n v="10111.119999999999"/>
    <n v="0"/>
    <n v="15700"/>
    <n v="0"/>
    <n v="0"/>
    <n v="15700"/>
    <n v="100000"/>
    <n v="84300"/>
    <m/>
    <n v="0"/>
    <n v="15700"/>
    <m/>
    <n v="15700"/>
    <n v="31400"/>
    <n v="25811.119999999999"/>
  </r>
  <r>
    <s v="1.1-00-2402_24116010_2421610"/>
    <s v="1.1-00-24"/>
    <x v="1"/>
    <s v="2.2.7"/>
    <x v="1"/>
    <x v="1"/>
    <x v="1"/>
    <s v="S"/>
    <s v="Definidos en el Presupuesto de Egresos y los que s"/>
    <s v="02_24"/>
    <x v="1"/>
    <n v="1"/>
    <x v="1"/>
    <n v="16"/>
    <x v="3"/>
    <s v="010_24"/>
    <s v="DIRECCIÓN GENERAL DE CULTURA DE LA PAZ Y CORRESPONSABILIDAD"/>
    <x v="0"/>
    <x v="1"/>
    <x v="1"/>
    <x v="22"/>
    <x v="22"/>
    <n v="0"/>
    <s v="SIN DESCRIPCIÓN PARA DESTINOS 00"/>
    <n v="50900"/>
    <n v="0"/>
    <n v="50726.8"/>
    <n v="44996.4"/>
    <n v="44996.4"/>
    <n v="0"/>
    <n v="0"/>
    <n v="173.19999999999709"/>
    <n v="0"/>
    <n v="73000"/>
    <n v="0"/>
    <n v="0"/>
    <n v="73000"/>
    <n v="200000"/>
    <n v="149100"/>
    <m/>
    <n v="0"/>
    <m/>
    <m/>
    <n v="0"/>
    <n v="50900"/>
    <n v="173.19999999999709"/>
  </r>
  <r>
    <s v="1.1-00-2405_24621015_2421610"/>
    <s v="1.1-00-24"/>
    <x v="1"/>
    <s v="1.3.4"/>
    <x v="0"/>
    <x v="0"/>
    <x v="0"/>
    <s v="E"/>
    <s v="Actividades del sector público, que realiza en for"/>
    <s v="05_24"/>
    <x v="0"/>
    <n v="6"/>
    <x v="0"/>
    <n v="21"/>
    <x v="5"/>
    <s v="015_24"/>
    <s v="DIRECCIÓN GENERAL DE ADMINISTRACIÓN"/>
    <x v="0"/>
    <x v="1"/>
    <x v="1"/>
    <x v="22"/>
    <x v="22"/>
    <n v="0"/>
    <s v="SIN DESCRIPCIÓN PARA DESTINOS 00"/>
    <n v="1828856.1"/>
    <n v="1828856.1"/>
    <n v="372448.84"/>
    <n v="338953.84"/>
    <n v="318281.48"/>
    <n v="316470.14"/>
    <n v="316470.14"/>
    <n v="1456407.26"/>
    <n v="0"/>
    <n v="0"/>
    <n v="0"/>
    <n v="0"/>
    <n v="0"/>
    <n v="1828856.1"/>
    <n v="0"/>
    <m/>
    <n v="0"/>
    <m/>
    <m/>
    <n v="0"/>
    <n v="1828856.1"/>
    <n v="1456407.26"/>
  </r>
  <r>
    <s v="1.1-00-2407_24333019_2421610"/>
    <s v="1.1-00-24"/>
    <x v="1"/>
    <s v="1.3.4"/>
    <x v="0"/>
    <x v="0"/>
    <x v="0"/>
    <s v="E"/>
    <s v="Actividades del sector público, que realiza en for"/>
    <s v="07_24"/>
    <x v="5"/>
    <n v="3"/>
    <x v="3"/>
    <n v="33"/>
    <x v="9"/>
    <s v="019_24"/>
    <s v="DIRECCIÓN ADMINISTRATIVA DE INFRAESTRUCT"/>
    <x v="0"/>
    <x v="1"/>
    <x v="1"/>
    <x v="22"/>
    <x v="22"/>
    <n v="0"/>
    <s v="SIN DESCRIPCIÓN PARA DESTINOS 00"/>
    <n v="1250000"/>
    <n v="1250000"/>
    <n v="1249162.48"/>
    <n v="556062.48"/>
    <n v="556062.48"/>
    <n v="556062.48"/>
    <n v="556062.48"/>
    <n v="837.52000000001863"/>
    <n v="0"/>
    <n v="0"/>
    <n v="0"/>
    <n v="0"/>
    <n v="0"/>
    <n v="1250000"/>
    <n v="0"/>
    <m/>
    <n v="0"/>
    <m/>
    <n v="-837.52"/>
    <n v="-837.52"/>
    <n v="1249162.48"/>
    <n v="0"/>
  </r>
  <r>
    <s v="1.1-00-2407_24334020_2421610"/>
    <s v="1.1-00-24"/>
    <x v="1"/>
    <s v="2.2.4"/>
    <x v="1"/>
    <x v="1"/>
    <x v="5"/>
    <s v="E"/>
    <s v="Actividades del sector público, que realiza en for"/>
    <s v="07_24"/>
    <x v="5"/>
    <n v="3"/>
    <x v="3"/>
    <n v="34"/>
    <x v="10"/>
    <s v="020_24"/>
    <s v="DIRECCIÓN DE ALUMBRADO PÚBLICO"/>
    <x v="0"/>
    <x v="1"/>
    <x v="1"/>
    <x v="22"/>
    <x v="22"/>
    <s v="0"/>
    <s v="SIN DESCRIPCIÓN PARA DESTINOS 00"/>
    <n v="0"/>
    <n v="0"/>
    <n v="0"/>
    <n v="0"/>
    <n v="0"/>
    <n v="0"/>
    <n v="0"/>
    <n v="0"/>
    <n v="0"/>
    <n v="0"/>
    <n v="0"/>
    <n v="0"/>
    <n v="0"/>
    <n v="28000"/>
    <n v="28000"/>
    <m/>
    <n v="0"/>
    <m/>
    <m/>
    <n v="0"/>
    <n v="0"/>
    <n v="0"/>
  </r>
  <r>
    <s v="1.1-00-2407_24335021_2421610"/>
    <s v="1.1-00-24"/>
    <x v="1"/>
    <s v="2.1.1"/>
    <x v="1"/>
    <x v="2"/>
    <x v="6"/>
    <s v="E"/>
    <s v="Actividades del sector público, que realiza en for"/>
    <s v="07_24"/>
    <x v="5"/>
    <n v="3"/>
    <x v="3"/>
    <n v="35"/>
    <x v="11"/>
    <s v="021_24"/>
    <s v="DIRECCIÓN DE ASEO PÚBLICO"/>
    <x v="0"/>
    <x v="1"/>
    <x v="1"/>
    <x v="22"/>
    <x v="22"/>
    <n v="0"/>
    <s v="SIN DESCRIPCIÓN PARA DESTINOS 00"/>
    <n v="175000"/>
    <n v="175000"/>
    <n v="122811.52"/>
    <n v="122811.52"/>
    <n v="122811.52"/>
    <n v="122811.52"/>
    <n v="122811.52"/>
    <n v="52188.479999999996"/>
    <n v="0"/>
    <n v="0"/>
    <n v="0"/>
    <n v="0"/>
    <n v="0"/>
    <n v="175000"/>
    <n v="0"/>
    <m/>
    <n v="0"/>
    <m/>
    <m/>
    <n v="0"/>
    <n v="175000"/>
    <n v="52188.479999999996"/>
  </r>
  <r>
    <s v="1.1-00-2407_24339024_2421610"/>
    <s v="1.1-00-24"/>
    <x v="1"/>
    <s v="2.3.1"/>
    <x v="1"/>
    <x v="5"/>
    <x v="7"/>
    <s v="E"/>
    <s v="Actividades del sector público, que realiza en for"/>
    <s v="07_24"/>
    <x v="5"/>
    <n v="3"/>
    <x v="3"/>
    <n v="39"/>
    <x v="12"/>
    <s v="024_24"/>
    <s v="DIRECCIÓN GENERAL DE SALUD PÚBLICA"/>
    <x v="0"/>
    <x v="1"/>
    <x v="1"/>
    <x v="22"/>
    <x v="22"/>
    <n v="0"/>
    <s v="SIN DESCRIPCIÓN PARA DESTINOS 00"/>
    <n v="350000"/>
    <n v="650000"/>
    <n v="336287.83"/>
    <n v="336287.83"/>
    <n v="141141.03"/>
    <n v="18549.91"/>
    <n v="18549.91"/>
    <n v="13712.169999999984"/>
    <n v="0"/>
    <n v="0"/>
    <n v="0"/>
    <n v="0"/>
    <n v="0"/>
    <n v="650000"/>
    <n v="300000"/>
    <m/>
    <n v="0"/>
    <m/>
    <m/>
    <n v="0"/>
    <n v="350000"/>
    <n v="13712.169999999984"/>
  </r>
  <r>
    <s v="1.1-00-2417_24456037_2421610"/>
    <s v="1.1-00-24"/>
    <x v="1"/>
    <s v="2.1.5"/>
    <x v="1"/>
    <x v="2"/>
    <x v="2"/>
    <s v="R"/>
    <s v="Solamente actividades específicas, distintas a las"/>
    <s v="17_24"/>
    <x v="3"/>
    <n v="4"/>
    <x v="2"/>
    <n v="56"/>
    <x v="6"/>
    <s v="037_24"/>
    <s v="UNIDAD DE ACOPIO Y SALUD ANIMAL MUNICIPA"/>
    <x v="0"/>
    <x v="1"/>
    <x v="1"/>
    <x v="22"/>
    <x v="22"/>
    <s v="0"/>
    <s v="SIN DESCRIPCIÓN PARA DESTINOS 00"/>
    <n v="0"/>
    <n v="0"/>
    <n v="0"/>
    <n v="0"/>
    <n v="0"/>
    <n v="0"/>
    <n v="0"/>
    <n v="0"/>
    <n v="0"/>
    <n v="0"/>
    <n v="0"/>
    <n v="0"/>
    <n v="0"/>
    <n v="20000"/>
    <n v="20000"/>
    <m/>
    <n v="0"/>
    <m/>
    <m/>
    <n v="0"/>
    <n v="0"/>
    <n v="0"/>
  </r>
  <r>
    <s v="1.1-00-2402_24115010_2421710"/>
    <s v="1.1-00-24"/>
    <x v="1"/>
    <s v="1.3.4"/>
    <x v="0"/>
    <x v="0"/>
    <x v="0"/>
    <s v="F"/>
    <s v="Actividades destinadas a la promoción y fomento de"/>
    <s v="02_24"/>
    <x v="1"/>
    <n v="1"/>
    <x v="1"/>
    <n v="15"/>
    <x v="13"/>
    <s v="010_24"/>
    <s v="DIRECCIÓN GENERAL DE CULTURA DE LA PAZ Y CORRESPONSABILIDAD"/>
    <x v="0"/>
    <x v="1"/>
    <x v="1"/>
    <x v="23"/>
    <x v="23"/>
    <n v="0"/>
    <s v="SIN DESCRIPCIÓN PARA DESTINOS 00"/>
    <n v="300000"/>
    <n v="300000"/>
    <n v="0"/>
    <n v="0"/>
    <n v="0"/>
    <n v="0"/>
    <n v="0"/>
    <n v="300000"/>
    <n v="0"/>
    <n v="0"/>
    <n v="0"/>
    <n v="0"/>
    <n v="0"/>
    <n v="300000"/>
    <n v="0"/>
    <m/>
    <n v="0"/>
    <m/>
    <m/>
    <n v="0"/>
    <n v="300000"/>
    <n v="300000"/>
  </r>
  <r>
    <s v="1.1-00-2410_24448030_2421710"/>
    <s v="1.1-00-24"/>
    <x v="1"/>
    <s v="2.7.1"/>
    <x v="1"/>
    <x v="6"/>
    <x v="8"/>
    <s v="E"/>
    <s v="Actividades del sector público, que realiza en for"/>
    <s v="10_24"/>
    <x v="6"/>
    <n v="4"/>
    <x v="2"/>
    <n v="48"/>
    <x v="14"/>
    <s v="030_24"/>
    <s v="DIRECCIÓN DE PROYECTOS ESTRATEGICOS"/>
    <x v="0"/>
    <x v="1"/>
    <x v="1"/>
    <x v="23"/>
    <x v="23"/>
    <n v="0"/>
    <s v="SIN DESCRIPCIÓN PARA DESTINOS 00"/>
    <n v="30000"/>
    <n v="30000"/>
    <n v="0"/>
    <n v="0"/>
    <n v="0"/>
    <n v="0"/>
    <n v="0"/>
    <n v="30000"/>
    <n v="0"/>
    <n v="0"/>
    <n v="0"/>
    <n v="0"/>
    <n v="0"/>
    <n v="30000"/>
    <n v="0"/>
    <m/>
    <n v="0"/>
    <m/>
    <m/>
    <n v="0"/>
    <n v="30000"/>
    <n v="30000"/>
  </r>
  <r>
    <s v="1.1-00-2404_24620014_2421810"/>
    <s v="1.1-00-24"/>
    <x v="1"/>
    <s v="1.3.4"/>
    <x v="0"/>
    <x v="0"/>
    <x v="0"/>
    <s v="M"/>
    <s v="Actividades de apoyo administrativo desarrolladas "/>
    <s v="04_24"/>
    <x v="2"/>
    <n v="6"/>
    <x v="0"/>
    <n v="20"/>
    <x v="15"/>
    <s v="014_24"/>
    <s v="DIRECCIÓN GENERAL DE INGRESOS"/>
    <x v="0"/>
    <x v="1"/>
    <x v="1"/>
    <x v="24"/>
    <x v="24"/>
    <n v="0"/>
    <s v="SIN DESCRIPCIÓN PARA DESTINOS 00"/>
    <n v="1978500"/>
    <n v="2000000"/>
    <n v="3605720"/>
    <n v="3532640"/>
    <n v="3519640"/>
    <n v="3519640"/>
    <n v="3519640"/>
    <n v="-1627220"/>
    <n v="0"/>
    <n v="0"/>
    <n v="0"/>
    <n v="21500"/>
    <n v="-21500"/>
    <n v="5464942.6500000004"/>
    <n v="3486442.6500000004"/>
    <m/>
    <n v="0"/>
    <n v="800000"/>
    <n v="4000000"/>
    <n v="4800000"/>
    <n v="6778500"/>
    <n v="3172780"/>
  </r>
  <r>
    <s v="1.1-00-2408_24741025_2421810"/>
    <s v="1.1-00-24"/>
    <x v="1"/>
    <s v="1.7.1"/>
    <x v="0"/>
    <x v="3"/>
    <x v="9"/>
    <s v="R"/>
    <s v="Solamente actividades específicas, distintas a las"/>
    <s v="08_24"/>
    <x v="7"/>
    <n v="7"/>
    <x v="4"/>
    <n v="41"/>
    <x v="16"/>
    <s v="025_24"/>
    <s v="DESPACHO DE LA COMISARÍA DE LA POLICÍA P"/>
    <x v="0"/>
    <x v="1"/>
    <x v="1"/>
    <x v="24"/>
    <x v="24"/>
    <n v="0"/>
    <s v="SIN DESCRIPCIÓN PARA DESTINOS 00"/>
    <n v="60000"/>
    <n v="0"/>
    <n v="56372.37"/>
    <n v="56372.37"/>
    <n v="56372.37"/>
    <n v="56372.37"/>
    <n v="56372.37"/>
    <n v="3627.6299999999974"/>
    <n v="0"/>
    <n v="60000"/>
    <n v="0"/>
    <n v="0"/>
    <n v="60000"/>
    <n v="0"/>
    <n v="-60000"/>
    <m/>
    <n v="0"/>
    <m/>
    <m/>
    <n v="0"/>
    <n v="60000"/>
    <n v="3627.6299999999974"/>
  </r>
  <r>
    <s v="1.1-00-2410_24448030_2422110"/>
    <s v="1.1-00-24"/>
    <x v="1"/>
    <s v="2.7.1"/>
    <x v="1"/>
    <x v="6"/>
    <x v="8"/>
    <s v="E"/>
    <s v="Actividades del sector público, que realiza en for"/>
    <s v="10_24"/>
    <x v="6"/>
    <n v="4"/>
    <x v="2"/>
    <n v="48"/>
    <x v="14"/>
    <s v="030_24"/>
    <s v="DIRECCIÓN DE PROYECTOS ESTRATEGICOS"/>
    <x v="0"/>
    <x v="1"/>
    <x v="1"/>
    <x v="25"/>
    <x v="25"/>
    <n v="0"/>
    <s v="SIN DESCRIPCIÓN PARA DESTINOS 00"/>
    <n v="600000"/>
    <n v="0"/>
    <n v="0"/>
    <n v="0"/>
    <n v="0"/>
    <n v="0"/>
    <n v="0"/>
    <n v="600000"/>
    <n v="0"/>
    <n v="600000"/>
    <n v="0"/>
    <n v="0"/>
    <n v="600000"/>
    <n v="0"/>
    <n v="-600000"/>
    <m/>
    <n v="0"/>
    <m/>
    <m/>
    <n v="0"/>
    <n v="600000"/>
    <n v="600000"/>
  </r>
  <r>
    <s v="1.1-00-2401_2452002_2422110"/>
    <s v="1.1-00-24"/>
    <x v="1"/>
    <s v="1.3.4"/>
    <x v="0"/>
    <x v="0"/>
    <x v="0"/>
    <s v="E"/>
    <s v="Actividades del sector público, que realiza en for"/>
    <s v="01_24"/>
    <x v="8"/>
    <n v="5"/>
    <x v="5"/>
    <n v="2"/>
    <x v="17"/>
    <s v="002_24"/>
    <s v="DIRECCIÓN GENERAL DE RELACIONES PÚBLICAS"/>
    <x v="0"/>
    <x v="1"/>
    <x v="1"/>
    <x v="25"/>
    <x v="25"/>
    <n v="0"/>
    <s v="SIN DESCRIPCIÓN PARA DESTINOS 00"/>
    <n v="0"/>
    <n v="100000"/>
    <n v="0"/>
    <n v="0"/>
    <n v="0"/>
    <n v="0"/>
    <n v="0"/>
    <n v="0"/>
    <n v="0"/>
    <n v="0"/>
    <n v="0"/>
    <n v="100000"/>
    <n v="-100000"/>
    <n v="0"/>
    <n v="0"/>
    <m/>
    <n v="0"/>
    <n v="200000"/>
    <m/>
    <n v="200000"/>
    <n v="200000"/>
    <n v="200000"/>
  </r>
  <r>
    <s v="1.1-00-2401_2466006_2422110"/>
    <s v="1.1-00-24"/>
    <x v="1"/>
    <s v="1.3.4"/>
    <x v="0"/>
    <x v="0"/>
    <x v="0"/>
    <s v="P"/>
    <s v="Actividades destinadas al desarrollo de programas "/>
    <s v="01_24"/>
    <x v="8"/>
    <n v="6"/>
    <x v="0"/>
    <n v="6"/>
    <x v="18"/>
    <s v="006_24"/>
    <s v="DIRECCIÓN GENERAL DE CENSOS Y ESTADISTIC"/>
    <x v="0"/>
    <x v="1"/>
    <x v="1"/>
    <x v="25"/>
    <x v="25"/>
    <n v="0"/>
    <s v="SIN DESCRIPCIÓN PARA DESTINOS 00"/>
    <n v="0"/>
    <n v="0"/>
    <n v="0"/>
    <n v="0"/>
    <n v="0"/>
    <n v="0"/>
    <n v="0"/>
    <n v="0"/>
    <n v="0"/>
    <n v="0"/>
    <n v="0"/>
    <n v="0"/>
    <n v="0"/>
    <n v="100000"/>
    <n v="100000"/>
    <m/>
    <n v="0"/>
    <n v="100000"/>
    <m/>
    <n v="100000"/>
    <n v="100000"/>
    <n v="100000"/>
  </r>
  <r>
    <s v="1.1-00-2402_24311009_2422110"/>
    <s v="1.1-00-24"/>
    <x v="1"/>
    <s v="1.7.2"/>
    <x v="0"/>
    <x v="3"/>
    <x v="3"/>
    <s v="E"/>
    <s v="Actividades del sector público, que realiza en for"/>
    <s v="02_24"/>
    <x v="1"/>
    <n v="3"/>
    <x v="3"/>
    <n v="11"/>
    <x v="7"/>
    <s v="009_24"/>
    <s v="DIRECCIÓN GENERAL ADJUNTA DE PROTECCIÓN"/>
    <x v="0"/>
    <x v="1"/>
    <x v="1"/>
    <x v="25"/>
    <x v="25"/>
    <n v="0"/>
    <s v="SIN DESCRIPCIÓN PARA DESTINOS 00"/>
    <n v="300000"/>
    <n v="150000"/>
    <n v="109755.55"/>
    <n v="109755.55"/>
    <n v="109755.55"/>
    <n v="109755.55"/>
    <n v="109755.55"/>
    <n v="190244.45"/>
    <n v="0"/>
    <n v="150000"/>
    <n v="0"/>
    <n v="0"/>
    <n v="150000"/>
    <n v="300000"/>
    <n v="0"/>
    <m/>
    <n v="0"/>
    <m/>
    <m/>
    <n v="0"/>
    <n v="300000"/>
    <n v="190244.45"/>
  </r>
  <r>
    <s v="1.1-00-2403_24117011_2422110"/>
    <s v="1.1-00-24"/>
    <x v="1"/>
    <s v="1.3.5"/>
    <x v="0"/>
    <x v="0"/>
    <x v="10"/>
    <s v="O"/>
    <s v="Actividades que realizan la función pública o cont"/>
    <s v="03_24"/>
    <x v="9"/>
    <n v="1"/>
    <x v="1"/>
    <n v="17"/>
    <x v="19"/>
    <s v="011_24"/>
    <s v="DIRECCIÓN GENERAL JURIDÍCA"/>
    <x v="0"/>
    <x v="1"/>
    <x v="1"/>
    <x v="25"/>
    <x v="25"/>
    <n v="0"/>
    <s v="SIN DESCRIPCIÓN PARA DESTINOS 00"/>
    <n v="25000"/>
    <n v="25000"/>
    <n v="0"/>
    <n v="0"/>
    <n v="0"/>
    <n v="0"/>
    <n v="0"/>
    <n v="25000"/>
    <n v="0"/>
    <n v="0"/>
    <n v="0"/>
    <n v="0"/>
    <n v="0"/>
    <n v="85000"/>
    <n v="60000"/>
    <m/>
    <n v="0"/>
    <n v="60000"/>
    <m/>
    <n v="60000"/>
    <n v="85000"/>
    <n v="85000"/>
  </r>
  <r>
    <s v="1.1-00-2404_24618012_2422110"/>
    <s v="1.1-00-24"/>
    <x v="1"/>
    <s v="1.3.4"/>
    <x v="0"/>
    <x v="0"/>
    <x v="0"/>
    <s v="M"/>
    <s v="Actividades de apoyo administrativo desarrolladas "/>
    <s v="04_24"/>
    <x v="2"/>
    <n v="6"/>
    <x v="0"/>
    <n v="18"/>
    <x v="4"/>
    <s v="012_24"/>
    <s v="DIRECCIÓN DE PROCESOS ADMINISTRATIVOS Y"/>
    <x v="0"/>
    <x v="1"/>
    <x v="1"/>
    <x v="25"/>
    <x v="25"/>
    <n v="0"/>
    <s v="SIN DESCRIPCIÓN PARA DESTINOS 00"/>
    <n v="20636"/>
    <n v="2545"/>
    <n v="20634.78"/>
    <n v="20634.78"/>
    <n v="20634.78"/>
    <n v="20634.78"/>
    <n v="20634.78"/>
    <n v="1.2200000000011642"/>
    <n v="0"/>
    <n v="18091"/>
    <n v="0"/>
    <n v="0"/>
    <n v="18091"/>
    <n v="2545"/>
    <n v="-18091"/>
    <m/>
    <n v="0"/>
    <n v="20000"/>
    <m/>
    <n v="20000"/>
    <n v="40636"/>
    <n v="20001.22"/>
  </r>
  <r>
    <s v="1.1-00-2405_24621015_2422110"/>
    <s v="1.1-00-24"/>
    <x v="1"/>
    <s v="1.3.4"/>
    <x v="0"/>
    <x v="0"/>
    <x v="0"/>
    <s v="E"/>
    <s v="Actividades del sector público, que realiza en for"/>
    <s v="05_24"/>
    <x v="0"/>
    <n v="6"/>
    <x v="0"/>
    <n v="21"/>
    <x v="5"/>
    <s v="015_24"/>
    <s v="DIRECCIÓN GENERAL DE ADMINISTRACIÓN"/>
    <x v="0"/>
    <x v="1"/>
    <x v="1"/>
    <x v="25"/>
    <x v="25"/>
    <n v="0"/>
    <s v="SIN DESCRIPCIÓN PARA DESTINOS 00"/>
    <n v="342574"/>
    <n v="200000"/>
    <n v="338174"/>
    <n v="338174"/>
    <n v="93598.399999999994"/>
    <n v="93598.399999999994"/>
    <n v="93598.399999999994"/>
    <n v="4400"/>
    <n v="0"/>
    <n v="142574"/>
    <n v="0"/>
    <n v="0"/>
    <n v="142574"/>
    <n v="332000"/>
    <n v="-10574"/>
    <m/>
    <n v="0"/>
    <m/>
    <m/>
    <n v="0"/>
    <n v="342574"/>
    <n v="4400"/>
  </r>
  <r>
    <s v="1.1-00-2408_24741025_2422110"/>
    <s v="1.1-00-24"/>
    <x v="1"/>
    <s v="1.7.1"/>
    <x v="0"/>
    <x v="3"/>
    <x v="9"/>
    <s v="R"/>
    <s v="Solamente actividades específicas, distintas a las"/>
    <s v="08_24"/>
    <x v="7"/>
    <n v="7"/>
    <x v="4"/>
    <n v="41"/>
    <x v="16"/>
    <s v="025_24"/>
    <s v="DESPACHO DE LA COMISARÍA DE LA POLICÍA P"/>
    <x v="0"/>
    <x v="1"/>
    <x v="1"/>
    <x v="25"/>
    <x v="25"/>
    <n v="0"/>
    <s v="SIN DESCRIPCIÓN PARA DESTINOS 00"/>
    <n v="390000"/>
    <n v="390000"/>
    <n v="350836.2"/>
    <n v="350836.2"/>
    <n v="163264.20000000001"/>
    <n v="147952.20000000001"/>
    <n v="147952.20000000001"/>
    <n v="39163.799999999988"/>
    <n v="0"/>
    <n v="0"/>
    <n v="0"/>
    <n v="0"/>
    <n v="0"/>
    <n v="390000"/>
    <n v="0"/>
    <m/>
    <n v="0"/>
    <m/>
    <m/>
    <n v="0"/>
    <n v="390000"/>
    <n v="39163.799999999988"/>
  </r>
  <r>
    <s v="1.1-00-2401_2455005_2422110"/>
    <s v="1.1-00-24"/>
    <x v="1"/>
    <s v="1.3.4"/>
    <x v="0"/>
    <x v="0"/>
    <x v="0"/>
    <s v="E"/>
    <s v="Actividades del sector público, que realiza en for"/>
    <s v="01_24"/>
    <x v="8"/>
    <n v="5"/>
    <x v="5"/>
    <n v="5"/>
    <x v="20"/>
    <s v="005_24"/>
    <s v="DIRECCIÓN GENERAL DE RELACIONES GUBERNAM"/>
    <x v="0"/>
    <x v="1"/>
    <x v="1"/>
    <x v="25"/>
    <x v="25"/>
    <n v="0"/>
    <s v="SIN DESCRIPCIÓN PARA DESTINOS 00"/>
    <n v="100000"/>
    <n v="0"/>
    <n v="46854.86"/>
    <n v="46854.86"/>
    <n v="36854.86"/>
    <n v="25928.55"/>
    <n v="25928.55"/>
    <n v="53145.14"/>
    <n v="0"/>
    <n v="100000"/>
    <n v="0"/>
    <n v="0"/>
    <n v="100000"/>
    <n v="300000"/>
    <n v="200000"/>
    <m/>
    <n v="0"/>
    <m/>
    <m/>
    <n v="0"/>
    <n v="100000"/>
    <n v="53145.14"/>
  </r>
  <r>
    <s v="1.1-00-2409_24842026_2422210"/>
    <s v="1.1-00-24"/>
    <x v="1"/>
    <s v="3.1.1"/>
    <x v="2"/>
    <x v="7"/>
    <x v="11"/>
    <s v="E"/>
    <s v="Actividades del sector público, que realiza en for"/>
    <s v="09_24"/>
    <x v="10"/>
    <n v="8"/>
    <x v="6"/>
    <n v="42"/>
    <x v="21"/>
    <s v="026_24"/>
    <s v="DESPACHO DE LA COORDINACIÓN GENERAL DE D"/>
    <x v="0"/>
    <x v="1"/>
    <x v="1"/>
    <x v="26"/>
    <x v="26"/>
    <n v="0"/>
    <s v="SIN DESCRIPCIÓN PARA DESTINOS 00"/>
    <n v="94500"/>
    <n v="96000"/>
    <n v="94500"/>
    <n v="94500"/>
    <n v="94500"/>
    <n v="94500"/>
    <n v="94500"/>
    <n v="0"/>
    <n v="0"/>
    <n v="0"/>
    <n v="0"/>
    <n v="1500"/>
    <n v="-1500"/>
    <n v="96000"/>
    <n v="1500"/>
    <m/>
    <n v="0"/>
    <m/>
    <m/>
    <n v="0"/>
    <n v="94500"/>
    <n v="0"/>
  </r>
  <r>
    <s v="1.1-00-2409_24343027_2422210"/>
    <s v="1.1-00-24"/>
    <x v="1"/>
    <s v="1.3.4"/>
    <x v="0"/>
    <x v="0"/>
    <x v="0"/>
    <s v="E"/>
    <s v="Actividades del sector público, que realiza en for"/>
    <s v="09_24"/>
    <x v="10"/>
    <n v="3"/>
    <x v="3"/>
    <n v="43"/>
    <x v="22"/>
    <s v="027_24"/>
    <s v="DIRECCIÓN DE RASTRO MUNICIPAL"/>
    <x v="0"/>
    <x v="1"/>
    <x v="1"/>
    <x v="26"/>
    <x v="26"/>
    <n v="0"/>
    <s v="SIN DESCRIPCIÓN PARA DESTINOS 00"/>
    <n v="65337.55"/>
    <n v="70000"/>
    <n v="62000"/>
    <n v="62000"/>
    <n v="0"/>
    <n v="0"/>
    <n v="0"/>
    <n v="3337.5500000000029"/>
    <n v="0"/>
    <n v="45337.55"/>
    <n v="0"/>
    <n v="50000"/>
    <n v="-4662.45"/>
    <n v="70000"/>
    <n v="4662.4499999999971"/>
    <m/>
    <n v="0"/>
    <m/>
    <m/>
    <n v="0"/>
    <n v="65337.55"/>
    <n v="3337.5500000000029"/>
  </r>
  <r>
    <s v="1.1-00-2410_24448030_2422210"/>
    <s v="1.1-00-24"/>
    <x v="1"/>
    <s v="2.7.1"/>
    <x v="1"/>
    <x v="6"/>
    <x v="8"/>
    <s v="E"/>
    <s v="Actividades del sector público, que realiza en for"/>
    <s v="10_24"/>
    <x v="6"/>
    <n v="4"/>
    <x v="2"/>
    <n v="48"/>
    <x v="14"/>
    <s v="030_24"/>
    <s v="DIRECCIÓN DE PROYECTOS ESTRATEGICOS"/>
    <x v="0"/>
    <x v="1"/>
    <x v="1"/>
    <x v="26"/>
    <x v="26"/>
    <n v="0"/>
    <s v="SIN DESCRIPCIÓN PARA DESTINOS 00"/>
    <n v="40000"/>
    <n v="40000"/>
    <n v="0"/>
    <n v="0"/>
    <n v="0"/>
    <n v="0"/>
    <n v="0"/>
    <n v="40000"/>
    <n v="0"/>
    <n v="0"/>
    <n v="0"/>
    <n v="0"/>
    <n v="0"/>
    <n v="40000"/>
    <n v="0"/>
    <m/>
    <n v="0"/>
    <m/>
    <m/>
    <n v="0"/>
    <n v="40000"/>
    <n v="40000"/>
  </r>
  <r>
    <s v="1.1-00-2417_24456037_2422210"/>
    <s v="1.1-00-24"/>
    <x v="1"/>
    <s v="2.1.5"/>
    <x v="1"/>
    <x v="2"/>
    <x v="2"/>
    <s v="R"/>
    <s v="Solamente actividades específicas, distintas a las"/>
    <s v="17_24"/>
    <x v="3"/>
    <n v="4"/>
    <x v="2"/>
    <n v="56"/>
    <x v="6"/>
    <s v="037_24"/>
    <s v="UNIDAD DE ACOPIO Y SALUD ANIMAL MUNICIPA"/>
    <x v="0"/>
    <x v="1"/>
    <x v="1"/>
    <x v="26"/>
    <x v="26"/>
    <n v="0"/>
    <s v="SIN DESCRIPCIÓN PARA DESTINOS 00"/>
    <n v="420000"/>
    <n v="420000"/>
    <n v="307023"/>
    <n v="307023"/>
    <n v="307023"/>
    <n v="169795"/>
    <n v="169795"/>
    <n v="112977"/>
    <n v="0"/>
    <n v="0"/>
    <n v="0"/>
    <n v="0"/>
    <n v="0"/>
    <n v="420000"/>
    <n v="0"/>
    <m/>
    <n v="0"/>
    <m/>
    <m/>
    <n v="0"/>
    <n v="420000"/>
    <n v="112977"/>
  </r>
  <r>
    <s v="1.1-00-2402_24311009_2422310"/>
    <s v="1.1-00-24"/>
    <x v="1"/>
    <s v="1.7.2"/>
    <x v="0"/>
    <x v="3"/>
    <x v="3"/>
    <s v="E"/>
    <s v="Actividades del sector público, que realiza en for"/>
    <s v="02_24"/>
    <x v="1"/>
    <n v="3"/>
    <x v="3"/>
    <n v="11"/>
    <x v="7"/>
    <s v="009_24"/>
    <s v="DIRECCIÓN GENERAL ADJUNTA DE PROTECCIÓN"/>
    <x v="0"/>
    <x v="1"/>
    <x v="1"/>
    <x v="27"/>
    <x v="27"/>
    <n v="0"/>
    <s v="SIN DESCRIPCIÓN PARA DESTINOS 00"/>
    <n v="5000"/>
    <n v="5000"/>
    <n v="2742.68"/>
    <n v="2742.68"/>
    <n v="2742.68"/>
    <n v="2742.68"/>
    <n v="2742.68"/>
    <n v="2257.3200000000002"/>
    <n v="0"/>
    <n v="0"/>
    <n v="0"/>
    <n v="0"/>
    <n v="0"/>
    <n v="5000"/>
    <n v="0"/>
    <m/>
    <n v="0"/>
    <m/>
    <m/>
    <n v="0"/>
    <n v="5000"/>
    <n v="2257.3200000000002"/>
  </r>
  <r>
    <s v="1.1-00-2409_24842026_2423510"/>
    <s v="1.1-00-24"/>
    <x v="1"/>
    <s v="3.1.1"/>
    <x v="2"/>
    <x v="7"/>
    <x v="11"/>
    <s v="E"/>
    <s v="Actividades del sector público, que realiza en for"/>
    <s v="09_24"/>
    <x v="10"/>
    <n v="8"/>
    <x v="6"/>
    <n v="42"/>
    <x v="21"/>
    <s v="026_24"/>
    <s v="DESPACHO DE LA COORDINACIÓN GENERAL DE D"/>
    <x v="0"/>
    <x v="1"/>
    <x v="1"/>
    <x v="28"/>
    <x v="28"/>
    <n v="0"/>
    <s v="SIN DESCRIPCIÓN PARA DESTINOS 00"/>
    <n v="583287.44999999995"/>
    <n v="500000"/>
    <n v="583067.44999999995"/>
    <n v="583067.44999999995"/>
    <n v="407269.75"/>
    <n v="358764"/>
    <n v="358764"/>
    <n v="220"/>
    <n v="0"/>
    <n v="100000"/>
    <n v="0"/>
    <n v="16712.55"/>
    <n v="83287.45"/>
    <n v="1073225.1100000001"/>
    <n v="489937.66000000015"/>
    <m/>
    <n v="0"/>
    <m/>
    <m/>
    <n v="0"/>
    <n v="583287.44999999995"/>
    <n v="220"/>
  </r>
  <r>
    <s v="1.1-00-2409_24842026_2423910"/>
    <s v="1.1-00-24"/>
    <x v="1"/>
    <s v="3.1.1"/>
    <x v="2"/>
    <x v="7"/>
    <x v="11"/>
    <s v="E"/>
    <s v="Actividades del sector público, que realiza en for"/>
    <s v="09_24"/>
    <x v="10"/>
    <n v="8"/>
    <x v="6"/>
    <n v="42"/>
    <x v="21"/>
    <s v="026_24"/>
    <s v="DESPACHO DE LA COORDINACIÓN GENERAL DE D"/>
    <x v="0"/>
    <x v="1"/>
    <x v="1"/>
    <x v="29"/>
    <x v="29"/>
    <n v="0"/>
    <s v="SIN DESCRIPCIÓN PARA DESTINOS 00"/>
    <n v="1322875"/>
    <n v="700000"/>
    <n v="1322875"/>
    <n v="1322875"/>
    <n v="1322875"/>
    <n v="1322875"/>
    <n v="1322875"/>
    <n v="0"/>
    <n v="0"/>
    <n v="650000"/>
    <n v="0"/>
    <n v="27125"/>
    <n v="622875"/>
    <n v="700000"/>
    <n v="-622875"/>
    <m/>
    <n v="0"/>
    <m/>
    <m/>
    <n v="0"/>
    <n v="1322875"/>
    <n v="0"/>
  </r>
  <r>
    <s v="1.1-00-2402_24115010_2424110"/>
    <s v="1.1-00-24"/>
    <x v="1"/>
    <s v="1.3.4"/>
    <x v="0"/>
    <x v="0"/>
    <x v="0"/>
    <s v="F"/>
    <s v="Actividades destinadas a la promoción y fomento de"/>
    <s v="02_24"/>
    <x v="1"/>
    <n v="1"/>
    <x v="1"/>
    <n v="15"/>
    <x v="13"/>
    <s v="010_24"/>
    <s v="DIRECCIÓN GENERAL DE CULTURA DE LA PAZ Y CORRESPONSABILIDAD"/>
    <x v="0"/>
    <x v="1"/>
    <x v="1"/>
    <x v="30"/>
    <x v="30"/>
    <n v="0"/>
    <s v="SIN DESCRIPCIÓN PARA DESTINOS 00"/>
    <n v="150000"/>
    <n v="150000"/>
    <n v="141707.92000000001"/>
    <n v="0"/>
    <n v="0"/>
    <n v="0"/>
    <n v="0"/>
    <n v="8292.0799999999872"/>
    <n v="0"/>
    <n v="0"/>
    <n v="0"/>
    <n v="0"/>
    <n v="0"/>
    <n v="150000"/>
    <n v="0"/>
    <m/>
    <n v="0"/>
    <m/>
    <m/>
    <n v="0"/>
    <n v="150000"/>
    <n v="8292.0799999999872"/>
  </r>
  <r>
    <s v="1.1-00-2405_24621015_2424110"/>
    <s v="1.1-00-24"/>
    <x v="1"/>
    <s v="1.3.4"/>
    <x v="0"/>
    <x v="0"/>
    <x v="0"/>
    <s v="E"/>
    <s v="Actividades del sector público, que realiza en for"/>
    <s v="05_24"/>
    <x v="0"/>
    <n v="6"/>
    <x v="0"/>
    <n v="21"/>
    <x v="5"/>
    <s v="015_24"/>
    <s v="DIRECCIÓN GENERAL DE ADMINISTRACIÓN"/>
    <x v="0"/>
    <x v="1"/>
    <x v="1"/>
    <x v="30"/>
    <x v="30"/>
    <n v="0"/>
    <s v="SIN DESCRIPCIÓN PARA DESTINOS 00"/>
    <n v="11449.82"/>
    <n v="2000"/>
    <n v="9449.82"/>
    <n v="0"/>
    <n v="0"/>
    <n v="0"/>
    <n v="0"/>
    <n v="2000"/>
    <n v="0"/>
    <n v="0"/>
    <n v="0"/>
    <n v="0"/>
    <n v="0"/>
    <n v="2000"/>
    <n v="-9449.82"/>
    <m/>
    <n v="0"/>
    <m/>
    <m/>
    <n v="0"/>
    <n v="11449.82"/>
    <n v="2000"/>
  </r>
  <r>
    <s v="1.1-00-2407_24333019_2424110"/>
    <s v="1.1-00-24"/>
    <x v="1"/>
    <s v="1.3.4"/>
    <x v="0"/>
    <x v="0"/>
    <x v="0"/>
    <s v="E"/>
    <s v="Actividades del sector público, que realiza en for"/>
    <s v="07_24"/>
    <x v="5"/>
    <n v="3"/>
    <x v="3"/>
    <n v="33"/>
    <x v="9"/>
    <s v="019_24"/>
    <s v="DIRECCIÓN ADMINISTRATIVA DE INFRAESTRUCT"/>
    <x v="0"/>
    <x v="1"/>
    <x v="1"/>
    <x v="30"/>
    <x v="30"/>
    <n v="0"/>
    <s v="SIN DESCRIPCIÓN PARA DESTINOS 00"/>
    <n v="236389.6"/>
    <n v="236389.6"/>
    <n v="185055.41"/>
    <n v="185055.41"/>
    <n v="113044.89"/>
    <n v="89497.05"/>
    <n v="89497.05"/>
    <n v="51334.19"/>
    <n v="0"/>
    <n v="0"/>
    <n v="0"/>
    <n v="0"/>
    <n v="0"/>
    <n v="236389.6"/>
    <n v="0"/>
    <m/>
    <n v="0"/>
    <m/>
    <m/>
    <n v="0"/>
    <n v="236389.6"/>
    <n v="51334.19"/>
  </r>
  <r>
    <s v="1.1-00-2407_24236022_2424110"/>
    <s v="1.1-00-24"/>
    <x v="1"/>
    <s v="2.2.7"/>
    <x v="1"/>
    <x v="1"/>
    <x v="1"/>
    <s v="E"/>
    <s v="Actividades del sector público, que realiza en for"/>
    <s v="07_24"/>
    <x v="5"/>
    <n v="2"/>
    <x v="7"/>
    <n v="36"/>
    <x v="23"/>
    <s v="022_24"/>
    <s v="DIRECCIÓN GENERAL DE AGUA POTABLE Y SANE"/>
    <x v="0"/>
    <x v="1"/>
    <x v="1"/>
    <x v="30"/>
    <x v="30"/>
    <n v="0"/>
    <s v="SIN DESCRIPCIÓN PARA DESTINOS 00"/>
    <n v="100000"/>
    <n v="100000"/>
    <n v="97132.02"/>
    <n v="97132.02"/>
    <n v="80892.02"/>
    <n v="0"/>
    <n v="0"/>
    <n v="2867.9799999999959"/>
    <n v="0"/>
    <n v="0"/>
    <n v="0"/>
    <n v="0"/>
    <n v="0"/>
    <n v="100000"/>
    <n v="0"/>
    <m/>
    <n v="0"/>
    <m/>
    <m/>
    <n v="0"/>
    <n v="100000"/>
    <n v="2867.9799999999959"/>
  </r>
  <r>
    <s v="1.1-00-2402_24115010_2424210"/>
    <s v="1.1-00-24"/>
    <x v="1"/>
    <s v="1.3.4"/>
    <x v="0"/>
    <x v="0"/>
    <x v="0"/>
    <s v="F"/>
    <s v="Actividades destinadas a la promoción y fomento de"/>
    <s v="02_24"/>
    <x v="1"/>
    <n v="1"/>
    <x v="1"/>
    <n v="15"/>
    <x v="13"/>
    <s v="010_24"/>
    <s v="DIRECCIÓN GENERAL DE CULTURA DE LA PAZ Y CORRESPONSABILIDAD"/>
    <x v="0"/>
    <x v="1"/>
    <x v="1"/>
    <x v="31"/>
    <x v="31"/>
    <n v="0"/>
    <s v="SIN DESCRIPCIÓN PARA DESTINOS 00"/>
    <n v="100000"/>
    <n v="100000"/>
    <n v="92651.520000000004"/>
    <n v="0"/>
    <n v="0"/>
    <n v="0"/>
    <n v="0"/>
    <n v="7348.4799999999959"/>
    <n v="0"/>
    <n v="0"/>
    <n v="0"/>
    <n v="0"/>
    <n v="0"/>
    <n v="100000"/>
    <n v="0"/>
    <m/>
    <n v="0"/>
    <m/>
    <m/>
    <n v="0"/>
    <n v="100000"/>
    <n v="7348.4799999999959"/>
  </r>
  <r>
    <s v="1.1-00-2405_24621015_2424210"/>
    <s v="1.1-00-24"/>
    <x v="1"/>
    <s v="1.3.4"/>
    <x v="0"/>
    <x v="0"/>
    <x v="0"/>
    <s v="E"/>
    <s v="Actividades del sector público, que realiza en for"/>
    <s v="05_24"/>
    <x v="0"/>
    <n v="6"/>
    <x v="0"/>
    <n v="21"/>
    <x v="5"/>
    <s v="015_24"/>
    <s v="DIRECCIÓN GENERAL DE ADMINISTRACIÓN"/>
    <x v="0"/>
    <x v="1"/>
    <x v="1"/>
    <x v="31"/>
    <x v="31"/>
    <n v="0"/>
    <s v="SIN DESCRIPCIÓN PARA DESTINOS 00"/>
    <n v="20000"/>
    <n v="20000"/>
    <n v="13492.11"/>
    <n v="4640"/>
    <n v="0"/>
    <n v="0"/>
    <n v="0"/>
    <n v="6507.8899999999994"/>
    <n v="0"/>
    <n v="0"/>
    <n v="0"/>
    <n v="0"/>
    <n v="0"/>
    <n v="20000"/>
    <n v="0"/>
    <m/>
    <n v="0"/>
    <m/>
    <m/>
    <n v="0"/>
    <n v="20000"/>
    <n v="6507.8899999999994"/>
  </r>
  <r>
    <s v="1.1-00-2407_24333019_2424210"/>
    <s v="1.1-00-24"/>
    <x v="1"/>
    <s v="1.3.4"/>
    <x v="0"/>
    <x v="0"/>
    <x v="0"/>
    <s v="E"/>
    <s v="Actividades del sector público, que realiza en for"/>
    <s v="07_24"/>
    <x v="5"/>
    <n v="3"/>
    <x v="3"/>
    <n v="33"/>
    <x v="9"/>
    <s v="019_24"/>
    <s v="DIRECCIÓN ADMINISTRATIVA DE INFRAESTRUCT"/>
    <x v="0"/>
    <x v="1"/>
    <x v="1"/>
    <x v="31"/>
    <x v="31"/>
    <n v="0"/>
    <s v="SIN DESCRIPCIÓN PARA DESTINOS 00"/>
    <n v="12100000"/>
    <n v="12100000"/>
    <n v="12639822.560000001"/>
    <n v="12465781.26"/>
    <n v="6253935.3099999996"/>
    <n v="6246990.8200000003"/>
    <n v="6246990.8200000003"/>
    <n v="-539822.56000000052"/>
    <n v="0"/>
    <n v="0"/>
    <n v="0"/>
    <n v="0"/>
    <n v="0"/>
    <n v="12100000"/>
    <n v="0"/>
    <m/>
    <n v="539822.56000000052"/>
    <m/>
    <n v="554902.56000000006"/>
    <n v="1094725.1200000006"/>
    <n v="13194725.120000001"/>
    <n v="554902.56000000052"/>
  </r>
  <r>
    <s v="1.1-00-2407_24236022_2424210"/>
    <s v="1.1-00-24"/>
    <x v="1"/>
    <s v="2.2.7"/>
    <x v="1"/>
    <x v="1"/>
    <x v="1"/>
    <s v="E"/>
    <s v="Actividades del sector público, que realiza en for"/>
    <s v="07_24"/>
    <x v="5"/>
    <n v="2"/>
    <x v="7"/>
    <n v="36"/>
    <x v="23"/>
    <s v="022_24"/>
    <s v="DIRECCIÓN GENERAL DE AGUA POTABLE Y SANE"/>
    <x v="0"/>
    <x v="1"/>
    <x v="1"/>
    <x v="31"/>
    <x v="31"/>
    <n v="0"/>
    <s v="SIN DESCRIPCIÓN PARA DESTINOS 00"/>
    <n v="750000"/>
    <n v="750000"/>
    <n v="687954.7"/>
    <n v="687954.7"/>
    <n v="597627.81999999995"/>
    <n v="597627.81999999995"/>
    <n v="597627.81999999995"/>
    <n v="62045.300000000047"/>
    <n v="0"/>
    <n v="0"/>
    <n v="0"/>
    <n v="0"/>
    <n v="0"/>
    <n v="750000"/>
    <n v="0"/>
    <m/>
    <n v="0"/>
    <m/>
    <m/>
    <n v="0"/>
    <n v="750000"/>
    <n v="62045.300000000047"/>
  </r>
  <r>
    <s v="1.1-00-2407_24339024_2424210"/>
    <s v="1.1-00-24"/>
    <x v="1"/>
    <s v="2.3.1"/>
    <x v="1"/>
    <x v="5"/>
    <x v="7"/>
    <s v="E"/>
    <s v="Actividades del sector público, que realiza en for"/>
    <s v="07_24"/>
    <x v="5"/>
    <n v="3"/>
    <x v="3"/>
    <n v="39"/>
    <x v="12"/>
    <s v="024_24"/>
    <s v="DIRECCIÓN GENERAL DE SALUD PÚBLICA"/>
    <x v="0"/>
    <x v="1"/>
    <x v="1"/>
    <x v="31"/>
    <x v="31"/>
    <n v="0"/>
    <s v="SIN DESCRIPCIÓN PARA DESTINOS 00"/>
    <n v="10000"/>
    <n v="10000"/>
    <n v="0"/>
    <n v="0"/>
    <n v="0"/>
    <n v="0"/>
    <n v="0"/>
    <n v="10000"/>
    <n v="0"/>
    <n v="0"/>
    <n v="0"/>
    <n v="0"/>
    <n v="0"/>
    <n v="10000"/>
    <n v="0"/>
    <m/>
    <n v="0"/>
    <m/>
    <m/>
    <n v="0"/>
    <n v="10000"/>
    <n v="10000"/>
  </r>
  <r>
    <s v="1.1-00-2409_24842026_2424310"/>
    <s v="1.1-00-24"/>
    <x v="1"/>
    <s v="3.1.1"/>
    <x v="2"/>
    <x v="7"/>
    <x v="11"/>
    <s v="E"/>
    <s v="Actividades del sector público, que realiza en for"/>
    <s v="09_24"/>
    <x v="10"/>
    <n v="8"/>
    <x v="6"/>
    <n v="42"/>
    <x v="21"/>
    <s v="026_24"/>
    <s v="DESPACHO DE LA COORDINACIÓN GENERAL DE D"/>
    <x v="0"/>
    <x v="1"/>
    <x v="1"/>
    <x v="32"/>
    <x v="32"/>
    <n v="0"/>
    <s v="SIN DESCRIPCIÓN PARA DESTINOS 00"/>
    <n v="0"/>
    <n v="50000"/>
    <n v="0"/>
    <n v="0"/>
    <n v="0"/>
    <n v="0"/>
    <n v="0"/>
    <n v="0"/>
    <n v="0"/>
    <n v="0"/>
    <n v="0"/>
    <n v="50000"/>
    <n v="-50000"/>
    <n v="50000"/>
    <n v="50000"/>
    <m/>
    <n v="0"/>
    <m/>
    <m/>
    <n v="0"/>
    <n v="0"/>
    <n v="0"/>
  </r>
  <r>
    <s v="1.1-00-2411_24649031_2424410"/>
    <s v="1.1-00-24"/>
    <x v="1"/>
    <s v="3.8.4"/>
    <x v="2"/>
    <x v="4"/>
    <x v="4"/>
    <s v="E"/>
    <s v="Actividades del sector público, que realiza en for"/>
    <s v="11_24"/>
    <x v="4"/>
    <n v="6"/>
    <x v="0"/>
    <n v="49"/>
    <x v="8"/>
    <s v="031_24"/>
    <s v="DESPACHO DE LA COORDINACIÓN GENERAL DE G"/>
    <x v="0"/>
    <x v="1"/>
    <x v="1"/>
    <x v="33"/>
    <x v="33"/>
    <n v="0"/>
    <s v="SIN DESCRIPCIÓN PARA DESTINOS 00"/>
    <n v="10000"/>
    <n v="0"/>
    <n v="0"/>
    <n v="0"/>
    <n v="0"/>
    <n v="0"/>
    <n v="0"/>
    <n v="10000"/>
    <n v="0"/>
    <n v="10000"/>
    <n v="0"/>
    <n v="0"/>
    <n v="10000"/>
    <n v="0"/>
    <n v="-10000"/>
    <m/>
    <n v="0"/>
    <m/>
    <m/>
    <n v="0"/>
    <n v="10000"/>
    <n v="10000"/>
  </r>
  <r>
    <s v="1.1-00-2402_24115010_2424410"/>
    <s v="1.1-00-24"/>
    <x v="1"/>
    <s v="1.3.4"/>
    <x v="0"/>
    <x v="0"/>
    <x v="0"/>
    <s v="F"/>
    <s v="Actividades destinadas a la promoción y fomento de"/>
    <s v="02_24"/>
    <x v="1"/>
    <n v="1"/>
    <x v="1"/>
    <n v="15"/>
    <x v="13"/>
    <s v="010_24"/>
    <s v="DIRECCIÓN GENERAL DE CULTURA DE LA PAZ Y CORRESPONSABILIDAD"/>
    <x v="0"/>
    <x v="1"/>
    <x v="1"/>
    <x v="33"/>
    <x v="33"/>
    <n v="0"/>
    <s v="SIN DESCRIPCIÓN PARA DESTINOS 00"/>
    <n v="100000"/>
    <n v="100000"/>
    <n v="42875.31"/>
    <n v="22981.31"/>
    <n v="0"/>
    <n v="0"/>
    <n v="0"/>
    <n v="57124.69"/>
    <n v="0"/>
    <n v="0"/>
    <n v="0"/>
    <n v="0"/>
    <n v="0"/>
    <n v="100000"/>
    <n v="0"/>
    <m/>
    <n v="0"/>
    <m/>
    <m/>
    <n v="0"/>
    <n v="100000"/>
    <n v="57124.69"/>
  </r>
  <r>
    <s v="1.1-00-2405_24621015_2424410"/>
    <s v="1.1-00-24"/>
    <x v="1"/>
    <s v="1.3.4"/>
    <x v="0"/>
    <x v="0"/>
    <x v="0"/>
    <s v="E"/>
    <s v="Actividades del sector público, que realiza en for"/>
    <s v="05_24"/>
    <x v="0"/>
    <n v="6"/>
    <x v="0"/>
    <n v="21"/>
    <x v="5"/>
    <s v="015_24"/>
    <s v="DIRECCIÓN GENERAL DE ADMINISTRACIÓN"/>
    <x v="0"/>
    <x v="1"/>
    <x v="1"/>
    <x v="33"/>
    <x v="33"/>
    <n v="0"/>
    <s v="SIN DESCRIPCIÓN PARA DESTINOS 00"/>
    <n v="1287"/>
    <n v="0"/>
    <n v="1286.5"/>
    <n v="420.5"/>
    <n v="420.5"/>
    <n v="0"/>
    <n v="0"/>
    <n v="0.5"/>
    <n v="0"/>
    <n v="421"/>
    <n v="0"/>
    <n v="0"/>
    <n v="421"/>
    <n v="0"/>
    <n v="-1287"/>
    <m/>
    <n v="0"/>
    <m/>
    <m/>
    <n v="0"/>
    <n v="1287"/>
    <n v="0.5"/>
  </r>
  <r>
    <s v="1.1-00-2405_24621015_2424510"/>
    <s v="1.1-00-24"/>
    <x v="1"/>
    <s v="1.3.4"/>
    <x v="0"/>
    <x v="0"/>
    <x v="0"/>
    <s v="E"/>
    <s v="Actividades del sector público, que realiza en for"/>
    <s v="05_24"/>
    <x v="0"/>
    <n v="6"/>
    <x v="0"/>
    <n v="21"/>
    <x v="5"/>
    <s v="015_24"/>
    <s v="DIRECCIÓN GENERAL DE ADMINISTRACIÓN"/>
    <x v="0"/>
    <x v="1"/>
    <x v="1"/>
    <x v="34"/>
    <x v="34"/>
    <n v="0"/>
    <s v="SIN DESCRIPCIÓN PARA DESTINOS 00"/>
    <n v="47757.2"/>
    <n v="47757.2"/>
    <n v="0"/>
    <n v="0"/>
    <n v="0"/>
    <n v="0"/>
    <n v="0"/>
    <n v="47757.2"/>
    <n v="0"/>
    <n v="0"/>
    <n v="0"/>
    <n v="0"/>
    <n v="0"/>
    <n v="47757.2"/>
    <n v="0"/>
    <m/>
    <n v="0"/>
    <m/>
    <m/>
    <n v="0"/>
    <n v="47757.2"/>
    <n v="47757.2"/>
  </r>
  <r>
    <s v="1.1-00-2409_24842026_2424510"/>
    <s v="1.1-00-24"/>
    <x v="1"/>
    <s v="3.1.1"/>
    <x v="2"/>
    <x v="7"/>
    <x v="11"/>
    <s v="E"/>
    <s v="Actividades del sector público, que realiza en for"/>
    <s v="09_24"/>
    <x v="10"/>
    <n v="8"/>
    <x v="6"/>
    <n v="42"/>
    <x v="21"/>
    <s v="026_24"/>
    <s v="DESPACHO DE LA COORDINACIÓN GENERAL DE D"/>
    <x v="0"/>
    <x v="1"/>
    <x v="1"/>
    <x v="34"/>
    <x v="34"/>
    <n v="0"/>
    <s v="SIN DESCRIPCIÓN PARA DESTINOS 00"/>
    <n v="0"/>
    <n v="500000"/>
    <n v="0"/>
    <n v="0"/>
    <n v="0"/>
    <n v="0"/>
    <n v="0"/>
    <n v="0"/>
    <n v="0"/>
    <n v="0"/>
    <n v="0"/>
    <n v="500000"/>
    <n v="-500000"/>
    <n v="500000"/>
    <n v="500000"/>
    <m/>
    <n v="0"/>
    <m/>
    <m/>
    <n v="0"/>
    <n v="0"/>
    <n v="0"/>
  </r>
  <r>
    <s v="1.1-00-2402_24311009_2424610"/>
    <s v="1.1-00-24"/>
    <x v="1"/>
    <s v="1.7.2"/>
    <x v="0"/>
    <x v="3"/>
    <x v="3"/>
    <s v="E"/>
    <s v="Actividades del sector público, que realiza en for"/>
    <s v="02_24"/>
    <x v="1"/>
    <n v="3"/>
    <x v="3"/>
    <n v="11"/>
    <x v="7"/>
    <s v="009_24"/>
    <s v="DIRECCIÓN GENERAL ADJUNTA DE PROTECCIÓN"/>
    <x v="0"/>
    <x v="1"/>
    <x v="1"/>
    <x v="35"/>
    <x v="35"/>
    <n v="0"/>
    <s v="SIN DESCRIPCIÓN PARA DESTINOS 00"/>
    <n v="1000"/>
    <n v="1000"/>
    <n v="0"/>
    <n v="0"/>
    <n v="0"/>
    <n v="0"/>
    <n v="0"/>
    <n v="1000"/>
    <n v="0"/>
    <n v="0"/>
    <n v="0"/>
    <n v="0"/>
    <n v="0"/>
    <n v="1000"/>
    <n v="0"/>
    <m/>
    <n v="0"/>
    <m/>
    <m/>
    <n v="0"/>
    <n v="1000"/>
    <n v="1000"/>
  </r>
  <r>
    <s v="1.1-00-2405_24621015_2424610"/>
    <s v="1.1-00-24"/>
    <x v="1"/>
    <s v="1.3.4"/>
    <x v="0"/>
    <x v="0"/>
    <x v="0"/>
    <s v="E"/>
    <s v="Actividades del sector público, que realiza en for"/>
    <s v="05_24"/>
    <x v="0"/>
    <n v="6"/>
    <x v="0"/>
    <n v="21"/>
    <x v="5"/>
    <s v="015_24"/>
    <s v="DIRECCIÓN GENERAL DE ADMINISTRACIÓN"/>
    <x v="0"/>
    <x v="1"/>
    <x v="1"/>
    <x v="35"/>
    <x v="35"/>
    <n v="0"/>
    <s v="SIN DESCRIPCIÓN PARA DESTINOS 00"/>
    <n v="150000"/>
    <n v="150000"/>
    <n v="54841.58"/>
    <n v="54841.58"/>
    <n v="45365.54"/>
    <n v="40599.26"/>
    <n v="40599.26"/>
    <n v="95158.42"/>
    <n v="0"/>
    <n v="0"/>
    <n v="0"/>
    <n v="0"/>
    <n v="0"/>
    <n v="150000"/>
    <n v="0"/>
    <m/>
    <n v="0"/>
    <m/>
    <m/>
    <n v="0"/>
    <n v="150000"/>
    <n v="95158.42"/>
  </r>
  <r>
    <s v="1.1-00-2407_24334020_2424610"/>
    <s v="1.1-00-24"/>
    <x v="1"/>
    <s v="2.2.4"/>
    <x v="1"/>
    <x v="1"/>
    <x v="5"/>
    <s v="E"/>
    <s v="Actividades del sector público, que realiza en for"/>
    <s v="07_24"/>
    <x v="5"/>
    <n v="3"/>
    <x v="3"/>
    <n v="34"/>
    <x v="10"/>
    <s v="020_24"/>
    <s v="DIRECCIÓN DE ALUMBRADO PÚBLICO"/>
    <x v="0"/>
    <x v="1"/>
    <x v="1"/>
    <x v="35"/>
    <x v="35"/>
    <n v="0"/>
    <s v="SIN DESCRIPCIÓN PARA DESTINOS 00"/>
    <n v="10600000"/>
    <n v="10600000"/>
    <n v="9535881.4900000002"/>
    <n v="9535881.4900000002"/>
    <n v="9535881.4900000002"/>
    <n v="9142743.5700000003"/>
    <n v="9142743.5700000003"/>
    <n v="1064118.5099999998"/>
    <n v="0"/>
    <n v="0"/>
    <n v="0"/>
    <n v="0"/>
    <n v="0"/>
    <n v="10600000"/>
    <n v="0"/>
    <m/>
    <n v="0"/>
    <m/>
    <n v="5458000"/>
    <n v="5458000"/>
    <n v="16058000"/>
    <n v="6522118.5099999998"/>
  </r>
  <r>
    <s v="1.1-00-2407_24236022_2424610"/>
    <s v="1.1-00-24"/>
    <x v="1"/>
    <s v="2.2.7"/>
    <x v="1"/>
    <x v="1"/>
    <x v="1"/>
    <s v="E"/>
    <s v="Actividades del sector público, que realiza en for"/>
    <s v="07_24"/>
    <x v="5"/>
    <n v="2"/>
    <x v="7"/>
    <n v="36"/>
    <x v="23"/>
    <s v="022_24"/>
    <s v="DIRECCIÓN GENERAL DE AGUA POTABLE Y SANE"/>
    <x v="0"/>
    <x v="1"/>
    <x v="1"/>
    <x v="35"/>
    <x v="35"/>
    <n v="0"/>
    <s v="SIN DESCRIPCIÓN PARA DESTINOS 00"/>
    <n v="650000"/>
    <n v="650000"/>
    <n v="599293.82999999996"/>
    <n v="580815.03"/>
    <n v="460471.67"/>
    <n v="367280.75"/>
    <n v="367280.75"/>
    <n v="50706.170000000042"/>
    <n v="0"/>
    <n v="0"/>
    <n v="0"/>
    <n v="0"/>
    <n v="0"/>
    <n v="650000"/>
    <n v="0"/>
    <m/>
    <n v="0"/>
    <m/>
    <m/>
    <n v="0"/>
    <n v="650000"/>
    <n v="50706.170000000042"/>
  </r>
  <r>
    <s v="1.1-00-2407_24339024_2424610"/>
    <s v="1.1-00-24"/>
    <x v="1"/>
    <s v="2.3.1"/>
    <x v="1"/>
    <x v="5"/>
    <x v="7"/>
    <s v="E"/>
    <s v="Actividades del sector público, que realiza en for"/>
    <s v="07_24"/>
    <x v="5"/>
    <n v="3"/>
    <x v="3"/>
    <n v="39"/>
    <x v="12"/>
    <s v="024_24"/>
    <s v="DIRECCIÓN GENERAL DE SALUD PÚBLICA"/>
    <x v="0"/>
    <x v="1"/>
    <x v="1"/>
    <x v="35"/>
    <x v="35"/>
    <n v="0"/>
    <s v="SIN DESCRIPCIÓN PARA DESTINOS 00"/>
    <n v="100000"/>
    <n v="0"/>
    <n v="37495.21"/>
    <n v="37495.21"/>
    <n v="7869.26"/>
    <n v="7869.26"/>
    <n v="7869.26"/>
    <n v="62504.79"/>
    <n v="0"/>
    <n v="100000"/>
    <n v="0"/>
    <n v="0"/>
    <n v="100000"/>
    <n v="0"/>
    <n v="-100000"/>
    <m/>
    <n v="0"/>
    <m/>
    <m/>
    <n v="0"/>
    <n v="100000"/>
    <n v="62504.79"/>
  </r>
  <r>
    <s v="1.1-00-2411_24649031_2424610"/>
    <s v="1.1-00-24"/>
    <x v="1"/>
    <s v="3.8.4"/>
    <x v="2"/>
    <x v="4"/>
    <x v="4"/>
    <s v="E"/>
    <s v="Actividades del sector público, que realiza en for"/>
    <s v="11_24"/>
    <x v="4"/>
    <n v="6"/>
    <x v="0"/>
    <n v="49"/>
    <x v="8"/>
    <s v="031_24"/>
    <s v="DESPACHO DE LA COORDINACIÓN GENERAL DE G"/>
    <x v="0"/>
    <x v="1"/>
    <x v="1"/>
    <x v="35"/>
    <x v="35"/>
    <n v="0"/>
    <s v="SIN DESCRIPCIÓN PARA DESTINOS 00"/>
    <n v="481333"/>
    <n v="501333"/>
    <n v="19279.2"/>
    <n v="14929.2"/>
    <n v="0"/>
    <n v="0"/>
    <n v="0"/>
    <n v="462053.8"/>
    <n v="0"/>
    <n v="15000"/>
    <n v="0"/>
    <n v="35000"/>
    <n v="-20000"/>
    <n v="501333"/>
    <n v="20000"/>
    <m/>
    <n v="0"/>
    <m/>
    <m/>
    <n v="0"/>
    <n v="481333"/>
    <n v="462053.8"/>
  </r>
  <r>
    <s v="1.1-00-2402_24311009_2424710"/>
    <s v="1.1-00-24"/>
    <x v="1"/>
    <s v="1.7.2"/>
    <x v="0"/>
    <x v="3"/>
    <x v="3"/>
    <s v="E"/>
    <s v="Actividades del sector público, que realiza en for"/>
    <s v="02_24"/>
    <x v="1"/>
    <n v="3"/>
    <x v="3"/>
    <n v="11"/>
    <x v="7"/>
    <s v="009_24"/>
    <s v="DIRECCIÓN GENERAL ADJUNTA DE PROTECCIÓN"/>
    <x v="0"/>
    <x v="1"/>
    <x v="1"/>
    <x v="36"/>
    <x v="36"/>
    <n v="0"/>
    <s v="SIN DESCRIPCIÓN PARA DESTINOS 00"/>
    <n v="2000"/>
    <n v="2000"/>
    <n v="0"/>
    <n v="0"/>
    <n v="0"/>
    <n v="0"/>
    <n v="0"/>
    <n v="2000"/>
    <n v="0"/>
    <n v="0"/>
    <n v="0"/>
    <n v="0"/>
    <n v="0"/>
    <n v="2000"/>
    <n v="0"/>
    <m/>
    <n v="0"/>
    <m/>
    <m/>
    <n v="0"/>
    <n v="2000"/>
    <n v="2000"/>
  </r>
  <r>
    <s v="1.1-00-2402_24115010_2424710"/>
    <s v="1.1-00-24"/>
    <x v="1"/>
    <s v="1.3.4"/>
    <x v="0"/>
    <x v="0"/>
    <x v="0"/>
    <s v="F"/>
    <s v="Actividades destinadas a la promoción y fomento de"/>
    <s v="02_24"/>
    <x v="1"/>
    <n v="1"/>
    <x v="1"/>
    <n v="15"/>
    <x v="13"/>
    <s v="010_24"/>
    <s v="DIRECCIÓN GENERAL DE CULTURA DE LA PAZ Y CORRESPONSABILIDAD"/>
    <x v="0"/>
    <x v="1"/>
    <x v="1"/>
    <x v="36"/>
    <x v="36"/>
    <n v="0"/>
    <s v="SIN DESCRIPCIÓN PARA DESTINOS 00"/>
    <n v="150000"/>
    <n v="150000"/>
    <n v="147572.88"/>
    <n v="0"/>
    <n v="0"/>
    <n v="0"/>
    <n v="0"/>
    <n v="2427.1199999999953"/>
    <n v="0"/>
    <n v="0"/>
    <n v="0"/>
    <n v="0"/>
    <n v="0"/>
    <n v="150000"/>
    <n v="0"/>
    <m/>
    <n v="0"/>
    <m/>
    <m/>
    <n v="0"/>
    <n v="150000"/>
    <n v="2427.1199999999953"/>
  </r>
  <r>
    <s v="1.1-00-2405_24621015_2424710"/>
    <s v="1.1-00-24"/>
    <x v="1"/>
    <s v="1.3.4"/>
    <x v="0"/>
    <x v="0"/>
    <x v="0"/>
    <s v="E"/>
    <s v="Actividades del sector público, que realiza en for"/>
    <s v="05_24"/>
    <x v="0"/>
    <n v="6"/>
    <x v="0"/>
    <n v="21"/>
    <x v="5"/>
    <s v="015_24"/>
    <s v="DIRECCIÓN GENERAL DE ADMINISTRACIÓN"/>
    <x v="0"/>
    <x v="1"/>
    <x v="1"/>
    <x v="36"/>
    <x v="36"/>
    <n v="0"/>
    <s v="SIN DESCRIPCIÓN PARA DESTINOS 00"/>
    <n v="45300"/>
    <n v="50000"/>
    <n v="30062.98"/>
    <n v="24680.14"/>
    <n v="17839.62"/>
    <n v="17839.62"/>
    <n v="17839.62"/>
    <n v="15237.02"/>
    <n v="0"/>
    <n v="0"/>
    <n v="0"/>
    <n v="4700"/>
    <n v="-4700"/>
    <n v="50000"/>
    <n v="4700"/>
    <m/>
    <n v="0"/>
    <m/>
    <m/>
    <n v="0"/>
    <n v="45300"/>
    <n v="15237.02"/>
  </r>
  <r>
    <s v="1.1-00-2407_24333019_2424710"/>
    <s v="1.1-00-24"/>
    <x v="1"/>
    <s v="1.3.4"/>
    <x v="0"/>
    <x v="0"/>
    <x v="0"/>
    <s v="E"/>
    <s v="Actividades del sector público, que realiza en for"/>
    <s v="07_24"/>
    <x v="5"/>
    <n v="3"/>
    <x v="3"/>
    <n v="33"/>
    <x v="9"/>
    <s v="019_24"/>
    <s v="DIRECCIÓN ADMINISTRATIVA DE INFRAESTRUCT"/>
    <x v="0"/>
    <x v="1"/>
    <x v="1"/>
    <x v="36"/>
    <x v="36"/>
    <n v="0"/>
    <s v="SIN DESCRIPCIÓN PARA DESTINOS 00"/>
    <n v="554331.68000000005"/>
    <n v="575211.68000000005"/>
    <n v="552997.68000000005"/>
    <n v="465030.13"/>
    <n v="456504.13"/>
    <n v="456504.13"/>
    <n v="456504.13"/>
    <n v="1334"/>
    <n v="0"/>
    <n v="0"/>
    <n v="0"/>
    <n v="0"/>
    <n v="0"/>
    <n v="575211.68000000005"/>
    <n v="20880"/>
    <m/>
    <n v="0"/>
    <m/>
    <n v="-510.4"/>
    <n v="-510.4"/>
    <n v="553821.28"/>
    <n v="823.59999999997672"/>
  </r>
  <r>
    <s v="1.1-00-2407_24236022_2424710"/>
    <s v="1.1-00-24"/>
    <x v="1"/>
    <s v="2.2.7"/>
    <x v="1"/>
    <x v="1"/>
    <x v="1"/>
    <s v="E"/>
    <s v="Actividades del sector público, que realiza en for"/>
    <s v="07_24"/>
    <x v="5"/>
    <n v="2"/>
    <x v="7"/>
    <n v="36"/>
    <x v="23"/>
    <s v="022_24"/>
    <s v="DIRECCIÓN GENERAL DE AGUA POTABLE Y SANE"/>
    <x v="0"/>
    <x v="1"/>
    <x v="1"/>
    <x v="36"/>
    <x v="36"/>
    <n v="0"/>
    <s v="SIN DESCRIPCIÓN PARA DESTINOS 00"/>
    <n v="2680000"/>
    <n v="2300000"/>
    <n v="2666570"/>
    <n v="1766620.4"/>
    <n v="1727930.15"/>
    <n v="1609808.19"/>
    <n v="1609808.19"/>
    <n v="13430"/>
    <n v="0"/>
    <n v="400000"/>
    <n v="0"/>
    <n v="20000"/>
    <n v="380000"/>
    <n v="2300000"/>
    <n v="-380000"/>
    <m/>
    <n v="0"/>
    <m/>
    <m/>
    <n v="0"/>
    <n v="2680000"/>
    <n v="13430"/>
  </r>
  <r>
    <s v="1.1-00-2411_24649031_2424710"/>
    <s v="1.1-00-24"/>
    <x v="1"/>
    <s v="3.8.4"/>
    <x v="2"/>
    <x v="4"/>
    <x v="4"/>
    <s v="E"/>
    <s v="Actividades del sector público, que realiza en for"/>
    <s v="11_24"/>
    <x v="4"/>
    <n v="6"/>
    <x v="0"/>
    <n v="49"/>
    <x v="8"/>
    <s v="031_24"/>
    <s v="DESPACHO DE LA COORDINACIÓN GENERAL DE G"/>
    <x v="0"/>
    <x v="1"/>
    <x v="1"/>
    <x v="36"/>
    <x v="36"/>
    <n v="0"/>
    <s v="SIN DESCRIPCIÓN PARA DESTINOS 00"/>
    <n v="1414"/>
    <n v="1414"/>
    <n v="0"/>
    <n v="0"/>
    <n v="0"/>
    <n v="0"/>
    <n v="0"/>
    <n v="1414"/>
    <n v="0"/>
    <n v="0"/>
    <n v="0"/>
    <n v="0"/>
    <n v="0"/>
    <n v="1414"/>
    <n v="0"/>
    <m/>
    <n v="0"/>
    <m/>
    <m/>
    <n v="0"/>
    <n v="1414"/>
    <n v="1414"/>
  </r>
  <r>
    <s v="1.1-00-2407_24339024_2424810"/>
    <s v="1.1-00-24"/>
    <x v="1"/>
    <s v="2.3.1"/>
    <x v="1"/>
    <x v="5"/>
    <x v="7"/>
    <s v="E"/>
    <s v="Actividades del sector público, que realiza en for"/>
    <s v="07_24"/>
    <x v="5"/>
    <n v="3"/>
    <x v="3"/>
    <n v="39"/>
    <x v="12"/>
    <s v="024_24"/>
    <s v="DIRECCIÓN GENERAL DE SALUD PÚBLICA"/>
    <x v="0"/>
    <x v="1"/>
    <x v="1"/>
    <x v="37"/>
    <x v="37"/>
    <n v="0"/>
    <s v="SIN DESCRIPCIÓN PARA DESTINOS 00"/>
    <n v="10000"/>
    <n v="10000"/>
    <n v="9484.1200000000008"/>
    <n v="9484.1200000000008"/>
    <n v="9484.1200000000008"/>
    <n v="9484.1200000000008"/>
    <n v="9484.1200000000008"/>
    <n v="515.8799999999992"/>
    <n v="0"/>
    <n v="0"/>
    <n v="0"/>
    <n v="0"/>
    <n v="0"/>
    <n v="10000"/>
    <n v="0"/>
    <m/>
    <n v="0"/>
    <m/>
    <m/>
    <n v="0"/>
    <n v="10000"/>
    <n v="515.8799999999992"/>
  </r>
  <r>
    <s v="1.1-00-2402_24114010_2424910"/>
    <s v="1.1-00-24"/>
    <x v="1"/>
    <s v="1.3.4"/>
    <x v="0"/>
    <x v="0"/>
    <x v="0"/>
    <s v="S"/>
    <s v="Definidos en el Presupuesto de Egresos y los que s"/>
    <s v="02_24"/>
    <x v="1"/>
    <n v="1"/>
    <x v="1"/>
    <n v="14"/>
    <x v="2"/>
    <s v="010_24"/>
    <s v="DIRECCIÓN GENERAL DE CULTURA DE LA PAZ Y CORRESPONSABILIDAD"/>
    <x v="0"/>
    <x v="1"/>
    <x v="1"/>
    <x v="38"/>
    <x v="38"/>
    <n v="0"/>
    <s v="SIN DESCRIPCIÓN PARA DESTINOS 00"/>
    <n v="21000"/>
    <n v="0"/>
    <n v="8383.9599999999991"/>
    <n v="8383.9599999999991"/>
    <n v="8383.9599999999991"/>
    <n v="0"/>
    <n v="0"/>
    <n v="12616.04"/>
    <n v="0"/>
    <n v="21000"/>
    <n v="0"/>
    <n v="0"/>
    <n v="21000"/>
    <n v="0"/>
    <n v="-21000"/>
    <m/>
    <n v="0"/>
    <m/>
    <m/>
    <n v="0"/>
    <n v="21000"/>
    <n v="12616.04"/>
  </r>
  <r>
    <s v="1.1-00-2402_24115010_2424910"/>
    <s v="1.1-00-24"/>
    <x v="1"/>
    <s v="1.3.4"/>
    <x v="0"/>
    <x v="0"/>
    <x v="0"/>
    <s v="F"/>
    <s v="Actividades destinadas a la promoción y fomento de"/>
    <s v="02_24"/>
    <x v="1"/>
    <n v="1"/>
    <x v="1"/>
    <n v="15"/>
    <x v="13"/>
    <s v="010_24"/>
    <s v="DIRECCIÓN GENERAL DE CULTURA DE LA PAZ Y CORRESPONSABILIDAD"/>
    <x v="0"/>
    <x v="1"/>
    <x v="1"/>
    <x v="38"/>
    <x v="38"/>
    <n v="0"/>
    <s v="SIN DESCRIPCIÓN PARA DESTINOS 00"/>
    <n v="500000"/>
    <n v="500000"/>
    <n v="319800.40000000002"/>
    <n v="0"/>
    <n v="0"/>
    <n v="0"/>
    <n v="0"/>
    <n v="180199.59999999998"/>
    <n v="0"/>
    <n v="0"/>
    <n v="0"/>
    <n v="0"/>
    <n v="0"/>
    <n v="500000"/>
    <n v="0"/>
    <m/>
    <n v="0"/>
    <m/>
    <m/>
    <n v="0"/>
    <n v="500000"/>
    <n v="180199.59999999998"/>
  </r>
  <r>
    <s v="1.1-00-2402_24116010_2424910"/>
    <s v="1.1-00-24"/>
    <x v="1"/>
    <s v="2.2.7"/>
    <x v="1"/>
    <x v="1"/>
    <x v="1"/>
    <s v="S"/>
    <s v="Definidos en el Presupuesto de Egresos y los que s"/>
    <s v="02_24"/>
    <x v="1"/>
    <n v="1"/>
    <x v="1"/>
    <n v="16"/>
    <x v="3"/>
    <s v="010_24"/>
    <s v="DIRECCIÓN GENERAL DE CULTURA DE LA PAZ Y CORRESPONSABILIDAD"/>
    <x v="0"/>
    <x v="1"/>
    <x v="1"/>
    <x v="38"/>
    <x v="38"/>
    <n v="0"/>
    <s v="SIN DESCRIPCIÓN PARA DESTINOS 00"/>
    <n v="138448.20000000001"/>
    <n v="54948.2"/>
    <n v="131651.53"/>
    <n v="67619.53"/>
    <n v="21722.97"/>
    <n v="0"/>
    <n v="0"/>
    <n v="6796.6700000000128"/>
    <n v="0"/>
    <n v="63500"/>
    <n v="0"/>
    <n v="0"/>
    <n v="63500"/>
    <n v="54948.2"/>
    <n v="-83500.000000000015"/>
    <m/>
    <n v="0"/>
    <m/>
    <m/>
    <n v="0"/>
    <n v="138448.20000000001"/>
    <n v="6796.6700000000128"/>
  </r>
  <r>
    <s v="1.1-00-2403_24117011_2424910"/>
    <s v="1.1-00-24"/>
    <x v="1"/>
    <s v="1.3.5"/>
    <x v="0"/>
    <x v="0"/>
    <x v="10"/>
    <s v="O"/>
    <s v="Actividades que realizan la función pública o cont"/>
    <s v="03_24"/>
    <x v="9"/>
    <n v="1"/>
    <x v="1"/>
    <n v="17"/>
    <x v="19"/>
    <s v="011_24"/>
    <s v="DIRECCIÓN GENERAL JURIDÍCA"/>
    <x v="0"/>
    <x v="1"/>
    <x v="1"/>
    <x v="38"/>
    <x v="38"/>
    <n v="0"/>
    <s v="SIN DESCRIPCIÓN PARA DESTINOS 00"/>
    <n v="75000"/>
    <n v="75000"/>
    <n v="0"/>
    <n v="0"/>
    <n v="0"/>
    <n v="0"/>
    <n v="0"/>
    <n v="75000"/>
    <n v="0"/>
    <n v="0"/>
    <n v="0"/>
    <n v="0"/>
    <n v="0"/>
    <n v="75000"/>
    <n v="0"/>
    <m/>
    <n v="0"/>
    <m/>
    <m/>
    <n v="0"/>
    <n v="75000"/>
    <n v="75000"/>
  </r>
  <r>
    <s v="1.1-00-2405_24621015_2424910"/>
    <s v="1.1-00-24"/>
    <x v="1"/>
    <s v="1.3.4"/>
    <x v="0"/>
    <x v="0"/>
    <x v="0"/>
    <s v="E"/>
    <s v="Actividades del sector público, que realiza en for"/>
    <s v="05_24"/>
    <x v="0"/>
    <n v="6"/>
    <x v="0"/>
    <n v="21"/>
    <x v="5"/>
    <s v="015_24"/>
    <s v="DIRECCIÓN GENERAL DE ADMINISTRACIÓN"/>
    <x v="0"/>
    <x v="1"/>
    <x v="1"/>
    <x v="38"/>
    <x v="38"/>
    <n v="0"/>
    <s v="SIN DESCRIPCIÓN PARA DESTINOS 00"/>
    <n v="420000"/>
    <n v="420000"/>
    <n v="149397.76000000001"/>
    <n v="147448.95999999999"/>
    <n v="104763.46"/>
    <n v="103657.46"/>
    <n v="93113.06"/>
    <n v="270602.23999999999"/>
    <n v="0"/>
    <n v="0"/>
    <n v="0"/>
    <n v="0"/>
    <n v="0"/>
    <n v="420000"/>
    <n v="0"/>
    <m/>
    <n v="0"/>
    <m/>
    <m/>
    <n v="0"/>
    <n v="420000"/>
    <n v="270602.23999999999"/>
  </r>
  <r>
    <s v="1.1-00-2406_24525016_2424910"/>
    <s v="1.1-00-24"/>
    <x v="1"/>
    <s v="2.5.6"/>
    <x v="1"/>
    <x v="8"/>
    <x v="12"/>
    <s v="S"/>
    <s v="Definidos en el Presupuesto de Egresos y los que s"/>
    <s v="06_24"/>
    <x v="11"/>
    <n v="5"/>
    <x v="5"/>
    <n v="25"/>
    <x v="24"/>
    <s v="016_24"/>
    <s v="DESPACHO DE LA COORDINACIÓN GENERAL DE C"/>
    <x v="0"/>
    <x v="1"/>
    <x v="1"/>
    <x v="38"/>
    <x v="38"/>
    <n v="0"/>
    <s v="SIN DESCRIPCIÓN PARA DESTINOS 00"/>
    <n v="0"/>
    <n v="250000"/>
    <n v="0"/>
    <n v="0"/>
    <n v="0"/>
    <n v="0"/>
    <n v="0"/>
    <n v="0"/>
    <n v="0"/>
    <n v="0"/>
    <n v="0"/>
    <n v="0"/>
    <n v="0"/>
    <n v="250000"/>
    <n v="250000"/>
    <m/>
    <n v="0"/>
    <m/>
    <m/>
    <n v="0"/>
    <n v="0"/>
    <n v="0"/>
  </r>
  <r>
    <s v="1.1-00-2406_24529017_2424910"/>
    <s v="1.1-00-24"/>
    <x v="1"/>
    <s v="2.4.2"/>
    <x v="1"/>
    <x v="9"/>
    <x v="13"/>
    <s v="F"/>
    <s v="Actividades destinadas a la promoción y fomento de"/>
    <s v="06_24"/>
    <x v="11"/>
    <n v="5"/>
    <x v="5"/>
    <n v="29"/>
    <x v="25"/>
    <s v="017_24"/>
    <s v="DIRECCIÓN GENERAL DE CULTURA"/>
    <x v="0"/>
    <x v="1"/>
    <x v="1"/>
    <x v="38"/>
    <x v="38"/>
    <n v="0"/>
    <s v="SIN DESCRIPCIÓN PARA DESTINOS 00"/>
    <n v="0"/>
    <n v="150000"/>
    <n v="0"/>
    <n v="0"/>
    <n v="0"/>
    <n v="0"/>
    <n v="0"/>
    <n v="0"/>
    <n v="0"/>
    <n v="0"/>
    <n v="0"/>
    <n v="0"/>
    <n v="0"/>
    <n v="150000"/>
    <n v="150000"/>
    <m/>
    <n v="0"/>
    <m/>
    <m/>
    <n v="0"/>
    <n v="0"/>
    <n v="0"/>
  </r>
  <r>
    <s v="1.1-00-2407_24333019_2424910"/>
    <s v="1.1-00-24"/>
    <x v="1"/>
    <s v="1.3.4"/>
    <x v="0"/>
    <x v="0"/>
    <x v="0"/>
    <s v="E"/>
    <s v="Actividades del sector público, que realiza en for"/>
    <s v="07_24"/>
    <x v="5"/>
    <n v="3"/>
    <x v="3"/>
    <n v="33"/>
    <x v="9"/>
    <s v="019_24"/>
    <s v="DIRECCIÓN ADMINISTRATIVA DE INFRAESTRUCT"/>
    <x v="0"/>
    <x v="1"/>
    <x v="1"/>
    <x v="38"/>
    <x v="38"/>
    <n v="0"/>
    <s v="SIN DESCRIPCIÓN PARA DESTINOS 00"/>
    <n v="4862000"/>
    <n v="4862000"/>
    <n v="4577481.34"/>
    <n v="4577481.34"/>
    <n v="4392752.0599999996"/>
    <n v="3062336.46"/>
    <n v="3062336.46"/>
    <n v="284518.66000000015"/>
    <n v="0"/>
    <n v="0"/>
    <n v="0"/>
    <n v="0"/>
    <n v="0"/>
    <n v="4862000"/>
    <n v="0"/>
    <m/>
    <n v="0"/>
    <m/>
    <n v="-223257.03999999998"/>
    <n v="-223257.03999999998"/>
    <n v="4638742.96"/>
    <n v="61261.620000000112"/>
  </r>
  <r>
    <s v="1.1-00-2407_24236022_2424910"/>
    <s v="1.1-00-24"/>
    <x v="1"/>
    <s v="2.2.7"/>
    <x v="1"/>
    <x v="1"/>
    <x v="1"/>
    <s v="E"/>
    <s v="Actividades del sector público, que realiza en for"/>
    <s v="07_24"/>
    <x v="5"/>
    <n v="2"/>
    <x v="7"/>
    <n v="36"/>
    <x v="23"/>
    <s v="022_24"/>
    <s v="DIRECCIÓN GENERAL DE AGUA POTABLE Y SANE"/>
    <x v="0"/>
    <x v="1"/>
    <x v="1"/>
    <x v="38"/>
    <x v="38"/>
    <n v="0"/>
    <s v="SIN DESCRIPCIÓN PARA DESTINOS 00"/>
    <n v="7000"/>
    <n v="7000"/>
    <n v="3770.04"/>
    <n v="3770.04"/>
    <n v="3770.04"/>
    <n v="3770.04"/>
    <n v="3770.04"/>
    <n v="3229.96"/>
    <n v="0"/>
    <n v="0"/>
    <n v="0"/>
    <n v="0"/>
    <n v="0"/>
    <n v="7000"/>
    <n v="0"/>
    <m/>
    <n v="0"/>
    <m/>
    <m/>
    <n v="0"/>
    <n v="7000"/>
    <n v="3229.96"/>
  </r>
  <r>
    <s v="1.1-00-2407_24339024_2424910"/>
    <s v="1.1-00-24"/>
    <x v="1"/>
    <s v="2.3.1"/>
    <x v="1"/>
    <x v="5"/>
    <x v="7"/>
    <s v="E"/>
    <s v="Actividades del sector público, que realiza en for"/>
    <s v="07_24"/>
    <x v="5"/>
    <n v="3"/>
    <x v="3"/>
    <n v="39"/>
    <x v="12"/>
    <s v="024_24"/>
    <s v="DIRECCIÓN GENERAL DE SALUD PÚBLICA"/>
    <x v="0"/>
    <x v="1"/>
    <x v="1"/>
    <x v="38"/>
    <x v="38"/>
    <n v="0"/>
    <s v="SIN DESCRIPCIÓN PARA DESTINOS 00"/>
    <n v="100000"/>
    <n v="100000"/>
    <n v="49474.6"/>
    <n v="49474.6"/>
    <n v="48155.81"/>
    <n v="5880.38"/>
    <n v="5880.38"/>
    <n v="50525.4"/>
    <n v="0"/>
    <n v="0"/>
    <n v="0"/>
    <n v="0"/>
    <n v="0"/>
    <n v="100000"/>
    <n v="0"/>
    <m/>
    <n v="0"/>
    <m/>
    <m/>
    <n v="0"/>
    <n v="100000"/>
    <n v="50525.4"/>
  </r>
  <r>
    <s v="1.1-00-2411_24649031_2424910"/>
    <s v="1.1-00-24"/>
    <x v="1"/>
    <s v="3.8.4"/>
    <x v="2"/>
    <x v="4"/>
    <x v="4"/>
    <s v="E"/>
    <s v="Actividades del sector público, que realiza en for"/>
    <s v="11_24"/>
    <x v="4"/>
    <n v="6"/>
    <x v="0"/>
    <n v="49"/>
    <x v="8"/>
    <s v="031_24"/>
    <s v="DESPACHO DE LA COORDINACIÓN GENERAL DE G"/>
    <x v="0"/>
    <x v="1"/>
    <x v="1"/>
    <x v="38"/>
    <x v="38"/>
    <n v="0"/>
    <s v="SIN DESCRIPCIÓN PARA DESTINOS 00"/>
    <n v="2000"/>
    <n v="2000"/>
    <n v="0"/>
    <n v="0"/>
    <n v="0"/>
    <n v="0"/>
    <n v="0"/>
    <n v="2000"/>
    <n v="0"/>
    <n v="0"/>
    <n v="0"/>
    <n v="0"/>
    <n v="0"/>
    <n v="2000"/>
    <n v="0"/>
    <m/>
    <n v="0"/>
    <m/>
    <m/>
    <n v="0"/>
    <n v="2000"/>
    <n v="2000"/>
  </r>
  <r>
    <s v="1.1-00-2407_24236022_2425110"/>
    <s v="1.1-00-24"/>
    <x v="1"/>
    <s v="2.2.7"/>
    <x v="1"/>
    <x v="1"/>
    <x v="1"/>
    <s v="E"/>
    <s v="Actividades del sector público, que realiza en for"/>
    <s v="07_24"/>
    <x v="5"/>
    <n v="2"/>
    <x v="7"/>
    <n v="36"/>
    <x v="23"/>
    <s v="022_24"/>
    <s v="DIRECCIÓN GENERAL DE AGUA POTABLE Y SANE"/>
    <x v="0"/>
    <x v="1"/>
    <x v="1"/>
    <x v="39"/>
    <x v="39"/>
    <n v="0"/>
    <s v="SIN DESCRIPCIÓN PARA DESTINOS 00"/>
    <n v="3989894.5"/>
    <n v="4500000"/>
    <n v="1826665.2"/>
    <n v="1826665.2"/>
    <n v="343771.8"/>
    <n v="343771.8"/>
    <n v="343771.8"/>
    <n v="2163229.2999999998"/>
    <n v="0"/>
    <n v="0"/>
    <n v="0"/>
    <n v="0"/>
    <n v="0"/>
    <n v="4500000"/>
    <n v="510105.5"/>
    <m/>
    <n v="0"/>
    <n v="510105.5"/>
    <m/>
    <n v="510105.5"/>
    <n v="4500000"/>
    <n v="2673334.7999999998"/>
  </r>
  <r>
    <s v="1.1-00-2405_24621015_2425210"/>
    <s v="1.1-00-24"/>
    <x v="1"/>
    <s v="1.3.4"/>
    <x v="0"/>
    <x v="0"/>
    <x v="0"/>
    <s v="E"/>
    <s v="Actividades del sector público, que realiza en for"/>
    <s v="05_24"/>
    <x v="0"/>
    <n v="6"/>
    <x v="0"/>
    <n v="21"/>
    <x v="5"/>
    <s v="015_24"/>
    <s v="DIRECCIÓN GENERAL DE ADMINISTRACIÓN"/>
    <x v="0"/>
    <x v="1"/>
    <x v="1"/>
    <x v="40"/>
    <x v="40"/>
    <n v="0"/>
    <s v="SIN DESCRIPCIÓN PARA DESTINOS 00"/>
    <n v="123580"/>
    <n v="123580"/>
    <n v="0"/>
    <n v="0"/>
    <n v="0"/>
    <n v="0"/>
    <n v="0"/>
    <n v="123580"/>
    <n v="0"/>
    <n v="0"/>
    <n v="0"/>
    <n v="0"/>
    <n v="0"/>
    <n v="123580"/>
    <n v="0"/>
    <m/>
    <n v="0"/>
    <m/>
    <m/>
    <n v="0"/>
    <n v="123580"/>
    <n v="123580"/>
  </r>
  <r>
    <s v="1.1-00-2407_24339024_2425210"/>
    <s v="1.1-00-24"/>
    <x v="1"/>
    <s v="2.3.1"/>
    <x v="1"/>
    <x v="5"/>
    <x v="7"/>
    <s v="E"/>
    <s v="Actividades del sector público, que realiza en for"/>
    <s v="07_24"/>
    <x v="5"/>
    <n v="3"/>
    <x v="3"/>
    <n v="39"/>
    <x v="12"/>
    <s v="024_24"/>
    <s v="DIRECCIÓN GENERAL DE SALUD PÚBLICA"/>
    <x v="0"/>
    <x v="1"/>
    <x v="1"/>
    <x v="40"/>
    <x v="40"/>
    <n v="0"/>
    <s v="SIN DESCRIPCIÓN PARA DESTINOS 00"/>
    <n v="470880"/>
    <n v="450000"/>
    <n v="442071.39"/>
    <n v="313311.39"/>
    <n v="313311.39"/>
    <n v="313311.39"/>
    <n v="313311.39"/>
    <n v="28808.609999999986"/>
    <n v="0"/>
    <n v="0"/>
    <n v="0"/>
    <n v="0"/>
    <n v="0"/>
    <n v="450000"/>
    <n v="-20880"/>
    <m/>
    <n v="0"/>
    <m/>
    <m/>
    <n v="0"/>
    <n v="470880"/>
    <n v="28808.609999999986"/>
  </r>
  <r>
    <s v="1.1-00-2409_24844028_2425210"/>
    <s v="1.1-00-24"/>
    <x v="1"/>
    <s v="3.1.1"/>
    <x v="2"/>
    <x v="7"/>
    <x v="11"/>
    <s v="E"/>
    <s v="Actividades del sector público, que realiza en for"/>
    <s v="09_24"/>
    <x v="10"/>
    <n v="8"/>
    <x v="6"/>
    <n v="44"/>
    <x v="26"/>
    <s v="028_24"/>
    <s v="DIRECCÍON GENERAL DE DESARROLLO RURAL"/>
    <x v="0"/>
    <x v="1"/>
    <x v="1"/>
    <x v="40"/>
    <x v="40"/>
    <n v="0"/>
    <s v="SIN DESCRIPCIÓN PARA DESTINOS 00"/>
    <n v="0"/>
    <n v="500000"/>
    <n v="0"/>
    <n v="0"/>
    <n v="0"/>
    <n v="0"/>
    <n v="0"/>
    <n v="0"/>
    <n v="0"/>
    <n v="0"/>
    <n v="0"/>
    <n v="500000"/>
    <n v="-500000"/>
    <n v="500000"/>
    <n v="500000"/>
    <m/>
    <n v="0"/>
    <m/>
    <m/>
    <n v="0"/>
    <n v="0"/>
    <n v="0"/>
  </r>
  <r>
    <s v="1.1-00-2410_24448030_2425210"/>
    <s v="1.1-00-24"/>
    <x v="1"/>
    <s v="2.7.1"/>
    <x v="1"/>
    <x v="6"/>
    <x v="8"/>
    <s v="E"/>
    <s v="Actividades del sector público, que realiza en for"/>
    <s v="10_24"/>
    <x v="6"/>
    <n v="4"/>
    <x v="2"/>
    <n v="48"/>
    <x v="14"/>
    <s v="030_24"/>
    <s v="DIRECCIÓN DE PROYECTOS ESTRATEGICOS"/>
    <x v="0"/>
    <x v="1"/>
    <x v="1"/>
    <x v="40"/>
    <x v="40"/>
    <n v="0"/>
    <s v="SIN DESCRIPCIÓN PARA DESTINOS 00"/>
    <n v="50000"/>
    <n v="50000"/>
    <n v="0"/>
    <n v="0"/>
    <n v="0"/>
    <n v="0"/>
    <n v="0"/>
    <n v="50000"/>
    <n v="0"/>
    <n v="0"/>
    <n v="0"/>
    <n v="0"/>
    <n v="0"/>
    <n v="50000"/>
    <n v="0"/>
    <m/>
    <n v="0"/>
    <m/>
    <m/>
    <n v="0"/>
    <n v="50000"/>
    <n v="50000"/>
  </r>
  <r>
    <s v="1.1-00-2402_24312009_2425310"/>
    <s v="1.1-00-24"/>
    <x v="1"/>
    <s v="1.7.2"/>
    <x v="0"/>
    <x v="3"/>
    <x v="3"/>
    <s v="E"/>
    <s v="Actividades del sector público, que realiza en for"/>
    <s v="02_24"/>
    <x v="1"/>
    <n v="3"/>
    <x v="3"/>
    <n v="12"/>
    <x v="27"/>
    <s v="009_24"/>
    <s v="DIRECCIÓN GENERAL ADJUNTA DE PROTECCIÓN"/>
    <x v="0"/>
    <x v="1"/>
    <x v="1"/>
    <x v="41"/>
    <x v="41"/>
    <n v="0"/>
    <s v="SIN DESCRIPCIÓN PARA DESTINOS 00"/>
    <n v="50000"/>
    <n v="50000"/>
    <n v="0"/>
    <n v="0"/>
    <n v="0"/>
    <n v="0"/>
    <n v="0"/>
    <n v="50000"/>
    <n v="0"/>
    <n v="0"/>
    <n v="0"/>
    <n v="0"/>
    <n v="0"/>
    <n v="50000"/>
    <n v="0"/>
    <m/>
    <n v="0"/>
    <m/>
    <m/>
    <n v="0"/>
    <n v="50000"/>
    <n v="50000"/>
  </r>
  <r>
    <s v="1.1-00-2404_24618012_2425310"/>
    <s v="1.1-00-24"/>
    <x v="1"/>
    <s v="1.3.4"/>
    <x v="0"/>
    <x v="0"/>
    <x v="0"/>
    <s v="M"/>
    <s v="Actividades de apoyo administrativo desarrolladas "/>
    <s v="04_24"/>
    <x v="2"/>
    <n v="6"/>
    <x v="0"/>
    <n v="18"/>
    <x v="4"/>
    <s v="012_24"/>
    <s v="DIRECCIÓN DE PROCESOS ADMINISTRATIVOS Y"/>
    <x v="0"/>
    <x v="1"/>
    <x v="1"/>
    <x v="41"/>
    <x v="41"/>
    <n v="0"/>
    <s v="SIN DESCRIPCIÓN PARA DESTINOS 00"/>
    <n v="1485"/>
    <n v="0"/>
    <n v="1483.17"/>
    <n v="1483.17"/>
    <n v="1483.17"/>
    <n v="1483.17"/>
    <n v="1483.17"/>
    <n v="1.8299999999999272"/>
    <n v="0"/>
    <n v="1825"/>
    <n v="0"/>
    <n v="340"/>
    <n v="1485"/>
    <n v="0"/>
    <n v="-1485"/>
    <m/>
    <n v="0"/>
    <m/>
    <m/>
    <n v="0"/>
    <n v="1485"/>
    <n v="1.8299999999999272"/>
  </r>
  <r>
    <s v="1.1-00-2407_24339024_2425310"/>
    <s v="1.1-00-24"/>
    <x v="1"/>
    <s v="2.3.1"/>
    <x v="1"/>
    <x v="5"/>
    <x v="7"/>
    <s v="E"/>
    <s v="Actividades del sector público, que realiza en for"/>
    <s v="07_24"/>
    <x v="5"/>
    <n v="3"/>
    <x v="3"/>
    <n v="39"/>
    <x v="12"/>
    <s v="024_24"/>
    <s v="DIRECCIÓN GENERAL DE SALUD PÚBLICA"/>
    <x v="0"/>
    <x v="1"/>
    <x v="1"/>
    <x v="41"/>
    <x v="41"/>
    <n v="0"/>
    <s v="SIN DESCRIPCIÓN PARA DESTINOS 00"/>
    <n v="5950000"/>
    <n v="5500000"/>
    <n v="3421014.79"/>
    <n v="3414714.79"/>
    <n v="2399697.73"/>
    <n v="2392374.65"/>
    <n v="2349065.27"/>
    <n v="2528985.21"/>
    <n v="0"/>
    <n v="0"/>
    <n v="0"/>
    <n v="0"/>
    <n v="0"/>
    <n v="5500000"/>
    <n v="-450000"/>
    <m/>
    <n v="0"/>
    <m/>
    <m/>
    <n v="0"/>
    <n v="5950000"/>
    <n v="2528985.21"/>
  </r>
  <r>
    <s v="1.1-00-2417_24456037_2425310"/>
    <s v="1.1-00-24"/>
    <x v="1"/>
    <s v="2.1.5"/>
    <x v="1"/>
    <x v="2"/>
    <x v="2"/>
    <s v="R"/>
    <s v="Solamente actividades específicas, distintas a las"/>
    <s v="17_24"/>
    <x v="3"/>
    <n v="4"/>
    <x v="2"/>
    <n v="56"/>
    <x v="6"/>
    <s v="037_24"/>
    <s v="UNIDAD DE ACOPIO Y SALUD ANIMAL MUNICIPA"/>
    <x v="0"/>
    <x v="1"/>
    <x v="1"/>
    <x v="41"/>
    <x v="41"/>
    <n v="0"/>
    <s v="SIN DESCRIPCIÓN PARA DESTINOS 00"/>
    <n v="900000"/>
    <n v="900000"/>
    <n v="624224.6"/>
    <n v="570731.6"/>
    <n v="389808.6"/>
    <n v="327624"/>
    <n v="327624"/>
    <n v="275775.40000000002"/>
    <n v="0"/>
    <n v="0"/>
    <n v="0"/>
    <n v="0"/>
    <n v="0"/>
    <n v="900000"/>
    <n v="0"/>
    <m/>
    <n v="0"/>
    <m/>
    <m/>
    <n v="0"/>
    <n v="900000"/>
    <n v="275775.40000000002"/>
  </r>
  <r>
    <s v="1.1-00-2402_24312009_2425410"/>
    <s v="1.1-00-24"/>
    <x v="1"/>
    <s v="1.7.2"/>
    <x v="0"/>
    <x v="3"/>
    <x v="3"/>
    <s v="E"/>
    <s v="Actividades del sector público, que realiza en for"/>
    <s v="02_24"/>
    <x v="1"/>
    <n v="3"/>
    <x v="3"/>
    <n v="12"/>
    <x v="27"/>
    <s v="009_24"/>
    <s v="DIRECCIÓN GENERAL ADJUNTA DE PROTECCIÓN"/>
    <x v="0"/>
    <x v="1"/>
    <x v="1"/>
    <x v="42"/>
    <x v="42"/>
    <n v="0"/>
    <s v="SIN DESCRIPCIÓN PARA DESTINOS 00"/>
    <n v="52000"/>
    <n v="52000"/>
    <n v="41760"/>
    <n v="0"/>
    <n v="0"/>
    <n v="0"/>
    <n v="0"/>
    <n v="10240"/>
    <n v="0"/>
    <n v="0"/>
    <n v="0"/>
    <n v="0"/>
    <n v="0"/>
    <n v="52000"/>
    <n v="0"/>
    <m/>
    <n v="0"/>
    <m/>
    <m/>
    <n v="0"/>
    <n v="52000"/>
    <n v="10240"/>
  </r>
  <r>
    <s v="1.1-00-2406_24529017_2425410"/>
    <s v="1.1-00-24"/>
    <x v="1"/>
    <s v="2.4.2"/>
    <x v="1"/>
    <x v="9"/>
    <x v="13"/>
    <s v="F"/>
    <s v="Actividades destinadas a la promoción y fomento de"/>
    <s v="06_24"/>
    <x v="11"/>
    <n v="5"/>
    <x v="5"/>
    <n v="29"/>
    <x v="25"/>
    <s v="017_24"/>
    <s v="DIRECCIÓN GENERAL DE CULTURA"/>
    <x v="0"/>
    <x v="1"/>
    <x v="1"/>
    <x v="42"/>
    <x v="42"/>
    <n v="0"/>
    <s v="SIN DESCRIPCIÓN PARA DESTINOS 00"/>
    <n v="2500"/>
    <n v="2500"/>
    <n v="2424.4"/>
    <n v="0"/>
    <n v="0"/>
    <n v="0"/>
    <n v="0"/>
    <n v="75.599999999999909"/>
    <n v="0"/>
    <n v="0"/>
    <n v="0"/>
    <n v="0"/>
    <n v="0"/>
    <n v="2500"/>
    <n v="0"/>
    <m/>
    <n v="0"/>
    <m/>
    <m/>
    <n v="0"/>
    <n v="2500"/>
    <n v="75.599999999999909"/>
  </r>
  <r>
    <s v="1.1-00-2407_24339024_2425410"/>
    <s v="1.1-00-24"/>
    <x v="1"/>
    <s v="2.3.1"/>
    <x v="1"/>
    <x v="5"/>
    <x v="7"/>
    <s v="E"/>
    <s v="Actividades del sector público, que realiza en for"/>
    <s v="07_24"/>
    <x v="5"/>
    <n v="3"/>
    <x v="3"/>
    <n v="39"/>
    <x v="12"/>
    <s v="024_24"/>
    <s v="DIRECCIÓN GENERAL DE SALUD PÚBLICA"/>
    <x v="0"/>
    <x v="1"/>
    <x v="1"/>
    <x v="42"/>
    <x v="42"/>
    <n v="0"/>
    <s v="SIN DESCRIPCIÓN PARA DESTINOS 00"/>
    <n v="6500000"/>
    <n v="6500000"/>
    <n v="6428841.79"/>
    <n v="4176501.69"/>
    <n v="4070553.09"/>
    <n v="3471098.73"/>
    <n v="3471098.73"/>
    <n v="71158.209999999963"/>
    <n v="0"/>
    <n v="0"/>
    <n v="0"/>
    <n v="0"/>
    <n v="0"/>
    <n v="6500000"/>
    <n v="0"/>
    <m/>
    <n v="0"/>
    <m/>
    <m/>
    <n v="0"/>
    <n v="6500000"/>
    <n v="71158.209999999963"/>
  </r>
  <r>
    <s v="1.1-00-2417_24456037_2425410"/>
    <s v="1.1-00-24"/>
    <x v="1"/>
    <s v="2.1.5"/>
    <x v="1"/>
    <x v="2"/>
    <x v="2"/>
    <s v="R"/>
    <s v="Solamente actividades específicas, distintas a las"/>
    <s v="17_24"/>
    <x v="3"/>
    <n v="4"/>
    <x v="2"/>
    <n v="56"/>
    <x v="6"/>
    <s v="037_24"/>
    <s v="UNIDAD DE ACOPIO Y SALUD ANIMAL MUNICIPA"/>
    <x v="0"/>
    <x v="1"/>
    <x v="1"/>
    <x v="42"/>
    <x v="42"/>
    <n v="0"/>
    <s v="SIN DESCRIPCIÓN PARA DESTINOS 00"/>
    <n v="600000"/>
    <n v="600000"/>
    <n v="275823.45"/>
    <n v="238831.05"/>
    <n v="185273.94"/>
    <n v="79856.070000000007"/>
    <n v="79856.070000000007"/>
    <n v="324176.55"/>
    <n v="0"/>
    <n v="0"/>
    <n v="0"/>
    <n v="0"/>
    <n v="0"/>
    <n v="600000"/>
    <n v="0"/>
    <m/>
    <n v="0"/>
    <m/>
    <n v="-7000"/>
    <n v="-7000"/>
    <n v="593000"/>
    <n v="317176.55"/>
  </r>
  <r>
    <s v="1.1-00-2407_24236022_2425510"/>
    <s v="1.1-00-24"/>
    <x v="1"/>
    <s v="2.2.7"/>
    <x v="1"/>
    <x v="1"/>
    <x v="1"/>
    <s v="E"/>
    <s v="Actividades del sector público, que realiza en for"/>
    <s v="07_24"/>
    <x v="5"/>
    <n v="2"/>
    <x v="7"/>
    <n v="36"/>
    <x v="23"/>
    <s v="022_24"/>
    <s v="DIRECCIÓN GENERAL DE AGUA POTABLE Y SANE"/>
    <x v="0"/>
    <x v="1"/>
    <x v="1"/>
    <x v="43"/>
    <x v="43"/>
    <n v="0"/>
    <s v="SIN DESCRIPCIÓN PARA DESTINOS 00"/>
    <n v="470000"/>
    <n v="250000"/>
    <n v="357145.58"/>
    <n v="357145.58"/>
    <n v="0"/>
    <n v="0"/>
    <n v="0"/>
    <n v="112854.41999999998"/>
    <n v="0"/>
    <n v="220000"/>
    <n v="0"/>
    <n v="0"/>
    <n v="220000"/>
    <n v="250000"/>
    <n v="-220000"/>
    <m/>
    <n v="0"/>
    <m/>
    <m/>
    <n v="0"/>
    <n v="470000"/>
    <n v="112854.41999999998"/>
  </r>
  <r>
    <s v="1.1-00-2405_24621015_2425610"/>
    <s v="1.1-00-24"/>
    <x v="1"/>
    <s v="1.3.4"/>
    <x v="0"/>
    <x v="0"/>
    <x v="0"/>
    <s v="E"/>
    <s v="Actividades del sector público, que realiza en for"/>
    <s v="05_24"/>
    <x v="0"/>
    <n v="6"/>
    <x v="0"/>
    <n v="21"/>
    <x v="5"/>
    <s v="015_24"/>
    <s v="DIRECCIÓN GENERAL DE ADMINISTRACIÓN"/>
    <x v="0"/>
    <x v="1"/>
    <x v="1"/>
    <x v="44"/>
    <x v="44"/>
    <n v="0"/>
    <s v="SIN DESCRIPCIÓN PARA DESTINOS 00"/>
    <n v="16200"/>
    <n v="1500"/>
    <n v="3280.93"/>
    <n v="3280.93"/>
    <n v="3280.93"/>
    <n v="3280.93"/>
    <n v="3280.93"/>
    <n v="12919.07"/>
    <n v="0"/>
    <n v="14700"/>
    <n v="0"/>
    <n v="0"/>
    <n v="14700"/>
    <n v="1500"/>
    <n v="-14700"/>
    <m/>
    <n v="0"/>
    <m/>
    <m/>
    <n v="0"/>
    <n v="16200"/>
    <n v="12919.07"/>
  </r>
  <r>
    <s v="1.1-00-2407_24236022_2425610"/>
    <s v="1.1-00-24"/>
    <x v="1"/>
    <s v="2.2.7"/>
    <x v="1"/>
    <x v="1"/>
    <x v="1"/>
    <s v="E"/>
    <s v="Actividades del sector público, que realiza en for"/>
    <s v="07_24"/>
    <x v="5"/>
    <n v="2"/>
    <x v="7"/>
    <n v="36"/>
    <x v="23"/>
    <s v="022_24"/>
    <s v="DIRECCIÓN GENERAL DE AGUA POTABLE Y SANE"/>
    <x v="0"/>
    <x v="1"/>
    <x v="1"/>
    <x v="44"/>
    <x v="44"/>
    <n v="0"/>
    <s v="SIN DESCRIPCIÓN PARA DESTINOS 00"/>
    <n v="2350000"/>
    <n v="2750000"/>
    <n v="2385897.16"/>
    <n v="1629084.62"/>
    <n v="1549372.3"/>
    <n v="1549372.3"/>
    <n v="1549372.3"/>
    <n v="-35897.160000000149"/>
    <n v="0"/>
    <n v="0"/>
    <n v="0"/>
    <n v="400000"/>
    <n v="-400000"/>
    <n v="2750000"/>
    <n v="400000"/>
    <m/>
    <n v="0"/>
    <n v="400000"/>
    <m/>
    <n v="400000"/>
    <n v="2750000"/>
    <n v="364102.83999999985"/>
  </r>
  <r>
    <s v="1.1-00-2407_24339024_2425610"/>
    <s v="1.1-00-24"/>
    <x v="1"/>
    <s v="2.3.1"/>
    <x v="1"/>
    <x v="5"/>
    <x v="7"/>
    <s v="E"/>
    <s v="Actividades del sector público, que realiza en for"/>
    <s v="07_24"/>
    <x v="5"/>
    <n v="3"/>
    <x v="3"/>
    <n v="39"/>
    <x v="12"/>
    <s v="024_24"/>
    <s v="DIRECCIÓN GENERAL DE SALUD PÚBLICA"/>
    <x v="0"/>
    <x v="1"/>
    <x v="1"/>
    <x v="44"/>
    <x v="44"/>
    <n v="0"/>
    <s v="SIN DESCRIPCIÓN PARA DESTINOS 00"/>
    <n v="6000"/>
    <n v="6000"/>
    <n v="5568"/>
    <n v="0"/>
    <n v="0"/>
    <n v="0"/>
    <n v="0"/>
    <n v="432"/>
    <n v="0"/>
    <n v="0"/>
    <n v="0"/>
    <n v="0"/>
    <n v="0"/>
    <n v="6000"/>
    <n v="0"/>
    <m/>
    <n v="0"/>
    <m/>
    <m/>
    <n v="0"/>
    <n v="6000"/>
    <n v="432"/>
  </r>
  <r>
    <s v="1.1-00-2410_24448030_2425910"/>
    <s v="1.1-00-24"/>
    <x v="1"/>
    <s v="2.7.1"/>
    <x v="1"/>
    <x v="6"/>
    <x v="8"/>
    <s v="E"/>
    <s v="Actividades del sector público, que realiza en for"/>
    <s v="10_24"/>
    <x v="6"/>
    <n v="4"/>
    <x v="2"/>
    <n v="48"/>
    <x v="14"/>
    <s v="030_24"/>
    <s v="DIRECCIÓN DE PROYECTOS ESTRATEGICOS"/>
    <x v="0"/>
    <x v="1"/>
    <x v="1"/>
    <x v="45"/>
    <x v="45"/>
    <n v="0"/>
    <s v="SIN DESCRIPCIÓN PARA DESTINOS 00"/>
    <n v="3685376.84"/>
    <n v="3775271.34"/>
    <n v="3685376.84"/>
    <n v="3685376.84"/>
    <n v="3685376.84"/>
    <n v="3685376.84"/>
    <n v="3685376.84"/>
    <n v="0"/>
    <n v="0"/>
    <n v="0"/>
    <n v="0"/>
    <n v="0"/>
    <n v="0"/>
    <n v="3775271.34"/>
    <n v="89894.5"/>
    <m/>
    <n v="0"/>
    <m/>
    <m/>
    <n v="0"/>
    <n v="3685376.84"/>
    <n v="0"/>
  </r>
  <r>
    <s v="1.1-00-2402_24115010_2426110"/>
    <s v="1.1-00-24"/>
    <x v="1"/>
    <s v="1.3.4"/>
    <x v="0"/>
    <x v="0"/>
    <x v="0"/>
    <s v="F"/>
    <s v="Actividades destinadas a la promoción y fomento de"/>
    <s v="02_24"/>
    <x v="1"/>
    <n v="1"/>
    <x v="1"/>
    <n v="15"/>
    <x v="13"/>
    <s v="010_24"/>
    <s v="DIRECCIÓN GENERAL DE CULTURA DE LA PAZ Y CORRESPONSABILIDAD"/>
    <x v="0"/>
    <x v="1"/>
    <x v="1"/>
    <x v="46"/>
    <x v="46"/>
    <s v="0"/>
    <s v="SIN DESCRIPCIÓN PARA DESTINOS 00"/>
    <n v="0"/>
    <n v="0"/>
    <n v="0"/>
    <n v="0"/>
    <n v="0"/>
    <n v="0"/>
    <n v="0"/>
    <n v="0"/>
    <n v="0"/>
    <n v="0"/>
    <n v="0"/>
    <n v="0"/>
    <n v="0"/>
    <n v="50000"/>
    <n v="50000"/>
    <m/>
    <n v="0"/>
    <n v="50000"/>
    <m/>
    <n v="50000"/>
    <n v="50000"/>
    <n v="50000"/>
  </r>
  <r>
    <s v="1.1-00-2405_24621015_2426110"/>
    <s v="1.1-00-24"/>
    <x v="1"/>
    <s v="1.3.4"/>
    <x v="0"/>
    <x v="0"/>
    <x v="0"/>
    <s v="E"/>
    <s v="Actividades del sector público, que realiza en for"/>
    <s v="05_24"/>
    <x v="0"/>
    <n v="6"/>
    <x v="0"/>
    <n v="21"/>
    <x v="5"/>
    <s v="015_24"/>
    <s v="DIRECCIÓN GENERAL DE ADMINISTRACIÓN"/>
    <x v="0"/>
    <x v="1"/>
    <x v="1"/>
    <x v="46"/>
    <x v="46"/>
    <n v="0"/>
    <s v="SIN DESCRIPCIÓN PARA DESTINOS 00"/>
    <n v="47577000"/>
    <n v="47577000"/>
    <n v="22718580.59"/>
    <n v="19409222.260000002"/>
    <n v="19309132.710000001"/>
    <n v="19309132.710000001"/>
    <n v="19309132.710000001"/>
    <n v="24858419.41"/>
    <n v="0"/>
    <n v="0"/>
    <n v="0"/>
    <n v="0"/>
    <n v="0"/>
    <n v="47577000"/>
    <n v="0"/>
    <m/>
    <n v="0"/>
    <m/>
    <m/>
    <n v="0"/>
    <n v="47577000"/>
    <n v="24858419.41"/>
  </r>
  <r>
    <s v="2.5-02-2405_24622015_2426110"/>
    <s v="2.5-02-24"/>
    <x v="4"/>
    <s v="1.7.1"/>
    <x v="0"/>
    <x v="3"/>
    <x v="9"/>
    <s v="E"/>
    <s v="Actividades del sector público, que realiza en for"/>
    <s v="05_24"/>
    <x v="0"/>
    <n v="6"/>
    <x v="0"/>
    <n v="22"/>
    <x v="28"/>
    <s v="015_24"/>
    <s v="DIRECCIÓN GENERAL DE ADMINISTRACIÓN"/>
    <x v="0"/>
    <x v="1"/>
    <x v="1"/>
    <x v="46"/>
    <x v="46"/>
    <n v="0"/>
    <s v="SIN DESCRIPCIÓN PARA DESTINOS 00"/>
    <n v="33847132"/>
    <n v="28000000"/>
    <n v="17725635.25"/>
    <n v="15492142.67"/>
    <n v="15492142.67"/>
    <n v="15492142.67"/>
    <n v="15492142.67"/>
    <n v="16121496.75"/>
    <n v="5847132"/>
    <n v="0"/>
    <n v="0"/>
    <n v="0"/>
    <n v="5847132"/>
    <n v="37447132"/>
    <n v="3600000"/>
    <m/>
    <n v="0"/>
    <m/>
    <n v="-2847132"/>
    <n v="-2847132"/>
    <n v="31000000"/>
    <n v="13274364.75"/>
  </r>
  <r>
    <s v="1.1-00-2405_24622015_2426110"/>
    <s v="1.1-00-24"/>
    <x v="1"/>
    <s v="1.7.1"/>
    <x v="0"/>
    <x v="3"/>
    <x v="9"/>
    <s v="E"/>
    <s v="Actividades del sector público, que realiza en for"/>
    <s v="05_24"/>
    <x v="0"/>
    <n v="6"/>
    <x v="0"/>
    <n v="22"/>
    <x v="28"/>
    <s v="015_24"/>
    <s v="DIRECCIÓN GENERAL DE ADMINISTRACIÓN"/>
    <x v="0"/>
    <x v="1"/>
    <x v="1"/>
    <x v="46"/>
    <x v="46"/>
    <n v="0"/>
    <s v="SIN DESCRIPCIÓN PARA DESTINOS 00"/>
    <n v="3600000"/>
    <n v="3600000"/>
    <n v="0"/>
    <n v="0"/>
    <n v="0"/>
    <n v="0"/>
    <n v="0"/>
    <n v="3600000"/>
    <n v="0"/>
    <n v="0"/>
    <n v="0"/>
    <n v="0"/>
    <n v="0"/>
    <n v="0"/>
    <n v="0"/>
    <m/>
    <n v="0"/>
    <m/>
    <n v="14125635.25"/>
    <n v="14125635.25"/>
    <n v="17725635.25"/>
    <n v="17725635.25"/>
  </r>
  <r>
    <s v="1.1-00-2405_24623015_2426110"/>
    <s v="1.1-00-24"/>
    <x v="1"/>
    <s v="1.7.2"/>
    <x v="0"/>
    <x v="3"/>
    <x v="3"/>
    <s v="E"/>
    <s v="Actividades del sector público, que realiza en for"/>
    <s v="05_24"/>
    <x v="0"/>
    <n v="6"/>
    <x v="0"/>
    <n v="23"/>
    <x v="29"/>
    <s v="015_24"/>
    <s v="DIRECCIÓN GENERAL DE ADMINISTRACIÓN"/>
    <x v="0"/>
    <x v="1"/>
    <x v="1"/>
    <x v="46"/>
    <x v="46"/>
    <n v="0"/>
    <s v="SIN DESCRIPCIÓN PARA DESTINOS 00"/>
    <n v="9000000"/>
    <n v="9000000"/>
    <n v="4169097.48"/>
    <n v="3780084.65"/>
    <n v="3780084.65"/>
    <n v="3780084.65"/>
    <n v="3780084.65"/>
    <n v="4830902.5199999996"/>
    <n v="0"/>
    <n v="0"/>
    <n v="0"/>
    <n v="0"/>
    <n v="0"/>
    <n v="9000000"/>
    <n v="0"/>
    <m/>
    <n v="0"/>
    <m/>
    <n v="4169097.48"/>
    <n v="4169097.48"/>
    <n v="13169097.48"/>
    <n v="9000000"/>
  </r>
  <r>
    <s v="1.1-00-2401_2463003_2427110"/>
    <s v="1.1-00-24"/>
    <x v="1"/>
    <s v="1.3.4"/>
    <x v="0"/>
    <x v="0"/>
    <x v="0"/>
    <s v="E"/>
    <s v="Actividades del sector público, que realiza en for"/>
    <s v="01_24"/>
    <x v="8"/>
    <n v="6"/>
    <x v="0"/>
    <n v="3"/>
    <x v="30"/>
    <s v="003_24"/>
    <s v="JEFATURA DE GABINETE"/>
    <x v="0"/>
    <x v="1"/>
    <x v="1"/>
    <x v="47"/>
    <x v="47"/>
    <n v="0"/>
    <s v="SIN DESCRIPCIÓN PARA DESTINOS 00"/>
    <n v="2926756.09"/>
    <n v="2926756.09"/>
    <n v="0"/>
    <n v="0"/>
    <n v="0"/>
    <n v="0"/>
    <n v="0"/>
    <n v="2926756.09"/>
    <n v="0"/>
    <n v="0"/>
    <n v="0"/>
    <n v="0"/>
    <n v="0"/>
    <n v="2926756.09"/>
    <n v="0"/>
    <m/>
    <n v="0"/>
    <m/>
    <m/>
    <n v="0"/>
    <n v="2926756.09"/>
    <n v="2926756.09"/>
  </r>
  <r>
    <s v="1.1-00-2402_24311009_2427110"/>
    <s v="1.1-00-24"/>
    <x v="1"/>
    <s v="1.7.2"/>
    <x v="0"/>
    <x v="3"/>
    <x v="3"/>
    <s v="E"/>
    <s v="Actividades del sector público, que realiza en for"/>
    <s v="02_24"/>
    <x v="1"/>
    <n v="3"/>
    <x v="3"/>
    <n v="11"/>
    <x v="7"/>
    <s v="009_24"/>
    <s v="DIRECCIÓN GENERAL ADJUNTA DE PROTECCIÓN"/>
    <x v="0"/>
    <x v="1"/>
    <x v="1"/>
    <x v="47"/>
    <x v="47"/>
    <n v="0"/>
    <s v="SIN DESCRIPCIÓN PARA DESTINOS 00"/>
    <n v="500000"/>
    <n v="0"/>
    <n v="371425.04"/>
    <n v="371425.04"/>
    <n v="0"/>
    <n v="0"/>
    <n v="0"/>
    <n v="128574.96000000002"/>
    <n v="0"/>
    <n v="500000"/>
    <n v="0"/>
    <n v="0"/>
    <n v="500000"/>
    <n v="500000"/>
    <n v="0"/>
    <m/>
    <n v="0"/>
    <m/>
    <m/>
    <n v="0"/>
    <n v="500000"/>
    <n v="128574.96000000002"/>
  </r>
  <r>
    <s v="1.1-00-2407_24339024_2427110"/>
    <s v="1.1-00-24"/>
    <x v="1"/>
    <s v="2.3.1"/>
    <x v="1"/>
    <x v="5"/>
    <x v="7"/>
    <s v="E"/>
    <s v="Actividades del sector público, que realiza en for"/>
    <s v="07_24"/>
    <x v="5"/>
    <n v="3"/>
    <x v="3"/>
    <n v="39"/>
    <x v="12"/>
    <s v="024_24"/>
    <s v="DIRECCIÓN GENERAL DE SALUD PÚBLICA"/>
    <x v="0"/>
    <x v="1"/>
    <x v="1"/>
    <x v="47"/>
    <x v="47"/>
    <n v="0"/>
    <s v="SIN DESCRIPCIÓN PARA DESTINOS 00"/>
    <n v="1187100"/>
    <n v="1187100"/>
    <n v="1120729.3600000001"/>
    <n v="1009369.36"/>
    <n v="0"/>
    <n v="0"/>
    <n v="0"/>
    <n v="66370.639999999898"/>
    <n v="0"/>
    <n v="0"/>
    <n v="0"/>
    <n v="0"/>
    <n v="0"/>
    <n v="1187100"/>
    <n v="0"/>
    <m/>
    <n v="0"/>
    <m/>
    <m/>
    <n v="0"/>
    <n v="1187100"/>
    <n v="66370.639999999898"/>
  </r>
  <r>
    <s v="1.1-00-2408_24741025_2427110"/>
    <s v="1.1-00-24"/>
    <x v="1"/>
    <s v="1.7.1"/>
    <x v="0"/>
    <x v="3"/>
    <x v="9"/>
    <s v="R"/>
    <s v="Solamente actividades específicas, distintas a las"/>
    <s v="08_24"/>
    <x v="7"/>
    <n v="7"/>
    <x v="4"/>
    <n v="41"/>
    <x v="16"/>
    <s v="025_24"/>
    <s v="DESPACHO DE LA COMISARÍA DE LA POLICÍA P"/>
    <x v="0"/>
    <x v="1"/>
    <x v="1"/>
    <x v="47"/>
    <x v="47"/>
    <n v="0"/>
    <s v="SIN DESCRIPCIÓN PARA DESTINOS 00"/>
    <n v="1300000"/>
    <n v="1300000"/>
    <n v="90811.4"/>
    <n v="90811.4"/>
    <n v="0"/>
    <n v="0"/>
    <n v="0"/>
    <n v="1209188.6000000001"/>
    <n v="0"/>
    <n v="0"/>
    <n v="0"/>
    <n v="0"/>
    <n v="0"/>
    <n v="1300000"/>
    <n v="0"/>
    <m/>
    <n v="0"/>
    <m/>
    <m/>
    <n v="0"/>
    <n v="1300000"/>
    <n v="1209188.6000000001"/>
  </r>
  <r>
    <s v="1.1-00-2417_24456037_2427110"/>
    <s v="1.1-00-24"/>
    <x v="1"/>
    <s v="2.1.5"/>
    <x v="1"/>
    <x v="2"/>
    <x v="2"/>
    <s v="R"/>
    <s v="Solamente actividades específicas, distintas a las"/>
    <s v="17_24"/>
    <x v="3"/>
    <n v="4"/>
    <x v="2"/>
    <n v="56"/>
    <x v="6"/>
    <s v="037_24"/>
    <s v="UNIDAD DE ACOPIO Y SALUD ANIMAL MUNICIPA"/>
    <x v="0"/>
    <x v="1"/>
    <x v="1"/>
    <x v="47"/>
    <x v="47"/>
    <n v="0"/>
    <s v="SIN DESCRIPCIÓN PARA DESTINOS 00"/>
    <n v="10500"/>
    <n v="0"/>
    <n v="9941.2000000000007"/>
    <n v="9941.2000000000007"/>
    <n v="0"/>
    <n v="0"/>
    <n v="0"/>
    <n v="558.79999999999927"/>
    <n v="0"/>
    <n v="10500"/>
    <n v="0"/>
    <n v="0"/>
    <n v="10500"/>
    <n v="0"/>
    <n v="-10500"/>
    <m/>
    <n v="0"/>
    <m/>
    <m/>
    <n v="0"/>
    <n v="10500"/>
    <n v="558.79999999999927"/>
  </r>
  <r>
    <s v="1.1-00-2405_24621015_2427110"/>
    <s v="1.1-00-24"/>
    <x v="1"/>
    <s v="1.3.4"/>
    <x v="0"/>
    <x v="0"/>
    <x v="0"/>
    <s v="E"/>
    <s v="Actividades del sector público, que realiza en for"/>
    <s v="05_24"/>
    <x v="0"/>
    <n v="6"/>
    <x v="0"/>
    <n v="21"/>
    <x v="5"/>
    <s v="015_24"/>
    <s v="DIRECCIÓN GENERAL DE ADMINISTRACIÓN"/>
    <x v="0"/>
    <x v="1"/>
    <x v="1"/>
    <x v="47"/>
    <x v="47"/>
    <n v="0"/>
    <s v="SIN DESCRIPCIÓN PARA DESTINOS 00"/>
    <n v="100000"/>
    <n v="0"/>
    <n v="93960"/>
    <n v="0"/>
    <n v="0"/>
    <n v="0"/>
    <n v="0"/>
    <n v="6040"/>
    <n v="0"/>
    <n v="0"/>
    <n v="0"/>
    <n v="0"/>
    <n v="0"/>
    <n v="0"/>
    <n v="-100000"/>
    <m/>
    <n v="0"/>
    <m/>
    <m/>
    <n v="0"/>
    <n v="100000"/>
    <n v="6040"/>
  </r>
  <r>
    <s v="1.1-00-2402_24312009_2427210"/>
    <s v="1.1-00-24"/>
    <x v="1"/>
    <s v="1.7.2"/>
    <x v="0"/>
    <x v="3"/>
    <x v="3"/>
    <s v="E"/>
    <s v="Actividades del sector público, que realiza en for"/>
    <s v="02_24"/>
    <x v="1"/>
    <n v="3"/>
    <x v="3"/>
    <n v="12"/>
    <x v="27"/>
    <s v="009_24"/>
    <s v="DIRECCIÓN GENERAL ADJUNTA DE PROTECCIÓN"/>
    <x v="0"/>
    <x v="1"/>
    <x v="1"/>
    <x v="48"/>
    <x v="48"/>
    <n v="0"/>
    <s v="SIN DESCRIPCIÓN PARA DESTINOS 00"/>
    <n v="2500000"/>
    <n v="2500000"/>
    <n v="2414427.91"/>
    <n v="2414427.91"/>
    <n v="123540"/>
    <n v="0"/>
    <n v="0"/>
    <n v="85572.089999999851"/>
    <n v="0"/>
    <n v="0"/>
    <n v="0"/>
    <n v="0"/>
    <n v="0"/>
    <n v="2500000"/>
    <n v="0"/>
    <m/>
    <n v="0"/>
    <m/>
    <m/>
    <n v="0"/>
    <n v="2500000"/>
    <n v="85572.089999999851"/>
  </r>
  <r>
    <s v="1.1-00-2402_24115010_2427210"/>
    <s v="1.1-00-24"/>
    <x v="1"/>
    <s v="1.3.4"/>
    <x v="0"/>
    <x v="0"/>
    <x v="0"/>
    <s v="F"/>
    <s v="Actividades destinadas a la promoción y fomento de"/>
    <s v="02_24"/>
    <x v="1"/>
    <n v="1"/>
    <x v="1"/>
    <n v="15"/>
    <x v="13"/>
    <s v="010_24"/>
    <s v="DIRECCIÓN GENERAL DE CULTURA DE LA PAZ Y CORRESPONSABILIDAD"/>
    <x v="0"/>
    <x v="1"/>
    <x v="1"/>
    <x v="48"/>
    <x v="48"/>
    <n v="0"/>
    <s v="SIN DESCRIPCIÓN PARA DESTINOS 00"/>
    <n v="300000"/>
    <n v="300000"/>
    <n v="17539.310000000001"/>
    <n v="17539.310000000001"/>
    <n v="0"/>
    <n v="0"/>
    <n v="0"/>
    <n v="282460.69"/>
    <n v="0"/>
    <n v="0"/>
    <n v="0"/>
    <n v="0"/>
    <n v="0"/>
    <n v="300000"/>
    <n v="0"/>
    <m/>
    <n v="0"/>
    <m/>
    <m/>
    <n v="0"/>
    <n v="300000"/>
    <n v="282460.69"/>
  </r>
  <r>
    <s v="1.1-00-2402_24116010_2427210"/>
    <s v="1.1-00-24"/>
    <x v="1"/>
    <s v="2.2.7"/>
    <x v="1"/>
    <x v="1"/>
    <x v="1"/>
    <s v="S"/>
    <s v="Definidos en el Presupuesto de Egresos y los que s"/>
    <s v="02_24"/>
    <x v="1"/>
    <n v="1"/>
    <x v="1"/>
    <n v="16"/>
    <x v="3"/>
    <s v="010_24"/>
    <s v="DIRECCIÓN GENERAL DE CULTURA DE LA PAZ Y CORRESPONSABILIDAD"/>
    <x v="0"/>
    <x v="1"/>
    <x v="1"/>
    <x v="48"/>
    <x v="48"/>
    <n v="0"/>
    <s v="SIN DESCRIPCIÓN PARA DESTINOS 00"/>
    <n v="11000"/>
    <n v="50000"/>
    <n v="10150"/>
    <n v="10150"/>
    <n v="10150"/>
    <n v="10150"/>
    <n v="10150"/>
    <n v="850"/>
    <n v="0"/>
    <n v="0"/>
    <n v="0"/>
    <n v="39000"/>
    <n v="-39000"/>
    <n v="50000"/>
    <n v="39000"/>
    <m/>
    <n v="0"/>
    <m/>
    <m/>
    <n v="0"/>
    <n v="11000"/>
    <n v="850"/>
  </r>
  <r>
    <s v="1.1-00-2403_24117011_2427210"/>
    <s v="1.1-00-24"/>
    <x v="1"/>
    <s v="1.3.5"/>
    <x v="0"/>
    <x v="0"/>
    <x v="10"/>
    <s v="O"/>
    <s v="Actividades que realizan la función pública o cont"/>
    <s v="03_24"/>
    <x v="9"/>
    <n v="1"/>
    <x v="1"/>
    <n v="17"/>
    <x v="19"/>
    <s v="011_24"/>
    <s v="DIRECCIÓN GENERAL JURIDÍCA"/>
    <x v="0"/>
    <x v="1"/>
    <x v="1"/>
    <x v="48"/>
    <x v="48"/>
    <n v="0"/>
    <s v="SIN DESCRIPCIÓN PARA DESTINOS 00"/>
    <n v="50000"/>
    <n v="50000"/>
    <n v="0"/>
    <n v="0"/>
    <n v="0"/>
    <n v="0"/>
    <n v="0"/>
    <n v="50000"/>
    <n v="0"/>
    <n v="0"/>
    <n v="0"/>
    <n v="0"/>
    <n v="0"/>
    <n v="50000"/>
    <n v="0"/>
    <m/>
    <n v="0"/>
    <m/>
    <m/>
    <n v="0"/>
    <n v="50000"/>
    <n v="50000"/>
  </r>
  <r>
    <s v="1.1-00-2405_24621015_2427210"/>
    <s v="1.1-00-24"/>
    <x v="1"/>
    <s v="1.3.4"/>
    <x v="0"/>
    <x v="0"/>
    <x v="0"/>
    <s v="E"/>
    <s v="Actividades del sector público, que realiza en for"/>
    <s v="05_24"/>
    <x v="0"/>
    <n v="6"/>
    <x v="0"/>
    <n v="21"/>
    <x v="5"/>
    <s v="015_24"/>
    <s v="DIRECCIÓN GENERAL DE ADMINISTRACIÓN"/>
    <x v="0"/>
    <x v="1"/>
    <x v="1"/>
    <x v="48"/>
    <x v="48"/>
    <n v="0"/>
    <s v="SIN DESCRIPCIÓN PARA DESTINOS 00"/>
    <n v="195000"/>
    <n v="195000"/>
    <n v="75917.240000000005"/>
    <n v="25573.24"/>
    <n v="13248.36"/>
    <n v="13248.36"/>
    <n v="13248.36"/>
    <n v="119082.76"/>
    <n v="0"/>
    <n v="0"/>
    <n v="0"/>
    <n v="0"/>
    <n v="0"/>
    <n v="195000"/>
    <n v="0"/>
    <m/>
    <n v="0"/>
    <m/>
    <m/>
    <n v="0"/>
    <n v="195000"/>
    <n v="119082.76"/>
  </r>
  <r>
    <s v="1.1-00-2407_24333019_2427210"/>
    <s v="1.1-00-24"/>
    <x v="1"/>
    <s v="1.3.4"/>
    <x v="0"/>
    <x v="0"/>
    <x v="0"/>
    <s v="E"/>
    <s v="Actividades del sector público, que realiza en for"/>
    <s v="07_24"/>
    <x v="5"/>
    <n v="3"/>
    <x v="3"/>
    <n v="33"/>
    <x v="9"/>
    <s v="019_24"/>
    <s v="DIRECCIÓN ADMINISTRATIVA DE INFRAESTRUCT"/>
    <x v="0"/>
    <x v="1"/>
    <x v="1"/>
    <x v="48"/>
    <x v="48"/>
    <n v="0"/>
    <s v="SIN DESCRIPCIÓN PARA DESTINOS 00"/>
    <n v="312540.5"/>
    <n v="366490.4"/>
    <n v="301089.59999999998"/>
    <n v="16599.599999999999"/>
    <n v="16599.599999999999"/>
    <n v="16599.599999999999"/>
    <n v="16599.599999999999"/>
    <n v="11450.900000000023"/>
    <n v="0"/>
    <n v="0"/>
    <n v="0"/>
    <n v="0"/>
    <n v="0"/>
    <n v="366490.4"/>
    <n v="53949.900000000023"/>
    <m/>
    <n v="0"/>
    <m/>
    <n v="-11450.9"/>
    <n v="-11450.9"/>
    <n v="301089.59999999998"/>
    <n v="0"/>
  </r>
  <r>
    <s v="1.1-00-2407_24334020_2427210"/>
    <s v="1.1-00-24"/>
    <x v="1"/>
    <s v="2.2.4"/>
    <x v="1"/>
    <x v="1"/>
    <x v="5"/>
    <s v="E"/>
    <s v="Actividades del sector público, que realiza en for"/>
    <s v="07_24"/>
    <x v="5"/>
    <n v="3"/>
    <x v="3"/>
    <n v="34"/>
    <x v="10"/>
    <s v="020_24"/>
    <s v="DIRECCIÓN DE ALUMBRADO PÚBLICO"/>
    <x v="0"/>
    <x v="1"/>
    <x v="1"/>
    <x v="48"/>
    <x v="48"/>
    <n v="0"/>
    <s v="SIN DESCRIPCIÓN PARA DESTINOS 00"/>
    <n v="96000"/>
    <n v="96000"/>
    <n v="58549.14"/>
    <n v="58549.14"/>
    <n v="46129.02"/>
    <n v="0"/>
    <n v="0"/>
    <n v="37450.86"/>
    <n v="0"/>
    <n v="0"/>
    <n v="0"/>
    <n v="0"/>
    <n v="0"/>
    <n v="96000"/>
    <n v="0"/>
    <m/>
    <n v="0"/>
    <m/>
    <m/>
    <n v="0"/>
    <n v="96000"/>
    <n v="37450.86"/>
  </r>
  <r>
    <s v="1.1-00-2407_24335021_2427210"/>
    <s v="1.1-00-24"/>
    <x v="1"/>
    <s v="2.1.1"/>
    <x v="1"/>
    <x v="2"/>
    <x v="6"/>
    <s v="E"/>
    <s v="Actividades del sector público, que realiza en for"/>
    <s v="07_24"/>
    <x v="5"/>
    <n v="3"/>
    <x v="3"/>
    <n v="35"/>
    <x v="11"/>
    <s v="021_24"/>
    <s v="DIRECCIÓN DE ASEO PÚBLICO"/>
    <x v="0"/>
    <x v="1"/>
    <x v="1"/>
    <x v="48"/>
    <x v="48"/>
    <n v="0"/>
    <s v="SIN DESCRIPCIÓN PARA DESTINOS 00"/>
    <n v="180000"/>
    <n v="180000"/>
    <n v="78661.919999999998"/>
    <n v="78661.919999999998"/>
    <n v="78661.919999999998"/>
    <n v="78661.919999999998"/>
    <n v="78661.919999999998"/>
    <n v="101338.08"/>
    <n v="0"/>
    <n v="0"/>
    <n v="0"/>
    <n v="0"/>
    <n v="0"/>
    <n v="180000"/>
    <n v="0"/>
    <m/>
    <n v="0"/>
    <m/>
    <m/>
    <n v="0"/>
    <n v="180000"/>
    <n v="101338.08"/>
  </r>
  <r>
    <s v="1.1-00-2407_24236022_2427210"/>
    <s v="1.1-00-24"/>
    <x v="1"/>
    <s v="2.2.7"/>
    <x v="1"/>
    <x v="1"/>
    <x v="1"/>
    <s v="E"/>
    <s v="Actividades del sector público, que realiza en for"/>
    <s v="07_24"/>
    <x v="5"/>
    <n v="2"/>
    <x v="7"/>
    <n v="36"/>
    <x v="23"/>
    <s v="022_24"/>
    <s v="DIRECCIÓN GENERAL DE AGUA POTABLE Y SANE"/>
    <x v="0"/>
    <x v="1"/>
    <x v="1"/>
    <x v="48"/>
    <x v="48"/>
    <n v="0"/>
    <s v="SIN DESCRIPCIÓN PARA DESTINOS 00"/>
    <n v="480000"/>
    <n v="480000"/>
    <n v="363751.7"/>
    <n v="311319.7"/>
    <n v="0"/>
    <n v="0"/>
    <n v="0"/>
    <n v="116248.29999999999"/>
    <n v="0"/>
    <n v="0"/>
    <n v="0"/>
    <n v="0"/>
    <n v="0"/>
    <n v="480000"/>
    <n v="0"/>
    <m/>
    <n v="0"/>
    <m/>
    <m/>
    <n v="0"/>
    <n v="480000"/>
    <n v="116248.29999999999"/>
  </r>
  <r>
    <s v="1.1-00-2407_24337023_2427210"/>
    <s v="1.1-00-24"/>
    <x v="1"/>
    <s v="1.3.4"/>
    <x v="0"/>
    <x v="0"/>
    <x v="0"/>
    <s v="K"/>
    <s v="Proyectos de inversión sujetos a registro en la Ca"/>
    <s v="07_24"/>
    <x v="5"/>
    <n v="3"/>
    <x v="3"/>
    <n v="37"/>
    <x v="31"/>
    <s v="023_24"/>
    <s v="DIRECCIÓN GENERAL DE OBRAS PÚBLICAS"/>
    <x v="0"/>
    <x v="1"/>
    <x v="1"/>
    <x v="48"/>
    <x v="48"/>
    <n v="0"/>
    <s v="SIN DESCRIPCIÓN PARA DESTINOS 00"/>
    <n v="57223"/>
    <n v="75000"/>
    <n v="0"/>
    <n v="0"/>
    <n v="0"/>
    <n v="0"/>
    <n v="0"/>
    <n v="57223"/>
    <n v="0"/>
    <n v="0"/>
    <n v="0"/>
    <n v="17777"/>
    <n v="-17777"/>
    <n v="75000"/>
    <n v="17777"/>
    <m/>
    <n v="0"/>
    <n v="20000"/>
    <m/>
    <n v="20000"/>
    <n v="77223"/>
    <n v="77223"/>
  </r>
  <r>
    <s v="1.1-00-2407_24339024_2427210"/>
    <s v="1.1-00-24"/>
    <x v="1"/>
    <s v="2.3.1"/>
    <x v="1"/>
    <x v="5"/>
    <x v="7"/>
    <s v="E"/>
    <s v="Actividades del sector público, que realiza en for"/>
    <s v="07_24"/>
    <x v="5"/>
    <n v="3"/>
    <x v="3"/>
    <n v="39"/>
    <x v="12"/>
    <s v="024_24"/>
    <s v="DIRECCIÓN GENERAL DE SALUD PÚBLICA"/>
    <x v="0"/>
    <x v="1"/>
    <x v="1"/>
    <x v="48"/>
    <x v="48"/>
    <n v="0"/>
    <s v="SIN DESCRIPCIÓN PARA DESTINOS 00"/>
    <n v="292200"/>
    <n v="442200"/>
    <n v="241618.72"/>
    <n v="241618.72"/>
    <n v="177794.36"/>
    <n v="155922.56"/>
    <n v="155922.56"/>
    <n v="50581.279999999999"/>
    <n v="0"/>
    <n v="0"/>
    <n v="0"/>
    <n v="0"/>
    <n v="0"/>
    <n v="442200"/>
    <n v="150000"/>
    <m/>
    <n v="0"/>
    <m/>
    <m/>
    <n v="0"/>
    <n v="292200"/>
    <n v="50581.279999999999"/>
  </r>
  <r>
    <s v="1.1-00-2409_24842026_2427210"/>
    <s v="1.1-00-24"/>
    <x v="1"/>
    <s v="3.1.1"/>
    <x v="2"/>
    <x v="7"/>
    <x v="11"/>
    <s v="E"/>
    <s v="Actividades del sector público, que realiza en for"/>
    <s v="09_24"/>
    <x v="10"/>
    <n v="8"/>
    <x v="6"/>
    <n v="42"/>
    <x v="21"/>
    <s v="026_24"/>
    <s v="DESPACHO DE LA COORDINACIÓN GENERAL DE D"/>
    <x v="0"/>
    <x v="1"/>
    <x v="1"/>
    <x v="48"/>
    <x v="48"/>
    <n v="0"/>
    <s v="SIN DESCRIPCIÓN PARA DESTINOS 00"/>
    <n v="200000"/>
    <n v="200000"/>
    <n v="78923.63"/>
    <n v="78923.63"/>
    <n v="15023.79"/>
    <n v="0"/>
    <n v="0"/>
    <n v="121076.37"/>
    <n v="0"/>
    <n v="0"/>
    <n v="0"/>
    <n v="0"/>
    <n v="0"/>
    <n v="200000"/>
    <n v="0"/>
    <m/>
    <n v="0"/>
    <m/>
    <m/>
    <n v="0"/>
    <n v="200000"/>
    <n v="121076.37"/>
  </r>
  <r>
    <s v="1.1-00-2409_24343027_2427210"/>
    <s v="1.1-00-24"/>
    <x v="1"/>
    <s v="1.3.4"/>
    <x v="0"/>
    <x v="0"/>
    <x v="0"/>
    <s v="E"/>
    <s v="Actividades del sector público, que realiza en for"/>
    <s v="09_24"/>
    <x v="10"/>
    <n v="3"/>
    <x v="3"/>
    <n v="43"/>
    <x v="22"/>
    <s v="027_24"/>
    <s v="DIRECCIÓN DE RASTRO MUNICIPAL"/>
    <x v="0"/>
    <x v="1"/>
    <x v="1"/>
    <x v="48"/>
    <x v="48"/>
    <n v="0"/>
    <s v="SIN DESCRIPCIÓN PARA DESTINOS 00"/>
    <n v="0"/>
    <n v="50000"/>
    <n v="0"/>
    <n v="0"/>
    <n v="0"/>
    <n v="0"/>
    <n v="0"/>
    <n v="0"/>
    <n v="0"/>
    <n v="0"/>
    <n v="0"/>
    <n v="50000"/>
    <n v="-50000"/>
    <n v="50000"/>
    <n v="50000"/>
    <m/>
    <n v="0"/>
    <m/>
    <m/>
    <n v="0"/>
    <n v="0"/>
    <n v="0"/>
  </r>
  <r>
    <s v="1.1-00-2411_24649031_2427210"/>
    <s v="1.1-00-24"/>
    <x v="1"/>
    <s v="3.8.4"/>
    <x v="2"/>
    <x v="4"/>
    <x v="4"/>
    <s v="E"/>
    <s v="Actividades del sector público, que realiza en for"/>
    <s v="11_24"/>
    <x v="4"/>
    <n v="6"/>
    <x v="0"/>
    <n v="49"/>
    <x v="8"/>
    <s v="031_24"/>
    <s v="DESPACHO DE LA COORDINACIÓN GENERAL DE G"/>
    <x v="0"/>
    <x v="1"/>
    <x v="1"/>
    <x v="48"/>
    <x v="48"/>
    <n v="0"/>
    <s v="SIN DESCRIPCIÓN PARA DESTINOS 00"/>
    <n v="6780"/>
    <n v="6780"/>
    <n v="0"/>
    <n v="0"/>
    <n v="0"/>
    <n v="0"/>
    <n v="0"/>
    <n v="6780"/>
    <n v="0"/>
    <n v="0"/>
    <n v="0"/>
    <n v="0"/>
    <n v="0"/>
    <n v="6780"/>
    <n v="0"/>
    <m/>
    <n v="0"/>
    <m/>
    <m/>
    <n v="0"/>
    <n v="6780"/>
    <n v="6780"/>
  </r>
  <r>
    <s v="1.1-00-2404_24618012_2427210"/>
    <s v="1.1-00-24"/>
    <x v="1"/>
    <s v="1.3.4"/>
    <x v="0"/>
    <x v="0"/>
    <x v="0"/>
    <s v="M"/>
    <s v="Actividades de apoyo administrativo desarrolladas "/>
    <s v="04_24"/>
    <x v="2"/>
    <n v="6"/>
    <x v="0"/>
    <n v="18"/>
    <x v="4"/>
    <s v="012_24"/>
    <s v="DIRECCIÓN DE PROCESOS ADMINISTRATIVOS Y"/>
    <x v="0"/>
    <x v="1"/>
    <x v="1"/>
    <x v="48"/>
    <x v="48"/>
    <n v="0"/>
    <s v="SIN DESCRIPCIÓN PARA DESTINOS 00"/>
    <n v="2269"/>
    <n v="0"/>
    <n v="2268.96"/>
    <n v="2268.96"/>
    <n v="2268.96"/>
    <n v="2268.96"/>
    <n v="2268.96"/>
    <n v="3.999999999996362E-2"/>
    <n v="0"/>
    <n v="2269"/>
    <n v="0"/>
    <n v="0"/>
    <n v="2269"/>
    <n v="0"/>
    <n v="-2269"/>
    <m/>
    <n v="0"/>
    <m/>
    <m/>
    <n v="0"/>
    <n v="2269"/>
    <n v="3.999999999996362E-2"/>
  </r>
  <r>
    <s v="1.1-00-2402_24114010_2427310"/>
    <s v="1.1-00-24"/>
    <x v="1"/>
    <s v="1.3.4"/>
    <x v="0"/>
    <x v="0"/>
    <x v="0"/>
    <s v="S"/>
    <s v="Definidos en el Presupuesto de Egresos y los que s"/>
    <s v="02_24"/>
    <x v="1"/>
    <n v="1"/>
    <x v="1"/>
    <n v="14"/>
    <x v="2"/>
    <s v="010_24"/>
    <s v="DIRECCIÓN GENERAL DE CULTURA DE LA PAZ Y CORRESPONSABILIDAD"/>
    <x v="0"/>
    <x v="1"/>
    <x v="1"/>
    <x v="49"/>
    <x v="49"/>
    <n v="0"/>
    <s v="SIN DESCRIPCIÓN PARA DESTINOS 00"/>
    <n v="24000"/>
    <n v="0"/>
    <n v="19986.8"/>
    <n v="19986.8"/>
    <n v="0"/>
    <n v="0"/>
    <n v="0"/>
    <n v="4013.2000000000007"/>
    <n v="0"/>
    <n v="24000"/>
    <n v="0"/>
    <n v="0"/>
    <n v="24000"/>
    <n v="0"/>
    <n v="-24000"/>
    <m/>
    <n v="0"/>
    <m/>
    <m/>
    <n v="0"/>
    <n v="24000"/>
    <n v="4013.2000000000007"/>
  </r>
  <r>
    <s v="1.1-00-2408_24741025_2428210"/>
    <s v="1.1-00-24"/>
    <x v="1"/>
    <s v="1.7.1"/>
    <x v="0"/>
    <x v="3"/>
    <x v="9"/>
    <s v="R"/>
    <s v="Solamente actividades específicas, distintas a las"/>
    <s v="08_24"/>
    <x v="7"/>
    <n v="7"/>
    <x v="4"/>
    <n v="41"/>
    <x v="16"/>
    <s v="025_24"/>
    <s v="DESPACHO DE LA COMISARÍA DE LA POLICÍA P"/>
    <x v="0"/>
    <x v="1"/>
    <x v="1"/>
    <x v="50"/>
    <x v="50"/>
    <n v="0"/>
    <s v="SIN DESCRIPCIÓN PARA DESTINOS 00"/>
    <n v="347102.12"/>
    <n v="900000"/>
    <n v="0"/>
    <n v="0"/>
    <n v="0"/>
    <n v="0"/>
    <n v="0"/>
    <n v="347102.12"/>
    <n v="0"/>
    <n v="0"/>
    <n v="0"/>
    <n v="552897.88"/>
    <n v="-552897.88"/>
    <n v="900000"/>
    <n v="552897.88"/>
    <m/>
    <n v="0"/>
    <m/>
    <n v="-30000"/>
    <n v="-30000"/>
    <n v="317102.12"/>
    <n v="317102.12"/>
  </r>
  <r>
    <s v="1.1-00-2408_24741025_2428310"/>
    <s v="1.1-00-24"/>
    <x v="1"/>
    <s v="1.7.1"/>
    <x v="0"/>
    <x v="3"/>
    <x v="9"/>
    <s v="R"/>
    <s v="Solamente actividades específicas, distintas a las"/>
    <s v="08_24"/>
    <x v="7"/>
    <n v="7"/>
    <x v="4"/>
    <n v="41"/>
    <x v="16"/>
    <s v="025_24"/>
    <s v="DESPACHO DE LA COMISARÍA DE LA POLICÍA P"/>
    <x v="0"/>
    <x v="1"/>
    <x v="1"/>
    <x v="51"/>
    <x v="51"/>
    <n v="0"/>
    <s v="SIN DESCRIPCIÓN PARA DESTINOS 00"/>
    <n v="264514.8"/>
    <n v="264514.8"/>
    <n v="84220.29"/>
    <n v="6874.97"/>
    <n v="6874.97"/>
    <n v="0"/>
    <n v="0"/>
    <n v="180294.51"/>
    <n v="0"/>
    <n v="0"/>
    <n v="0"/>
    <n v="0"/>
    <n v="0"/>
    <n v="264514.8"/>
    <n v="0"/>
    <m/>
    <n v="0"/>
    <m/>
    <m/>
    <n v="0"/>
    <n v="264514.8"/>
    <n v="180294.51"/>
  </r>
  <r>
    <s v="2.5-02-2408_24741025_2428310"/>
    <s v="2.5-02-24"/>
    <x v="4"/>
    <s v="1.7.1"/>
    <x v="0"/>
    <x v="3"/>
    <x v="9"/>
    <s v="R"/>
    <s v="Solamente actividades específicas, distintas a las"/>
    <s v="08_24"/>
    <x v="7"/>
    <n v="7"/>
    <x v="4"/>
    <n v="41"/>
    <x v="16"/>
    <s v="025_24"/>
    <s v="DESPACHO DE LA COMISARÍA DE LA POLICÍA P"/>
    <x v="0"/>
    <x v="1"/>
    <x v="1"/>
    <x v="51"/>
    <x v="51"/>
    <n v="0"/>
    <s v="SIN DESCRIPCIÓN PARA DESTINOS 00"/>
    <n v="3100000"/>
    <n v="3100000"/>
    <n v="3086760"/>
    <n v="2859400"/>
    <n v="0"/>
    <n v="0"/>
    <n v="0"/>
    <n v="13240"/>
    <n v="0"/>
    <n v="0"/>
    <n v="0"/>
    <n v="0"/>
    <n v="0"/>
    <n v="3100000"/>
    <n v="0"/>
    <m/>
    <n v="0"/>
    <m/>
    <m/>
    <n v="0"/>
    <n v="3100000"/>
    <n v="13240"/>
  </r>
  <r>
    <s v="1.1-00-2402_24312009_2429110"/>
    <s v="1.1-00-24"/>
    <x v="1"/>
    <s v="1.7.2"/>
    <x v="0"/>
    <x v="3"/>
    <x v="3"/>
    <s v="E"/>
    <s v="Actividades del sector público, que realiza en for"/>
    <s v="02_24"/>
    <x v="1"/>
    <n v="3"/>
    <x v="3"/>
    <n v="12"/>
    <x v="27"/>
    <s v="009_24"/>
    <s v="DIRECCIÓN GENERAL ADJUNTA DE PROTECCIÓN"/>
    <x v="0"/>
    <x v="1"/>
    <x v="1"/>
    <x v="52"/>
    <x v="52"/>
    <n v="0"/>
    <s v="SIN DESCRIPCIÓN PARA DESTINOS 00"/>
    <n v="70000"/>
    <n v="100000"/>
    <n v="45492.3"/>
    <n v="45492.3"/>
    <n v="45492.3"/>
    <n v="31396.27"/>
    <n v="31396.27"/>
    <n v="24507.699999999997"/>
    <n v="0"/>
    <n v="0"/>
    <n v="0"/>
    <n v="30000"/>
    <n v="-30000"/>
    <n v="100000"/>
    <n v="30000"/>
    <m/>
    <n v="0"/>
    <m/>
    <m/>
    <n v="0"/>
    <n v="70000"/>
    <n v="24507.699999999997"/>
  </r>
  <r>
    <s v="1.1-00-2402_24114010_2429110"/>
    <s v="1.1-00-24"/>
    <x v="1"/>
    <s v="1.3.4"/>
    <x v="0"/>
    <x v="0"/>
    <x v="0"/>
    <s v="S"/>
    <s v="Definidos en el Presupuesto de Egresos y los que s"/>
    <s v="02_24"/>
    <x v="1"/>
    <n v="1"/>
    <x v="1"/>
    <n v="14"/>
    <x v="2"/>
    <s v="010_24"/>
    <s v="DIRECCIÓN GENERAL DE CULTURA DE LA PAZ Y CORRESPONSABILIDAD"/>
    <x v="0"/>
    <x v="1"/>
    <x v="1"/>
    <x v="52"/>
    <x v="52"/>
    <n v="0"/>
    <s v="SIN DESCRIPCIÓN PARA DESTINOS 00"/>
    <n v="30300"/>
    <n v="0"/>
    <n v="15025.71"/>
    <n v="15025.71"/>
    <n v="3712.93"/>
    <n v="0"/>
    <n v="0"/>
    <n v="15274.29"/>
    <n v="0"/>
    <n v="30300"/>
    <n v="0"/>
    <n v="0"/>
    <n v="30300"/>
    <n v="0"/>
    <n v="-30300"/>
    <m/>
    <n v="0"/>
    <m/>
    <m/>
    <n v="0"/>
    <n v="30300"/>
    <n v="15274.29"/>
  </r>
  <r>
    <s v="1.1-00-2402_24116010_2429110"/>
    <s v="1.1-00-24"/>
    <x v="1"/>
    <s v="2.2.7"/>
    <x v="1"/>
    <x v="1"/>
    <x v="1"/>
    <s v="S"/>
    <s v="Definidos en el Presupuesto de Egresos y los que s"/>
    <s v="02_24"/>
    <x v="1"/>
    <n v="1"/>
    <x v="1"/>
    <n v="16"/>
    <x v="3"/>
    <s v="010_24"/>
    <s v="DIRECCIÓN GENERAL DE CULTURA DE LA PAZ Y CORRESPONSABILIDAD"/>
    <x v="0"/>
    <x v="1"/>
    <x v="1"/>
    <x v="52"/>
    <x v="52"/>
    <n v="0"/>
    <s v="SIN DESCRIPCIÓN PARA DESTINOS 00"/>
    <n v="27600"/>
    <n v="70000"/>
    <n v="27556.9"/>
    <n v="20538.900000000001"/>
    <n v="20538.900000000001"/>
    <n v="13868.96"/>
    <n v="13868.96"/>
    <n v="43.099999999998545"/>
    <n v="0"/>
    <n v="0"/>
    <n v="0"/>
    <n v="44500"/>
    <n v="-44500"/>
    <n v="70000"/>
    <n v="42400"/>
    <m/>
    <n v="0"/>
    <m/>
    <m/>
    <n v="0"/>
    <n v="27600"/>
    <n v="43.099999999998545"/>
  </r>
  <r>
    <s v="1.1-00-2404_24618012_2429110"/>
    <s v="1.1-00-24"/>
    <x v="1"/>
    <s v="1.3.4"/>
    <x v="0"/>
    <x v="0"/>
    <x v="0"/>
    <s v="M"/>
    <s v="Actividades de apoyo administrativo desarrolladas "/>
    <s v="04_24"/>
    <x v="2"/>
    <n v="6"/>
    <x v="0"/>
    <n v="18"/>
    <x v="4"/>
    <s v="012_24"/>
    <s v="DIRECCIÓN DE PROCESOS ADMINISTRATIVOS Y"/>
    <x v="0"/>
    <x v="1"/>
    <x v="1"/>
    <x v="52"/>
    <x v="52"/>
    <n v="0"/>
    <s v="SIN DESCRIPCIÓN PARA DESTINOS 00"/>
    <n v="2042"/>
    <n v="350"/>
    <n v="2041.6"/>
    <n v="2041.6"/>
    <n v="2041.6"/>
    <n v="2041.6"/>
    <n v="2041.6"/>
    <n v="0.40000000000009095"/>
    <n v="0"/>
    <n v="4500"/>
    <n v="0"/>
    <n v="2808"/>
    <n v="1692"/>
    <n v="350"/>
    <n v="-1692"/>
    <m/>
    <n v="0"/>
    <m/>
    <m/>
    <n v="0"/>
    <n v="2042"/>
    <n v="0.40000000000009095"/>
  </r>
  <r>
    <s v="1.1-00-2405_24621015_2429110"/>
    <s v="1.1-00-24"/>
    <x v="1"/>
    <s v="1.3.4"/>
    <x v="0"/>
    <x v="0"/>
    <x v="0"/>
    <s v="E"/>
    <s v="Actividades del sector público, que realiza en for"/>
    <s v="05_24"/>
    <x v="0"/>
    <n v="6"/>
    <x v="0"/>
    <n v="21"/>
    <x v="5"/>
    <s v="015_24"/>
    <s v="DIRECCIÓN GENERAL DE ADMINISTRACIÓN"/>
    <x v="0"/>
    <x v="1"/>
    <x v="1"/>
    <x v="52"/>
    <x v="52"/>
    <n v="0"/>
    <s v="SIN DESCRIPCIÓN PARA DESTINOS 00"/>
    <n v="447560.86"/>
    <n v="147560.85999999999"/>
    <n v="91587.27"/>
    <n v="74215.11"/>
    <n v="67754.16"/>
    <n v="65241.5"/>
    <n v="65241.5"/>
    <n v="355973.58999999997"/>
    <n v="0"/>
    <n v="0"/>
    <n v="0"/>
    <n v="0"/>
    <n v="0"/>
    <n v="147560.85999999999"/>
    <n v="-300000"/>
    <m/>
    <n v="0"/>
    <m/>
    <m/>
    <n v="0"/>
    <n v="447560.86"/>
    <n v="355973.58999999997"/>
  </r>
  <r>
    <s v="1.1-00-2406_24529017_2429110"/>
    <s v="1.1-00-24"/>
    <x v="1"/>
    <s v="2.4.2"/>
    <x v="1"/>
    <x v="9"/>
    <x v="13"/>
    <s v="F"/>
    <s v="Actividades destinadas a la promoción y fomento de"/>
    <s v="06_24"/>
    <x v="11"/>
    <n v="5"/>
    <x v="5"/>
    <n v="29"/>
    <x v="25"/>
    <s v="017_24"/>
    <s v="DIRECCIÓN GENERAL DE CULTURA"/>
    <x v="0"/>
    <x v="1"/>
    <x v="1"/>
    <x v="52"/>
    <x v="52"/>
    <n v="0"/>
    <s v="SIN DESCRIPCIÓN PARA DESTINOS 00"/>
    <n v="3500"/>
    <n v="3500"/>
    <n v="0"/>
    <n v="0"/>
    <n v="0"/>
    <n v="0"/>
    <n v="0"/>
    <n v="3500"/>
    <n v="0"/>
    <n v="0"/>
    <n v="0"/>
    <n v="0"/>
    <n v="0"/>
    <n v="3500"/>
    <n v="0"/>
    <m/>
    <n v="0"/>
    <m/>
    <m/>
    <n v="0"/>
    <n v="3500"/>
    <n v="3500"/>
  </r>
  <r>
    <s v="1.1-00-2407_24333019_2429110"/>
    <s v="1.1-00-24"/>
    <x v="1"/>
    <s v="1.3.4"/>
    <x v="0"/>
    <x v="0"/>
    <x v="0"/>
    <s v="E"/>
    <s v="Actividades del sector público, que realiza en for"/>
    <s v="07_24"/>
    <x v="5"/>
    <n v="3"/>
    <x v="3"/>
    <n v="33"/>
    <x v="9"/>
    <s v="019_24"/>
    <s v="DIRECCIÓN ADMINISTRATIVA DE INFRAESTRUCT"/>
    <x v="0"/>
    <x v="1"/>
    <x v="1"/>
    <x v="52"/>
    <x v="52"/>
    <n v="0"/>
    <s v="SIN DESCRIPCIÓN PARA DESTINOS 00"/>
    <n v="920005"/>
    <n v="921350"/>
    <n v="405473.28000000003"/>
    <n v="405473.28000000003"/>
    <n v="290037.57"/>
    <n v="256985.16"/>
    <n v="256985.16"/>
    <n v="514531.72"/>
    <n v="0"/>
    <n v="0"/>
    <n v="0"/>
    <n v="1345"/>
    <n v="-1345"/>
    <n v="921350"/>
    <n v="1345"/>
    <m/>
    <n v="0"/>
    <m/>
    <n v="-448346.51"/>
    <n v="-448346.51"/>
    <n v="471658.49"/>
    <n v="66185.209999999963"/>
  </r>
  <r>
    <s v="1.1-00-2407_24334020_2429110"/>
    <s v="1.1-00-24"/>
    <x v="1"/>
    <s v="2.2.4"/>
    <x v="1"/>
    <x v="1"/>
    <x v="5"/>
    <s v="E"/>
    <s v="Actividades del sector público, que realiza en for"/>
    <s v="07_24"/>
    <x v="5"/>
    <n v="3"/>
    <x v="3"/>
    <n v="34"/>
    <x v="10"/>
    <s v="020_24"/>
    <s v="DIRECCIÓN DE ALUMBRADO PÚBLICO"/>
    <x v="0"/>
    <x v="1"/>
    <x v="1"/>
    <x v="52"/>
    <x v="52"/>
    <n v="0"/>
    <s v="SIN DESCRIPCIÓN PARA DESTINOS 00"/>
    <n v="150000"/>
    <n v="150000"/>
    <n v="126287.4"/>
    <n v="126287.4"/>
    <n v="126287.4"/>
    <n v="121409"/>
    <n v="121409"/>
    <n v="23712.600000000006"/>
    <n v="0"/>
    <n v="0"/>
    <n v="0"/>
    <n v="0"/>
    <n v="0"/>
    <n v="150000"/>
    <n v="0"/>
    <m/>
    <n v="0"/>
    <m/>
    <m/>
    <n v="0"/>
    <n v="150000"/>
    <n v="23712.600000000006"/>
  </r>
  <r>
    <s v="1.1-00-2407_24236022_2429110"/>
    <s v="1.1-00-24"/>
    <x v="1"/>
    <s v="2.2.7"/>
    <x v="1"/>
    <x v="1"/>
    <x v="1"/>
    <s v="E"/>
    <s v="Actividades del sector público, que realiza en for"/>
    <s v="07_24"/>
    <x v="5"/>
    <n v="2"/>
    <x v="7"/>
    <n v="36"/>
    <x v="23"/>
    <s v="022_24"/>
    <s v="DIRECCIÓN GENERAL DE AGUA POTABLE Y SANE"/>
    <x v="0"/>
    <x v="1"/>
    <x v="1"/>
    <x v="52"/>
    <x v="52"/>
    <n v="0"/>
    <s v="SIN DESCRIPCIÓN PARA DESTINOS 00"/>
    <n v="1650000"/>
    <n v="1650000"/>
    <n v="5472017.1500000004"/>
    <n v="5472017.1500000004"/>
    <n v="1118328.4099999999"/>
    <n v="0"/>
    <n v="0"/>
    <n v="-3822017.1500000004"/>
    <n v="0"/>
    <n v="0"/>
    <n v="0"/>
    <n v="0"/>
    <n v="0"/>
    <n v="1650000"/>
    <n v="0"/>
    <m/>
    <n v="3822017.1500000004"/>
    <m/>
    <m/>
    <n v="3822017.1500000004"/>
    <n v="5472017.1500000004"/>
    <n v="0"/>
  </r>
  <r>
    <s v="1.1-00-2407_24339024_2429110"/>
    <s v="1.1-00-24"/>
    <x v="1"/>
    <s v="2.3.1"/>
    <x v="1"/>
    <x v="5"/>
    <x v="7"/>
    <s v="E"/>
    <s v="Actividades del sector público, que realiza en for"/>
    <s v="07_24"/>
    <x v="5"/>
    <n v="3"/>
    <x v="3"/>
    <n v="39"/>
    <x v="12"/>
    <s v="024_24"/>
    <s v="DIRECCIÓN GENERAL DE SALUD PÚBLICA"/>
    <x v="0"/>
    <x v="1"/>
    <x v="1"/>
    <x v="52"/>
    <x v="52"/>
    <n v="0"/>
    <s v="SIN DESCRIPCIÓN PARA DESTINOS 00"/>
    <n v="200000"/>
    <n v="300000"/>
    <n v="185272.12"/>
    <n v="35516.03"/>
    <n v="7478.05"/>
    <n v="7478.05"/>
    <n v="7478.05"/>
    <n v="14727.880000000005"/>
    <n v="0"/>
    <n v="0"/>
    <n v="0"/>
    <n v="100000"/>
    <n v="-100000"/>
    <n v="300000"/>
    <n v="100000"/>
    <m/>
    <n v="0"/>
    <m/>
    <m/>
    <n v="0"/>
    <n v="200000"/>
    <n v="14727.880000000005"/>
  </r>
  <r>
    <s v="1.1-00-2409_24842026_2429110"/>
    <s v="1.1-00-24"/>
    <x v="1"/>
    <s v="3.1.1"/>
    <x v="2"/>
    <x v="7"/>
    <x v="11"/>
    <s v="E"/>
    <s v="Actividades del sector público, que realiza en for"/>
    <s v="09_24"/>
    <x v="10"/>
    <n v="8"/>
    <x v="6"/>
    <n v="42"/>
    <x v="21"/>
    <s v="026_24"/>
    <s v="DESPACHO DE LA COORDINACIÓN GENERAL DE D"/>
    <x v="0"/>
    <x v="1"/>
    <x v="1"/>
    <x v="52"/>
    <x v="52"/>
    <n v="0"/>
    <s v="SIN DESCRIPCIÓN PARA DESTINOS 00"/>
    <n v="0"/>
    <n v="150000"/>
    <n v="0"/>
    <n v="0"/>
    <n v="0"/>
    <n v="0"/>
    <n v="0"/>
    <n v="0"/>
    <n v="0"/>
    <n v="0"/>
    <n v="0"/>
    <n v="150000"/>
    <n v="-150000"/>
    <n v="150000"/>
    <n v="150000"/>
    <m/>
    <n v="0"/>
    <m/>
    <m/>
    <n v="0"/>
    <n v="0"/>
    <n v="0"/>
  </r>
  <r>
    <s v="1.1-00-2409_24343027_2429110"/>
    <s v="1.1-00-24"/>
    <x v="1"/>
    <s v="1.3.4"/>
    <x v="0"/>
    <x v="0"/>
    <x v="0"/>
    <s v="E"/>
    <s v="Actividades del sector público, que realiza en for"/>
    <s v="09_24"/>
    <x v="10"/>
    <n v="3"/>
    <x v="3"/>
    <n v="43"/>
    <x v="22"/>
    <s v="027_24"/>
    <s v="DIRECCIÓN DE RASTRO MUNICIPAL"/>
    <x v="0"/>
    <x v="1"/>
    <x v="1"/>
    <x v="52"/>
    <x v="52"/>
    <n v="0"/>
    <s v="SIN DESCRIPCIÓN PARA DESTINOS 00"/>
    <n v="120000"/>
    <n v="70000"/>
    <n v="78880"/>
    <n v="0"/>
    <n v="0"/>
    <n v="0"/>
    <n v="0"/>
    <n v="41120"/>
    <n v="0"/>
    <n v="50000"/>
    <n v="0"/>
    <n v="0"/>
    <n v="50000"/>
    <n v="70000"/>
    <n v="-50000"/>
    <m/>
    <n v="0"/>
    <m/>
    <m/>
    <n v="0"/>
    <n v="120000"/>
    <n v="41120"/>
  </r>
  <r>
    <s v="1.1-00-2411_24649031_2429110"/>
    <s v="1.1-00-24"/>
    <x v="1"/>
    <s v="3.8.4"/>
    <x v="2"/>
    <x v="4"/>
    <x v="4"/>
    <s v="E"/>
    <s v="Actividades del sector público, que realiza en for"/>
    <s v="11_24"/>
    <x v="4"/>
    <n v="6"/>
    <x v="0"/>
    <n v="49"/>
    <x v="8"/>
    <s v="031_24"/>
    <s v="DESPACHO DE LA COORDINACIÓN GENERAL DE G"/>
    <x v="0"/>
    <x v="1"/>
    <x v="1"/>
    <x v="52"/>
    <x v="52"/>
    <n v="0"/>
    <s v="SIN DESCRIPCIÓN PARA DESTINOS 00"/>
    <n v="72519"/>
    <n v="44519"/>
    <n v="47681.919999999998"/>
    <n v="47681.919999999998"/>
    <n v="47681.919999999998"/>
    <n v="0"/>
    <n v="0"/>
    <n v="24837.08"/>
    <n v="0"/>
    <n v="28000"/>
    <n v="0"/>
    <n v="0"/>
    <n v="28000"/>
    <n v="44519"/>
    <n v="-28000"/>
    <m/>
    <n v="0"/>
    <m/>
    <m/>
    <n v="0"/>
    <n v="72519"/>
    <n v="24837.08"/>
  </r>
  <r>
    <s v="1.1-00-2417_24456037_2429110"/>
    <s v="1.1-00-24"/>
    <x v="1"/>
    <s v="2.1.5"/>
    <x v="1"/>
    <x v="2"/>
    <x v="2"/>
    <s v="R"/>
    <s v="Solamente actividades específicas, distintas a las"/>
    <s v="17_24"/>
    <x v="3"/>
    <n v="4"/>
    <x v="2"/>
    <n v="56"/>
    <x v="6"/>
    <s v="037_24"/>
    <s v="UNIDAD DE ACOPIO Y SALUD ANIMAL MUNICIPA"/>
    <x v="0"/>
    <x v="1"/>
    <x v="1"/>
    <x v="52"/>
    <x v="52"/>
    <n v="0"/>
    <s v="SIN DESCRIPCIÓN PARA DESTINOS 00"/>
    <n v="20000"/>
    <n v="20000"/>
    <n v="15873.78"/>
    <n v="15873.78"/>
    <n v="3810.6"/>
    <n v="0"/>
    <n v="0"/>
    <n v="4126.2199999999993"/>
    <n v="0"/>
    <n v="0"/>
    <n v="0"/>
    <n v="0"/>
    <n v="0"/>
    <n v="20000"/>
    <n v="0"/>
    <m/>
    <n v="0"/>
    <m/>
    <m/>
    <n v="0"/>
    <n v="20000"/>
    <n v="4126.2199999999993"/>
  </r>
  <r>
    <s v="1.1-00-2402_24311009_2429210"/>
    <s v="1.1-00-24"/>
    <x v="1"/>
    <s v="1.7.2"/>
    <x v="0"/>
    <x v="3"/>
    <x v="3"/>
    <s v="E"/>
    <s v="Actividades del sector público, que realiza en for"/>
    <s v="02_24"/>
    <x v="1"/>
    <n v="3"/>
    <x v="3"/>
    <n v="11"/>
    <x v="7"/>
    <s v="009_24"/>
    <s v="DIRECCIÓN GENERAL ADJUNTA DE PROTECCIÓN"/>
    <x v="0"/>
    <x v="1"/>
    <x v="1"/>
    <x v="53"/>
    <x v="53"/>
    <n v="0"/>
    <s v="SIN DESCRIPCIÓN PARA DESTINOS 00"/>
    <n v="1000"/>
    <n v="1000"/>
    <n v="0"/>
    <n v="0"/>
    <n v="0"/>
    <n v="0"/>
    <n v="0"/>
    <n v="1000"/>
    <n v="0"/>
    <n v="0"/>
    <n v="0"/>
    <n v="0"/>
    <n v="0"/>
    <n v="1000"/>
    <n v="0"/>
    <m/>
    <n v="0"/>
    <m/>
    <m/>
    <n v="0"/>
    <n v="1000"/>
    <n v="1000"/>
  </r>
  <r>
    <s v="1.1-00-2402_24114010_2429210"/>
    <s v="1.1-00-24"/>
    <x v="1"/>
    <s v="1.3.4"/>
    <x v="0"/>
    <x v="0"/>
    <x v="0"/>
    <s v="S"/>
    <s v="Definidos en el Presupuesto de Egresos y los que s"/>
    <s v="02_24"/>
    <x v="1"/>
    <n v="1"/>
    <x v="1"/>
    <n v="14"/>
    <x v="2"/>
    <s v="010_24"/>
    <s v="DIRECCIÓN GENERAL DE CULTURA DE LA PAZ Y CORRESPONSABILIDAD"/>
    <x v="0"/>
    <x v="1"/>
    <x v="1"/>
    <x v="53"/>
    <x v="53"/>
    <n v="0"/>
    <s v="SIN DESCRIPCIÓN PARA DESTINOS 00"/>
    <n v="0"/>
    <n v="50000"/>
    <n v="0"/>
    <n v="0"/>
    <n v="0"/>
    <n v="0"/>
    <n v="0"/>
    <n v="0"/>
    <n v="0"/>
    <n v="0"/>
    <n v="0"/>
    <n v="50000"/>
    <n v="-50000"/>
    <n v="50000"/>
    <n v="50000"/>
    <m/>
    <n v="0"/>
    <m/>
    <m/>
    <n v="0"/>
    <n v="0"/>
    <n v="0"/>
  </r>
  <r>
    <s v="1.1-00-2404_24618012_2429210"/>
    <s v="1.1-00-24"/>
    <x v="1"/>
    <s v="1.3.4"/>
    <x v="0"/>
    <x v="0"/>
    <x v="0"/>
    <s v="M"/>
    <s v="Actividades de apoyo administrativo desarrolladas "/>
    <s v="04_24"/>
    <x v="2"/>
    <n v="6"/>
    <x v="0"/>
    <n v="18"/>
    <x v="4"/>
    <s v="012_24"/>
    <s v="DIRECCIÓN DE PROCESOS ADMINISTRATIVOS Y"/>
    <x v="0"/>
    <x v="1"/>
    <x v="1"/>
    <x v="53"/>
    <x v="53"/>
    <n v="0"/>
    <s v="SIN DESCRIPCIÓN PARA DESTINOS 00"/>
    <n v="953"/>
    <n v="0"/>
    <n v="952.82"/>
    <n v="952.82"/>
    <n v="952.82"/>
    <n v="952.82"/>
    <n v="952.82"/>
    <n v="0.17999999999994998"/>
    <n v="0"/>
    <n v="1500"/>
    <n v="0"/>
    <n v="547"/>
    <n v="953"/>
    <n v="0"/>
    <n v="-953"/>
    <m/>
    <n v="0"/>
    <m/>
    <m/>
    <n v="0"/>
    <n v="953"/>
    <n v="0.17999999999994998"/>
  </r>
  <r>
    <s v="1.1-00-2405_24621015_2429210"/>
    <s v="1.1-00-24"/>
    <x v="1"/>
    <s v="1.3.4"/>
    <x v="0"/>
    <x v="0"/>
    <x v="0"/>
    <s v="E"/>
    <s v="Actividades del sector público, que realiza en for"/>
    <s v="05_24"/>
    <x v="0"/>
    <n v="6"/>
    <x v="0"/>
    <n v="21"/>
    <x v="5"/>
    <s v="015_24"/>
    <s v="DIRECCIÓN GENERAL DE ADMINISTRACIÓN"/>
    <x v="0"/>
    <x v="1"/>
    <x v="1"/>
    <x v="53"/>
    <x v="53"/>
    <n v="0"/>
    <s v="SIN DESCRIPCIÓN PARA DESTINOS 00"/>
    <n v="45000"/>
    <n v="45000"/>
    <n v="24165.279999999999"/>
    <n v="24165.279999999999"/>
    <n v="24165.279999999999"/>
    <n v="24165.279999999999"/>
    <n v="24165.279999999999"/>
    <n v="20834.72"/>
    <n v="0"/>
    <n v="0"/>
    <n v="0"/>
    <n v="0"/>
    <n v="0"/>
    <n v="45000"/>
    <n v="0"/>
    <m/>
    <n v="0"/>
    <m/>
    <m/>
    <n v="0"/>
    <n v="45000"/>
    <n v="20834.72"/>
  </r>
  <r>
    <s v="1.1-00-2404_24618012_2429310"/>
    <s v="1.1-00-24"/>
    <x v="1"/>
    <s v="1.3.4"/>
    <x v="0"/>
    <x v="0"/>
    <x v="0"/>
    <s v="M"/>
    <s v="Actividades de apoyo administrativo desarrolladas "/>
    <s v="04_24"/>
    <x v="2"/>
    <n v="6"/>
    <x v="0"/>
    <n v="18"/>
    <x v="4"/>
    <s v="012_24"/>
    <s v="DIRECCIÓN DE PROCESOS ADMINISTRATIVOS Y"/>
    <x v="0"/>
    <x v="1"/>
    <x v="1"/>
    <x v="54"/>
    <x v="54"/>
    <n v="0"/>
    <s v="SIN DESCRIPCIÓN PARA DESTINOS 00"/>
    <n v="2622"/>
    <n v="0"/>
    <n v="0"/>
    <n v="0"/>
    <n v="0"/>
    <n v="0"/>
    <n v="0"/>
    <n v="2622"/>
    <n v="0"/>
    <n v="5000"/>
    <n v="0"/>
    <n v="2378"/>
    <n v="2622"/>
    <n v="0"/>
    <n v="-2622"/>
    <m/>
    <n v="0"/>
    <n v="30000"/>
    <m/>
    <n v="30000"/>
    <n v="32622"/>
    <n v="32622"/>
  </r>
  <r>
    <s v="1.1-00-2404_24618012_2429410"/>
    <s v="1.1-00-24"/>
    <x v="1"/>
    <s v="1.3.4"/>
    <x v="0"/>
    <x v="0"/>
    <x v="0"/>
    <s v="M"/>
    <s v="Actividades de apoyo administrativo desarrolladas "/>
    <s v="04_24"/>
    <x v="2"/>
    <n v="6"/>
    <x v="0"/>
    <n v="18"/>
    <x v="4"/>
    <s v="012_24"/>
    <s v="DIRECCIÓN DE PROCESOS ADMINISTRATIVOS Y"/>
    <x v="0"/>
    <x v="1"/>
    <x v="1"/>
    <x v="55"/>
    <x v="55"/>
    <s v="0"/>
    <s v="SIN DESCRIPCIÓN PARA DESTINOS 00"/>
    <n v="0"/>
    <n v="0"/>
    <n v="0"/>
    <n v="0"/>
    <n v="0"/>
    <n v="0"/>
    <n v="0"/>
    <n v="0"/>
    <n v="0"/>
    <n v="0"/>
    <n v="0"/>
    <n v="0"/>
    <n v="0"/>
    <n v="200"/>
    <n v="200"/>
    <m/>
    <n v="0"/>
    <n v="600"/>
    <m/>
    <n v="600"/>
    <n v="600"/>
    <n v="600"/>
  </r>
  <r>
    <s v="1.1-00-2405_24621015_2429410"/>
    <s v="1.1-00-24"/>
    <x v="1"/>
    <s v="1.3.4"/>
    <x v="0"/>
    <x v="0"/>
    <x v="0"/>
    <s v="E"/>
    <s v="Actividades del sector público, que realiza en for"/>
    <s v="05_24"/>
    <x v="0"/>
    <n v="6"/>
    <x v="0"/>
    <n v="21"/>
    <x v="5"/>
    <s v="015_24"/>
    <s v="DIRECCIÓN GENERAL DE ADMINISTRACIÓN"/>
    <x v="0"/>
    <x v="1"/>
    <x v="1"/>
    <x v="55"/>
    <x v="55"/>
    <n v="0"/>
    <s v="SIN DESCRIPCIÓN PARA DESTINOS 00"/>
    <n v="1050"/>
    <n v="0"/>
    <n v="1040"/>
    <n v="1040"/>
    <n v="1040"/>
    <n v="1040"/>
    <n v="1040"/>
    <n v="10"/>
    <n v="0"/>
    <n v="1050"/>
    <n v="0"/>
    <n v="0"/>
    <n v="1050"/>
    <n v="0"/>
    <n v="-1050"/>
    <m/>
    <n v="0"/>
    <m/>
    <m/>
    <n v="0"/>
    <n v="1050"/>
    <n v="10"/>
  </r>
  <r>
    <s v="1.1-00-2411_24649031_2429410"/>
    <s v="1.1-00-24"/>
    <x v="1"/>
    <s v="3.8.4"/>
    <x v="2"/>
    <x v="4"/>
    <x v="4"/>
    <s v="E"/>
    <s v="Actividades del sector público, que realiza en for"/>
    <s v="11_24"/>
    <x v="4"/>
    <n v="6"/>
    <x v="0"/>
    <n v="49"/>
    <x v="8"/>
    <s v="031_24"/>
    <s v="DESPACHO DE LA COORDINACIÓN GENERAL DE G"/>
    <x v="0"/>
    <x v="1"/>
    <x v="1"/>
    <x v="55"/>
    <x v="55"/>
    <n v="0"/>
    <s v="SIN DESCRIPCIÓN PARA DESTINOS 00"/>
    <n v="1099000"/>
    <n v="1137000"/>
    <n v="500341.36"/>
    <n v="495469.36"/>
    <n v="443139.44"/>
    <n v="313911.26"/>
    <n v="313911.26"/>
    <n v="598658.64"/>
    <n v="0"/>
    <n v="0"/>
    <n v="0"/>
    <n v="28000"/>
    <n v="-28000"/>
    <n v="1137000"/>
    <n v="38000"/>
    <m/>
    <n v="0"/>
    <m/>
    <m/>
    <n v="0"/>
    <n v="1099000"/>
    <n v="598658.64"/>
  </r>
  <r>
    <s v="1.1-00-2404_24618012_2429610"/>
    <s v="1.1-00-24"/>
    <x v="1"/>
    <s v="1.3.4"/>
    <x v="0"/>
    <x v="0"/>
    <x v="0"/>
    <s v="M"/>
    <s v="Actividades de apoyo administrativo desarrolladas "/>
    <s v="04_24"/>
    <x v="2"/>
    <n v="6"/>
    <x v="0"/>
    <n v="18"/>
    <x v="4"/>
    <s v="012_24"/>
    <s v="DIRECCIÓN DE PROCESOS ADMINISTRATIVOS Y"/>
    <x v="0"/>
    <x v="1"/>
    <x v="1"/>
    <x v="56"/>
    <x v="56"/>
    <n v="0"/>
    <s v="SIN DESCRIPCIÓN PARA DESTINOS 00"/>
    <n v="0"/>
    <n v="0"/>
    <n v="0"/>
    <n v="0"/>
    <n v="0"/>
    <n v="0"/>
    <n v="0"/>
    <n v="0"/>
    <n v="0"/>
    <n v="0"/>
    <n v="0"/>
    <n v="0"/>
    <n v="0"/>
    <n v="0"/>
    <n v="0"/>
    <m/>
    <n v="0"/>
    <m/>
    <m/>
    <n v="0"/>
    <n v="0"/>
    <n v="0"/>
  </r>
  <r>
    <s v="1.1-00-2402_24311009_2429610"/>
    <s v="1.1-00-24"/>
    <x v="1"/>
    <s v="1.7.2"/>
    <x v="0"/>
    <x v="3"/>
    <x v="3"/>
    <s v="E"/>
    <s v="Actividades del sector público, que realiza en for"/>
    <s v="02_24"/>
    <x v="1"/>
    <n v="3"/>
    <x v="3"/>
    <n v="11"/>
    <x v="7"/>
    <s v="009_24"/>
    <s v="DIRECCIÓN GENERAL ADJUNTA DE PROTECCIÓN"/>
    <x v="0"/>
    <x v="1"/>
    <x v="1"/>
    <x v="56"/>
    <x v="56"/>
    <n v="0"/>
    <s v="SIN DESCRIPCIÓN PARA DESTINOS 00"/>
    <n v="30000"/>
    <n v="0"/>
    <n v="6461.2"/>
    <n v="6461.2"/>
    <n v="6461.2"/>
    <n v="6461.2"/>
    <n v="6461.2"/>
    <n v="23538.799999999999"/>
    <n v="0"/>
    <n v="30000"/>
    <n v="0"/>
    <n v="0"/>
    <n v="30000"/>
    <n v="50000"/>
    <n v="20000"/>
    <m/>
    <n v="0"/>
    <n v="20000"/>
    <m/>
    <n v="20000"/>
    <n v="50000"/>
    <n v="43538.8"/>
  </r>
  <r>
    <s v="1.1-00-2405_24621015_2429610"/>
    <s v="1.1-00-24"/>
    <x v="1"/>
    <s v="1.3.4"/>
    <x v="0"/>
    <x v="0"/>
    <x v="0"/>
    <s v="E"/>
    <s v="Actividades del sector público, que realiza en for"/>
    <s v="05_24"/>
    <x v="0"/>
    <n v="6"/>
    <x v="0"/>
    <n v="21"/>
    <x v="5"/>
    <s v="015_24"/>
    <s v="DIRECCIÓN GENERAL DE ADMINISTRACIÓN"/>
    <x v="0"/>
    <x v="1"/>
    <x v="1"/>
    <x v="56"/>
    <x v="56"/>
    <n v="0"/>
    <s v="SIN DESCRIPCIÓN PARA DESTINOS 00"/>
    <n v="1437424.1"/>
    <n v="1000000"/>
    <n v="594373.51"/>
    <n v="573777.36"/>
    <n v="504550.43"/>
    <n v="84215.15"/>
    <n v="84215.15"/>
    <n v="843050.59000000008"/>
    <n v="0"/>
    <n v="478544.1"/>
    <n v="0"/>
    <n v="41120"/>
    <n v="437424.1"/>
    <n v="1000000"/>
    <n v="-437424.10000000009"/>
    <m/>
    <n v="0"/>
    <m/>
    <m/>
    <n v="0"/>
    <n v="1437424.1"/>
    <n v="843050.59000000008"/>
  </r>
  <r>
    <s v="2.6-05-2405_24621015_2429610"/>
    <s v="2.6-05-24"/>
    <x v="5"/>
    <s v="1.3.4"/>
    <x v="0"/>
    <x v="0"/>
    <x v="0"/>
    <s v="E"/>
    <s v="Actividades del sector público, que realiza en for"/>
    <s v="05_24"/>
    <x v="0"/>
    <n v="6"/>
    <x v="0"/>
    <n v="21"/>
    <x v="5"/>
    <s v="015_24"/>
    <s v="DIRECCIÓN GENERAL DE ADMINISTRACIÓN"/>
    <x v="0"/>
    <x v="1"/>
    <x v="1"/>
    <x v="56"/>
    <x v="56"/>
    <n v="0"/>
    <s v="SIN DESCRIPCIÓN PARA DESTINOS 00"/>
    <n v="0"/>
    <n v="0"/>
    <n v="0"/>
    <n v="0"/>
    <n v="0"/>
    <n v="0"/>
    <n v="0"/>
    <n v="0"/>
    <n v="0"/>
    <n v="0"/>
    <n v="0"/>
    <n v="0"/>
    <n v="0"/>
    <n v="0"/>
    <n v="0"/>
    <m/>
    <n v="0"/>
    <n v="0"/>
    <m/>
    <n v="0"/>
    <n v="0"/>
    <n v="0"/>
  </r>
  <r>
    <s v="1.1-00-2408_24741025_2429710"/>
    <s v="1.1-00-24"/>
    <x v="1"/>
    <s v="1.7.1"/>
    <x v="0"/>
    <x v="3"/>
    <x v="9"/>
    <s v="R"/>
    <s v="Solamente actividades específicas, distintas a las"/>
    <s v="08_24"/>
    <x v="7"/>
    <n v="7"/>
    <x v="4"/>
    <n v="41"/>
    <x v="16"/>
    <s v="025_24"/>
    <s v="DESPACHO DE LA COMISARÍA DE LA POLICÍA P"/>
    <x v="0"/>
    <x v="1"/>
    <x v="1"/>
    <x v="57"/>
    <x v="57"/>
    <n v="0"/>
    <s v="SIN DESCRIPCIÓN PARA DESTINOS 00"/>
    <n v="5800"/>
    <n v="0"/>
    <n v="5800"/>
    <n v="5800"/>
    <n v="5800"/>
    <n v="0"/>
    <n v="0"/>
    <n v="0"/>
    <n v="0"/>
    <n v="5800"/>
    <n v="0"/>
    <n v="0"/>
    <n v="5800"/>
    <n v="0"/>
    <n v="-5800"/>
    <m/>
    <n v="0"/>
    <m/>
    <m/>
    <n v="0"/>
    <n v="5800"/>
    <n v="0"/>
  </r>
  <r>
    <s v="1.1-00-2417_24456037_2429710"/>
    <s v="1.1-00-24"/>
    <x v="1"/>
    <s v="2.1.5"/>
    <x v="1"/>
    <x v="2"/>
    <x v="2"/>
    <s v="R"/>
    <s v="Solamente actividades específicas, distintas a las"/>
    <s v="17_24"/>
    <x v="3"/>
    <n v="4"/>
    <x v="2"/>
    <n v="56"/>
    <x v="6"/>
    <s v="037_24"/>
    <s v="UNIDAD DE ACOPIO Y SALUD ANIMAL MUNICIPA"/>
    <x v="0"/>
    <x v="1"/>
    <x v="1"/>
    <x v="57"/>
    <x v="57"/>
    <n v="0"/>
    <s v="SIN DESCRIPCIÓN PARA DESTINOS 00"/>
    <n v="49500"/>
    <n v="60000"/>
    <n v="0"/>
    <n v="0"/>
    <n v="0"/>
    <n v="0"/>
    <n v="0"/>
    <n v="49500"/>
    <n v="0"/>
    <n v="0"/>
    <n v="0"/>
    <n v="10500"/>
    <n v="-10500"/>
    <n v="60000"/>
    <n v="10500"/>
    <m/>
    <n v="0"/>
    <m/>
    <n v="-49000"/>
    <n v="-49000"/>
    <n v="500"/>
    <n v="500"/>
  </r>
  <r>
    <s v="1.1-00-2405_24621015_2429810"/>
    <s v="1.1-00-24"/>
    <x v="1"/>
    <s v="1.3.4"/>
    <x v="0"/>
    <x v="0"/>
    <x v="0"/>
    <s v="E"/>
    <s v="Actividades del sector público, que realiza en for"/>
    <s v="05_24"/>
    <x v="0"/>
    <n v="6"/>
    <x v="0"/>
    <n v="21"/>
    <x v="5"/>
    <s v="015_24"/>
    <s v="DIRECCIÓN GENERAL DE ADMINISTRACIÓN"/>
    <x v="0"/>
    <x v="1"/>
    <x v="1"/>
    <x v="58"/>
    <x v="58"/>
    <n v="0"/>
    <s v="SIN DESCRIPCIÓN PARA DESTINOS 00"/>
    <n v="650846.30000000005"/>
    <n v="698350.4"/>
    <n v="491118.39"/>
    <n v="464960.39"/>
    <n v="422620.39"/>
    <n v="239283.47"/>
    <n v="239283.47"/>
    <n v="159727.91000000003"/>
    <n v="0"/>
    <n v="0"/>
    <n v="0"/>
    <n v="101454"/>
    <n v="-101454"/>
    <n v="698350.4"/>
    <n v="47504.099999999977"/>
    <m/>
    <n v="0"/>
    <m/>
    <n v="60552"/>
    <n v="60552"/>
    <n v="711398.3"/>
    <n v="220279.91000000003"/>
  </r>
  <r>
    <s v="1.1-00-2407_24333019_2429810"/>
    <s v="1.1-00-24"/>
    <x v="1"/>
    <s v="1.3.4"/>
    <x v="0"/>
    <x v="0"/>
    <x v="0"/>
    <s v="E"/>
    <s v="Actividades del sector público, que realiza en for"/>
    <s v="07_24"/>
    <x v="5"/>
    <n v="3"/>
    <x v="3"/>
    <n v="33"/>
    <x v="9"/>
    <s v="019_24"/>
    <s v="DIRECCIÓN ADMINISTRATIVA DE INFRAESTRUCT"/>
    <x v="0"/>
    <x v="1"/>
    <x v="1"/>
    <x v="58"/>
    <x v="58"/>
    <n v="0"/>
    <s v="SIN DESCRIPCIÓN PARA DESTINOS 00"/>
    <n v="1345"/>
    <n v="0"/>
    <n v="1344.42"/>
    <n v="1344.42"/>
    <n v="1344.42"/>
    <n v="1344.42"/>
    <n v="1344.42"/>
    <n v="0.57999999999992724"/>
    <n v="0"/>
    <n v="1345"/>
    <n v="0"/>
    <n v="0"/>
    <n v="1345"/>
    <n v="0"/>
    <n v="-1345"/>
    <m/>
    <n v="0"/>
    <m/>
    <n v="137248.1"/>
    <n v="137248.1"/>
    <n v="138593.1"/>
    <n v="137248.68"/>
  </r>
  <r>
    <s v="1.1-00-2407_24236022_2429810"/>
    <s v="1.1-00-24"/>
    <x v="1"/>
    <s v="2.2.7"/>
    <x v="1"/>
    <x v="1"/>
    <x v="1"/>
    <s v="E"/>
    <s v="Actividades del sector público, que realiza en for"/>
    <s v="07_24"/>
    <x v="5"/>
    <n v="2"/>
    <x v="7"/>
    <n v="36"/>
    <x v="23"/>
    <s v="022_24"/>
    <s v="DIRECCIÓN GENERAL DE AGUA POTABLE Y SANE"/>
    <x v="0"/>
    <x v="1"/>
    <x v="1"/>
    <x v="58"/>
    <x v="58"/>
    <n v="0"/>
    <s v="SIN DESCRIPCIÓN PARA DESTINOS 00"/>
    <n v="0"/>
    <n v="200000"/>
    <n v="0"/>
    <n v="0"/>
    <n v="0"/>
    <n v="0"/>
    <n v="0"/>
    <n v="0"/>
    <n v="0"/>
    <n v="0"/>
    <n v="0"/>
    <n v="200000"/>
    <n v="-200000"/>
    <n v="200000"/>
    <n v="200000"/>
    <m/>
    <n v="0"/>
    <n v="200000"/>
    <m/>
    <n v="200000"/>
    <n v="200000"/>
    <n v="200000"/>
  </r>
  <r>
    <s v="1.1-00-2405_24621015_2429910"/>
    <s v="1.1-00-24"/>
    <x v="1"/>
    <s v="1.3.4"/>
    <x v="0"/>
    <x v="0"/>
    <x v="0"/>
    <s v="E"/>
    <s v="Actividades del sector público, que realiza en for"/>
    <s v="05_24"/>
    <x v="0"/>
    <n v="6"/>
    <x v="0"/>
    <n v="21"/>
    <x v="5"/>
    <s v="015_24"/>
    <s v="DIRECCIÓN GENERAL DE ADMINISTRACIÓN"/>
    <x v="0"/>
    <x v="1"/>
    <x v="1"/>
    <x v="59"/>
    <x v="59"/>
    <n v="0"/>
    <s v="SIN DESCRIPCIÓN PARA DESTINOS 00"/>
    <n v="0"/>
    <n v="0"/>
    <n v="423400"/>
    <n v="423400"/>
    <n v="423400"/>
    <n v="423400"/>
    <n v="423400"/>
    <n v="-423400"/>
    <n v="0"/>
    <n v="0"/>
    <n v="0"/>
    <n v="0"/>
    <n v="0"/>
    <n v="0"/>
    <n v="0"/>
    <m/>
    <n v="423400"/>
    <m/>
    <m/>
    <n v="423400"/>
    <n v="423400"/>
    <n v="0"/>
  </r>
  <r>
    <s v="1.1-00-2411_24649031_2429910"/>
    <s v="1.1-00-24"/>
    <x v="1"/>
    <s v="3.8.4"/>
    <x v="2"/>
    <x v="4"/>
    <x v="4"/>
    <s v="E"/>
    <s v="Actividades del sector público, que realiza en for"/>
    <s v="11_24"/>
    <x v="4"/>
    <n v="6"/>
    <x v="0"/>
    <n v="49"/>
    <x v="8"/>
    <s v="031_24"/>
    <s v="DESPACHO DE LA COORDINACIÓN GENERAL DE G"/>
    <x v="0"/>
    <x v="1"/>
    <x v="1"/>
    <x v="59"/>
    <x v="59"/>
    <n v="0"/>
    <s v="SIN DESCRIPCIÓN PARA DESTINOS 00"/>
    <n v="21624"/>
    <n v="1624"/>
    <n v="5104"/>
    <n v="0"/>
    <n v="0"/>
    <n v="0"/>
    <n v="0"/>
    <n v="16520"/>
    <n v="0"/>
    <n v="20000"/>
    <n v="0"/>
    <n v="0"/>
    <n v="20000"/>
    <n v="1624"/>
    <n v="-20000"/>
    <m/>
    <n v="0"/>
    <m/>
    <m/>
    <n v="0"/>
    <n v="21624"/>
    <n v="16520"/>
  </r>
  <r>
    <s v="1.1-00-2405_24621015_2431110"/>
    <s v="1.1-00-24"/>
    <x v="1"/>
    <s v="1.3.4"/>
    <x v="0"/>
    <x v="0"/>
    <x v="0"/>
    <s v="E"/>
    <s v="Actividades del sector público, que realiza en for"/>
    <s v="05_24"/>
    <x v="0"/>
    <n v="6"/>
    <x v="0"/>
    <n v="21"/>
    <x v="5"/>
    <s v="015_24"/>
    <s v="DIRECCIÓN GENERAL DE ADMINISTRACIÓN"/>
    <x v="0"/>
    <x v="2"/>
    <x v="2"/>
    <x v="60"/>
    <x v="60"/>
    <n v="0"/>
    <s v="SIN DESCRIPCIÓN PARA DESTINOS 00"/>
    <n v="5820000"/>
    <n v="5820000"/>
    <n v="4469727.99"/>
    <n v="4469727.99"/>
    <n v="2814577.99"/>
    <n v="2814577.99"/>
    <n v="2814577.99"/>
    <n v="1350272.0099999998"/>
    <n v="0"/>
    <n v="0"/>
    <n v="0"/>
    <n v="0"/>
    <n v="0"/>
    <n v="5820000"/>
    <n v="0"/>
    <m/>
    <n v="0"/>
    <m/>
    <m/>
    <n v="0"/>
    <n v="5820000"/>
    <n v="1350272.0099999998"/>
  </r>
  <r>
    <s v="1.1-00-2407_24334020_2431110"/>
    <s v="1.1-00-24"/>
    <x v="1"/>
    <s v="2.2.4"/>
    <x v="1"/>
    <x v="1"/>
    <x v="5"/>
    <s v="E"/>
    <s v="Actividades del sector público, que realiza en for"/>
    <s v="07_24"/>
    <x v="5"/>
    <n v="3"/>
    <x v="3"/>
    <n v="34"/>
    <x v="10"/>
    <s v="020_24"/>
    <s v="DIRECCIÓN DE ALUMBRADO PÚBLICO"/>
    <x v="0"/>
    <x v="2"/>
    <x v="2"/>
    <x v="60"/>
    <x v="60"/>
    <n v="0"/>
    <s v="SIN DESCRIPCIÓN PARA DESTINOS 00"/>
    <n v="8000000"/>
    <n v="8000000"/>
    <n v="0"/>
    <n v="0"/>
    <n v="0"/>
    <n v="0"/>
    <n v="0"/>
    <n v="8000000"/>
    <n v="0"/>
    <n v="0"/>
    <n v="0"/>
    <n v="0"/>
    <n v="0"/>
    <n v="0"/>
    <n v="-8000000"/>
    <m/>
    <n v="0"/>
    <n v="7452580.0699999928"/>
    <m/>
    <n v="7452580.0699999928"/>
    <n v="15452580.069999993"/>
    <n v="15452580.069999993"/>
  </r>
  <r>
    <s v="2.5-02-2407_24334020_2431110"/>
    <s v="2.5-02-24"/>
    <x v="4"/>
    <s v="2.2.4"/>
    <x v="1"/>
    <x v="1"/>
    <x v="5"/>
    <s v="E"/>
    <s v="Actividades del sector público, que realiza en for"/>
    <s v="07_24"/>
    <x v="5"/>
    <n v="3"/>
    <x v="3"/>
    <n v="34"/>
    <x v="10"/>
    <s v="020_24"/>
    <s v="DIRECCIÓN DE ALUMBRADO PÚBLICO"/>
    <x v="0"/>
    <x v="2"/>
    <x v="2"/>
    <x v="60"/>
    <x v="60"/>
    <n v="0"/>
    <s v="SIN DESCRIPCIÓN PARA DESTINOS 00"/>
    <n v="87267283.930000007"/>
    <n v="75088733.549999997"/>
    <n v="47359932"/>
    <n v="47359932"/>
    <n v="47359932"/>
    <n v="47359932"/>
    <n v="47359932"/>
    <n v="39907351.930000007"/>
    <n v="12178550.380000001"/>
    <n v="0"/>
    <n v="0"/>
    <n v="0"/>
    <n v="12178550.380000001"/>
    <n v="95267283.930000007"/>
    <n v="8000000"/>
    <m/>
    <n v="0"/>
    <m/>
    <m/>
    <n v="0"/>
    <n v="87267283.930000007"/>
    <n v="39907351.930000007"/>
  </r>
  <r>
    <s v="1.1-00-2407_24236022_2431110"/>
    <s v="1.1-00-24"/>
    <x v="1"/>
    <s v="2.2.7"/>
    <x v="1"/>
    <x v="1"/>
    <x v="1"/>
    <s v="E"/>
    <s v="Actividades del sector público, que realiza en for"/>
    <s v="07_24"/>
    <x v="5"/>
    <n v="2"/>
    <x v="7"/>
    <n v="36"/>
    <x v="23"/>
    <s v="022_24"/>
    <s v="DIRECCIÓN GENERAL DE AGUA POTABLE Y SANE"/>
    <x v="0"/>
    <x v="2"/>
    <x v="2"/>
    <x v="60"/>
    <x v="60"/>
    <n v="0"/>
    <s v="SIN DESCRIPCIÓN PARA DESTINOS 00"/>
    <n v="223000000"/>
    <n v="180000000"/>
    <n v="121759489.5"/>
    <n v="121759489.5"/>
    <n v="121759489.5"/>
    <n v="121759489.5"/>
    <n v="121759489.5"/>
    <n v="101240510.5"/>
    <n v="0"/>
    <n v="43000000"/>
    <n v="0"/>
    <n v="0"/>
    <n v="43000000"/>
    <n v="223000000"/>
    <n v="0"/>
    <m/>
    <n v="0"/>
    <n v="1540000"/>
    <m/>
    <n v="1540000"/>
    <n v="224540000"/>
    <n v="102780510.5"/>
  </r>
  <r>
    <s v="1.1-00-2405_24621015_2431410"/>
    <s v="1.1-00-24"/>
    <x v="1"/>
    <s v="1.3.4"/>
    <x v="0"/>
    <x v="0"/>
    <x v="0"/>
    <s v="E"/>
    <s v="Actividades del sector público, que realiza en for"/>
    <s v="05_24"/>
    <x v="0"/>
    <n v="6"/>
    <x v="0"/>
    <n v="21"/>
    <x v="5"/>
    <s v="015_24"/>
    <s v="DIRECCIÓN GENERAL DE ADMINISTRACIÓN"/>
    <x v="0"/>
    <x v="2"/>
    <x v="2"/>
    <x v="61"/>
    <x v="61"/>
    <n v="0"/>
    <s v="SIN DESCRIPCIÓN PARA DESTINOS 00"/>
    <n v="720000"/>
    <n v="720000"/>
    <n v="522000"/>
    <n v="522000"/>
    <n v="277796.71000000002"/>
    <n v="277796.71000000002"/>
    <n v="277796.71000000002"/>
    <n v="198000"/>
    <n v="0"/>
    <n v="0"/>
    <n v="0"/>
    <n v="0"/>
    <n v="0"/>
    <n v="720000"/>
    <n v="0"/>
    <m/>
    <n v="0"/>
    <m/>
    <m/>
    <n v="0"/>
    <n v="720000"/>
    <n v="198000"/>
  </r>
  <r>
    <s v="1.1-00-2411_24649031_2431410"/>
    <s v="1.1-00-24"/>
    <x v="1"/>
    <s v="3.8.4"/>
    <x v="2"/>
    <x v="4"/>
    <x v="4"/>
    <s v="E"/>
    <s v="Actividades del sector público, que realiza en for"/>
    <s v="11_24"/>
    <x v="4"/>
    <n v="6"/>
    <x v="0"/>
    <n v="49"/>
    <x v="8"/>
    <s v="031_24"/>
    <s v="DESPACHO DE LA COORDINACIÓN GENERAL DE G"/>
    <x v="0"/>
    <x v="2"/>
    <x v="2"/>
    <x v="61"/>
    <x v="61"/>
    <n v="0"/>
    <s v="SIN DESCRIPCIÓN PARA DESTINOS 00"/>
    <n v="2000000"/>
    <n v="1000000"/>
    <n v="1286437.68"/>
    <n v="1286437.68"/>
    <n v="552287.6"/>
    <n v="552287.6"/>
    <n v="552287.6"/>
    <n v="713562.32000000007"/>
    <n v="0"/>
    <n v="1000000"/>
    <n v="0"/>
    <n v="0"/>
    <n v="1000000"/>
    <n v="2000000"/>
    <n v="0"/>
    <m/>
    <n v="0"/>
    <m/>
    <m/>
    <n v="0"/>
    <n v="2000000"/>
    <n v="713562.32000000007"/>
  </r>
  <r>
    <s v="1.1-00-2411_24649031_2431510"/>
    <s v="1.1-00-24"/>
    <x v="1"/>
    <s v="3.8.4"/>
    <x v="2"/>
    <x v="4"/>
    <x v="4"/>
    <s v="E"/>
    <s v="Actividades del sector público, que realiza en for"/>
    <s v="11_24"/>
    <x v="4"/>
    <n v="6"/>
    <x v="0"/>
    <n v="49"/>
    <x v="8"/>
    <s v="031_24"/>
    <s v="DESPACHO DE LA COORDINACIÓN GENERAL DE G"/>
    <x v="0"/>
    <x v="2"/>
    <x v="2"/>
    <x v="62"/>
    <x v="62"/>
    <n v="0"/>
    <s v="SIN DESCRIPCIÓN PARA DESTINOS 00"/>
    <n v="0"/>
    <n v="0"/>
    <n v="0"/>
    <n v="0"/>
    <n v="0"/>
    <n v="0"/>
    <n v="0"/>
    <n v="0"/>
    <n v="0"/>
    <n v="0"/>
    <n v="0"/>
    <n v="0"/>
    <n v="0"/>
    <n v="0"/>
    <n v="0"/>
    <m/>
    <n v="0"/>
    <m/>
    <m/>
    <n v="0"/>
    <n v="0"/>
    <n v="0"/>
  </r>
  <r>
    <s v="1.1-00-2405_24621015_2431610"/>
    <s v="1.1-00-24"/>
    <x v="1"/>
    <s v="1.3.4"/>
    <x v="0"/>
    <x v="0"/>
    <x v="0"/>
    <s v="E"/>
    <s v="Actividades del sector público, que realiza en for"/>
    <s v="05_24"/>
    <x v="0"/>
    <n v="6"/>
    <x v="0"/>
    <n v="21"/>
    <x v="5"/>
    <s v="015_24"/>
    <s v="DIRECCIÓN GENERAL DE ADMINISTRACIÓN"/>
    <x v="0"/>
    <x v="2"/>
    <x v="2"/>
    <x v="63"/>
    <x v="63"/>
    <n v="0"/>
    <s v="SIN DESCRIPCIÓN PARA DESTINOS 00"/>
    <n v="2700000"/>
    <n v="2700000"/>
    <n v="1835584"/>
    <n v="1835584"/>
    <n v="823020"/>
    <n v="823020"/>
    <n v="823020"/>
    <n v="864416"/>
    <n v="0"/>
    <n v="0"/>
    <n v="0"/>
    <n v="0"/>
    <n v="0"/>
    <n v="2700000"/>
    <n v="0"/>
    <m/>
    <n v="0"/>
    <m/>
    <m/>
    <n v="0"/>
    <n v="2700000"/>
    <n v="864416"/>
  </r>
  <r>
    <s v="1.1-00-2408_24741025_2431610"/>
    <s v="1.1-00-24"/>
    <x v="1"/>
    <s v="1.7.1"/>
    <x v="0"/>
    <x v="3"/>
    <x v="9"/>
    <s v="R"/>
    <s v="Solamente actividades específicas, distintas a las"/>
    <s v="08_24"/>
    <x v="7"/>
    <n v="7"/>
    <x v="4"/>
    <n v="41"/>
    <x v="16"/>
    <s v="025_24"/>
    <s v="DESPACHO DE LA COMISARÍA DE LA POLICÍA P"/>
    <x v="0"/>
    <x v="2"/>
    <x v="2"/>
    <x v="63"/>
    <x v="63"/>
    <n v="0"/>
    <s v="SIN DESCRIPCIÓN PARA DESTINOS 00"/>
    <n v="230000"/>
    <n v="230000"/>
    <n v="163881.9"/>
    <n v="163881.9"/>
    <n v="91045.5"/>
    <n v="72836.399999999994"/>
    <n v="72836.399999999994"/>
    <n v="66118.100000000006"/>
    <n v="0"/>
    <n v="0"/>
    <n v="0"/>
    <n v="0"/>
    <n v="0"/>
    <n v="230000"/>
    <n v="0"/>
    <m/>
    <n v="0"/>
    <m/>
    <m/>
    <n v="0"/>
    <n v="230000"/>
    <n v="66118.100000000006"/>
  </r>
  <r>
    <s v="1.1-00-2411_24649031_2431610"/>
    <s v="1.1-00-24"/>
    <x v="1"/>
    <s v="3.8.4"/>
    <x v="2"/>
    <x v="4"/>
    <x v="4"/>
    <s v="E"/>
    <s v="Actividades del sector público, que realiza en for"/>
    <s v="11_24"/>
    <x v="4"/>
    <n v="6"/>
    <x v="0"/>
    <n v="49"/>
    <x v="8"/>
    <s v="031_24"/>
    <s v="DESPACHO DE LA COORDINACIÓN GENERAL DE G"/>
    <x v="0"/>
    <x v="2"/>
    <x v="2"/>
    <x v="63"/>
    <x v="63"/>
    <n v="0"/>
    <s v="SIN DESCRIPCIÓN PARA DESTINOS 00"/>
    <n v="123522.4"/>
    <n v="1000000"/>
    <n v="90201.600000000006"/>
    <n v="90201.600000000006"/>
    <n v="54507.12"/>
    <n v="39300.800000000003"/>
    <n v="7725.6"/>
    <n v="33320.799999999988"/>
    <n v="0"/>
    <n v="6407022.4000000004"/>
    <n v="0"/>
    <n v="7311500"/>
    <n v="-904477.6"/>
    <n v="7097022.4000000004"/>
    <n v="6973500"/>
    <m/>
    <n v="0"/>
    <m/>
    <m/>
    <n v="0"/>
    <n v="123522.4"/>
    <n v="33320.799999999988"/>
  </r>
  <r>
    <s v="1.1-00-2411_24649031_2431710"/>
    <s v="1.1-00-24"/>
    <x v="1"/>
    <s v="3.8.4"/>
    <x v="2"/>
    <x v="4"/>
    <x v="4"/>
    <s v="E"/>
    <s v="Actividades del sector público, que realiza en for"/>
    <s v="11_24"/>
    <x v="4"/>
    <n v="6"/>
    <x v="0"/>
    <n v="49"/>
    <x v="8"/>
    <s v="031_24"/>
    <s v="DESPACHO DE LA COORDINACIÓN GENERAL DE G"/>
    <x v="0"/>
    <x v="2"/>
    <x v="2"/>
    <x v="64"/>
    <x v="64"/>
    <n v="0"/>
    <s v="SIN DESCRIPCIÓN PARA DESTINOS 00"/>
    <n v="20000"/>
    <n v="0"/>
    <n v="16008"/>
    <n v="16008"/>
    <n v="0"/>
    <n v="0"/>
    <n v="0"/>
    <n v="3992"/>
    <n v="0"/>
    <n v="20000"/>
    <n v="0"/>
    <n v="0"/>
    <n v="20000"/>
    <n v="0"/>
    <n v="-20000"/>
    <m/>
    <n v="0"/>
    <m/>
    <m/>
    <n v="0"/>
    <n v="20000"/>
    <n v="3992"/>
  </r>
  <r>
    <s v="1.1-00-2401_2464004_2431810"/>
    <s v="1.1-00-24"/>
    <x v="1"/>
    <s v="1.3.4"/>
    <x v="0"/>
    <x v="0"/>
    <x v="0"/>
    <s v="E"/>
    <s v="Actividades del sector público, que realiza en for"/>
    <s v="01_24"/>
    <x v="8"/>
    <n v="6"/>
    <x v="0"/>
    <n v="4"/>
    <x v="32"/>
    <s v="004_24"/>
    <s v="DIRECCIÓN DE COMUNICACIÓN"/>
    <x v="0"/>
    <x v="2"/>
    <x v="2"/>
    <x v="65"/>
    <x v="65"/>
    <n v="0"/>
    <s v="SIN DESCRIPCIÓN PARA DESTINOS 00"/>
    <n v="5000"/>
    <n v="5000"/>
    <n v="0"/>
    <n v="0"/>
    <n v="0"/>
    <n v="0"/>
    <n v="0"/>
    <n v="5000"/>
    <n v="0"/>
    <n v="0"/>
    <n v="0"/>
    <n v="0"/>
    <n v="0"/>
    <n v="5000"/>
    <n v="0"/>
    <m/>
    <n v="0"/>
    <m/>
    <m/>
    <n v="0"/>
    <n v="5000"/>
    <n v="5000"/>
  </r>
  <r>
    <s v="1.1-00-2404_24618012_2431810"/>
    <s v="1.1-00-24"/>
    <x v="1"/>
    <s v="1.3.4"/>
    <x v="0"/>
    <x v="0"/>
    <x v="0"/>
    <s v="M"/>
    <s v="Actividades de apoyo administrativo desarrolladas "/>
    <s v="04_24"/>
    <x v="2"/>
    <n v="6"/>
    <x v="0"/>
    <n v="18"/>
    <x v="4"/>
    <s v="012_24"/>
    <s v="DIRECCIÓN DE PROCESOS ADMINISTRATIVOS Y"/>
    <x v="0"/>
    <x v="2"/>
    <x v="2"/>
    <x v="65"/>
    <x v="65"/>
    <n v="0"/>
    <s v="SIN DESCRIPCIÓN PARA DESTINOS 00"/>
    <n v="13000"/>
    <n v="5500"/>
    <n v="5395.02"/>
    <n v="5395.02"/>
    <n v="5395.02"/>
    <n v="5395.02"/>
    <n v="5395.02"/>
    <n v="7604.98"/>
    <n v="0"/>
    <n v="7500"/>
    <n v="0"/>
    <n v="0"/>
    <n v="7500"/>
    <n v="5500"/>
    <n v="-7500"/>
    <m/>
    <n v="0"/>
    <n v="5000"/>
    <m/>
    <n v="5000"/>
    <n v="18000"/>
    <n v="12604.98"/>
  </r>
  <r>
    <s v="1.1-00-2408_24740025_2431810"/>
    <s v="1.1-00-24"/>
    <x v="1"/>
    <s v="1.7.1"/>
    <x v="0"/>
    <x v="3"/>
    <x v="9"/>
    <s v="R"/>
    <s v="Solamente actividades específicas, distintas a las"/>
    <s v="08_24"/>
    <x v="7"/>
    <n v="7"/>
    <x v="4"/>
    <n v="40"/>
    <x v="33"/>
    <s v="025_24"/>
    <s v="DESPACHO DE LA COMISARÍA DE LA POLICÍA P"/>
    <x v="0"/>
    <x v="2"/>
    <x v="2"/>
    <x v="65"/>
    <x v="65"/>
    <n v="0"/>
    <s v="SIN DESCRIPCIÓN PARA DESTINOS 00"/>
    <n v="10000"/>
    <n v="10000"/>
    <n v="0"/>
    <n v="0"/>
    <n v="0"/>
    <n v="0"/>
    <n v="0"/>
    <n v="10000"/>
    <n v="0"/>
    <n v="0"/>
    <n v="0"/>
    <n v="0"/>
    <n v="0"/>
    <n v="10000"/>
    <n v="0"/>
    <m/>
    <n v="0"/>
    <m/>
    <m/>
    <n v="0"/>
    <n v="10000"/>
    <n v="10000"/>
  </r>
  <r>
    <s v="1.1-00-2411_24649031_2431810"/>
    <s v="1.1-00-24"/>
    <x v="1"/>
    <s v="3.8.4"/>
    <x v="2"/>
    <x v="4"/>
    <x v="4"/>
    <s v="E"/>
    <s v="Actividades del sector público, que realiza en for"/>
    <s v="11_24"/>
    <x v="4"/>
    <n v="6"/>
    <x v="0"/>
    <n v="49"/>
    <x v="8"/>
    <s v="031_24"/>
    <s v="DESPACHO DE LA COORDINACIÓN GENERAL DE G"/>
    <x v="0"/>
    <x v="2"/>
    <x v="2"/>
    <x v="65"/>
    <x v="65"/>
    <n v="0"/>
    <s v="SIN DESCRIPCIÓN PARA DESTINOS 00"/>
    <n v="1500"/>
    <n v="0"/>
    <n v="795.16"/>
    <n v="795.16"/>
    <n v="795.16"/>
    <n v="795.16"/>
    <n v="795.16"/>
    <n v="704.84"/>
    <n v="0"/>
    <n v="1500"/>
    <n v="0"/>
    <n v="0"/>
    <n v="1500"/>
    <n v="0"/>
    <n v="-1500"/>
    <m/>
    <n v="0"/>
    <m/>
    <m/>
    <n v="0"/>
    <n v="1500"/>
    <n v="704.84"/>
  </r>
  <r>
    <s v="1.1-00-2405_24621015_2431810"/>
    <s v="1.1-00-24"/>
    <x v="1"/>
    <s v="1.3.4"/>
    <x v="0"/>
    <x v="0"/>
    <x v="0"/>
    <s v="E"/>
    <s v="Actividades del sector público, que realiza en for"/>
    <s v="05_24"/>
    <x v="0"/>
    <n v="6"/>
    <x v="0"/>
    <n v="21"/>
    <x v="5"/>
    <s v="015_24"/>
    <s v="DIRECCIÓN GENERAL DE ADMINISTRACIÓN"/>
    <x v="0"/>
    <x v="2"/>
    <x v="2"/>
    <x v="65"/>
    <x v="65"/>
    <n v="0"/>
    <s v="SIN DESCRIPCIÓN PARA DESTINOS 00"/>
    <n v="362"/>
    <n v="0"/>
    <n v="361.98"/>
    <n v="361.98"/>
    <n v="361.98"/>
    <n v="0"/>
    <n v="0"/>
    <n v="1.999999999998181E-2"/>
    <n v="0"/>
    <n v="362"/>
    <n v="0"/>
    <n v="0"/>
    <n v="362"/>
    <n v="0"/>
    <n v="-362"/>
    <m/>
    <n v="0"/>
    <m/>
    <m/>
    <n v="0"/>
    <n v="362"/>
    <n v="1.999999999998181E-2"/>
  </r>
  <r>
    <s v="1.1-00-2404_24618012_24321134"/>
    <s v="1.1-00-24"/>
    <x v="1"/>
    <s v="1.3.4"/>
    <x v="0"/>
    <x v="0"/>
    <x v="0"/>
    <s v="M"/>
    <s v="Actividades de apoyo administrativo desarrolladas "/>
    <s v="04_24"/>
    <x v="2"/>
    <n v="6"/>
    <x v="0"/>
    <n v="18"/>
    <x v="4"/>
    <s v="012_24"/>
    <s v="DIRECCIÓN DE PROCESOS ADMINISTRATIVOS Y"/>
    <x v="0"/>
    <x v="2"/>
    <x v="2"/>
    <x v="66"/>
    <x v="66"/>
    <n v="34"/>
    <s v="PA/442/2021-2024"/>
    <n v="0"/>
    <n v="0"/>
    <n v="2000000"/>
    <n v="2000000"/>
    <n v="2000000"/>
    <n v="2000000"/>
    <n v="2000000"/>
    <n v="-2000000"/>
    <n v="0"/>
    <n v="0"/>
    <n v="0"/>
    <n v="0"/>
    <n v="0"/>
    <n v="0"/>
    <n v="0"/>
    <m/>
    <n v="2000000"/>
    <m/>
    <m/>
    <n v="2000000"/>
    <n v="2000000"/>
    <n v="0"/>
  </r>
  <r>
    <s v="1.1-00-2404_24618012_24321136"/>
    <s v="1.1-00-24"/>
    <x v="1"/>
    <s v="1.3.4"/>
    <x v="0"/>
    <x v="0"/>
    <x v="0"/>
    <s v="M"/>
    <s v="Actividades de apoyo administrativo desarrolladas "/>
    <s v="04_24"/>
    <x v="2"/>
    <n v="6"/>
    <x v="0"/>
    <n v="18"/>
    <x v="4"/>
    <s v="012_24"/>
    <s v="DIRECCIÓN DE PROCESOS ADMINISTRATIVOS Y"/>
    <x v="0"/>
    <x v="2"/>
    <x v="2"/>
    <x v="66"/>
    <x v="66"/>
    <n v="36"/>
    <s v="PA/466/2021-2024"/>
    <n v="0"/>
    <n v="0"/>
    <n v="928551.63"/>
    <n v="928551.63"/>
    <n v="928551.63"/>
    <n v="928551.63"/>
    <n v="928551.63"/>
    <n v="-928551.63"/>
    <n v="0"/>
    <n v="0"/>
    <n v="0"/>
    <n v="0"/>
    <n v="0"/>
    <n v="0"/>
    <n v="0"/>
    <m/>
    <n v="928551.63"/>
    <m/>
    <m/>
    <n v="928551.63"/>
    <n v="928551.63"/>
    <n v="0"/>
  </r>
  <r>
    <s v="1.1-00-2405_24621015_2432210"/>
    <s v="1.1-00-24"/>
    <x v="1"/>
    <s v="1.3.4"/>
    <x v="0"/>
    <x v="0"/>
    <x v="0"/>
    <s v="E"/>
    <s v="Actividades del sector público, que realiza en for"/>
    <s v="05_24"/>
    <x v="0"/>
    <n v="6"/>
    <x v="0"/>
    <n v="21"/>
    <x v="5"/>
    <s v="015_24"/>
    <s v="DIRECCIÓN GENERAL DE ADMINISTRACIÓN"/>
    <x v="0"/>
    <x v="2"/>
    <x v="2"/>
    <x v="67"/>
    <x v="67"/>
    <n v="0"/>
    <s v="SIN DESCRIPCIÓN PARA DESTINOS 00"/>
    <n v="1674000"/>
    <n v="1500000"/>
    <n v="1604946.17"/>
    <n v="1604946.17"/>
    <n v="1138422.8700000001"/>
    <n v="1122836.18"/>
    <n v="1049094.18"/>
    <n v="69053.830000000075"/>
    <n v="0"/>
    <n v="174000"/>
    <n v="0"/>
    <n v="0"/>
    <n v="174000"/>
    <n v="2698000"/>
    <n v="1024000"/>
    <m/>
    <n v="0"/>
    <m/>
    <m/>
    <n v="0"/>
    <n v="1674000"/>
    <n v="69053.830000000075"/>
  </r>
  <r>
    <s v="1.1-00-2406_24529017_2432210"/>
    <s v="1.1-00-24"/>
    <x v="1"/>
    <s v="2.4.2"/>
    <x v="1"/>
    <x v="9"/>
    <x v="13"/>
    <s v="F"/>
    <s v="Actividades destinadas a la promoción y fomento de"/>
    <s v="06_24"/>
    <x v="11"/>
    <n v="5"/>
    <x v="5"/>
    <n v="29"/>
    <x v="25"/>
    <s v="017_24"/>
    <s v="DIRECCIÓN GENERAL DE CULTURA"/>
    <x v="0"/>
    <x v="2"/>
    <x v="2"/>
    <x v="67"/>
    <x v="67"/>
    <n v="0"/>
    <s v="SIN DESCRIPCIÓN PARA DESTINOS 00"/>
    <n v="0"/>
    <n v="348000"/>
    <n v="0"/>
    <n v="0"/>
    <n v="0"/>
    <n v="0"/>
    <n v="0"/>
    <n v="0"/>
    <n v="0"/>
    <n v="0"/>
    <n v="0"/>
    <n v="348000"/>
    <n v="-348000"/>
    <n v="348000"/>
    <n v="348000"/>
    <m/>
    <n v="0"/>
    <m/>
    <m/>
    <n v="0"/>
    <n v="0"/>
    <n v="0"/>
  </r>
  <r>
    <s v="1.1-00-2405_24621015_2432310"/>
    <s v="1.1-00-24"/>
    <x v="1"/>
    <s v="1.3.4"/>
    <x v="0"/>
    <x v="0"/>
    <x v="0"/>
    <s v="E"/>
    <s v="Actividades del sector público, que realiza en for"/>
    <s v="05_24"/>
    <x v="0"/>
    <n v="6"/>
    <x v="0"/>
    <n v="21"/>
    <x v="5"/>
    <s v="015_24"/>
    <s v="DIRECCIÓN GENERAL DE ADMINISTRACIÓN"/>
    <x v="0"/>
    <x v="2"/>
    <x v="2"/>
    <x v="68"/>
    <x v="68"/>
    <n v="0"/>
    <s v="SIN DESCRIPCIÓN PARA DESTINOS 00"/>
    <n v="3000000"/>
    <n v="3000000"/>
    <n v="0"/>
    <n v="0"/>
    <n v="0"/>
    <n v="0"/>
    <n v="0"/>
    <n v="3000000"/>
    <n v="0"/>
    <n v="0"/>
    <n v="0"/>
    <n v="0"/>
    <n v="0"/>
    <n v="3000000"/>
    <n v="0"/>
    <m/>
    <n v="0"/>
    <m/>
    <m/>
    <n v="0"/>
    <n v="3000000"/>
    <n v="3000000"/>
  </r>
  <r>
    <s v="1.1-00-2411_24650031_2432310"/>
    <s v="1.1-00-24"/>
    <x v="1"/>
    <s v="3.8.4"/>
    <x v="2"/>
    <x v="4"/>
    <x v="4"/>
    <s v="E"/>
    <s v="Actividades del sector público, que realiza en for"/>
    <s v="11_24"/>
    <x v="4"/>
    <n v="6"/>
    <x v="0"/>
    <n v="50"/>
    <x v="34"/>
    <s v="031_24"/>
    <s v="DESPACHO DE LA COORDINACIÓN GENERAL DE G"/>
    <x v="0"/>
    <x v="2"/>
    <x v="2"/>
    <x v="68"/>
    <x v="68"/>
    <n v="0"/>
    <s v="SIN DESCRIPCIÓN PARA DESTINOS 00"/>
    <n v="5651997"/>
    <n v="1000000"/>
    <n v="4324721.4000000004"/>
    <n v="4135270.2"/>
    <n v="2436922.38"/>
    <n v="2436922.38"/>
    <n v="2436922.38"/>
    <n v="1327275.5999999996"/>
    <n v="0"/>
    <n v="4651997"/>
    <n v="0"/>
    <n v="0"/>
    <n v="4651997"/>
    <n v="5651997"/>
    <n v="0"/>
    <m/>
    <n v="0"/>
    <m/>
    <m/>
    <n v="0"/>
    <n v="5651997"/>
    <n v="1327275.5999999996"/>
  </r>
  <r>
    <s v="2.5-02-2402_24313009_2432510"/>
    <s v="2.5-02-24"/>
    <x v="4"/>
    <s v="1.7.2"/>
    <x v="0"/>
    <x v="3"/>
    <x v="3"/>
    <s v="E"/>
    <s v="Actividades del sector público, que realiza en for"/>
    <s v="02_24"/>
    <x v="1"/>
    <n v="3"/>
    <x v="3"/>
    <n v="13"/>
    <x v="35"/>
    <s v="009_24"/>
    <s v="DIRECCIÓN GENERAL ADJUNTA DE PROTECCIÓN"/>
    <x v="0"/>
    <x v="2"/>
    <x v="2"/>
    <x v="69"/>
    <x v="69"/>
    <n v="0"/>
    <s v="SIN DESCRIPCIÓN PARA DESTINOS 00"/>
    <n v="9003456"/>
    <n v="9003456"/>
    <n v="7202764.7999999998"/>
    <n v="7202764.7999999998"/>
    <n v="6602534.4000000004"/>
    <n v="6602534.4000000004"/>
    <n v="6602534.4000000004"/>
    <n v="1800691.2000000002"/>
    <n v="0"/>
    <n v="0"/>
    <n v="0"/>
    <n v="0"/>
    <n v="0"/>
    <n v="9003456"/>
    <n v="0"/>
    <m/>
    <n v="0"/>
    <m/>
    <m/>
    <n v="0"/>
    <n v="9003456"/>
    <n v="1800691.2000000002"/>
  </r>
  <r>
    <s v="1.1-00-2402_24115010_2432510"/>
    <s v="1.1-00-24"/>
    <x v="1"/>
    <s v="1.3.4"/>
    <x v="0"/>
    <x v="0"/>
    <x v="0"/>
    <s v="F"/>
    <s v="Actividades destinadas a la promoción y fomento de"/>
    <s v="02_24"/>
    <x v="1"/>
    <n v="1"/>
    <x v="1"/>
    <n v="15"/>
    <x v="13"/>
    <s v="010_24"/>
    <s v="DIRECCIÓN GENERAL DE CULTURA DE LA PAZ Y CORRESPONSABILIDAD"/>
    <x v="0"/>
    <x v="2"/>
    <x v="2"/>
    <x v="69"/>
    <x v="69"/>
    <n v="0"/>
    <s v="SIN DESCRIPCIÓN PARA DESTINOS 00"/>
    <n v="0"/>
    <n v="100000"/>
    <n v="0"/>
    <n v="0"/>
    <n v="0"/>
    <n v="0"/>
    <n v="0"/>
    <n v="0"/>
    <n v="0"/>
    <n v="0"/>
    <n v="0"/>
    <n v="100000"/>
    <n v="-100000"/>
    <n v="100000"/>
    <n v="100000"/>
    <m/>
    <n v="0"/>
    <m/>
    <m/>
    <n v="0"/>
    <n v="0"/>
    <n v="0"/>
  </r>
  <r>
    <s v="1.1-00-2405_24621015_2432510"/>
    <s v="1.1-00-24"/>
    <x v="1"/>
    <s v="1.3.4"/>
    <x v="0"/>
    <x v="0"/>
    <x v="0"/>
    <s v="E"/>
    <s v="Actividades del sector público, que realiza en for"/>
    <s v="05_24"/>
    <x v="0"/>
    <n v="6"/>
    <x v="0"/>
    <n v="21"/>
    <x v="5"/>
    <s v="015_24"/>
    <s v="DIRECCIÓN GENERAL DE ADMINISTRACIÓN"/>
    <x v="0"/>
    <x v="2"/>
    <x v="2"/>
    <x v="69"/>
    <x v="69"/>
    <n v="0"/>
    <s v="SIN DESCRIPCIÓN PARA DESTINOS 00"/>
    <n v="35849789.109999999"/>
    <n v="0"/>
    <n v="0"/>
    <n v="0"/>
    <n v="0"/>
    <n v="0"/>
    <n v="0"/>
    <n v="35849789.109999999"/>
    <n v="0"/>
    <n v="35849789.109999999"/>
    <n v="0"/>
    <n v="0"/>
    <n v="35849789.109999999"/>
    <n v="38806666.080000013"/>
    <n v="2956876.9700000137"/>
    <m/>
    <n v="0"/>
    <n v="5371412.3399999999"/>
    <m/>
    <n v="5371412.3399999999"/>
    <n v="41221201.450000003"/>
    <n v="41221201.450000003"/>
  </r>
  <r>
    <s v="2.5-02-2405_24621015_2432510"/>
    <s v="2.5-02-24"/>
    <x v="4"/>
    <s v="1.3.4"/>
    <x v="0"/>
    <x v="0"/>
    <x v="0"/>
    <s v="E"/>
    <s v="Actividades del sector público, que realiza en for"/>
    <s v="05_24"/>
    <x v="0"/>
    <n v="6"/>
    <x v="0"/>
    <n v="21"/>
    <x v="5"/>
    <s v="015_24"/>
    <s v="DIRECCIÓN GENERAL DE ADMINISTRACIÓN"/>
    <x v="0"/>
    <x v="2"/>
    <x v="2"/>
    <x v="69"/>
    <x v="69"/>
    <n v="0"/>
    <s v="SIN DESCRIPCIÓN PARA DESTINOS 00"/>
    <n v="79789885.069999993"/>
    <n v="75218705.450000003"/>
    <n v="78965672.739999995"/>
    <n v="78965672.739999995"/>
    <n v="55731905.670000002"/>
    <n v="46099804.859999999"/>
    <n v="46099804.859999999"/>
    <n v="824212.32999999821"/>
    <n v="4571179.62"/>
    <n v="0"/>
    <n v="0"/>
    <n v="0"/>
    <n v="4571179.62"/>
    <n v="76833008.099999994"/>
    <n v="0"/>
    <m/>
    <n v="0"/>
    <m/>
    <n v="-267412.33"/>
    <n v="-267412.33"/>
    <n v="79522472.739999995"/>
    <n v="556800"/>
  </r>
  <r>
    <s v="1.1-00-2407_24333019_2432610"/>
    <s v="1.1-00-24"/>
    <x v="1"/>
    <s v="1.3.4"/>
    <x v="0"/>
    <x v="0"/>
    <x v="0"/>
    <s v="E"/>
    <s v="Actividades del sector público, que realiza en for"/>
    <s v="07_24"/>
    <x v="5"/>
    <n v="3"/>
    <x v="3"/>
    <n v="33"/>
    <x v="9"/>
    <s v="019_24"/>
    <s v="DIRECCIÓN ADMINISTRATIVA DE INFRAESTRUCT"/>
    <x v="0"/>
    <x v="2"/>
    <x v="2"/>
    <x v="70"/>
    <x v="70"/>
    <n v="0"/>
    <s v="SIN DESCRIPCIÓN PARA DESTINOS 00"/>
    <n v="25627079.98"/>
    <n v="5000000"/>
    <n v="24642626"/>
    <n v="17852078.800000001"/>
    <n v="13017546.800000001"/>
    <n v="13017546.800000001"/>
    <n v="12278394.800000001"/>
    <n v="984453.98000000045"/>
    <n v="0"/>
    <n v="20969672"/>
    <n v="0"/>
    <n v="0"/>
    <n v="20969672"/>
    <n v="13740256"/>
    <n v="-11886823.98"/>
    <m/>
    <n v="0"/>
    <m/>
    <n v="-554902.56000000006"/>
    <n v="-554902.56000000006"/>
    <n v="25072177.420000002"/>
    <n v="429551.42000000179"/>
  </r>
  <r>
    <s v="1.1-00-2407_24236022_2432610"/>
    <s v="1.1-00-24"/>
    <x v="1"/>
    <s v="2.2.7"/>
    <x v="1"/>
    <x v="1"/>
    <x v="1"/>
    <s v="E"/>
    <s v="Actividades del sector público, que realiza en for"/>
    <s v="07_24"/>
    <x v="5"/>
    <n v="2"/>
    <x v="7"/>
    <n v="36"/>
    <x v="23"/>
    <s v="022_24"/>
    <s v="DIRECCIÓN GENERAL DE AGUA POTABLE Y SANE"/>
    <x v="0"/>
    <x v="2"/>
    <x v="2"/>
    <x v="70"/>
    <x v="70"/>
    <n v="0"/>
    <s v="SIN DESCRIPCIÓN PARA DESTINOS 00"/>
    <n v="77000000"/>
    <n v="65000000"/>
    <n v="62437487.200000003"/>
    <n v="62437487.200000003"/>
    <n v="48756799.840000004"/>
    <n v="46429143.840000004"/>
    <n v="44938775.840000004"/>
    <n v="14562512.799999997"/>
    <n v="0"/>
    <n v="12000000"/>
    <n v="0"/>
    <n v="0"/>
    <n v="12000000"/>
    <n v="65000000"/>
    <n v="-12000000"/>
    <m/>
    <n v="0"/>
    <n v="1500000"/>
    <m/>
    <n v="1500000"/>
    <n v="78500000"/>
    <n v="16062512.799999997"/>
  </r>
  <r>
    <s v="1.1-00-2409_24842026_24326121"/>
    <s v="1.1-00-24"/>
    <x v="1"/>
    <s v="3.1.1"/>
    <x v="2"/>
    <x v="7"/>
    <x v="11"/>
    <s v="E"/>
    <s v="Actividades del sector público, que realiza en for"/>
    <s v="09_24"/>
    <x v="10"/>
    <n v="8"/>
    <x v="6"/>
    <n v="42"/>
    <x v="21"/>
    <s v="026_24"/>
    <s v="DESPACHO DE LA COORDINACIÓN GENERAL DE D"/>
    <x v="0"/>
    <x v="2"/>
    <x v="2"/>
    <x v="70"/>
    <x v="70"/>
    <n v="21"/>
    <s v="LIMPIEZA DE MINAS DE BASALTO"/>
    <n v="586960"/>
    <n v="800000"/>
    <n v="586960"/>
    <n v="586960"/>
    <n v="586960"/>
    <n v="586960"/>
    <n v="586960"/>
    <n v="0"/>
    <n v="0"/>
    <n v="0"/>
    <n v="0"/>
    <n v="213040"/>
    <n v="-213040"/>
    <n v="800000"/>
    <n v="213040"/>
    <m/>
    <n v="0"/>
    <m/>
    <m/>
    <n v="0"/>
    <n v="586960"/>
    <n v="0"/>
  </r>
  <r>
    <s v="1.1-00-2401_2452002_2432910"/>
    <s v="1.1-00-24"/>
    <x v="1"/>
    <s v="1.3.4"/>
    <x v="0"/>
    <x v="0"/>
    <x v="0"/>
    <s v="E"/>
    <s v="Actividades del sector público, que realiza en for"/>
    <s v="01_24"/>
    <x v="8"/>
    <n v="5"/>
    <x v="5"/>
    <n v="2"/>
    <x v="17"/>
    <s v="002_24"/>
    <s v="DIRECCIÓN GENERAL DE RELACIONES PÚBLICAS"/>
    <x v="0"/>
    <x v="2"/>
    <x v="2"/>
    <x v="71"/>
    <x v="71"/>
    <n v="0"/>
    <s v="SIN DESCRIPCIÓN PARA DESTINOS 00"/>
    <n v="0"/>
    <n v="500000"/>
    <n v="0"/>
    <n v="0"/>
    <n v="0"/>
    <n v="0"/>
    <n v="0"/>
    <n v="0"/>
    <n v="0"/>
    <n v="0"/>
    <n v="0"/>
    <n v="500000"/>
    <n v="-500000"/>
    <n v="0"/>
    <n v="0"/>
    <m/>
    <n v="0"/>
    <m/>
    <m/>
    <n v="0"/>
    <n v="0"/>
    <n v="0"/>
  </r>
  <r>
    <s v="1.1-00-2404_24618012_2432910"/>
    <s v="1.1-00-24"/>
    <x v="1"/>
    <s v="1.3.4"/>
    <x v="0"/>
    <x v="0"/>
    <x v="0"/>
    <s v="M"/>
    <s v="Actividades de apoyo administrativo desarrolladas "/>
    <s v="04_24"/>
    <x v="2"/>
    <n v="6"/>
    <x v="0"/>
    <n v="18"/>
    <x v="4"/>
    <s v="012_24"/>
    <s v="DIRECCIÓN DE PROCESOS ADMINISTRATIVOS Y"/>
    <x v="0"/>
    <x v="2"/>
    <x v="2"/>
    <x v="71"/>
    <x v="71"/>
    <n v="0"/>
    <s v="SIN DESCRIPCIÓN PARA DESTINOS 00"/>
    <n v="140000"/>
    <n v="140000"/>
    <n v="102195.07"/>
    <n v="102195.07"/>
    <n v="56775.05"/>
    <n v="56775.05"/>
    <n v="56775.05"/>
    <n v="37804.929999999993"/>
    <n v="0"/>
    <n v="0"/>
    <n v="0"/>
    <n v="0"/>
    <n v="0"/>
    <n v="140000"/>
    <n v="0"/>
    <m/>
    <n v="0"/>
    <m/>
    <m/>
    <n v="0"/>
    <n v="140000"/>
    <n v="37804.929999999993"/>
  </r>
  <r>
    <s v="1.1-00-2405_24621015_2432910"/>
    <s v="1.1-00-24"/>
    <x v="1"/>
    <s v="1.3.4"/>
    <x v="0"/>
    <x v="0"/>
    <x v="0"/>
    <s v="E"/>
    <s v="Actividades del sector público, que realiza en for"/>
    <s v="05_24"/>
    <x v="0"/>
    <n v="6"/>
    <x v="0"/>
    <n v="21"/>
    <x v="5"/>
    <s v="015_24"/>
    <s v="DIRECCIÓN GENERAL DE ADMINISTRACIÓN"/>
    <x v="0"/>
    <x v="2"/>
    <x v="2"/>
    <x v="71"/>
    <x v="71"/>
    <n v="0"/>
    <s v="SIN DESCRIPCIÓN PARA DESTINOS 00"/>
    <n v="184000"/>
    <n v="10000"/>
    <n v="0"/>
    <n v="0"/>
    <n v="0"/>
    <n v="0"/>
    <n v="0"/>
    <n v="184000"/>
    <n v="0"/>
    <n v="174000"/>
    <n v="0"/>
    <n v="0"/>
    <n v="174000"/>
    <n v="10000"/>
    <n v="-174000"/>
    <m/>
    <n v="0"/>
    <m/>
    <m/>
    <n v="0"/>
    <n v="184000"/>
    <n v="184000"/>
  </r>
  <r>
    <s v="1.1-00-2409_24842026_2432910"/>
    <s v="1.1-00-24"/>
    <x v="1"/>
    <s v="3.1.1"/>
    <x v="2"/>
    <x v="7"/>
    <x v="11"/>
    <s v="E"/>
    <s v="Actividades del sector público, que realiza en for"/>
    <s v="09_24"/>
    <x v="10"/>
    <n v="8"/>
    <x v="6"/>
    <n v="42"/>
    <x v="21"/>
    <s v="026_24"/>
    <s v="DESPACHO DE LA COORDINACIÓN GENERAL DE D"/>
    <x v="0"/>
    <x v="2"/>
    <x v="2"/>
    <x v="71"/>
    <x v="71"/>
    <n v="0"/>
    <s v="SIN DESCRIPCIÓN PARA DESTINOS 00"/>
    <n v="0"/>
    <n v="42000"/>
    <n v="0"/>
    <n v="0"/>
    <n v="0"/>
    <n v="0"/>
    <n v="0"/>
    <n v="0"/>
    <n v="0"/>
    <n v="0"/>
    <n v="0"/>
    <n v="42000"/>
    <n v="-42000"/>
    <n v="42000"/>
    <n v="42000"/>
    <m/>
    <n v="0"/>
    <m/>
    <m/>
    <n v="0"/>
    <n v="0"/>
    <n v="0"/>
  </r>
  <r>
    <s v="1.1-00-2401_2455005_2432910"/>
    <s v="1.1-00-24"/>
    <x v="1"/>
    <s v="1.3.4"/>
    <x v="0"/>
    <x v="0"/>
    <x v="0"/>
    <s v="E"/>
    <s v="Actividades del sector público, que realiza en for"/>
    <s v="01_24"/>
    <x v="8"/>
    <n v="5"/>
    <x v="5"/>
    <n v="5"/>
    <x v="20"/>
    <s v="005_24"/>
    <s v="DIRECCIÓN GENERAL DE RELACIONES GUBERNAM"/>
    <x v="0"/>
    <x v="2"/>
    <x v="2"/>
    <x v="71"/>
    <x v="71"/>
    <n v="0"/>
    <s v="SIN DESCRIPCIÓN PARA DESTINOS 00"/>
    <n v="500000"/>
    <n v="0"/>
    <n v="356236"/>
    <n v="339416"/>
    <n v="191168"/>
    <n v="191168"/>
    <n v="191168"/>
    <n v="143764"/>
    <n v="0"/>
    <n v="500000"/>
    <n v="0"/>
    <n v="0"/>
    <n v="500000"/>
    <n v="500000"/>
    <n v="0"/>
    <m/>
    <n v="0"/>
    <m/>
    <m/>
    <n v="0"/>
    <n v="500000"/>
    <n v="143764"/>
  </r>
  <r>
    <s v="1.1-00-2403_24117011_2433110"/>
    <s v="1.1-00-24"/>
    <x v="1"/>
    <s v="1.3.5"/>
    <x v="0"/>
    <x v="0"/>
    <x v="10"/>
    <s v="O"/>
    <s v="Actividades que realizan la función pública o cont"/>
    <s v="03_24"/>
    <x v="9"/>
    <n v="1"/>
    <x v="1"/>
    <n v="17"/>
    <x v="19"/>
    <s v="011_24"/>
    <s v="DIRECCIÓN GENERAL JURIDÍCA"/>
    <x v="0"/>
    <x v="2"/>
    <x v="2"/>
    <x v="72"/>
    <x v="72"/>
    <n v="0"/>
    <s v="SIN DESCRIPCIÓN PARA DESTINOS 00"/>
    <n v="2367000"/>
    <n v="2367000"/>
    <n v="1357200"/>
    <n v="1357200"/>
    <n v="754000"/>
    <n v="754000"/>
    <n v="754000"/>
    <n v="1009800"/>
    <n v="0"/>
    <n v="0"/>
    <n v="0"/>
    <n v="0"/>
    <n v="0"/>
    <n v="2367000"/>
    <n v="0"/>
    <m/>
    <n v="0"/>
    <m/>
    <m/>
    <n v="0"/>
    <n v="2367000"/>
    <n v="1009800"/>
  </r>
  <r>
    <s v="1.1-00-2404_24618012_2433110"/>
    <s v="1.1-00-24"/>
    <x v="1"/>
    <s v="1.3.4"/>
    <x v="0"/>
    <x v="0"/>
    <x v="0"/>
    <s v="M"/>
    <s v="Actividades de apoyo administrativo desarrolladas "/>
    <s v="04_24"/>
    <x v="2"/>
    <n v="6"/>
    <x v="0"/>
    <n v="18"/>
    <x v="4"/>
    <s v="012_24"/>
    <s v="DIRECCIÓN DE PROCESOS ADMINISTRATIVOS Y"/>
    <x v="0"/>
    <x v="2"/>
    <x v="2"/>
    <x v="72"/>
    <x v="72"/>
    <n v="0"/>
    <s v="SIN DESCRIPCIÓN PARA DESTINOS 00"/>
    <n v="3325000"/>
    <n v="1500000"/>
    <n v="255200"/>
    <n v="0"/>
    <n v="0"/>
    <n v="0"/>
    <n v="0"/>
    <n v="3069800"/>
    <n v="0"/>
    <n v="1825000"/>
    <n v="0"/>
    <n v="0"/>
    <n v="1825000"/>
    <n v="3325000"/>
    <n v="0"/>
    <m/>
    <n v="0"/>
    <m/>
    <m/>
    <n v="0"/>
    <n v="3325000"/>
    <n v="3069800"/>
  </r>
  <r>
    <s v="1.1-00-2405_24621015_2433110"/>
    <s v="1.1-00-24"/>
    <x v="1"/>
    <s v="1.3.4"/>
    <x v="0"/>
    <x v="0"/>
    <x v="0"/>
    <s v="E"/>
    <s v="Actividades del sector público, que realiza en for"/>
    <s v="05_24"/>
    <x v="0"/>
    <n v="6"/>
    <x v="0"/>
    <n v="21"/>
    <x v="5"/>
    <s v="015_24"/>
    <s v="DIRECCIÓN GENERAL DE ADMINISTRACIÓN"/>
    <x v="0"/>
    <x v="2"/>
    <x v="2"/>
    <x v="72"/>
    <x v="72"/>
    <n v="0"/>
    <s v="SIN DESCRIPCIÓN PARA DESTINOS 00"/>
    <n v="247638"/>
    <n v="250000"/>
    <n v="231420"/>
    <n v="231420"/>
    <n v="0"/>
    <n v="0"/>
    <n v="0"/>
    <n v="16218"/>
    <n v="0"/>
    <n v="0"/>
    <n v="0"/>
    <n v="0"/>
    <n v="0"/>
    <n v="250000"/>
    <n v="2362"/>
    <m/>
    <n v="0"/>
    <m/>
    <m/>
    <n v="0"/>
    <n v="247638"/>
    <n v="16218"/>
  </r>
  <r>
    <s v="1.1-00-2407_24236022_2433110"/>
    <s v="1.1-00-24"/>
    <x v="1"/>
    <s v="2.2.7"/>
    <x v="1"/>
    <x v="1"/>
    <x v="1"/>
    <s v="E"/>
    <s v="Actividades del sector público, que realiza en for"/>
    <s v="07_24"/>
    <x v="5"/>
    <n v="2"/>
    <x v="7"/>
    <n v="36"/>
    <x v="23"/>
    <s v="022_24"/>
    <s v="DIRECCIÓN GENERAL DE AGUA POTABLE Y SANE"/>
    <x v="0"/>
    <x v="2"/>
    <x v="2"/>
    <x v="72"/>
    <x v="72"/>
    <n v="0"/>
    <s v="SIN DESCRIPCIÓN PARA DESTINOS 00"/>
    <n v="3480000"/>
    <n v="1500000"/>
    <n v="2958000"/>
    <n v="2958000"/>
    <n v="1218000"/>
    <n v="1218000"/>
    <n v="1218000"/>
    <n v="522000"/>
    <n v="0"/>
    <n v="1980000"/>
    <n v="0"/>
    <n v="0"/>
    <n v="1980000"/>
    <n v="3480000"/>
    <n v="0"/>
    <m/>
    <n v="0"/>
    <m/>
    <m/>
    <n v="0"/>
    <n v="3480000"/>
    <n v="522000"/>
  </r>
  <r>
    <s v="1.1-00-2405_24621015_2433210"/>
    <s v="1.1-00-24"/>
    <x v="1"/>
    <s v="1.3.4"/>
    <x v="0"/>
    <x v="0"/>
    <x v="0"/>
    <s v="E"/>
    <s v="Actividades del sector público, que realiza en for"/>
    <s v="05_24"/>
    <x v="0"/>
    <n v="6"/>
    <x v="0"/>
    <n v="21"/>
    <x v="5"/>
    <s v="015_24"/>
    <s v="DIRECCIÓN GENERAL DE ADMINISTRACIÓN"/>
    <x v="0"/>
    <x v="2"/>
    <x v="2"/>
    <x v="73"/>
    <x v="73"/>
    <n v="0"/>
    <s v="SIN DESCRIPCIÓN PARA DESTINOS 00"/>
    <n v="74538"/>
    <n v="69408"/>
    <n v="0"/>
    <n v="0"/>
    <n v="0"/>
    <n v="0"/>
    <n v="0"/>
    <n v="74538"/>
    <n v="0"/>
    <n v="5130"/>
    <n v="0"/>
    <n v="0"/>
    <n v="5130"/>
    <n v="69408"/>
    <n v="-5130"/>
    <m/>
    <n v="0"/>
    <m/>
    <m/>
    <n v="0"/>
    <n v="74538"/>
    <n v="74538"/>
  </r>
  <r>
    <s v="1.1-00-2407_24236022_2433210"/>
    <s v="1.1-00-24"/>
    <x v="1"/>
    <s v="2.2.7"/>
    <x v="1"/>
    <x v="1"/>
    <x v="1"/>
    <s v="E"/>
    <s v="Actividades del sector público, que realiza en for"/>
    <s v="07_24"/>
    <x v="5"/>
    <n v="2"/>
    <x v="7"/>
    <n v="36"/>
    <x v="23"/>
    <s v="022_24"/>
    <s v="DIRECCIÓN GENERAL DE AGUA POTABLE Y SANE"/>
    <x v="0"/>
    <x v="2"/>
    <x v="2"/>
    <x v="73"/>
    <x v="73"/>
    <n v="0"/>
    <s v="SIN DESCRIPCIÓN PARA DESTINOS 00"/>
    <n v="5400000"/>
    <n v="2500000"/>
    <n v="2137920.6"/>
    <n v="2137920.6"/>
    <n v="2137920.6"/>
    <n v="2137920.6"/>
    <n v="2137920.6"/>
    <n v="3262079.4"/>
    <n v="0"/>
    <n v="2900000"/>
    <n v="0"/>
    <n v="0"/>
    <n v="2900000"/>
    <n v="5400000"/>
    <n v="0"/>
    <m/>
    <n v="0"/>
    <m/>
    <m/>
    <n v="0"/>
    <n v="5400000"/>
    <n v="3262079.4"/>
  </r>
  <r>
    <s v="1.1-00-2402_2417007_2433310"/>
    <s v="1.1-00-24"/>
    <x v="1"/>
    <s v="1.3.4"/>
    <x v="0"/>
    <x v="0"/>
    <x v="0"/>
    <s v="O"/>
    <s v="Actividades que realizan la función pública o cont"/>
    <s v="02_24"/>
    <x v="1"/>
    <n v="1"/>
    <x v="1"/>
    <n v="7"/>
    <x v="1"/>
    <s v="007_24"/>
    <s v="DIRECCIÓN DE LA SECRETARÍA GENERAL"/>
    <x v="0"/>
    <x v="2"/>
    <x v="2"/>
    <x v="74"/>
    <x v="74"/>
    <n v="0"/>
    <s v="SIN DESCRIPCIÓN PARA DESTINOS 00"/>
    <n v="340000"/>
    <n v="340000"/>
    <n v="0"/>
    <n v="0"/>
    <n v="0"/>
    <n v="0"/>
    <n v="0"/>
    <n v="340000"/>
    <n v="0"/>
    <n v="0"/>
    <n v="0"/>
    <n v="0"/>
    <n v="0"/>
    <n v="340000"/>
    <n v="0"/>
    <m/>
    <n v="0"/>
    <m/>
    <m/>
    <n v="0"/>
    <n v="340000"/>
    <n v="340000"/>
  </r>
  <r>
    <s v="1.1-00-2404_24618012_2433310"/>
    <s v="1.1-00-24"/>
    <x v="1"/>
    <s v="1.3.4"/>
    <x v="0"/>
    <x v="0"/>
    <x v="0"/>
    <s v="M"/>
    <s v="Actividades de apoyo administrativo desarrolladas "/>
    <s v="04_24"/>
    <x v="2"/>
    <n v="6"/>
    <x v="0"/>
    <n v="18"/>
    <x v="4"/>
    <s v="012_24"/>
    <s v="DIRECCIÓN DE PROCESOS ADMINISTRATIVOS Y"/>
    <x v="0"/>
    <x v="2"/>
    <x v="2"/>
    <x v="74"/>
    <x v="74"/>
    <n v="0"/>
    <s v="SIN DESCRIPCIÓN PARA DESTINOS 00"/>
    <n v="2605268"/>
    <n v="1000000"/>
    <n v="415355.4"/>
    <n v="415355.4"/>
    <n v="230753"/>
    <n v="230753"/>
    <n v="230753"/>
    <n v="2189912.6"/>
    <n v="0"/>
    <n v="1605268"/>
    <n v="0"/>
    <n v="0"/>
    <n v="1605268"/>
    <n v="2605267.2000000002"/>
    <n v="-0.79999999981373549"/>
    <m/>
    <n v="0"/>
    <m/>
    <m/>
    <n v="0"/>
    <n v="2605268"/>
    <n v="2189912.6"/>
  </r>
  <r>
    <s v="1.1-00-2405_24621015_2433310"/>
    <s v="1.1-00-24"/>
    <x v="1"/>
    <s v="1.3.4"/>
    <x v="0"/>
    <x v="0"/>
    <x v="0"/>
    <s v="E"/>
    <s v="Actividades del sector público, que realiza en for"/>
    <s v="05_24"/>
    <x v="0"/>
    <n v="6"/>
    <x v="0"/>
    <n v="21"/>
    <x v="5"/>
    <s v="015_24"/>
    <s v="DIRECCIÓN GENERAL DE ADMINISTRACIÓN"/>
    <x v="0"/>
    <x v="2"/>
    <x v="2"/>
    <x v="74"/>
    <x v="74"/>
    <n v="0"/>
    <s v="SIN DESCRIPCIÓN PARA DESTINOS 00"/>
    <n v="100000"/>
    <n v="100000"/>
    <n v="36588.300000000003"/>
    <n v="36588.300000000003"/>
    <n v="36588.300000000003"/>
    <n v="0"/>
    <n v="0"/>
    <n v="63411.7"/>
    <n v="0"/>
    <n v="0"/>
    <n v="0"/>
    <n v="0"/>
    <n v="0"/>
    <n v="100000"/>
    <n v="0"/>
    <m/>
    <n v="0"/>
    <m/>
    <m/>
    <n v="0"/>
    <n v="100000"/>
    <n v="63411.7"/>
  </r>
  <r>
    <s v="1.1-00-2411_24650031_2433310"/>
    <s v="1.1-00-24"/>
    <x v="1"/>
    <s v="3.8.4"/>
    <x v="2"/>
    <x v="4"/>
    <x v="4"/>
    <s v="E"/>
    <s v="Actividades del sector público, que realiza en for"/>
    <s v="11_24"/>
    <x v="4"/>
    <n v="6"/>
    <x v="0"/>
    <n v="50"/>
    <x v="34"/>
    <s v="031_24"/>
    <s v="DESPACHO DE LA COORDINACIÓN GENERAL DE G"/>
    <x v="0"/>
    <x v="2"/>
    <x v="2"/>
    <x v="74"/>
    <x v="74"/>
    <n v="0"/>
    <s v="SIN DESCRIPCIÓN PARA DESTINOS 00"/>
    <n v="5080000"/>
    <n v="500000"/>
    <n v="2917840.8"/>
    <n v="2385400.7999999998"/>
    <n v="2385400.7999999998"/>
    <n v="2385400.7999999998"/>
    <n v="2385400.7999999998"/>
    <n v="2162159.2000000002"/>
    <n v="0"/>
    <n v="4500000"/>
    <n v="0"/>
    <n v="0"/>
    <n v="4500000"/>
    <n v="9262245"/>
    <n v="4182245"/>
    <m/>
    <n v="0"/>
    <m/>
    <m/>
    <n v="0"/>
    <n v="5080000"/>
    <n v="2162159.2000000002"/>
  </r>
  <r>
    <s v="1.1-00-2408_24740025_2433410"/>
    <s v="1.1-00-24"/>
    <x v="1"/>
    <s v="1.7.1"/>
    <x v="0"/>
    <x v="3"/>
    <x v="9"/>
    <s v="R"/>
    <s v="Solamente actividades específicas, distintas a las"/>
    <s v="08_24"/>
    <x v="7"/>
    <n v="7"/>
    <x v="4"/>
    <n v="40"/>
    <x v="33"/>
    <s v="025_24"/>
    <s v="DESPACHO DE LA COMISARÍA DE LA POLICÍA P"/>
    <x v="0"/>
    <x v="2"/>
    <x v="2"/>
    <x v="75"/>
    <x v="75"/>
    <n v="0"/>
    <s v="SIN DESCRIPCIÓN PARA DESTINOS 00"/>
    <n v="0"/>
    <n v="0"/>
    <n v="42000"/>
    <n v="0"/>
    <n v="0"/>
    <n v="0"/>
    <n v="0"/>
    <n v="-42000"/>
    <n v="0"/>
    <n v="0"/>
    <n v="0"/>
    <n v="0"/>
    <n v="0"/>
    <n v="0"/>
    <n v="0"/>
    <m/>
    <n v="42000"/>
    <m/>
    <m/>
    <n v="42000"/>
    <n v="42000"/>
    <n v="0"/>
  </r>
  <r>
    <s v="1.1-00-2405_24621015_243341XX"/>
    <s v="1.1-00-24"/>
    <x v="1"/>
    <s v="1.3.4"/>
    <x v="0"/>
    <x v="0"/>
    <x v="0"/>
    <s v="E"/>
    <s v="Actividades del sector público, que realiza en for"/>
    <s v="05_24"/>
    <x v="0"/>
    <n v="6"/>
    <x v="0"/>
    <n v="21"/>
    <x v="5"/>
    <s v="015_24"/>
    <s v="DIRECCIÓN GENERAL DE ADMINISTRACIÓN"/>
    <x v="0"/>
    <x v="2"/>
    <x v="2"/>
    <x v="75"/>
    <x v="75"/>
    <s v="XX"/>
    <s v="BANDA MUNICIPAL"/>
    <n v="0"/>
    <n v="0"/>
    <n v="0"/>
    <n v="0"/>
    <n v="0"/>
    <n v="0"/>
    <n v="0"/>
    <n v="0"/>
    <n v="0"/>
    <n v="0"/>
    <n v="0"/>
    <n v="0"/>
    <n v="0"/>
    <n v="139200"/>
    <n v="139200"/>
    <m/>
    <n v="0"/>
    <m/>
    <m/>
    <n v="0"/>
    <n v="0"/>
    <n v="0"/>
  </r>
  <r>
    <s v="1.1-00-2405_24621015_2433410"/>
    <s v="1.1-00-24"/>
    <x v="1"/>
    <s v="1.3.4"/>
    <x v="0"/>
    <x v="0"/>
    <x v="0"/>
    <s v="E"/>
    <s v="Actividades del sector público, que realiza en for"/>
    <s v="05_24"/>
    <x v="0"/>
    <n v="6"/>
    <x v="0"/>
    <n v="21"/>
    <x v="5"/>
    <s v="015_24"/>
    <s v="DIRECCIÓN GENERAL DE ADMINISTRACIÓN"/>
    <x v="0"/>
    <x v="2"/>
    <x v="2"/>
    <x v="75"/>
    <x v="75"/>
    <n v="0"/>
    <s v="SIN DESCRIPCIÓN PARA DESTINOS 00"/>
    <n v="735486"/>
    <n v="735486"/>
    <n v="371346.4"/>
    <n v="371346.4"/>
    <n v="315666.40000000002"/>
    <n v="315666.40000000002"/>
    <n v="211746.4"/>
    <n v="364139.6"/>
    <n v="0"/>
    <n v="0"/>
    <n v="0"/>
    <n v="0"/>
    <n v="0"/>
    <n v="735486"/>
    <n v="0"/>
    <m/>
    <n v="0"/>
    <m/>
    <m/>
    <n v="0"/>
    <n v="735486"/>
    <n v="364139.6"/>
  </r>
  <r>
    <s v="2.5-02-2408_24740025_2433410"/>
    <s v="2.5-02-24"/>
    <x v="4"/>
    <s v="1.7.1"/>
    <x v="0"/>
    <x v="3"/>
    <x v="9"/>
    <s v="R"/>
    <s v="Solamente actividades específicas, distintas a las"/>
    <s v="08_24"/>
    <x v="7"/>
    <n v="7"/>
    <x v="4"/>
    <n v="40"/>
    <x v="33"/>
    <s v="025_24"/>
    <s v="DESPACHO DE LA COMISARÍA DE LA POLICÍA P"/>
    <x v="0"/>
    <x v="2"/>
    <x v="2"/>
    <x v="75"/>
    <x v="75"/>
    <n v="0"/>
    <s v="SIN DESCRIPCIÓN PARA DESTINOS 00"/>
    <n v="3000000"/>
    <n v="3000000"/>
    <n v="2973000"/>
    <n v="2973000"/>
    <n v="0"/>
    <n v="0"/>
    <n v="0"/>
    <n v="27000"/>
    <n v="0"/>
    <n v="0"/>
    <n v="0"/>
    <n v="0"/>
    <n v="0"/>
    <n v="3000000"/>
    <n v="0"/>
    <m/>
    <n v="0"/>
    <m/>
    <m/>
    <n v="0"/>
    <n v="3000000"/>
    <n v="27000"/>
  </r>
  <r>
    <s v="1.1-00-2411_24650031_2433410"/>
    <s v="1.1-00-24"/>
    <x v="1"/>
    <s v="3.8.4"/>
    <x v="2"/>
    <x v="4"/>
    <x v="4"/>
    <s v="E"/>
    <s v="Actividades del sector público, que realiza en for"/>
    <s v="11_24"/>
    <x v="4"/>
    <n v="6"/>
    <x v="0"/>
    <n v="50"/>
    <x v="34"/>
    <s v="031_24"/>
    <s v="DESPACHO DE LA COORDINACIÓN GENERAL DE G"/>
    <x v="0"/>
    <x v="2"/>
    <x v="2"/>
    <x v="75"/>
    <x v="75"/>
    <s v="0"/>
    <s v="SIN DESCRIPCIÓN PARA DESTINOS 00"/>
    <n v="0"/>
    <n v="0"/>
    <n v="0"/>
    <n v="0"/>
    <n v="0"/>
    <n v="0"/>
    <n v="0"/>
    <n v="0"/>
    <n v="0"/>
    <n v="0"/>
    <n v="0"/>
    <n v="0"/>
    <n v="0"/>
    <n v="300000"/>
    <n v="300000"/>
    <m/>
    <n v="0"/>
    <m/>
    <m/>
    <n v="0"/>
    <n v="0"/>
    <n v="0"/>
  </r>
  <r>
    <s v="1.1-00-2406_24530018_2433510"/>
    <s v="1.1-00-24"/>
    <x v="1"/>
    <s v="2.7.1"/>
    <x v="1"/>
    <x v="6"/>
    <x v="8"/>
    <s v="S"/>
    <s v="Definidos en el Presupuesto de Egresos y los que s"/>
    <s v="06_24"/>
    <x v="11"/>
    <n v="5"/>
    <x v="5"/>
    <n v="30"/>
    <x v="36"/>
    <s v="018_24"/>
    <s v="DIRECCIÓN GENERAL DE POLÍTICA SOCIAL"/>
    <x v="0"/>
    <x v="2"/>
    <x v="2"/>
    <x v="76"/>
    <x v="76"/>
    <n v="0"/>
    <s v="SIN DESCRIPCIÓN PARA DESTINOS 00"/>
    <n v="470000"/>
    <n v="470000"/>
    <n v="516780"/>
    <n v="516780"/>
    <n v="513115.56"/>
    <n v="513115.56"/>
    <n v="469800"/>
    <n v="-46780"/>
    <n v="0"/>
    <n v="0"/>
    <n v="0"/>
    <n v="0"/>
    <n v="0"/>
    <n v="470000"/>
    <n v="0"/>
    <m/>
    <n v="46780"/>
    <m/>
    <m/>
    <n v="46780"/>
    <n v="516780"/>
    <n v="0"/>
  </r>
  <r>
    <s v="1.1-00-2401_2463003_2433610"/>
    <s v="1.1-00-24"/>
    <x v="1"/>
    <s v="1.3.4"/>
    <x v="0"/>
    <x v="0"/>
    <x v="0"/>
    <s v="E"/>
    <s v="Actividades del sector público, que realiza en for"/>
    <s v="01_24"/>
    <x v="8"/>
    <n v="6"/>
    <x v="0"/>
    <n v="3"/>
    <x v="30"/>
    <s v="003_24"/>
    <s v="JEFATURA DE GABINETE"/>
    <x v="0"/>
    <x v="2"/>
    <x v="2"/>
    <x v="77"/>
    <x v="77"/>
    <n v="0"/>
    <s v="SIN DESCRIPCIÓN PARA DESTINOS 00"/>
    <n v="13515565"/>
    <n v="10500000"/>
    <n v="26076839.23"/>
    <n v="21301744.989999998"/>
    <n v="17499289.129999999"/>
    <n v="16490338.529999999"/>
    <n v="16490338.529999999"/>
    <n v="-12561274.23"/>
    <n v="0"/>
    <n v="3015565"/>
    <n v="0"/>
    <n v="0"/>
    <n v="3015565"/>
    <n v="13515565.449999999"/>
    <n v="0.44999999925494194"/>
    <m/>
    <n v="12561274.23"/>
    <n v="6038425.7699999996"/>
    <m/>
    <n v="18599700"/>
    <n v="32115265"/>
    <n v="6038425.7699999996"/>
  </r>
  <r>
    <s v="1.1-00-2404_24618012_2433610"/>
    <s v="1.1-00-24"/>
    <x v="1"/>
    <s v="1.3.4"/>
    <x v="0"/>
    <x v="0"/>
    <x v="0"/>
    <s v="M"/>
    <s v="Actividades de apoyo administrativo desarrolladas "/>
    <s v="04_24"/>
    <x v="2"/>
    <n v="6"/>
    <x v="0"/>
    <n v="18"/>
    <x v="4"/>
    <s v="012_24"/>
    <s v="DIRECCIÓN DE PROCESOS ADMINISTRATIVOS Y"/>
    <x v="0"/>
    <x v="2"/>
    <x v="2"/>
    <x v="77"/>
    <x v="77"/>
    <n v="0"/>
    <s v="SIN DESCRIPCIÓN PARA DESTINOS 00"/>
    <n v="9566"/>
    <n v="9566"/>
    <n v="4772"/>
    <n v="4772"/>
    <n v="0"/>
    <n v="0"/>
    <n v="0"/>
    <n v="4794"/>
    <n v="0"/>
    <n v="0"/>
    <n v="0"/>
    <n v="0"/>
    <n v="0"/>
    <n v="9566"/>
    <n v="0"/>
    <m/>
    <n v="0"/>
    <n v="7285775.7899999619"/>
    <m/>
    <n v="7285775.7899999619"/>
    <n v="7295341.7899999619"/>
    <n v="7290569.7899999619"/>
  </r>
  <r>
    <s v="1.1-00-2407_24337023_2433610"/>
    <s v="1.1-00-24"/>
    <x v="1"/>
    <s v="1.3.4"/>
    <x v="0"/>
    <x v="0"/>
    <x v="0"/>
    <s v="K"/>
    <s v="Proyectos de inversión sujetos a registro en la Ca"/>
    <s v="07_24"/>
    <x v="5"/>
    <n v="3"/>
    <x v="3"/>
    <n v="37"/>
    <x v="31"/>
    <s v="023_24"/>
    <s v="DIRECCIÓN GENERAL DE OBRAS PÚBLICAS"/>
    <x v="0"/>
    <x v="2"/>
    <x v="2"/>
    <x v="77"/>
    <x v="77"/>
    <n v="0"/>
    <s v="SIN DESCRIPCIÓN PARA DESTINOS 00"/>
    <n v="20000"/>
    <n v="20000"/>
    <n v="0"/>
    <n v="0"/>
    <n v="0"/>
    <n v="0"/>
    <n v="0"/>
    <n v="20000"/>
    <n v="0"/>
    <n v="0"/>
    <n v="0"/>
    <n v="0"/>
    <n v="0"/>
    <n v="20000"/>
    <n v="0"/>
    <m/>
    <n v="0"/>
    <m/>
    <m/>
    <n v="0"/>
    <n v="20000"/>
    <n v="20000"/>
  </r>
  <r>
    <s v="2.5-02-2408_24741025_2433610"/>
    <s v="2.5-02-24"/>
    <x v="4"/>
    <s v="1.7.1"/>
    <x v="0"/>
    <x v="3"/>
    <x v="9"/>
    <s v="R"/>
    <s v="Solamente actividades específicas, distintas a las"/>
    <s v="08_24"/>
    <x v="7"/>
    <n v="7"/>
    <x v="4"/>
    <n v="41"/>
    <x v="16"/>
    <s v="025_24"/>
    <s v="DESPACHO DE LA COMISARÍA DE LA POLICÍA P"/>
    <x v="0"/>
    <x v="2"/>
    <x v="2"/>
    <x v="77"/>
    <x v="77"/>
    <n v="0"/>
    <s v="SIN DESCRIPCIÓN PARA DESTINOS 00"/>
    <n v="0"/>
    <n v="0"/>
    <n v="0"/>
    <n v="0"/>
    <n v="0"/>
    <n v="0"/>
    <n v="0"/>
    <n v="0"/>
    <n v="0"/>
    <n v="0"/>
    <n v="0"/>
    <n v="0"/>
    <n v="0"/>
    <n v="0"/>
    <n v="0"/>
    <m/>
    <n v="0"/>
    <m/>
    <m/>
    <n v="0"/>
    <n v="0"/>
    <n v="0"/>
  </r>
  <r>
    <s v="1.1-00-2408_24741025_24336135"/>
    <s v="1.1-00-24"/>
    <x v="1"/>
    <s v="1.7.1"/>
    <x v="0"/>
    <x v="3"/>
    <x v="9"/>
    <s v="R"/>
    <s v="Solamente actividades específicas, distintas a las"/>
    <s v="08_24"/>
    <x v="7"/>
    <n v="7"/>
    <x v="4"/>
    <n v="41"/>
    <x v="16"/>
    <s v="025_24"/>
    <s v="DESPACHO DE LA COMISARÍA DE LA POLICÍA P"/>
    <x v="0"/>
    <x v="2"/>
    <x v="2"/>
    <x v="77"/>
    <x v="77"/>
    <n v="35"/>
    <s v="FORMATOS IPH"/>
    <n v="0"/>
    <n v="0"/>
    <n v="154512"/>
    <n v="154512"/>
    <n v="0"/>
    <n v="0"/>
    <n v="0"/>
    <n v="-154512"/>
    <n v="0"/>
    <n v="0"/>
    <n v="0"/>
    <n v="0"/>
    <n v="0"/>
    <n v="0"/>
    <n v="0"/>
    <m/>
    <n v="154512"/>
    <m/>
    <m/>
    <n v="154512"/>
    <n v="154512"/>
    <n v="0"/>
  </r>
  <r>
    <s v="1.1-00-2408_24741025_2433610"/>
    <s v="1.1-00-24"/>
    <x v="1"/>
    <s v="1.7.1"/>
    <x v="0"/>
    <x v="3"/>
    <x v="9"/>
    <s v="R"/>
    <s v="Solamente actividades específicas, distintas a las"/>
    <s v="08_24"/>
    <x v="7"/>
    <n v="7"/>
    <x v="4"/>
    <n v="41"/>
    <x v="16"/>
    <s v="025_24"/>
    <s v="DESPACHO DE LA COMISARÍA DE LA POLICÍA P"/>
    <x v="0"/>
    <x v="2"/>
    <x v="2"/>
    <x v="77"/>
    <x v="77"/>
    <n v="0"/>
    <s v="SIN DESCRIPCIÓN PARA DESTINOS 00"/>
    <n v="30000"/>
    <n v="30000"/>
    <n v="1195469.8999999999"/>
    <n v="1195469.8999999999"/>
    <n v="10993.9"/>
    <n v="0"/>
    <n v="0"/>
    <n v="-1165469.8999999999"/>
    <n v="0"/>
    <n v="0"/>
    <n v="0"/>
    <n v="0"/>
    <n v="0"/>
    <n v="30000"/>
    <n v="0"/>
    <m/>
    <n v="1165469.8999999999"/>
    <m/>
    <m/>
    <n v="1165469.8999999999"/>
    <n v="1195469.8999999999"/>
    <n v="0"/>
  </r>
  <r>
    <s v="1.1-00-2411_24650031_2433610"/>
    <s v="1.1-00-24"/>
    <x v="1"/>
    <s v="3.8.4"/>
    <x v="2"/>
    <x v="4"/>
    <x v="4"/>
    <s v="E"/>
    <s v="Actividades del sector público, que realiza en for"/>
    <s v="11_24"/>
    <x v="4"/>
    <n v="6"/>
    <x v="0"/>
    <n v="50"/>
    <x v="34"/>
    <s v="031_24"/>
    <s v="DESPACHO DE LA COORDINACIÓN GENERAL DE G"/>
    <x v="0"/>
    <x v="2"/>
    <x v="2"/>
    <x v="77"/>
    <x v="77"/>
    <n v="0"/>
    <s v="SIN DESCRIPCIÓN PARA DESTINOS 00"/>
    <n v="7000000"/>
    <n v="0"/>
    <n v="15080000"/>
    <n v="0"/>
    <n v="0"/>
    <n v="0"/>
    <n v="0"/>
    <n v="-8080000"/>
    <n v="0"/>
    <n v="7000000"/>
    <n v="0"/>
    <n v="0"/>
    <n v="7000000"/>
    <n v="0"/>
    <n v="-7000000"/>
    <m/>
    <n v="8080000"/>
    <m/>
    <m/>
    <n v="8080000"/>
    <n v="15080000"/>
    <n v="0"/>
  </r>
  <r>
    <s v="2.6-05-2401_2463003_2433610"/>
    <s v="2.6-05-24"/>
    <x v="5"/>
    <s v="1.3.4"/>
    <x v="0"/>
    <x v="0"/>
    <x v="0"/>
    <s v="E"/>
    <s v="Actividades del sector público, que realiza en for"/>
    <s v="01_24"/>
    <x v="8"/>
    <n v="6"/>
    <x v="0"/>
    <n v="3"/>
    <x v="30"/>
    <s v="003_24"/>
    <s v="JEFATURA DE GABINETE"/>
    <x v="0"/>
    <x v="2"/>
    <x v="2"/>
    <x v="77"/>
    <x v="77"/>
    <n v="0"/>
    <s v="SIN DESCRIPCIÓN PARA DESTINOS 00"/>
    <n v="0"/>
    <n v="0"/>
    <n v="0"/>
    <n v="0"/>
    <n v="0"/>
    <n v="0"/>
    <n v="0"/>
    <n v="0"/>
    <n v="0"/>
    <n v="0"/>
    <n v="0"/>
    <n v="0"/>
    <n v="0"/>
    <n v="0"/>
    <n v="0"/>
    <m/>
    <n v="0"/>
    <n v="25000"/>
    <m/>
    <n v="25000"/>
    <n v="25000"/>
    <n v="25000"/>
  </r>
  <r>
    <s v="1.1-00-2405_24621015_2433710"/>
    <s v="1.1-00-24"/>
    <x v="1"/>
    <s v="1.3.4"/>
    <x v="0"/>
    <x v="0"/>
    <x v="0"/>
    <s v="E"/>
    <s v="Actividades del sector público, que realiza en for"/>
    <s v="05_24"/>
    <x v="0"/>
    <n v="6"/>
    <x v="0"/>
    <n v="21"/>
    <x v="5"/>
    <s v="015_24"/>
    <s v="DIRECCIÓN GENERAL DE ADMINISTRACIÓN"/>
    <x v="0"/>
    <x v="2"/>
    <x v="2"/>
    <x v="78"/>
    <x v="78"/>
    <n v="0"/>
    <s v="SIN DESCRIPCIÓN PARA DESTINOS 00"/>
    <n v="20000000"/>
    <n v="20000000"/>
    <n v="11788876.48"/>
    <n v="11788876.48"/>
    <n v="11081566.48"/>
    <n v="10767206.48"/>
    <n v="10767206.48"/>
    <n v="8211123.5199999996"/>
    <n v="0"/>
    <n v="0"/>
    <n v="0"/>
    <n v="0"/>
    <n v="0"/>
    <n v="20885568"/>
    <n v="885568"/>
    <m/>
    <n v="0"/>
    <m/>
    <m/>
    <n v="0"/>
    <n v="20000000"/>
    <n v="8211123.5199999996"/>
  </r>
  <r>
    <s v="1.1-00-2407_24333019_2433710"/>
    <s v="1.1-00-24"/>
    <x v="1"/>
    <s v="1.3.4"/>
    <x v="0"/>
    <x v="0"/>
    <x v="0"/>
    <s v="E"/>
    <s v="Actividades del sector público, que realiza en for"/>
    <s v="07_24"/>
    <x v="5"/>
    <n v="3"/>
    <x v="3"/>
    <n v="33"/>
    <x v="9"/>
    <s v="019_24"/>
    <s v="DIRECCIÓN ADMINISTRATIVA DE INFRAESTRUCT"/>
    <x v="0"/>
    <x v="2"/>
    <x v="2"/>
    <x v="78"/>
    <x v="78"/>
    <n v="0"/>
    <s v="SIN DESCRIPCIÓN PARA DESTINOS 00"/>
    <n v="5349527.0199999996"/>
    <n v="5006935"/>
    <n v="5161140.3099999996"/>
    <n v="4724565.7699999996"/>
    <n v="2580570.16"/>
    <n v="2580570.16"/>
    <n v="2580570.16"/>
    <n v="188386.70999999996"/>
    <n v="0"/>
    <n v="0"/>
    <n v="0"/>
    <n v="0"/>
    <n v="0"/>
    <n v="5006935"/>
    <n v="-342592.01999999955"/>
    <m/>
    <n v="0"/>
    <m/>
    <n v="684402.37"/>
    <n v="684402.37"/>
    <n v="6033929.3899999997"/>
    <n v="872789.08000000007"/>
  </r>
  <r>
    <s v="1.1-00-2402_24114010_2433810"/>
    <s v="1.1-00-24"/>
    <x v="1"/>
    <s v="1.3.4"/>
    <x v="0"/>
    <x v="0"/>
    <x v="0"/>
    <s v="S"/>
    <s v="Definidos en el Presupuesto de Egresos y los que s"/>
    <s v="02_24"/>
    <x v="1"/>
    <n v="1"/>
    <x v="1"/>
    <n v="14"/>
    <x v="2"/>
    <s v="010_24"/>
    <s v="DIRECCIÓN GENERAL DE CULTURA DE LA PAZ Y CORRESPONSABILIDAD"/>
    <x v="0"/>
    <x v="2"/>
    <x v="2"/>
    <x v="79"/>
    <x v="79"/>
    <n v="0"/>
    <s v="SIN DESCRIPCIÓN PARA DESTINOS 00"/>
    <n v="1238100"/>
    <n v="1000000"/>
    <n v="4116144"/>
    <n v="4116144"/>
    <n v="2055752"/>
    <n v="2055752"/>
    <n v="2055752"/>
    <n v="-2878044"/>
    <n v="0"/>
    <n v="238100"/>
    <n v="0"/>
    <n v="0"/>
    <n v="238100"/>
    <n v="4050000"/>
    <n v="2811900"/>
    <m/>
    <n v="2878044"/>
    <m/>
    <m/>
    <n v="2878044"/>
    <n v="4116144"/>
    <n v="0"/>
  </r>
  <r>
    <s v="1.1-00-2407_24236022_2433810"/>
    <s v="1.1-00-24"/>
    <x v="1"/>
    <s v="2.2.7"/>
    <x v="1"/>
    <x v="1"/>
    <x v="1"/>
    <s v="E"/>
    <s v="Actividades del sector público, que realiza en for"/>
    <s v="07_24"/>
    <x v="5"/>
    <n v="2"/>
    <x v="7"/>
    <n v="36"/>
    <x v="23"/>
    <s v="022_24"/>
    <s v="DIRECCIÓN GENERAL DE AGUA POTABLE Y SANE"/>
    <x v="0"/>
    <x v="2"/>
    <x v="2"/>
    <x v="79"/>
    <x v="79"/>
    <n v="0"/>
    <s v="SIN DESCRIPCIÓN PARA DESTINOS 00"/>
    <n v="42000000"/>
    <n v="42000000"/>
    <n v="36510138.829999998"/>
    <n v="36510138.829999998"/>
    <n v="21708368.07"/>
    <n v="21708368.07"/>
    <n v="21708368.07"/>
    <n v="5489861.1700000018"/>
    <n v="0"/>
    <n v="0"/>
    <n v="0"/>
    <n v="0"/>
    <n v="0"/>
    <n v="42000000"/>
    <n v="0"/>
    <m/>
    <n v="0"/>
    <n v="994257.59999999986"/>
    <m/>
    <n v="994257.59999999986"/>
    <n v="42994257.600000001"/>
    <n v="6484118.7700000033"/>
  </r>
  <r>
    <s v="1.1-00-2401_2464004_2433910"/>
    <s v="1.1-00-24"/>
    <x v="1"/>
    <s v="1.3.4"/>
    <x v="0"/>
    <x v="0"/>
    <x v="0"/>
    <s v="E"/>
    <s v="Actividades del sector público, que realiza en for"/>
    <s v="01_24"/>
    <x v="8"/>
    <n v="6"/>
    <x v="0"/>
    <n v="4"/>
    <x v="32"/>
    <s v="004_24"/>
    <s v="DIRECCIÓN DE COMUNICACIÓN"/>
    <x v="0"/>
    <x v="2"/>
    <x v="2"/>
    <x v="80"/>
    <x v="80"/>
    <n v="0"/>
    <s v="SIN DESCRIPCIÓN PARA DESTINOS 00"/>
    <n v="450000"/>
    <n v="450000"/>
    <n v="0"/>
    <n v="0"/>
    <n v="0"/>
    <n v="0"/>
    <n v="0"/>
    <n v="450000"/>
    <n v="0"/>
    <n v="0"/>
    <n v="0"/>
    <n v="0"/>
    <n v="0"/>
    <n v="450000"/>
    <n v="0"/>
    <m/>
    <n v="0"/>
    <m/>
    <m/>
    <n v="0"/>
    <n v="450000"/>
    <n v="450000"/>
  </r>
  <r>
    <s v="1.1-00-2401_2466006_2433910"/>
    <s v="1.1-00-24"/>
    <x v="1"/>
    <s v="1.3.4"/>
    <x v="0"/>
    <x v="0"/>
    <x v="0"/>
    <s v="P"/>
    <s v="Actividades destinadas al desarrollo de programas "/>
    <s v="01_24"/>
    <x v="8"/>
    <n v="6"/>
    <x v="0"/>
    <n v="6"/>
    <x v="18"/>
    <s v="006_24"/>
    <s v="DIRECCIÓN GENERAL DE CENSOS Y ESTADISTIC"/>
    <x v="0"/>
    <x v="2"/>
    <x v="2"/>
    <x v="80"/>
    <x v="80"/>
    <n v="0"/>
    <s v="SIN DESCRIPCIÓN PARA DESTINOS 00"/>
    <n v="3000000"/>
    <n v="1570000"/>
    <n v="2582239.5499999998"/>
    <n v="2582239.5499999998"/>
    <n v="378239.55"/>
    <n v="378239.55"/>
    <n v="378239.55"/>
    <n v="417760.45000000019"/>
    <n v="0"/>
    <n v="1430000"/>
    <n v="0"/>
    <n v="0"/>
    <n v="1430000"/>
    <n v="3000000"/>
    <n v="0"/>
    <m/>
    <n v="0"/>
    <m/>
    <m/>
    <n v="0"/>
    <n v="3000000"/>
    <n v="417760.45000000019"/>
  </r>
  <r>
    <s v="1.1-00-2402_2417007_2433910"/>
    <s v="1.1-00-24"/>
    <x v="1"/>
    <s v="1.3.4"/>
    <x v="0"/>
    <x v="0"/>
    <x v="0"/>
    <s v="O"/>
    <s v="Actividades que realizan la función pública o cont"/>
    <s v="02_24"/>
    <x v="1"/>
    <n v="1"/>
    <x v="1"/>
    <n v="7"/>
    <x v="1"/>
    <s v="007_24"/>
    <s v="DIRECCIÓN DE LA SECRETARÍA GENERAL"/>
    <x v="0"/>
    <x v="2"/>
    <x v="2"/>
    <x v="80"/>
    <x v="80"/>
    <n v="0"/>
    <s v="SIN DESCRIPCIÓN PARA DESTINOS 00"/>
    <n v="2000000"/>
    <n v="500000"/>
    <n v="0"/>
    <n v="0"/>
    <n v="0"/>
    <n v="0"/>
    <n v="0"/>
    <n v="2000000"/>
    <n v="0"/>
    <n v="2000000"/>
    <n v="0"/>
    <n v="500000"/>
    <n v="1500000"/>
    <n v="2000000"/>
    <n v="0"/>
    <m/>
    <n v="0"/>
    <m/>
    <m/>
    <n v="0"/>
    <n v="2000000"/>
    <n v="2000000"/>
  </r>
  <r>
    <s v="1.1-00-2402_24110008_2433910"/>
    <s v="1.1-00-24"/>
    <x v="1"/>
    <s v="2.2.7"/>
    <x v="1"/>
    <x v="1"/>
    <x v="1"/>
    <s v="S"/>
    <s v="Definidos en el Presupuesto de Egresos y los que s"/>
    <s v="02_24"/>
    <x v="1"/>
    <n v="1"/>
    <x v="1"/>
    <n v="10"/>
    <x v="37"/>
    <s v="008_24"/>
    <s v="DIRECCIÓN DE VIVIENDA"/>
    <x v="0"/>
    <x v="2"/>
    <x v="2"/>
    <x v="80"/>
    <x v="80"/>
    <n v="0"/>
    <s v="SIN DESCRIPCIÓN PARA DESTINOS 00"/>
    <n v="500000"/>
    <n v="500000"/>
    <n v="0"/>
    <n v="0"/>
    <n v="0"/>
    <n v="0"/>
    <n v="0"/>
    <n v="500000"/>
    <n v="0"/>
    <n v="0"/>
    <n v="0"/>
    <n v="0"/>
    <n v="0"/>
    <n v="500000"/>
    <n v="0"/>
    <m/>
    <n v="0"/>
    <m/>
    <m/>
    <n v="0"/>
    <n v="500000"/>
    <n v="500000"/>
  </r>
  <r>
    <s v="1.1-00-2402_24114010_2433910"/>
    <s v="1.1-00-24"/>
    <x v="1"/>
    <s v="1.3.4"/>
    <x v="0"/>
    <x v="0"/>
    <x v="0"/>
    <s v="S"/>
    <s v="Definidos en el Presupuesto de Egresos y los que s"/>
    <s v="02_24"/>
    <x v="1"/>
    <n v="1"/>
    <x v="1"/>
    <n v="14"/>
    <x v="2"/>
    <s v="010_24"/>
    <s v="DIRECCIÓN GENERAL DE CULTURA DE LA PAZ Y CORRESPONSABILIDAD"/>
    <x v="0"/>
    <x v="2"/>
    <x v="2"/>
    <x v="80"/>
    <x v="80"/>
    <n v="0"/>
    <s v="SIN DESCRIPCIÓN PARA DESTINOS 00"/>
    <n v="411900"/>
    <n v="500000"/>
    <n v="98600"/>
    <n v="98600"/>
    <n v="0"/>
    <n v="0"/>
    <n v="0"/>
    <n v="313300"/>
    <n v="0"/>
    <n v="0"/>
    <n v="0"/>
    <n v="88100"/>
    <n v="-88100"/>
    <n v="2000000"/>
    <n v="1588100"/>
    <m/>
    <n v="0"/>
    <n v="1470456"/>
    <m/>
    <n v="1470456"/>
    <n v="1882356"/>
    <n v="1783756"/>
  </r>
  <r>
    <s v="1.1-00-2402_24115010_2433910"/>
    <s v="1.1-00-24"/>
    <x v="1"/>
    <s v="1.3.4"/>
    <x v="0"/>
    <x v="0"/>
    <x v="0"/>
    <s v="F"/>
    <s v="Actividades destinadas a la promoción y fomento de"/>
    <s v="02_24"/>
    <x v="1"/>
    <n v="1"/>
    <x v="1"/>
    <n v="15"/>
    <x v="13"/>
    <s v="010_24"/>
    <s v="DIRECCIÓN GENERAL DE CULTURA DE LA PAZ Y CORRESPONSABILIDAD"/>
    <x v="0"/>
    <x v="2"/>
    <x v="2"/>
    <x v="80"/>
    <x v="80"/>
    <n v="0"/>
    <s v="SIN DESCRIPCIÓN PARA DESTINOS 00"/>
    <n v="600000"/>
    <n v="500000"/>
    <n v="584640"/>
    <n v="584640"/>
    <n v="0"/>
    <n v="0"/>
    <n v="0"/>
    <n v="15360"/>
    <n v="0"/>
    <n v="100000"/>
    <n v="0"/>
    <n v="0"/>
    <n v="100000"/>
    <n v="500000"/>
    <n v="-100000"/>
    <m/>
    <n v="0"/>
    <m/>
    <m/>
    <n v="0"/>
    <n v="600000"/>
    <n v="15360"/>
  </r>
  <r>
    <s v="1.1-00-2402_24116010_2433910"/>
    <s v="1.1-00-24"/>
    <x v="1"/>
    <s v="2.2.7"/>
    <x v="1"/>
    <x v="1"/>
    <x v="1"/>
    <s v="S"/>
    <s v="Definidos en el Presupuesto de Egresos y los que s"/>
    <s v="02_24"/>
    <x v="1"/>
    <n v="1"/>
    <x v="1"/>
    <n v="16"/>
    <x v="3"/>
    <s v="010_24"/>
    <s v="DIRECCIÓN GENERAL DE CULTURA DE LA PAZ Y CORRESPONSABILIDAD"/>
    <x v="0"/>
    <x v="2"/>
    <x v="2"/>
    <x v="80"/>
    <x v="80"/>
    <n v="0"/>
    <s v="SIN DESCRIPCIÓN PARA DESTINOS 00"/>
    <n v="180000"/>
    <n v="230000"/>
    <n v="0"/>
    <n v="0"/>
    <n v="0"/>
    <n v="0"/>
    <n v="0"/>
    <n v="180000"/>
    <n v="0"/>
    <n v="0"/>
    <n v="0"/>
    <n v="50000"/>
    <n v="-50000"/>
    <n v="230000"/>
    <n v="50000"/>
    <m/>
    <n v="0"/>
    <m/>
    <m/>
    <n v="0"/>
    <n v="180000"/>
    <n v="180000"/>
  </r>
  <r>
    <s v="1.1-00-2407_24339024_2433910"/>
    <s v="1.1-00-24"/>
    <x v="1"/>
    <s v="2.3.1"/>
    <x v="1"/>
    <x v="5"/>
    <x v="7"/>
    <s v="E"/>
    <s v="Actividades del sector público, que realiza en for"/>
    <s v="07_24"/>
    <x v="5"/>
    <n v="3"/>
    <x v="3"/>
    <n v="39"/>
    <x v="12"/>
    <s v="024_24"/>
    <s v="DIRECCIÓN GENERAL DE SALUD PÚBLICA"/>
    <x v="0"/>
    <x v="2"/>
    <x v="2"/>
    <x v="80"/>
    <x v="80"/>
    <n v="0"/>
    <s v="SIN DESCRIPCIÓN PARA DESTINOS 00"/>
    <n v="12000000"/>
    <n v="4000000"/>
    <n v="5139122.96"/>
    <n v="5139122.96"/>
    <n v="5139122.96"/>
    <n v="5139122.95"/>
    <n v="4275154.9400000004"/>
    <n v="6860877.04"/>
    <n v="0"/>
    <n v="8000000"/>
    <n v="0"/>
    <n v="0"/>
    <n v="8000000"/>
    <n v="12000000"/>
    <n v="0"/>
    <m/>
    <n v="0"/>
    <m/>
    <m/>
    <n v="0"/>
    <n v="12000000"/>
    <n v="6860877.04"/>
  </r>
  <r>
    <s v="1.1-00-2408_24741025_2433910"/>
    <s v="1.1-00-24"/>
    <x v="1"/>
    <s v="1.7.1"/>
    <x v="0"/>
    <x v="3"/>
    <x v="9"/>
    <s v="R"/>
    <s v="Solamente actividades específicas, distintas a las"/>
    <s v="08_24"/>
    <x v="7"/>
    <n v="7"/>
    <x v="4"/>
    <n v="41"/>
    <x v="16"/>
    <s v="025_24"/>
    <s v="DESPACHO DE LA COMISARÍA DE LA POLICÍA P"/>
    <x v="0"/>
    <x v="2"/>
    <x v="2"/>
    <x v="80"/>
    <x v="80"/>
    <n v="0"/>
    <s v="SIN DESCRIPCIÓN PARA DESTINOS 00"/>
    <n v="1900000"/>
    <n v="1900000"/>
    <n v="1290932"/>
    <n v="1290932"/>
    <n v="1281010"/>
    <n v="1281010"/>
    <n v="1281010"/>
    <n v="609068"/>
    <n v="0"/>
    <n v="0"/>
    <n v="0"/>
    <n v="0"/>
    <n v="0"/>
    <n v="1900000"/>
    <n v="0"/>
    <m/>
    <n v="0"/>
    <m/>
    <m/>
    <n v="0"/>
    <n v="1900000"/>
    <n v="609068"/>
  </r>
  <r>
    <s v="1.1-00-2410_24448030_2433910"/>
    <s v="1.1-00-24"/>
    <x v="1"/>
    <s v="2.7.1"/>
    <x v="1"/>
    <x v="6"/>
    <x v="8"/>
    <s v="E"/>
    <s v="Actividades del sector público, que realiza en for"/>
    <s v="10_24"/>
    <x v="6"/>
    <n v="4"/>
    <x v="2"/>
    <n v="48"/>
    <x v="14"/>
    <s v="030_24"/>
    <s v="DIRECCIÓN DE PROYECTOS ESTRATEGICOS"/>
    <x v="0"/>
    <x v="2"/>
    <x v="2"/>
    <x v="80"/>
    <x v="80"/>
    <n v="0"/>
    <s v="SIN DESCRIPCIÓN PARA DESTINOS 00"/>
    <n v="600000"/>
    <n v="600000"/>
    <n v="0"/>
    <n v="0"/>
    <n v="0"/>
    <n v="0"/>
    <n v="0"/>
    <n v="600000"/>
    <n v="0"/>
    <n v="0"/>
    <n v="0"/>
    <n v="0"/>
    <n v="0"/>
    <n v="600000"/>
    <n v="0"/>
    <m/>
    <n v="0"/>
    <m/>
    <m/>
    <n v="0"/>
    <n v="600000"/>
    <n v="600000"/>
  </r>
  <r>
    <s v="1.1-00-2411_24650031_2433910"/>
    <s v="1.1-00-24"/>
    <x v="1"/>
    <s v="3.8.4"/>
    <x v="2"/>
    <x v="4"/>
    <x v="4"/>
    <s v="E"/>
    <s v="Actividades del sector público, que realiza en for"/>
    <s v="11_24"/>
    <x v="4"/>
    <n v="6"/>
    <x v="0"/>
    <n v="50"/>
    <x v="34"/>
    <s v="031_24"/>
    <s v="DESPACHO DE LA COORDINACIÓN GENERAL DE G"/>
    <x v="0"/>
    <x v="2"/>
    <x v="2"/>
    <x v="80"/>
    <x v="80"/>
    <n v="0"/>
    <s v="SIN DESCRIPCIÓN PARA DESTINOS 00"/>
    <n v="600000"/>
    <n v="600000"/>
    <n v="600000"/>
    <n v="0"/>
    <n v="0"/>
    <n v="0"/>
    <n v="0"/>
    <n v="0"/>
    <n v="0"/>
    <n v="0"/>
    <n v="0"/>
    <n v="0"/>
    <n v="0"/>
    <n v="600000"/>
    <n v="0"/>
    <m/>
    <n v="0"/>
    <m/>
    <m/>
    <n v="0"/>
    <n v="600000"/>
    <n v="0"/>
  </r>
  <r>
    <s v="1.1-00-2407_24236022_2433910"/>
    <s v="1.1-00-24"/>
    <x v="1"/>
    <s v="2.2.7"/>
    <x v="1"/>
    <x v="1"/>
    <x v="1"/>
    <s v="E"/>
    <s v="Actividades del sector público, que realiza en for"/>
    <s v="07_24"/>
    <x v="5"/>
    <n v="2"/>
    <x v="7"/>
    <n v="36"/>
    <x v="23"/>
    <s v="022_24"/>
    <s v="DIRECCIÓN GENERAL DE AGUA POTABLE Y SANE"/>
    <x v="0"/>
    <x v="2"/>
    <x v="2"/>
    <x v="80"/>
    <x v="80"/>
    <n v="0"/>
    <s v="SIN DESCRIPCIÓN PARA DESTINOS 00"/>
    <n v="0"/>
    <n v="0"/>
    <n v="0"/>
    <n v="0"/>
    <n v="0"/>
    <n v="0"/>
    <n v="0"/>
    <n v="0"/>
    <n v="0"/>
    <n v="0"/>
    <n v="0"/>
    <n v="0"/>
    <n v="0"/>
    <n v="0"/>
    <n v="0"/>
    <m/>
    <n v="0"/>
    <m/>
    <n v="17801489.399999999"/>
    <n v="17801489.399999999"/>
    <n v="17801489.399999999"/>
    <n v="17801489.399999999"/>
  </r>
  <r>
    <s v="1.1-00-2402_2417007_2434110"/>
    <s v="1.1-00-24"/>
    <x v="1"/>
    <s v="1.3.4"/>
    <x v="0"/>
    <x v="0"/>
    <x v="0"/>
    <s v="O"/>
    <s v="Actividades que realizan la función pública o cont"/>
    <s v="02_24"/>
    <x v="1"/>
    <n v="1"/>
    <x v="1"/>
    <n v="7"/>
    <x v="1"/>
    <s v="007_24"/>
    <s v="DIRECCIÓN DE LA SECRETARÍA GENERAL"/>
    <x v="0"/>
    <x v="2"/>
    <x v="2"/>
    <x v="81"/>
    <x v="81"/>
    <n v="0"/>
    <s v="SIN DESCRIPCIÓN PARA DESTINOS 00"/>
    <n v="1000000"/>
    <n v="1000000"/>
    <n v="589651.28"/>
    <n v="589651.28"/>
    <n v="589651.28"/>
    <n v="589651.28"/>
    <n v="589651.28"/>
    <n v="410348.72"/>
    <n v="0"/>
    <n v="0"/>
    <n v="0"/>
    <n v="0"/>
    <n v="0"/>
    <n v="1000000"/>
    <n v="0"/>
    <m/>
    <n v="0"/>
    <n v="200000"/>
    <m/>
    <n v="200000"/>
    <n v="1200000"/>
    <n v="610348.72"/>
  </r>
  <r>
    <s v="1.1-00-2404_24618012_2434110"/>
    <s v="1.1-00-24"/>
    <x v="1"/>
    <s v="1.3.4"/>
    <x v="0"/>
    <x v="0"/>
    <x v="0"/>
    <s v="M"/>
    <s v="Actividades de apoyo administrativo desarrolladas "/>
    <s v="04_24"/>
    <x v="2"/>
    <n v="6"/>
    <x v="0"/>
    <n v="18"/>
    <x v="4"/>
    <s v="012_24"/>
    <s v="DIRECCIÓN DE PROCESOS ADMINISTRATIVOS Y"/>
    <x v="0"/>
    <x v="2"/>
    <x v="2"/>
    <x v="81"/>
    <x v="81"/>
    <n v="0"/>
    <s v="SIN DESCRIPCIÓN PARA DESTINOS 00"/>
    <n v="11500000"/>
    <n v="7000000"/>
    <n v="10051023.02"/>
    <n v="10051023.02"/>
    <n v="10051023.02"/>
    <n v="10051023.02"/>
    <n v="10051023.02"/>
    <n v="1448976.9800000004"/>
    <n v="0"/>
    <n v="4500000"/>
    <n v="0"/>
    <n v="0"/>
    <n v="4500000"/>
    <n v="12846689.84"/>
    <n v="1346689.8399999999"/>
    <m/>
    <n v="0"/>
    <n v="15000000"/>
    <m/>
    <n v="15000000"/>
    <n v="26500000"/>
    <n v="16448976.98"/>
  </r>
  <r>
    <s v="1.1-00-2405_24624015_2434110"/>
    <s v="1.1-00-24"/>
    <x v="1"/>
    <s v="1.3.4"/>
    <x v="0"/>
    <x v="0"/>
    <x v="0"/>
    <s v="E"/>
    <s v="Actividades del sector público, que realiza en for"/>
    <s v="05_24"/>
    <x v="0"/>
    <n v="6"/>
    <x v="0"/>
    <n v="24"/>
    <x v="0"/>
    <s v="015_24"/>
    <s v="DIRECCIÓN GENERAL DE ADMINISTRACIÓN"/>
    <x v="0"/>
    <x v="2"/>
    <x v="2"/>
    <x v="81"/>
    <x v="81"/>
    <n v="0"/>
    <s v="SIN DESCRIPCIÓN PARA DESTINOS 00"/>
    <n v="1000000"/>
    <n v="1000000"/>
    <n v="36941741.350000001"/>
    <n v="36941741.350000001"/>
    <n v="36941741.350000001"/>
    <n v="36941741.350000001"/>
    <n v="36941741.350000001"/>
    <n v="-35941741.350000001"/>
    <n v="0"/>
    <n v="0"/>
    <n v="0"/>
    <n v="0"/>
    <n v="0"/>
    <n v="3251192.54"/>
    <n v="2251192.54"/>
    <m/>
    <n v="35941741.350000001"/>
    <n v="30555769.16"/>
    <m/>
    <n v="66497510.510000005"/>
    <n v="67497510.510000005"/>
    <n v="30555769.160000004"/>
  </r>
  <r>
    <s v="1.1-00-2405_24621015_2434110"/>
    <s v="1.1-00-24"/>
    <x v="1"/>
    <s v="1.3.4"/>
    <x v="0"/>
    <x v="0"/>
    <x v="0"/>
    <s v="E"/>
    <s v="Actividades del sector público, que realiza en for"/>
    <s v="05_24"/>
    <x v="0"/>
    <n v="6"/>
    <x v="0"/>
    <n v="21"/>
    <x v="5"/>
    <s v="015_24"/>
    <s v="DIRECCIÓN GENERAL DE ADMINISTRACIÓN"/>
    <x v="0"/>
    <x v="2"/>
    <x v="2"/>
    <x v="81"/>
    <x v="81"/>
    <n v="0"/>
    <s v="SIN DESCRIPCIÓN PARA DESTINOS 00"/>
    <n v="2000"/>
    <n v="0"/>
    <n v="46.4"/>
    <n v="46.4"/>
    <n v="46.4"/>
    <n v="46.4"/>
    <n v="46.4"/>
    <n v="2000"/>
    <n v="0"/>
    <n v="2000"/>
    <n v="0"/>
    <n v="0"/>
    <n v="2000"/>
    <n v="0"/>
    <n v="-2000"/>
    <m/>
    <n v="0"/>
    <m/>
    <m/>
    <n v="0"/>
    <n v="2000"/>
    <n v="1953.6"/>
  </r>
  <r>
    <s v="1.1-00-2404_24618012_2434210"/>
    <s v="1.1-00-24"/>
    <x v="1"/>
    <s v="1.3.4"/>
    <x v="0"/>
    <x v="0"/>
    <x v="0"/>
    <s v="M"/>
    <s v="Actividades de apoyo administrativo desarrolladas "/>
    <s v="04_24"/>
    <x v="2"/>
    <n v="6"/>
    <x v="0"/>
    <n v="18"/>
    <x v="4"/>
    <s v="012_24"/>
    <s v="DIRECCIÓN DE PROCESOS ADMINISTRATIVOS Y"/>
    <x v="0"/>
    <x v="2"/>
    <x v="2"/>
    <x v="82"/>
    <x v="82"/>
    <n v="0"/>
    <s v="SIN DESCRIPCIÓN PARA DESTINOS 00"/>
    <n v="79910000"/>
    <n v="30000000"/>
    <n v="44560152.75"/>
    <n v="44560152.75"/>
    <n v="26376614.25"/>
    <n v="26376614.25"/>
    <n v="26376614.25"/>
    <n v="35349847.25"/>
    <n v="0"/>
    <n v="49910000"/>
    <n v="0"/>
    <n v="0"/>
    <n v="49910000"/>
    <n v="80000000"/>
    <n v="90000"/>
    <m/>
    <n v="0"/>
    <m/>
    <m/>
    <n v="0"/>
    <n v="79910000"/>
    <n v="35349847.25"/>
  </r>
  <r>
    <s v="1.1-00-2404_24618012_2434310"/>
    <s v="1.1-00-24"/>
    <x v="1"/>
    <s v="1.3.4"/>
    <x v="0"/>
    <x v="0"/>
    <x v="0"/>
    <s v="M"/>
    <s v="Actividades de apoyo administrativo desarrolladas "/>
    <s v="04_24"/>
    <x v="2"/>
    <n v="6"/>
    <x v="0"/>
    <n v="18"/>
    <x v="4"/>
    <s v="012_24"/>
    <s v="DIRECCIÓN DE PROCESOS ADMINISTRATIVOS Y"/>
    <x v="0"/>
    <x v="2"/>
    <x v="2"/>
    <x v="83"/>
    <x v="83"/>
    <n v="0"/>
    <s v="SIN DESCRIPCIÓN PARA DESTINOS 00"/>
    <n v="1850000"/>
    <n v="850000"/>
    <n v="1700000"/>
    <n v="1700000"/>
    <n v="819979.61"/>
    <n v="802543.49"/>
    <n v="802543.49"/>
    <n v="150000"/>
    <n v="0"/>
    <n v="1000000"/>
    <n v="0"/>
    <n v="0"/>
    <n v="1000000"/>
    <n v="1850000"/>
    <n v="0"/>
    <m/>
    <n v="0"/>
    <m/>
    <m/>
    <n v="0"/>
    <n v="1850000"/>
    <n v="150000"/>
  </r>
  <r>
    <s v="1.1-00-2405_24621015_2434410"/>
    <s v="1.1-00-24"/>
    <x v="1"/>
    <s v="1.3.4"/>
    <x v="0"/>
    <x v="0"/>
    <x v="0"/>
    <s v="E"/>
    <s v="Actividades del sector público, que realiza en for"/>
    <s v="05_24"/>
    <x v="0"/>
    <n v="6"/>
    <x v="0"/>
    <n v="21"/>
    <x v="5"/>
    <s v="015_24"/>
    <s v="DIRECCIÓN GENERAL DE ADMINISTRACIÓN"/>
    <x v="0"/>
    <x v="2"/>
    <x v="2"/>
    <x v="84"/>
    <x v="84"/>
    <n v="0"/>
    <s v="SIN DESCRIPCIÓN PARA DESTINOS 00"/>
    <n v="160000"/>
    <n v="160000"/>
    <n v="139176.79999999999"/>
    <n v="139176.79999999999"/>
    <n v="138599.44"/>
    <n v="138599.44"/>
    <n v="138599.44"/>
    <n v="20823.200000000012"/>
    <n v="0"/>
    <n v="0"/>
    <n v="0"/>
    <n v="0"/>
    <n v="0"/>
    <n v="160000"/>
    <n v="0"/>
    <m/>
    <n v="0"/>
    <m/>
    <m/>
    <n v="0"/>
    <n v="160000"/>
    <n v="20823.200000000012"/>
  </r>
  <r>
    <s v="1.1-00-2405_24621015_2434510"/>
    <s v="1.1-00-24"/>
    <x v="1"/>
    <s v="1.3.4"/>
    <x v="0"/>
    <x v="0"/>
    <x v="0"/>
    <s v="E"/>
    <s v="Actividades del sector público, que realiza en for"/>
    <s v="05_24"/>
    <x v="0"/>
    <n v="6"/>
    <x v="0"/>
    <n v="21"/>
    <x v="5"/>
    <s v="015_24"/>
    <s v="DIRECCIÓN GENERAL DE ADMINISTRACIÓN"/>
    <x v="0"/>
    <x v="2"/>
    <x v="2"/>
    <x v="85"/>
    <x v="85"/>
    <n v="0"/>
    <s v="SIN DESCRIPCIÓN PARA DESTINOS 00"/>
    <n v="6000000"/>
    <n v="6000000"/>
    <n v="4706853.3600000003"/>
    <n v="4706853.3600000003"/>
    <n v="4706853.3600000003"/>
    <n v="4706853.3600000003"/>
    <n v="4706853.3600000003"/>
    <n v="1293146.6399999997"/>
    <n v="0"/>
    <n v="0"/>
    <n v="0"/>
    <n v="0"/>
    <n v="0"/>
    <n v="6000000"/>
    <n v="0"/>
    <m/>
    <n v="0"/>
    <m/>
    <m/>
    <n v="0"/>
    <n v="6000000"/>
    <n v="1293146.6399999997"/>
  </r>
  <r>
    <s v="1.1-00-2411_24649031_2434710"/>
    <s v="1.1-00-24"/>
    <x v="1"/>
    <s v="3.8.4"/>
    <x v="2"/>
    <x v="4"/>
    <x v="4"/>
    <s v="E"/>
    <s v="Actividades del sector público, que realiza en for"/>
    <s v="11_24"/>
    <x v="4"/>
    <n v="6"/>
    <x v="0"/>
    <n v="49"/>
    <x v="8"/>
    <s v="031_24"/>
    <s v="DESPACHO DE LA COORDINACIÓN GENERAL DE G"/>
    <x v="0"/>
    <x v="2"/>
    <x v="2"/>
    <x v="86"/>
    <x v="86"/>
    <n v="0"/>
    <s v="SIN DESCRIPCIÓN PARA DESTINOS 00"/>
    <n v="70"/>
    <n v="400000"/>
    <n v="0"/>
    <n v="0"/>
    <n v="0"/>
    <n v="0"/>
    <n v="0"/>
    <n v="70"/>
    <n v="0"/>
    <n v="0"/>
    <n v="0"/>
    <n v="291930"/>
    <n v="-291930"/>
    <n v="400000"/>
    <n v="399930"/>
    <m/>
    <n v="0"/>
    <m/>
    <m/>
    <n v="0"/>
    <n v="70"/>
    <n v="70"/>
  </r>
  <r>
    <s v="1.1-00-2405_24621015_2434810"/>
    <s v="1.1-00-24"/>
    <x v="1"/>
    <s v="1.3.4"/>
    <x v="0"/>
    <x v="0"/>
    <x v="0"/>
    <s v="E"/>
    <s v="Actividades del sector público, que realiza en for"/>
    <s v="05_24"/>
    <x v="0"/>
    <n v="6"/>
    <x v="0"/>
    <n v="21"/>
    <x v="5"/>
    <s v="015_24"/>
    <s v="DIRECCIÓN GENERAL DE ADMINISTRACIÓN"/>
    <x v="0"/>
    <x v="2"/>
    <x v="2"/>
    <x v="87"/>
    <x v="87"/>
    <n v="0"/>
    <s v="SIN DESCRIPCIÓN PARA DESTINOS 00"/>
    <n v="1180000"/>
    <n v="1180000"/>
    <n v="529628.52"/>
    <n v="529628.52"/>
    <n v="458511.37"/>
    <n v="458511.37"/>
    <n v="458511.37"/>
    <n v="650371.48"/>
    <n v="0"/>
    <n v="0"/>
    <n v="0"/>
    <n v="0"/>
    <n v="0"/>
    <n v="1180000"/>
    <n v="0"/>
    <m/>
    <n v="0"/>
    <m/>
    <m/>
    <n v="0"/>
    <n v="1180000"/>
    <n v="650371.48"/>
  </r>
  <r>
    <s v="1.1-00-2404_24619013_2434910"/>
    <s v="1.1-00-24"/>
    <x v="1"/>
    <s v="1.3.4"/>
    <x v="0"/>
    <x v="0"/>
    <x v="0"/>
    <s v="M"/>
    <s v="Actividades de apoyo administrativo desarrolladas "/>
    <s v="04_24"/>
    <x v="2"/>
    <n v="6"/>
    <x v="0"/>
    <n v="19"/>
    <x v="38"/>
    <s v="013_24"/>
    <s v="DIRECCIÓN GENERAL DE FINANZAS"/>
    <x v="0"/>
    <x v="2"/>
    <x v="2"/>
    <x v="88"/>
    <x v="88"/>
    <n v="0"/>
    <s v="SIN DESCRIPCIÓN PARA DESTINOS 00"/>
    <n v="0"/>
    <n v="0"/>
    <n v="0"/>
    <n v="0"/>
    <n v="0"/>
    <n v="0"/>
    <n v="0"/>
    <n v="0"/>
    <n v="0"/>
    <n v="0"/>
    <n v="0"/>
    <n v="0"/>
    <n v="0"/>
    <n v="0"/>
    <n v="0"/>
    <m/>
    <n v="0"/>
    <m/>
    <m/>
    <n v="0"/>
    <n v="0"/>
    <n v="0"/>
  </r>
  <r>
    <s v="1.1-00-2404_24618012_2435110"/>
    <s v="1.1-00-24"/>
    <x v="1"/>
    <s v="1.3.4"/>
    <x v="0"/>
    <x v="0"/>
    <x v="0"/>
    <s v="M"/>
    <s v="Actividades de apoyo administrativo desarrolladas "/>
    <s v="04_24"/>
    <x v="2"/>
    <n v="6"/>
    <x v="0"/>
    <n v="18"/>
    <x v="4"/>
    <s v="012_24"/>
    <s v="DIRECCIÓN DE PROCESOS ADMINISTRATIVOS Y"/>
    <x v="0"/>
    <x v="2"/>
    <x v="2"/>
    <x v="89"/>
    <x v="89"/>
    <n v="0"/>
    <s v="SIN DESCRIPCIÓN PARA DESTINOS 00"/>
    <n v="18992500"/>
    <n v="18000000"/>
    <n v="9332694.9700000007"/>
    <n v="9332694.9700000007"/>
    <n v="9332694.9700000007"/>
    <n v="9332694.9700000007"/>
    <n v="9332694.9700000007"/>
    <n v="9659805.0299999993"/>
    <n v="0"/>
    <n v="1000000"/>
    <n v="0"/>
    <n v="7500"/>
    <n v="992500"/>
    <n v="36385568"/>
    <n v="17393068"/>
    <m/>
    <n v="0"/>
    <n v="2500000"/>
    <m/>
    <n v="2500000"/>
    <n v="21492500"/>
    <n v="12159805.029999999"/>
  </r>
  <r>
    <s v="1.1-00-2405_24621015_2435110"/>
    <s v="1.1-00-24"/>
    <x v="1"/>
    <s v="1.3.4"/>
    <x v="0"/>
    <x v="0"/>
    <x v="0"/>
    <s v="E"/>
    <s v="Actividades del sector público, que realiza en for"/>
    <s v="05_24"/>
    <x v="0"/>
    <n v="6"/>
    <x v="0"/>
    <n v="21"/>
    <x v="5"/>
    <s v="015_24"/>
    <s v="DIRECCIÓN GENERAL DE ADMINISTRACIÓN"/>
    <x v="0"/>
    <x v="2"/>
    <x v="2"/>
    <x v="89"/>
    <x v="89"/>
    <n v="0"/>
    <s v="SIN DESCRIPCIÓN PARA DESTINOS 00"/>
    <n v="685740"/>
    <n v="685740"/>
    <n v="143933.53"/>
    <n v="143933.53"/>
    <n v="70991.649999999994"/>
    <n v="63289.02"/>
    <n v="63289.02"/>
    <n v="541806.47"/>
    <n v="0"/>
    <n v="0"/>
    <n v="0"/>
    <n v="0"/>
    <n v="0"/>
    <n v="685740"/>
    <n v="0"/>
    <m/>
    <n v="0"/>
    <m/>
    <m/>
    <n v="0"/>
    <n v="685740"/>
    <n v="541806.47"/>
  </r>
  <r>
    <s v="1.1-00-2402_24311009_2435210"/>
    <s v="1.1-00-24"/>
    <x v="1"/>
    <s v="1.7.2"/>
    <x v="0"/>
    <x v="3"/>
    <x v="3"/>
    <s v="E"/>
    <s v="Actividades del sector público, que realiza en for"/>
    <s v="02_24"/>
    <x v="1"/>
    <n v="3"/>
    <x v="3"/>
    <n v="11"/>
    <x v="7"/>
    <s v="009_24"/>
    <s v="DIRECCIÓN GENERAL ADJUNTA DE PROTECCIÓN"/>
    <x v="0"/>
    <x v="2"/>
    <x v="2"/>
    <x v="90"/>
    <x v="90"/>
    <n v="0"/>
    <s v="SIN DESCRIPCIÓN PARA DESTINOS 00"/>
    <n v="40000"/>
    <n v="0"/>
    <n v="22177.05"/>
    <n v="22177.05"/>
    <n v="22177.05"/>
    <n v="0"/>
    <n v="0"/>
    <n v="17822.95"/>
    <n v="0"/>
    <n v="40000"/>
    <n v="0"/>
    <n v="0"/>
    <n v="40000"/>
    <n v="0"/>
    <n v="-40000"/>
    <m/>
    <n v="0"/>
    <m/>
    <m/>
    <n v="0"/>
    <n v="40000"/>
    <n v="17822.95"/>
  </r>
  <r>
    <s v="1.1-00-2403_24117011_2435210"/>
    <s v="1.1-00-24"/>
    <x v="1"/>
    <s v="1.3.5"/>
    <x v="0"/>
    <x v="0"/>
    <x v="10"/>
    <s v="O"/>
    <s v="Actividades que realizan la función pública o cont"/>
    <s v="03_24"/>
    <x v="9"/>
    <n v="1"/>
    <x v="1"/>
    <n v="17"/>
    <x v="19"/>
    <s v="011_24"/>
    <s v="DIRECCIÓN GENERAL JURIDÍCA"/>
    <x v="0"/>
    <x v="2"/>
    <x v="2"/>
    <x v="90"/>
    <x v="90"/>
    <n v="0"/>
    <s v="SIN DESCRIPCIÓN PARA DESTINOS 00"/>
    <n v="8000"/>
    <n v="8000"/>
    <n v="0"/>
    <n v="0"/>
    <n v="0"/>
    <n v="0"/>
    <n v="0"/>
    <n v="8000"/>
    <n v="0"/>
    <n v="0"/>
    <n v="0"/>
    <n v="0"/>
    <n v="0"/>
    <n v="8000"/>
    <n v="0"/>
    <m/>
    <n v="0"/>
    <m/>
    <m/>
    <n v="0"/>
    <n v="8000"/>
    <n v="8000"/>
  </r>
  <r>
    <s v="1.1-00-2405_24621015_2435210"/>
    <s v="1.1-00-24"/>
    <x v="1"/>
    <s v="1.3.4"/>
    <x v="0"/>
    <x v="0"/>
    <x v="0"/>
    <s v="E"/>
    <s v="Actividades del sector público, que realiza en for"/>
    <s v="05_24"/>
    <x v="0"/>
    <n v="6"/>
    <x v="0"/>
    <n v="21"/>
    <x v="5"/>
    <s v="015_24"/>
    <s v="DIRECCIÓN GENERAL DE ADMINISTRACIÓN"/>
    <x v="0"/>
    <x v="2"/>
    <x v="2"/>
    <x v="90"/>
    <x v="90"/>
    <n v="0"/>
    <s v="SIN DESCRIPCIÓN PARA DESTINOS 00"/>
    <n v="26000"/>
    <n v="26000"/>
    <n v="0"/>
    <n v="0"/>
    <n v="0"/>
    <n v="0"/>
    <n v="0"/>
    <n v="26000"/>
    <n v="0"/>
    <n v="0"/>
    <n v="0"/>
    <n v="0"/>
    <n v="0"/>
    <n v="26000"/>
    <n v="0"/>
    <m/>
    <n v="0"/>
    <m/>
    <m/>
    <n v="0"/>
    <n v="26000"/>
    <n v="26000"/>
  </r>
  <r>
    <s v="1.1-00-2411_24649031_2435210"/>
    <s v="1.1-00-24"/>
    <x v="1"/>
    <s v="3.8.4"/>
    <x v="2"/>
    <x v="4"/>
    <x v="4"/>
    <s v="E"/>
    <s v="Actividades del sector público, que realiza en for"/>
    <s v="11_24"/>
    <x v="4"/>
    <n v="6"/>
    <x v="0"/>
    <n v="49"/>
    <x v="8"/>
    <s v="031_24"/>
    <s v="DESPACHO DE LA COORDINACIÓN GENERAL DE G"/>
    <x v="0"/>
    <x v="2"/>
    <x v="2"/>
    <x v="90"/>
    <x v="90"/>
    <n v="0"/>
    <s v="SIN DESCRIPCIÓN PARA DESTINOS 00"/>
    <n v="45074"/>
    <n v="25000"/>
    <n v="44684"/>
    <n v="44684"/>
    <n v="36954"/>
    <n v="0"/>
    <n v="0"/>
    <n v="390"/>
    <n v="0"/>
    <n v="26700"/>
    <n v="0"/>
    <n v="0"/>
    <n v="26700"/>
    <n v="25000"/>
    <n v="-20074"/>
    <m/>
    <n v="0"/>
    <m/>
    <m/>
    <n v="0"/>
    <n v="45074"/>
    <n v="390"/>
  </r>
  <r>
    <s v="1.1-00-2411_24649031_2435310"/>
    <s v="1.1-00-24"/>
    <x v="1"/>
    <s v="3.8.4"/>
    <x v="2"/>
    <x v="4"/>
    <x v="4"/>
    <s v="E"/>
    <s v="Actividades del sector público, que realiza en for"/>
    <s v="11_24"/>
    <x v="4"/>
    <n v="6"/>
    <x v="0"/>
    <n v="49"/>
    <x v="8"/>
    <s v="031_24"/>
    <s v="DESPACHO DE LA COORDINACIÓN GENERAL DE G"/>
    <x v="0"/>
    <x v="2"/>
    <x v="2"/>
    <x v="91"/>
    <x v="91"/>
    <n v="0"/>
    <s v="SIN DESCRIPCIÓN PARA DESTINOS 00"/>
    <n v="375919"/>
    <n v="129193"/>
    <n v="365240"/>
    <n v="365240"/>
    <n v="179800"/>
    <n v="0"/>
    <n v="0"/>
    <n v="10679"/>
    <n v="0"/>
    <n v="240100"/>
    <n v="0"/>
    <n v="0"/>
    <n v="240100"/>
    <n v="129193"/>
    <n v="-246726"/>
    <m/>
    <n v="0"/>
    <m/>
    <m/>
    <n v="0"/>
    <n v="375919"/>
    <n v="10679"/>
  </r>
  <r>
    <s v="1.1-00-2407_24339024_2435410"/>
    <s v="1.1-00-24"/>
    <x v="1"/>
    <s v="2.3.1"/>
    <x v="1"/>
    <x v="5"/>
    <x v="7"/>
    <s v="E"/>
    <s v="Actividades del sector público, que realiza en for"/>
    <s v="07_24"/>
    <x v="5"/>
    <n v="3"/>
    <x v="3"/>
    <n v="39"/>
    <x v="12"/>
    <s v="024_24"/>
    <s v="DIRECCIÓN GENERAL DE SALUD PÚBLICA"/>
    <x v="0"/>
    <x v="2"/>
    <x v="2"/>
    <x v="92"/>
    <x v="92"/>
    <n v="0"/>
    <s v="SIN DESCRIPCIÓN PARA DESTINOS 00"/>
    <n v="650000"/>
    <n v="650000"/>
    <n v="468827.83"/>
    <n v="468827.83"/>
    <n v="260459.9"/>
    <n v="260459.9"/>
    <n v="208367.92"/>
    <n v="181172.16999999998"/>
    <n v="0"/>
    <n v="0"/>
    <n v="0"/>
    <n v="0"/>
    <n v="0"/>
    <n v="650000"/>
    <n v="0"/>
    <m/>
    <n v="0"/>
    <m/>
    <m/>
    <n v="0"/>
    <n v="650000"/>
    <n v="181172.16999999998"/>
  </r>
  <r>
    <s v="1.1-00-2405_24621015_2435510"/>
    <s v="1.1-00-24"/>
    <x v="1"/>
    <s v="1.3.4"/>
    <x v="0"/>
    <x v="0"/>
    <x v="0"/>
    <s v="E"/>
    <s v="Actividades del sector público, que realiza en for"/>
    <s v="05_24"/>
    <x v="0"/>
    <n v="6"/>
    <x v="0"/>
    <n v="21"/>
    <x v="5"/>
    <s v="015_24"/>
    <s v="DIRECCIÓN GENERAL DE ADMINISTRACIÓN"/>
    <x v="0"/>
    <x v="2"/>
    <x v="2"/>
    <x v="93"/>
    <x v="93"/>
    <n v="0"/>
    <s v="SIN DESCRIPCIÓN PARA DESTINOS 00"/>
    <n v="7000000"/>
    <n v="7000000"/>
    <n v="13759320.34"/>
    <n v="13759320.34"/>
    <n v="12524122.33"/>
    <n v="9623777.1899999995"/>
    <n v="8549232.5099999998"/>
    <n v="-6759320.3399999999"/>
    <n v="0"/>
    <n v="0"/>
    <n v="0"/>
    <n v="0"/>
    <n v="0"/>
    <n v="16000000"/>
    <n v="9000000"/>
    <m/>
    <n v="6759320.3399999999"/>
    <n v="3000000"/>
    <m/>
    <n v="9759320.3399999999"/>
    <n v="16759320.34"/>
    <n v="3000000"/>
  </r>
  <r>
    <s v="1.1-00-2407_24339024_2435610"/>
    <s v="1.1-00-24"/>
    <x v="1"/>
    <s v="2.3.1"/>
    <x v="1"/>
    <x v="5"/>
    <x v="7"/>
    <s v="E"/>
    <s v="Actividades del sector público, que realiza en for"/>
    <s v="07_24"/>
    <x v="5"/>
    <n v="3"/>
    <x v="3"/>
    <n v="39"/>
    <x v="12"/>
    <s v="024_24"/>
    <s v="DIRECCIÓN GENERAL DE SALUD PÚBLICA"/>
    <x v="0"/>
    <x v="2"/>
    <x v="2"/>
    <x v="94"/>
    <x v="94"/>
    <n v="0"/>
    <s v="SIN DESCRIPCIÓN PARA DESTINOS 00"/>
    <n v="30000"/>
    <n v="30000"/>
    <n v="19140"/>
    <n v="0"/>
    <n v="0"/>
    <n v="0"/>
    <n v="0"/>
    <n v="10860"/>
    <n v="0"/>
    <n v="0"/>
    <n v="0"/>
    <n v="0"/>
    <n v="0"/>
    <n v="30000"/>
    <n v="0"/>
    <m/>
    <n v="0"/>
    <m/>
    <m/>
    <n v="0"/>
    <n v="30000"/>
    <n v="10860"/>
  </r>
  <r>
    <s v="1.1-00-2402_24311009_2435710"/>
    <s v="1.1-00-24"/>
    <x v="1"/>
    <s v="1.7.2"/>
    <x v="0"/>
    <x v="3"/>
    <x v="3"/>
    <s v="E"/>
    <s v="Actividades del sector público, que realiza en for"/>
    <s v="02_24"/>
    <x v="1"/>
    <n v="3"/>
    <x v="3"/>
    <n v="11"/>
    <x v="7"/>
    <s v="009_24"/>
    <s v="DIRECCIÓN GENERAL ADJUNTA DE PROTECCIÓN"/>
    <x v="0"/>
    <x v="2"/>
    <x v="2"/>
    <x v="95"/>
    <x v="95"/>
    <n v="0"/>
    <s v="SIN DESCRIPCIÓN PARA DESTINOS 00"/>
    <n v="40000"/>
    <n v="80000"/>
    <n v="0"/>
    <n v="0"/>
    <n v="0"/>
    <n v="0"/>
    <n v="0"/>
    <n v="40000"/>
    <n v="0"/>
    <n v="0"/>
    <n v="0"/>
    <n v="40000"/>
    <n v="-40000"/>
    <n v="80000"/>
    <n v="40000"/>
    <m/>
    <n v="0"/>
    <m/>
    <m/>
    <n v="0"/>
    <n v="40000"/>
    <n v="40000"/>
  </r>
  <r>
    <s v="1.1-00-2405_24621015_2435710"/>
    <s v="1.1-00-24"/>
    <x v="1"/>
    <s v="1.3.4"/>
    <x v="0"/>
    <x v="0"/>
    <x v="0"/>
    <s v="E"/>
    <s v="Actividades del sector público, que realiza en for"/>
    <s v="05_24"/>
    <x v="0"/>
    <n v="6"/>
    <x v="0"/>
    <n v="21"/>
    <x v="5"/>
    <s v="015_24"/>
    <s v="DIRECCIÓN GENERAL DE ADMINISTRACIÓN"/>
    <x v="0"/>
    <x v="2"/>
    <x v="2"/>
    <x v="95"/>
    <x v="95"/>
    <n v="0"/>
    <s v="SIN DESCRIPCIÓN PARA DESTINOS 00"/>
    <n v="10000000"/>
    <n v="10000000"/>
    <n v="9983708.2899999991"/>
    <n v="9955466.9299999997"/>
    <n v="9142424.4499999993"/>
    <n v="8837024.2899999991"/>
    <n v="7921693.8099999996"/>
    <n v="16291.710000000894"/>
    <n v="0"/>
    <n v="0"/>
    <n v="0"/>
    <n v="0"/>
    <n v="0"/>
    <n v="20000000"/>
    <n v="10000000"/>
    <m/>
    <n v="0"/>
    <n v="10000000"/>
    <m/>
    <n v="10000000"/>
    <n v="20000000"/>
    <n v="10016291.710000001"/>
  </r>
  <r>
    <s v="1.1-00-2407_24236022_2435710"/>
    <s v="1.1-00-24"/>
    <x v="1"/>
    <s v="2.2.7"/>
    <x v="1"/>
    <x v="1"/>
    <x v="1"/>
    <s v="E"/>
    <s v="Actividades del sector público, que realiza en for"/>
    <s v="07_24"/>
    <x v="5"/>
    <n v="2"/>
    <x v="7"/>
    <n v="36"/>
    <x v="23"/>
    <s v="022_24"/>
    <s v="DIRECCIÓN GENERAL DE AGUA POTABLE Y SANE"/>
    <x v="0"/>
    <x v="2"/>
    <x v="2"/>
    <x v="95"/>
    <x v="95"/>
    <n v="0"/>
    <s v="SIN DESCRIPCIÓN PARA DESTINOS 00"/>
    <n v="102441072.01000001"/>
    <n v="61975132.049999997"/>
    <n v="167433965.06999999"/>
    <n v="166464635.43000001"/>
    <n v="111125914.92"/>
    <n v="97022194.75"/>
    <n v="96250562.75"/>
    <n v="-64992893.059999987"/>
    <n v="0"/>
    <n v="40465939.960000001"/>
    <n v="0"/>
    <n v="0"/>
    <n v="40465939.960000001"/>
    <n v="261600000"/>
    <n v="159158927.99000001"/>
    <m/>
    <n v="64992893.060000002"/>
    <n v="85285435.890000001"/>
    <n v="50799646.469999999"/>
    <n v="201077975.41999999"/>
    <n v="303519047.43000001"/>
    <n v="136085082.36000001"/>
  </r>
  <r>
    <s v="1.1-00-2407_24339024_2435710"/>
    <s v="1.1-00-24"/>
    <x v="1"/>
    <s v="2.3.1"/>
    <x v="1"/>
    <x v="5"/>
    <x v="7"/>
    <s v="E"/>
    <s v="Actividades del sector público, que realiza en for"/>
    <s v="07_24"/>
    <x v="5"/>
    <n v="3"/>
    <x v="3"/>
    <n v="39"/>
    <x v="12"/>
    <s v="024_24"/>
    <s v="DIRECCIÓN GENERAL DE SALUD PÚBLICA"/>
    <x v="0"/>
    <x v="2"/>
    <x v="2"/>
    <x v="95"/>
    <x v="95"/>
    <s v="0"/>
    <s v="SIN DESCRIPCIÓN PARA DESTINOS 00"/>
    <n v="0"/>
    <n v="0"/>
    <n v="0"/>
    <n v="0"/>
    <n v="0"/>
    <n v="0"/>
    <n v="0"/>
    <n v="0"/>
    <n v="0"/>
    <n v="0"/>
    <n v="0"/>
    <n v="0"/>
    <n v="0"/>
    <n v="24119"/>
    <n v="24119"/>
    <m/>
    <n v="0"/>
    <m/>
    <m/>
    <n v="0"/>
    <n v="0"/>
    <n v="0"/>
  </r>
  <r>
    <s v="1.1-00-2409_24343027_2435710"/>
    <s v="1.1-00-24"/>
    <x v="1"/>
    <s v="1.3.4"/>
    <x v="0"/>
    <x v="0"/>
    <x v="0"/>
    <s v="E"/>
    <s v="Actividades del sector público, que realiza en for"/>
    <s v="09_24"/>
    <x v="10"/>
    <n v="3"/>
    <x v="3"/>
    <n v="43"/>
    <x v="22"/>
    <s v="027_24"/>
    <s v="DIRECCIÓN DE RASTRO MUNICIPAL"/>
    <x v="0"/>
    <x v="2"/>
    <x v="2"/>
    <x v="95"/>
    <x v="95"/>
    <n v="0"/>
    <s v="SIN DESCRIPCIÓN PARA DESTINOS 00"/>
    <n v="100000"/>
    <n v="300000"/>
    <n v="0"/>
    <n v="0"/>
    <n v="0"/>
    <n v="0"/>
    <n v="0"/>
    <n v="100000"/>
    <n v="0"/>
    <n v="0"/>
    <n v="0"/>
    <n v="200000"/>
    <n v="-200000"/>
    <n v="300000"/>
    <n v="200000"/>
    <m/>
    <n v="0"/>
    <m/>
    <m/>
    <n v="0"/>
    <n v="100000"/>
    <n v="100000"/>
  </r>
  <r>
    <s v="1.1-00-2401_2452002_2435810"/>
    <s v="1.1-00-24"/>
    <x v="1"/>
    <s v="1.3.4"/>
    <x v="0"/>
    <x v="0"/>
    <x v="0"/>
    <s v="E"/>
    <s v="Actividades del sector público, que realiza en for"/>
    <s v="01_24"/>
    <x v="8"/>
    <n v="5"/>
    <x v="5"/>
    <n v="2"/>
    <x v="17"/>
    <s v="002_24"/>
    <s v="DIRECCIÓN GENERAL DE RELACIONES PÚBLICAS"/>
    <x v="0"/>
    <x v="2"/>
    <x v="2"/>
    <x v="96"/>
    <x v="96"/>
    <n v="0"/>
    <s v="SIN DESCRIPCIÓN PARA DESTINOS 00"/>
    <n v="0"/>
    <n v="15000"/>
    <n v="0"/>
    <n v="0"/>
    <n v="0"/>
    <n v="0"/>
    <n v="0"/>
    <n v="0"/>
    <n v="0"/>
    <n v="0"/>
    <n v="0"/>
    <n v="15000"/>
    <n v="-15000"/>
    <n v="15000"/>
    <n v="15000"/>
    <m/>
    <n v="0"/>
    <m/>
    <m/>
    <n v="0"/>
    <n v="0"/>
    <n v="0"/>
  </r>
  <r>
    <s v="1.1-00-2407_24335021_2435810"/>
    <s v="1.1-00-24"/>
    <x v="1"/>
    <s v="2.1.1"/>
    <x v="1"/>
    <x v="2"/>
    <x v="6"/>
    <s v="E"/>
    <s v="Actividades del sector público, que realiza en for"/>
    <s v="07_24"/>
    <x v="5"/>
    <n v="3"/>
    <x v="3"/>
    <n v="35"/>
    <x v="11"/>
    <s v="021_24"/>
    <s v="DIRECCIÓN DE ASEO PÚBLICO"/>
    <x v="0"/>
    <x v="2"/>
    <x v="2"/>
    <x v="96"/>
    <x v="96"/>
    <n v="0"/>
    <s v="SIN DESCRIPCIÓN PARA DESTINOS 00"/>
    <n v="10000000"/>
    <n v="10000000"/>
    <n v="42277287.940000005"/>
    <n v="42277287.939999998"/>
    <n v="42277287.939999998"/>
    <n v="38517820.740000002"/>
    <n v="38517820.740000002"/>
    <n v="-32277287.940000005"/>
    <n v="0"/>
    <n v="0"/>
    <n v="0"/>
    <n v="0"/>
    <n v="0"/>
    <n v="0"/>
    <n v="-10000000"/>
    <m/>
    <n v="32277287.940000005"/>
    <m/>
    <m/>
    <n v="32277287.940000005"/>
    <n v="42277287.940000005"/>
    <n v="0"/>
  </r>
  <r>
    <s v="2.5-02-2407_24335021_2435810"/>
    <s v="2.5-02-24"/>
    <x v="4"/>
    <s v="2.1.1"/>
    <x v="1"/>
    <x v="2"/>
    <x v="6"/>
    <s v="E"/>
    <s v="Actividades del sector público, que realiza en for"/>
    <s v="07_24"/>
    <x v="5"/>
    <n v="3"/>
    <x v="3"/>
    <n v="35"/>
    <x v="11"/>
    <s v="021_24"/>
    <s v="DIRECCIÓN DE ASEO PÚBLICO"/>
    <x v="0"/>
    <x v="2"/>
    <x v="2"/>
    <x v="96"/>
    <x v="96"/>
    <n v="0"/>
    <s v="SIN DESCRIPCIÓN PARA DESTINOS 00"/>
    <n v="194240000"/>
    <n v="100000000"/>
    <n v="93289861.090000004"/>
    <n v="83982238.760000005"/>
    <n v="83982238.760000005"/>
    <n v="83982238.760000005"/>
    <n v="83982238.760000005"/>
    <n v="100950138.91"/>
    <n v="94240000"/>
    <n v="0"/>
    <n v="0"/>
    <n v="0"/>
    <n v="94240000"/>
    <n v="204240000"/>
    <n v="10000000"/>
    <m/>
    <n v="0"/>
    <m/>
    <n v="-4739049.8800000008"/>
    <n v="-4739049.8800000008"/>
    <n v="189500950.12"/>
    <n v="96211089.030000001"/>
  </r>
  <r>
    <s v="1.1-00-2407_24339024_2435810"/>
    <s v="1.1-00-24"/>
    <x v="1"/>
    <s v="2.3.1"/>
    <x v="1"/>
    <x v="5"/>
    <x v="7"/>
    <s v="E"/>
    <s v="Actividades del sector público, que realiza en for"/>
    <s v="07_24"/>
    <x v="5"/>
    <n v="3"/>
    <x v="3"/>
    <n v="39"/>
    <x v="12"/>
    <s v="024_24"/>
    <s v="DIRECCIÓN GENERAL DE SALUD PÚBLICA"/>
    <x v="0"/>
    <x v="2"/>
    <x v="2"/>
    <x v="96"/>
    <x v="96"/>
    <n v="0"/>
    <s v="SIN DESCRIPCIÓN PARA DESTINOS 00"/>
    <n v="1000000"/>
    <n v="1000000"/>
    <n v="998329.24"/>
    <n v="998329.24"/>
    <n v="370945.92"/>
    <n v="318763.21000000002"/>
    <n v="316215.84999999998"/>
    <n v="1670.7600000000093"/>
    <n v="0"/>
    <n v="0"/>
    <n v="0"/>
    <n v="0"/>
    <n v="0"/>
    <n v="1000000"/>
    <n v="0"/>
    <m/>
    <n v="0"/>
    <m/>
    <m/>
    <n v="0"/>
    <n v="1000000"/>
    <n v="1670.7600000000093"/>
  </r>
  <r>
    <s v="1.1-00-2417_24456037_2435810"/>
    <s v="1.1-00-24"/>
    <x v="1"/>
    <s v="2.1.5"/>
    <x v="1"/>
    <x v="2"/>
    <x v="2"/>
    <s v="R"/>
    <s v="Solamente actividades específicas, distintas a las"/>
    <s v="17_24"/>
    <x v="3"/>
    <n v="4"/>
    <x v="2"/>
    <n v="56"/>
    <x v="6"/>
    <s v="037_24"/>
    <s v="UNIDAD DE ACOPIO Y SALUD ANIMAL MUNICIPA"/>
    <x v="0"/>
    <x v="2"/>
    <x v="2"/>
    <x v="96"/>
    <x v="96"/>
    <n v="0"/>
    <s v="SIN DESCRIPCIÓN PARA DESTINOS 00"/>
    <n v="77000"/>
    <n v="80000"/>
    <n v="0"/>
    <n v="0"/>
    <n v="0"/>
    <n v="0"/>
    <n v="0"/>
    <n v="77000"/>
    <n v="0"/>
    <n v="0"/>
    <n v="0"/>
    <n v="3000"/>
    <n v="-3000"/>
    <n v="80000"/>
    <n v="3000"/>
    <m/>
    <n v="0"/>
    <m/>
    <m/>
    <n v="0"/>
    <n v="77000"/>
    <n v="77000"/>
  </r>
  <r>
    <s v="1.1-00-2401_2455005_2435810"/>
    <s v="1.1-00-24"/>
    <x v="1"/>
    <s v="1.3.4"/>
    <x v="0"/>
    <x v="0"/>
    <x v="0"/>
    <s v="E"/>
    <s v="Actividades del sector público, que realiza en for"/>
    <s v="01_24"/>
    <x v="8"/>
    <n v="5"/>
    <x v="5"/>
    <n v="5"/>
    <x v="20"/>
    <s v="005_24"/>
    <s v="DIRECCIÓN GENERAL DE RELACIONES GUBERNAM"/>
    <x v="0"/>
    <x v="2"/>
    <x v="2"/>
    <x v="96"/>
    <x v="96"/>
    <n v="0"/>
    <s v="SIN DESCRIPCIÓN PARA DESTINOS 00"/>
    <n v="15000"/>
    <n v="0"/>
    <n v="820.82"/>
    <n v="820.82"/>
    <n v="820.82"/>
    <n v="820.82"/>
    <n v="820.82"/>
    <n v="14179.18"/>
    <n v="0"/>
    <n v="15000"/>
    <n v="0"/>
    <n v="0"/>
    <n v="15000"/>
    <n v="0"/>
    <n v="-15000"/>
    <m/>
    <n v="0"/>
    <m/>
    <m/>
    <n v="0"/>
    <n v="15000"/>
    <n v="14179.18"/>
  </r>
  <r>
    <s v="1.1-00-2401_2464004_2436111"/>
    <s v="1.1-00-24"/>
    <x v="1"/>
    <s v="1.3.4"/>
    <x v="0"/>
    <x v="0"/>
    <x v="0"/>
    <s v="E"/>
    <s v="Actividades del sector público, que realiza en for"/>
    <s v="01_24"/>
    <x v="8"/>
    <n v="6"/>
    <x v="0"/>
    <n v="4"/>
    <x v="32"/>
    <s v="004_24"/>
    <s v="DIRECCIÓN DE COMUNICACIÓN"/>
    <x v="0"/>
    <x v="2"/>
    <x v="2"/>
    <x v="97"/>
    <x v="97"/>
    <n v="1"/>
    <s v="TRAILER CONCERT"/>
    <n v="1740000"/>
    <n v="1500000"/>
    <n v="0"/>
    <n v="0"/>
    <n v="0"/>
    <n v="0"/>
    <n v="0"/>
    <n v="1740000"/>
    <n v="0"/>
    <n v="240000"/>
    <n v="0"/>
    <n v="0"/>
    <n v="240000"/>
    <n v="1740000"/>
    <n v="0"/>
    <m/>
    <n v="0"/>
    <m/>
    <m/>
    <n v="0"/>
    <n v="1740000"/>
    <n v="1740000"/>
  </r>
  <r>
    <s v="1.1-00-2401_2464004_2436110"/>
    <s v="1.1-00-24"/>
    <x v="1"/>
    <s v="1.3.4"/>
    <x v="0"/>
    <x v="0"/>
    <x v="0"/>
    <s v="E"/>
    <s v="Actividades del sector público, que realiza en for"/>
    <s v="01_24"/>
    <x v="8"/>
    <n v="6"/>
    <x v="0"/>
    <n v="4"/>
    <x v="32"/>
    <s v="004_24"/>
    <s v="DIRECCIÓN DE COMUNICACIÓN"/>
    <x v="0"/>
    <x v="2"/>
    <x v="2"/>
    <x v="97"/>
    <x v="97"/>
    <n v="0"/>
    <s v="SIN DESCRIPCIÓN PARA DESTINOS 00"/>
    <n v="35000000"/>
    <n v="27900000"/>
    <n v="12946658"/>
    <n v="12946658"/>
    <n v="5637789.6799999997"/>
    <n v="3396752.32"/>
    <n v="3396752.32"/>
    <n v="22053342"/>
    <n v="0"/>
    <n v="7100000"/>
    <n v="0"/>
    <n v="0"/>
    <n v="7100000"/>
    <n v="35000000"/>
    <n v="0"/>
    <m/>
    <n v="0"/>
    <m/>
    <m/>
    <n v="0"/>
    <n v="35000000"/>
    <n v="22053342"/>
  </r>
  <r>
    <s v="1.1-00-2405_24621015_2436310"/>
    <s v="1.1-00-24"/>
    <x v="1"/>
    <s v="1.3.4"/>
    <x v="0"/>
    <x v="0"/>
    <x v="0"/>
    <s v="E"/>
    <s v="Actividades del sector público, que realiza en for"/>
    <s v="05_24"/>
    <x v="0"/>
    <n v="6"/>
    <x v="0"/>
    <n v="21"/>
    <x v="5"/>
    <s v="015_24"/>
    <s v="DIRECCIÓN GENERAL DE ADMINISTRACIÓN"/>
    <x v="0"/>
    <x v="2"/>
    <x v="2"/>
    <x v="98"/>
    <x v="98"/>
    <n v="0"/>
    <s v="SIN DESCRIPCIÓN PARA DESTINOS 00"/>
    <n v="4866666.55"/>
    <n v="4866666.55"/>
    <n v="3649999.82"/>
    <n v="3649999.82"/>
    <n v="2027777.75"/>
    <n v="2027777.75"/>
    <n v="2027777.75"/>
    <n v="1216666.73"/>
    <n v="0"/>
    <n v="0"/>
    <n v="0"/>
    <n v="0"/>
    <n v="0"/>
    <n v="4866666.55"/>
    <n v="0"/>
    <m/>
    <n v="0"/>
    <m/>
    <m/>
    <n v="0"/>
    <n v="4866666.55"/>
    <n v="1216666.73"/>
  </r>
  <r>
    <s v="1.1-00-2401_2464004_2436510"/>
    <s v="1.1-00-24"/>
    <x v="1"/>
    <s v="1.3.4"/>
    <x v="0"/>
    <x v="0"/>
    <x v="0"/>
    <s v="E"/>
    <s v="Actividades del sector público, que realiza en for"/>
    <s v="01_24"/>
    <x v="8"/>
    <n v="6"/>
    <x v="0"/>
    <n v="4"/>
    <x v="32"/>
    <s v="004_24"/>
    <s v="DIRECCIÓN DE COMUNICACIÓN"/>
    <x v="0"/>
    <x v="2"/>
    <x v="2"/>
    <x v="99"/>
    <x v="99"/>
    <n v="0"/>
    <s v="SIN DESCRIPCIÓN PARA DESTINOS 00"/>
    <n v="4728216"/>
    <n v="3000000"/>
    <n v="2336400"/>
    <n v="2336400"/>
    <n v="1298000"/>
    <n v="1298000"/>
    <n v="1298000"/>
    <n v="2391816"/>
    <n v="0"/>
    <n v="1728216"/>
    <n v="0"/>
    <n v="0"/>
    <n v="1728216"/>
    <n v="4728216"/>
    <n v="0"/>
    <m/>
    <n v="0"/>
    <m/>
    <m/>
    <n v="0"/>
    <n v="4728216"/>
    <n v="2391816"/>
  </r>
  <r>
    <s v="1.1-00-2401_2464004_2436610"/>
    <s v="1.1-00-24"/>
    <x v="1"/>
    <s v="1.3.4"/>
    <x v="0"/>
    <x v="0"/>
    <x v="0"/>
    <s v="E"/>
    <s v="Actividades del sector público, que realiza en for"/>
    <s v="01_24"/>
    <x v="8"/>
    <n v="6"/>
    <x v="0"/>
    <n v="4"/>
    <x v="32"/>
    <s v="004_24"/>
    <s v="DIRECCIÓN DE COMUNICACIÓN"/>
    <x v="0"/>
    <x v="2"/>
    <x v="2"/>
    <x v="100"/>
    <x v="100"/>
    <n v="0"/>
    <s v="SIN DESCRIPCIÓN PARA DESTINOS 00"/>
    <n v="8995784"/>
    <n v="7000000"/>
    <n v="5421165.9800000004"/>
    <n v="5421165.9800000004"/>
    <n v="2845092.2"/>
    <n v="2845092.2"/>
    <n v="2845092.2"/>
    <n v="3574618.0199999996"/>
    <n v="0"/>
    <n v="1995784"/>
    <n v="0"/>
    <n v="0"/>
    <n v="1995784"/>
    <n v="8995784"/>
    <n v="0"/>
    <m/>
    <n v="0"/>
    <m/>
    <m/>
    <n v="0"/>
    <n v="8995784"/>
    <n v="3574618.0199999996"/>
  </r>
  <r>
    <s v="1.1-00-2402_2417007_2437110"/>
    <s v="1.1-00-24"/>
    <x v="1"/>
    <s v="1.3.4"/>
    <x v="0"/>
    <x v="0"/>
    <x v="0"/>
    <s v="O"/>
    <s v="Actividades que realizan la función pública o cont"/>
    <s v="02_24"/>
    <x v="1"/>
    <n v="1"/>
    <x v="1"/>
    <n v="7"/>
    <x v="1"/>
    <s v="007_24"/>
    <s v="DIRECCIÓN DE LA SECRETARÍA GENERAL"/>
    <x v="0"/>
    <x v="2"/>
    <x v="2"/>
    <x v="101"/>
    <x v="101"/>
    <n v="0"/>
    <s v="SIN DESCRIPCIÓN PARA DESTINOS 00"/>
    <n v="3700"/>
    <n v="0"/>
    <n v="0"/>
    <n v="0"/>
    <n v="0"/>
    <n v="0"/>
    <n v="0"/>
    <n v="3700"/>
    <n v="0"/>
    <n v="0"/>
    <n v="0"/>
    <n v="0"/>
    <n v="0"/>
    <n v="0"/>
    <n v="-3700"/>
    <m/>
    <n v="0"/>
    <m/>
    <m/>
    <n v="0"/>
    <n v="3700"/>
    <n v="3700"/>
  </r>
  <r>
    <s v="1.1-00-2401_2463003_2437110"/>
    <s v="1.1-00-24"/>
    <x v="1"/>
    <s v="1.3.4"/>
    <x v="0"/>
    <x v="0"/>
    <x v="0"/>
    <s v="E"/>
    <s v="Actividades del sector público, que realiza en for"/>
    <s v="01_24"/>
    <x v="8"/>
    <n v="6"/>
    <x v="0"/>
    <n v="3"/>
    <x v="30"/>
    <s v="003_24"/>
    <s v="JEFATURA DE GABINETE"/>
    <x v="0"/>
    <x v="2"/>
    <x v="2"/>
    <x v="101"/>
    <x v="101"/>
    <n v="0"/>
    <s v="SIN DESCRIPCIÓN PARA DESTINOS 00"/>
    <n v="14707.69"/>
    <n v="14707.69"/>
    <n v="0"/>
    <n v="0"/>
    <n v="0"/>
    <n v="0"/>
    <n v="0"/>
    <n v="14707.69"/>
    <n v="0"/>
    <n v="0"/>
    <n v="0"/>
    <n v="0"/>
    <n v="0"/>
    <n v="14707.68"/>
    <n v="-1.0000000000218279E-2"/>
    <m/>
    <n v="0"/>
    <m/>
    <m/>
    <n v="0"/>
    <n v="14707.69"/>
    <n v="14707.69"/>
  </r>
  <r>
    <s v="1.1-00-2404_24618012_2437110"/>
    <s v="1.1-00-24"/>
    <x v="1"/>
    <s v="1.3.4"/>
    <x v="0"/>
    <x v="0"/>
    <x v="0"/>
    <s v="M"/>
    <s v="Actividades de apoyo administrativo desarrolladas "/>
    <s v="04_24"/>
    <x v="2"/>
    <n v="6"/>
    <x v="0"/>
    <n v="18"/>
    <x v="4"/>
    <s v="012_24"/>
    <s v="DIRECCIÓN DE PROCESOS ADMINISTRATIVOS Y"/>
    <x v="0"/>
    <x v="2"/>
    <x v="2"/>
    <x v="101"/>
    <x v="101"/>
    <n v="0"/>
    <s v="SIN DESCRIPCIÓN PARA DESTINOS 00"/>
    <n v="8960"/>
    <n v="8960"/>
    <n v="0"/>
    <n v="0"/>
    <n v="0"/>
    <n v="0"/>
    <n v="0"/>
    <n v="8960"/>
    <n v="0"/>
    <n v="0"/>
    <n v="0"/>
    <n v="0"/>
    <n v="0"/>
    <n v="8960"/>
    <n v="0"/>
    <m/>
    <n v="0"/>
    <m/>
    <m/>
    <n v="0"/>
    <n v="8960"/>
    <n v="8960"/>
  </r>
  <r>
    <s v="1.1-00-2408_24741025_2437110"/>
    <s v="1.1-00-24"/>
    <x v="1"/>
    <s v="1.7.1"/>
    <x v="0"/>
    <x v="3"/>
    <x v="9"/>
    <s v="R"/>
    <s v="Solamente actividades específicas, distintas a las"/>
    <s v="08_24"/>
    <x v="7"/>
    <n v="7"/>
    <x v="4"/>
    <n v="41"/>
    <x v="16"/>
    <s v="025_24"/>
    <s v="DESPACHO DE LA COMISARÍA DE LA POLICÍA P"/>
    <x v="0"/>
    <x v="2"/>
    <x v="2"/>
    <x v="101"/>
    <x v="101"/>
    <n v="0"/>
    <s v="SIN DESCRIPCIÓN PARA DESTINOS 00"/>
    <n v="0"/>
    <n v="0"/>
    <n v="0"/>
    <n v="0"/>
    <n v="0"/>
    <n v="0"/>
    <n v="0"/>
    <n v="0"/>
    <n v="0"/>
    <n v="0"/>
    <n v="0"/>
    <n v="0"/>
    <n v="0"/>
    <n v="0"/>
    <n v="0"/>
    <m/>
    <n v="0"/>
    <n v="35000"/>
    <m/>
    <n v="35000"/>
    <n v="35000"/>
    <n v="35000"/>
  </r>
  <r>
    <s v="1.1-00-2408_24740025_2437210"/>
    <s v="1.1-00-24"/>
    <x v="1"/>
    <s v="1.7.1"/>
    <x v="0"/>
    <x v="3"/>
    <x v="9"/>
    <s v="R"/>
    <s v="Solamente actividades específicas, distintas a las"/>
    <s v="08_24"/>
    <x v="7"/>
    <n v="7"/>
    <x v="4"/>
    <n v="40"/>
    <x v="33"/>
    <s v="025_24"/>
    <s v="DESPACHO DE LA COMISARÍA DE LA POLICÍA P"/>
    <x v="0"/>
    <x v="2"/>
    <x v="2"/>
    <x v="102"/>
    <x v="102"/>
    <n v="0"/>
    <s v="SIN DESCRIPCIÓN PARA DESTINOS 00"/>
    <n v="0"/>
    <n v="0"/>
    <n v="0"/>
    <n v="0"/>
    <n v="0"/>
    <n v="0"/>
    <n v="0"/>
    <n v="0"/>
    <n v="0"/>
    <n v="0"/>
    <n v="0"/>
    <n v="0"/>
    <n v="0"/>
    <n v="0"/>
    <n v="0"/>
    <m/>
    <n v="0"/>
    <n v="15000"/>
    <m/>
    <n v="15000"/>
    <m/>
    <n v="0"/>
  </r>
  <r>
    <s v="1.1-00-2404_24618012_2437210"/>
    <s v="1.1-00-24"/>
    <x v="1"/>
    <s v="1.3.4"/>
    <x v="0"/>
    <x v="0"/>
    <x v="0"/>
    <s v="M"/>
    <s v="Actividades de apoyo administrativo desarrolladas "/>
    <s v="04_24"/>
    <x v="2"/>
    <n v="6"/>
    <x v="0"/>
    <n v="18"/>
    <x v="4"/>
    <s v="012_24"/>
    <s v="DIRECCIÓN DE PROCESOS ADMINISTRATIVOS Y"/>
    <x v="0"/>
    <x v="2"/>
    <x v="2"/>
    <x v="102"/>
    <x v="102"/>
    <n v="0"/>
    <s v="SIN DESCRIPCIÓN PARA DESTINOS 00"/>
    <n v="2480"/>
    <n v="2480"/>
    <n v="0"/>
    <n v="0"/>
    <n v="0"/>
    <n v="0"/>
    <n v="0"/>
    <n v="2480"/>
    <n v="0"/>
    <n v="0"/>
    <n v="0"/>
    <n v="0"/>
    <n v="0"/>
    <n v="2480"/>
    <n v="0"/>
    <m/>
    <n v="0"/>
    <m/>
    <m/>
    <n v="0"/>
    <n v="2480"/>
    <n v="2480"/>
  </r>
  <r>
    <s v="1.1-00-2417_24456037_2437210"/>
    <s v="1.1-00-24"/>
    <x v="1"/>
    <s v="2.1.5"/>
    <x v="1"/>
    <x v="2"/>
    <x v="2"/>
    <s v="R"/>
    <s v="Solamente actividades específicas, distintas a las"/>
    <s v="17_24"/>
    <x v="3"/>
    <n v="4"/>
    <x v="2"/>
    <n v="56"/>
    <x v="6"/>
    <s v="037_24"/>
    <s v="UNIDAD DE ACOPIO Y SALUD ANIMAL MUNICIPA"/>
    <x v="0"/>
    <x v="2"/>
    <x v="2"/>
    <x v="102"/>
    <x v="102"/>
    <n v="0"/>
    <s v="SIN DESCRIPCIÓN PARA DESTINOS 00"/>
    <n v="3000"/>
    <n v="0"/>
    <n v="3000"/>
    <n v="3000"/>
    <n v="0"/>
    <n v="0"/>
    <n v="0"/>
    <n v="0"/>
    <n v="0"/>
    <n v="3000"/>
    <n v="0"/>
    <n v="0"/>
    <n v="3000"/>
    <n v="0"/>
    <n v="-3000"/>
    <m/>
    <n v="0"/>
    <m/>
    <m/>
    <n v="0"/>
    <n v="3000"/>
    <n v="0"/>
  </r>
  <r>
    <s v="1.1-00-2402_2417007_2437510"/>
    <s v="1.1-00-24"/>
    <x v="1"/>
    <s v="1.3.4"/>
    <x v="0"/>
    <x v="0"/>
    <x v="0"/>
    <s v="O"/>
    <s v="Actividades que realizan la función pública o cont"/>
    <s v="02_24"/>
    <x v="1"/>
    <n v="1"/>
    <x v="1"/>
    <n v="7"/>
    <x v="1"/>
    <s v="007_24"/>
    <s v="DIRECCIÓN DE LA SECRETARÍA GENERAL"/>
    <x v="0"/>
    <x v="2"/>
    <x v="2"/>
    <x v="103"/>
    <x v="103"/>
    <n v="0"/>
    <s v="SIN DESCRIPCIÓN PARA DESTINOS 00"/>
    <n v="3300"/>
    <n v="0"/>
    <n v="0"/>
    <n v="0"/>
    <n v="0"/>
    <n v="0"/>
    <n v="0"/>
    <n v="3300"/>
    <n v="0"/>
    <n v="0"/>
    <n v="0"/>
    <n v="0"/>
    <n v="0"/>
    <n v="0"/>
    <n v="-3300"/>
    <m/>
    <n v="0"/>
    <m/>
    <m/>
    <n v="0"/>
    <n v="3300"/>
    <n v="3300"/>
  </r>
  <r>
    <s v="1.1-00-2401_2463003_2437510"/>
    <s v="1.1-00-24"/>
    <x v="1"/>
    <s v="1.3.4"/>
    <x v="0"/>
    <x v="0"/>
    <x v="0"/>
    <s v="E"/>
    <s v="Actividades del sector público, que realiza en for"/>
    <s v="01_24"/>
    <x v="8"/>
    <n v="6"/>
    <x v="0"/>
    <n v="3"/>
    <x v="30"/>
    <s v="003_24"/>
    <s v="JEFATURA DE GABINETE"/>
    <x v="0"/>
    <x v="2"/>
    <x v="2"/>
    <x v="103"/>
    <x v="103"/>
    <n v="0"/>
    <s v="SIN DESCRIPCIÓN PARA DESTINOS 00"/>
    <n v="11397.95"/>
    <n v="11397.95"/>
    <n v="0"/>
    <n v="0"/>
    <n v="0"/>
    <n v="0"/>
    <n v="0"/>
    <n v="11397.95"/>
    <n v="0"/>
    <n v="0"/>
    <n v="0"/>
    <n v="0"/>
    <n v="0"/>
    <n v="11397.95"/>
    <n v="0"/>
    <m/>
    <n v="0"/>
    <m/>
    <m/>
    <n v="0"/>
    <n v="11397.95"/>
    <n v="11397.95"/>
  </r>
  <r>
    <s v="1.1-00-2408_24741025_2437510"/>
    <s v="1.1-00-24"/>
    <x v="1"/>
    <s v="1.7.1"/>
    <x v="0"/>
    <x v="3"/>
    <x v="9"/>
    <s v="R"/>
    <s v="Solamente actividades específicas, distintas a las"/>
    <s v="08_24"/>
    <x v="7"/>
    <n v="7"/>
    <x v="4"/>
    <n v="41"/>
    <x v="16"/>
    <s v="025_24"/>
    <s v="DESPACHO DE LA COMISARÍA DE LA POLICÍA P"/>
    <x v="0"/>
    <x v="2"/>
    <x v="2"/>
    <x v="103"/>
    <x v="103"/>
    <n v="0"/>
    <s v="SIN DESCRIPCIÓN PARA DESTINOS 00"/>
    <n v="0"/>
    <n v="0"/>
    <n v="0"/>
    <n v="0"/>
    <n v="0"/>
    <n v="0"/>
    <n v="0"/>
    <n v="0"/>
    <n v="0"/>
    <n v="0"/>
    <n v="0"/>
    <n v="0"/>
    <n v="0"/>
    <n v="0"/>
    <n v="0"/>
    <m/>
    <n v="0"/>
    <n v="35000"/>
    <m/>
    <n v="35000"/>
    <n v="35000"/>
    <n v="35000"/>
  </r>
  <r>
    <s v="1.1-00-2402_2417007_2437910"/>
    <s v="1.1-00-24"/>
    <x v="1"/>
    <s v="1.3.4"/>
    <x v="0"/>
    <x v="0"/>
    <x v="0"/>
    <s v="O"/>
    <s v="Actividades que realizan la función pública o cont"/>
    <s v="02_24"/>
    <x v="1"/>
    <n v="1"/>
    <x v="1"/>
    <n v="7"/>
    <x v="1"/>
    <s v="007_24"/>
    <s v="DIRECCIÓN DE LA SECRETARÍA GENERAL"/>
    <x v="0"/>
    <x v="2"/>
    <x v="2"/>
    <x v="104"/>
    <x v="104"/>
    <n v="0"/>
    <s v="SIN DESCRIPCIÓN PARA DESTINOS 00"/>
    <n v="8000"/>
    <n v="0"/>
    <n v="0"/>
    <n v="0"/>
    <n v="0"/>
    <n v="0"/>
    <n v="0"/>
    <n v="8000"/>
    <n v="0"/>
    <n v="0"/>
    <n v="0"/>
    <n v="0"/>
    <n v="0"/>
    <n v="0"/>
    <n v="-8000"/>
    <m/>
    <n v="0"/>
    <m/>
    <m/>
    <n v="0"/>
    <n v="8000"/>
    <n v="8000"/>
  </r>
  <r>
    <s v="1.1-00-2404_24618012_2437910"/>
    <s v="1.1-00-24"/>
    <x v="1"/>
    <s v="1.3.4"/>
    <x v="0"/>
    <x v="0"/>
    <x v="0"/>
    <s v="M"/>
    <s v="Actividades de apoyo administrativo desarrolladas "/>
    <s v="04_24"/>
    <x v="2"/>
    <n v="6"/>
    <x v="0"/>
    <n v="18"/>
    <x v="4"/>
    <s v="012_24"/>
    <s v="DIRECCIÓN DE PROCESOS ADMINISTRATIVOS Y"/>
    <x v="0"/>
    <x v="2"/>
    <x v="2"/>
    <x v="104"/>
    <x v="104"/>
    <n v="0"/>
    <s v="SIN DESCRIPCIÓN PARA DESTINOS 00"/>
    <n v="3500"/>
    <n v="3500"/>
    <n v="0"/>
    <n v="0"/>
    <n v="0"/>
    <n v="0"/>
    <n v="0"/>
    <n v="3500"/>
    <n v="0"/>
    <n v="0"/>
    <n v="0"/>
    <n v="0"/>
    <n v="0"/>
    <n v="3500"/>
    <n v="0"/>
    <m/>
    <n v="0"/>
    <m/>
    <m/>
    <n v="0"/>
    <n v="3500"/>
    <n v="3500"/>
  </r>
  <r>
    <s v="1.1-00-2401_2452002_243821XX"/>
    <s v="1.1-00-24"/>
    <x v="1"/>
    <s v="1.3.4"/>
    <x v="0"/>
    <x v="0"/>
    <x v="0"/>
    <s v="E"/>
    <s v="Actividades del sector público, que realiza en for"/>
    <s v="01_24"/>
    <x v="8"/>
    <n v="5"/>
    <x v="5"/>
    <n v="2"/>
    <x v="17"/>
    <s v="002_24"/>
    <s v="DIRECCIÓN GENERAL DE RELACIONES PÚBLICAS"/>
    <x v="0"/>
    <x v="2"/>
    <x v="2"/>
    <x v="105"/>
    <x v="105"/>
    <s v="XX"/>
    <s v="POSADA GENERAL"/>
    <n v="0"/>
    <n v="0"/>
    <n v="0"/>
    <n v="0"/>
    <n v="0"/>
    <n v="0"/>
    <n v="0"/>
    <n v="0"/>
    <n v="0"/>
    <n v="0"/>
    <n v="0"/>
    <n v="0"/>
    <n v="0"/>
    <m/>
    <n v="0"/>
    <m/>
    <n v="0"/>
    <m/>
    <m/>
    <n v="0"/>
    <n v="0"/>
    <n v="0"/>
  </r>
  <r>
    <s v="1.1-00-2401_2452002_2438210"/>
    <s v="1.1-00-24"/>
    <x v="1"/>
    <s v="1.3.4"/>
    <x v="0"/>
    <x v="0"/>
    <x v="0"/>
    <s v="E"/>
    <s v="Actividades del sector público, que realiza en for"/>
    <s v="01_24"/>
    <x v="8"/>
    <n v="5"/>
    <x v="5"/>
    <n v="2"/>
    <x v="17"/>
    <s v="002_24"/>
    <s v="DIRECCIÓN GENERAL DE RELACIONES PÚBLICAS"/>
    <x v="0"/>
    <x v="2"/>
    <x v="2"/>
    <x v="105"/>
    <x v="105"/>
    <n v="0"/>
    <s v="SIN DESCRIPCIÓN PARA DESTINOS 00"/>
    <n v="0"/>
    <n v="850588.4"/>
    <n v="0"/>
    <n v="0"/>
    <n v="0"/>
    <n v="0"/>
    <n v="0"/>
    <n v="0"/>
    <n v="0"/>
    <n v="0"/>
    <n v="0"/>
    <n v="850588.4"/>
    <n v="-850588.4"/>
    <n v="850588.4"/>
    <n v="850588.4"/>
    <m/>
    <n v="0"/>
    <m/>
    <m/>
    <n v="0"/>
    <n v="0"/>
    <n v="0"/>
  </r>
  <r>
    <s v="1.1-00-2401_2455005_2438210"/>
    <s v="1.1-00-24"/>
    <x v="1"/>
    <s v="1.3.4"/>
    <x v="0"/>
    <x v="0"/>
    <x v="0"/>
    <s v="E"/>
    <s v="Actividades del sector público, que realiza en for"/>
    <s v="01_24"/>
    <x v="8"/>
    <n v="5"/>
    <x v="5"/>
    <n v="5"/>
    <x v="20"/>
    <s v="005_24"/>
    <s v="DIRECCIÓN GENERAL DE RELACIONES GUBERNAM"/>
    <x v="0"/>
    <x v="2"/>
    <x v="2"/>
    <x v="105"/>
    <x v="105"/>
    <n v="0"/>
    <s v="SIN DESCRIPCIÓN PARA DESTINOS 00"/>
    <n v="850588.4"/>
    <n v="500000"/>
    <n v="200622"/>
    <n v="200622"/>
    <n v="177422"/>
    <n v="168722"/>
    <n v="168722"/>
    <n v="649966.4"/>
    <n v="0"/>
    <n v="350588.4"/>
    <n v="0"/>
    <n v="0"/>
    <n v="350588.4"/>
    <n v="500000"/>
    <n v="-350588.4"/>
    <m/>
    <n v="0"/>
    <m/>
    <n v="-150000"/>
    <n v="-150000"/>
    <n v="700588.4"/>
    <n v="499966.4"/>
  </r>
  <r>
    <s v="1.1-00-2401_2455005_243821XX"/>
    <s v="1.1-00-24"/>
    <x v="1"/>
    <s v="1.3.4"/>
    <x v="0"/>
    <x v="0"/>
    <x v="0"/>
    <s v="E"/>
    <s v="Actividades del sector público, que realiza en for"/>
    <s v="01_24"/>
    <x v="8"/>
    <n v="5"/>
    <x v="5"/>
    <n v="5"/>
    <x v="20"/>
    <s v="005_24"/>
    <s v="DIRECCIÓN GENERAL DE RELACIONES GUBERNAM"/>
    <x v="0"/>
    <x v="2"/>
    <x v="2"/>
    <x v="105"/>
    <x v="105"/>
    <s v="XX"/>
    <s v="POSADA GENERAL"/>
    <n v="0"/>
    <n v="0"/>
    <n v="0"/>
    <n v="0"/>
    <n v="0"/>
    <n v="0"/>
    <n v="0"/>
    <n v="0"/>
    <n v="0"/>
    <n v="0"/>
    <n v="0"/>
    <n v="0"/>
    <n v="0"/>
    <n v="1000000"/>
    <n v="1000000"/>
    <m/>
    <n v="0"/>
    <n v="1000000"/>
    <m/>
    <n v="1000000"/>
    <n v="1000000"/>
    <n v="1000000"/>
  </r>
  <r>
    <s v="1.1-00-2401_2455005_24382132"/>
    <s v="1.1-00-24"/>
    <x v="1"/>
    <s v="1.3.4"/>
    <x v="0"/>
    <x v="0"/>
    <x v="0"/>
    <s v="E"/>
    <s v="Actividades del sector público, que realiza en for"/>
    <s v="01_24"/>
    <x v="8"/>
    <n v="5"/>
    <x v="5"/>
    <n v="5"/>
    <x v="20"/>
    <s v="005_24"/>
    <s v="DIRECCIÓN GENERAL DE RELACIONES GUBERNAM"/>
    <x v="0"/>
    <x v="2"/>
    <x v="2"/>
    <x v="105"/>
    <x v="105"/>
    <n v="32"/>
    <s v="INFORME DE GOBIERNO"/>
    <n v="500000"/>
    <n v="0"/>
    <n v="0"/>
    <n v="0"/>
    <n v="0"/>
    <n v="0"/>
    <n v="0"/>
    <n v="500000"/>
    <n v="0"/>
    <n v="500000"/>
    <n v="0"/>
    <n v="0"/>
    <n v="500000"/>
    <n v="0"/>
    <n v="-500000"/>
    <m/>
    <n v="0"/>
    <m/>
    <m/>
    <n v="0"/>
    <n v="500000"/>
    <n v="500000"/>
  </r>
  <r>
    <s v="1.1-00-2402_2417007_2438210"/>
    <s v="1.1-00-24"/>
    <x v="1"/>
    <s v="1.3.4"/>
    <x v="0"/>
    <x v="0"/>
    <x v="0"/>
    <s v="O"/>
    <s v="Actividades que realizan la función pública o cont"/>
    <s v="02_24"/>
    <x v="1"/>
    <n v="1"/>
    <x v="1"/>
    <n v="7"/>
    <x v="1"/>
    <s v="007_24"/>
    <s v="DIRECCIÓN DE LA SECRETARÍA GENERAL"/>
    <x v="0"/>
    <x v="2"/>
    <x v="2"/>
    <x v="105"/>
    <x v="105"/>
    <n v="0"/>
    <s v="SIN DESCRIPCIÓN PARA DESTINOS 00"/>
    <n v="145000"/>
    <n v="160000"/>
    <n v="29000.01"/>
    <n v="29000.01"/>
    <n v="14000.01"/>
    <n v="14000.01"/>
    <n v="14000.01"/>
    <n v="115999.99"/>
    <n v="0"/>
    <n v="0"/>
    <n v="0"/>
    <n v="0"/>
    <n v="0"/>
    <n v="160000"/>
    <n v="15000"/>
    <m/>
    <n v="0"/>
    <m/>
    <m/>
    <n v="0"/>
    <n v="145000"/>
    <n v="115999.99"/>
  </r>
  <r>
    <s v="1.1-00-2402_24311009_2438210"/>
    <s v="1.1-00-24"/>
    <x v="1"/>
    <s v="1.7.2"/>
    <x v="0"/>
    <x v="3"/>
    <x v="3"/>
    <s v="E"/>
    <s v="Actividades del sector público, que realiza en for"/>
    <s v="02_24"/>
    <x v="1"/>
    <n v="3"/>
    <x v="3"/>
    <n v="11"/>
    <x v="7"/>
    <s v="009_24"/>
    <s v="DIRECCIÓN GENERAL ADJUNTA DE PROTECCIÓN"/>
    <x v="0"/>
    <x v="2"/>
    <x v="2"/>
    <x v="105"/>
    <x v="105"/>
    <n v="0"/>
    <s v="SIN DESCRIPCIÓN PARA DESTINOS 00"/>
    <n v="200000"/>
    <n v="200000"/>
    <n v="0"/>
    <n v="0"/>
    <n v="0"/>
    <n v="0"/>
    <n v="0"/>
    <n v="200000"/>
    <n v="0"/>
    <n v="0"/>
    <n v="0"/>
    <n v="0"/>
    <n v="0"/>
    <n v="200000"/>
    <n v="0"/>
    <m/>
    <n v="0"/>
    <m/>
    <m/>
    <n v="0"/>
    <n v="200000"/>
    <n v="200000"/>
  </r>
  <r>
    <s v="1.1-00-2402_24114010_2438210"/>
    <s v="1.1-00-24"/>
    <x v="1"/>
    <s v="1.3.4"/>
    <x v="0"/>
    <x v="0"/>
    <x v="0"/>
    <s v="S"/>
    <s v="Definidos en el Presupuesto de Egresos y los que s"/>
    <s v="02_24"/>
    <x v="1"/>
    <n v="1"/>
    <x v="1"/>
    <n v="14"/>
    <x v="2"/>
    <s v="010_24"/>
    <s v="DIRECCIÓN GENERAL DE CULTURA DE LA PAZ Y CORRESPONSABILIDAD"/>
    <x v="0"/>
    <x v="2"/>
    <x v="2"/>
    <x v="105"/>
    <x v="105"/>
    <n v="0"/>
    <s v="SIN DESCRIPCIÓN PARA DESTINOS 00"/>
    <n v="1246800"/>
    <n v="1000000"/>
    <n v="1217304"/>
    <n v="504600"/>
    <n v="504600"/>
    <n v="0"/>
    <n v="0"/>
    <n v="29496"/>
    <n v="0"/>
    <n v="396800"/>
    <n v="0"/>
    <n v="150000"/>
    <n v="246800"/>
    <n v="1000000"/>
    <n v="-246800"/>
    <m/>
    <n v="0"/>
    <m/>
    <m/>
    <n v="0"/>
    <n v="1246800"/>
    <n v="29496"/>
  </r>
  <r>
    <s v="1.1-00-2402_24115010_2438210"/>
    <s v="1.1-00-24"/>
    <x v="1"/>
    <s v="1.3.4"/>
    <x v="0"/>
    <x v="0"/>
    <x v="0"/>
    <s v="F"/>
    <s v="Actividades destinadas a la promoción y fomento de"/>
    <s v="02_24"/>
    <x v="1"/>
    <n v="1"/>
    <x v="1"/>
    <n v="15"/>
    <x v="13"/>
    <s v="010_24"/>
    <s v="DIRECCIÓN GENERAL DE CULTURA DE LA PAZ Y CORRESPONSABILIDAD"/>
    <x v="0"/>
    <x v="2"/>
    <x v="2"/>
    <x v="105"/>
    <x v="105"/>
    <n v="0"/>
    <s v="SIN DESCRIPCIÓN PARA DESTINOS 00"/>
    <n v="603200"/>
    <n v="1000000"/>
    <n v="603200"/>
    <n v="603200"/>
    <n v="0"/>
    <n v="0"/>
    <n v="0"/>
    <n v="0"/>
    <n v="0"/>
    <n v="0"/>
    <n v="0"/>
    <n v="396800"/>
    <n v="-396800"/>
    <n v="2000000"/>
    <n v="1396800"/>
    <m/>
    <n v="0"/>
    <n v="1396800"/>
    <m/>
    <n v="1396800"/>
    <n v="2000000"/>
    <n v="1396800"/>
  </r>
  <r>
    <s v="1.1-00-2404_24618012_2438210"/>
    <s v="1.1-00-24"/>
    <x v="1"/>
    <s v="1.3.4"/>
    <x v="0"/>
    <x v="0"/>
    <x v="0"/>
    <s v="M"/>
    <s v="Actividades de apoyo administrativo desarrolladas "/>
    <s v="04_24"/>
    <x v="2"/>
    <n v="6"/>
    <x v="0"/>
    <n v="18"/>
    <x v="4"/>
    <s v="012_24"/>
    <s v="DIRECCIÓN DE PROCESOS ADMINISTRATIVOS Y"/>
    <x v="0"/>
    <x v="2"/>
    <x v="2"/>
    <x v="105"/>
    <x v="105"/>
    <n v="0"/>
    <s v="SIN DESCRIPCIÓN PARA DESTINOS 00"/>
    <n v="1000000"/>
    <n v="1000000"/>
    <n v="0"/>
    <n v="0"/>
    <n v="0"/>
    <n v="0"/>
    <n v="0"/>
    <n v="1000000"/>
    <n v="0"/>
    <n v="0"/>
    <n v="0"/>
    <n v="0"/>
    <n v="0"/>
    <n v="1000000"/>
    <n v="0"/>
    <m/>
    <n v="0"/>
    <m/>
    <m/>
    <n v="0"/>
    <n v="1000000"/>
    <n v="1000000"/>
  </r>
  <r>
    <s v="1.1-00-2405_24621015_2438210"/>
    <s v="1.1-00-24"/>
    <x v="1"/>
    <s v="1.3.4"/>
    <x v="0"/>
    <x v="0"/>
    <x v="0"/>
    <s v="E"/>
    <s v="Actividades del sector público, que realiza en for"/>
    <s v="05_24"/>
    <x v="0"/>
    <n v="6"/>
    <x v="0"/>
    <n v="21"/>
    <x v="5"/>
    <s v="015_24"/>
    <s v="DIRECCIÓN GENERAL DE ADMINISTRACIÓN"/>
    <x v="0"/>
    <x v="2"/>
    <x v="2"/>
    <x v="105"/>
    <x v="105"/>
    <n v="0"/>
    <s v="SIN DESCRIPCIÓN PARA DESTINOS 00"/>
    <n v="639567.19999999995"/>
    <n v="639567.19999999995"/>
    <n v="514777.25"/>
    <n v="514777.25"/>
    <n v="0"/>
    <n v="0"/>
    <n v="0"/>
    <n v="124789.94999999995"/>
    <n v="0"/>
    <n v="0"/>
    <n v="0"/>
    <n v="0"/>
    <n v="0"/>
    <n v="639567.19999999995"/>
    <n v="0"/>
    <m/>
    <n v="0"/>
    <m/>
    <m/>
    <n v="0"/>
    <n v="639567.19999999995"/>
    <n v="124789.94999999995"/>
  </r>
  <r>
    <s v="1.1-00-2406_24526016_2438210"/>
    <s v="1.1-00-24"/>
    <x v="1"/>
    <s v="2.7.1"/>
    <x v="1"/>
    <x v="6"/>
    <x v="8"/>
    <s v="S"/>
    <s v="Definidos en el Presupuesto de Egresos y los que s"/>
    <s v="06_24"/>
    <x v="11"/>
    <n v="5"/>
    <x v="5"/>
    <n v="26"/>
    <x v="39"/>
    <s v="016_24"/>
    <s v="DESPACHO DE LA COORDINACIÓN GENERAL DE C"/>
    <x v="0"/>
    <x v="2"/>
    <x v="2"/>
    <x v="105"/>
    <x v="105"/>
    <n v="0"/>
    <s v="SIN DESCRIPCIÓN PARA DESTINOS 00"/>
    <n v="4000000"/>
    <n v="4000000"/>
    <n v="3955136"/>
    <n v="2865200"/>
    <n v="0"/>
    <n v="0"/>
    <n v="0"/>
    <n v="44864"/>
    <n v="0"/>
    <n v="0"/>
    <n v="0"/>
    <n v="0"/>
    <n v="0"/>
    <n v="4000000"/>
    <n v="0"/>
    <m/>
    <n v="0"/>
    <m/>
    <m/>
    <n v="0"/>
    <n v="4000000"/>
    <n v="44864"/>
  </r>
  <r>
    <s v="1.1-00-2406_24529017_2438210"/>
    <s v="1.1-00-24"/>
    <x v="1"/>
    <s v="2.4.2"/>
    <x v="1"/>
    <x v="9"/>
    <x v="13"/>
    <s v="F"/>
    <s v="Actividades destinadas a la promoción y fomento de"/>
    <s v="06_24"/>
    <x v="11"/>
    <n v="5"/>
    <x v="5"/>
    <n v="29"/>
    <x v="25"/>
    <s v="017_24"/>
    <s v="DIRECCIÓN GENERAL DE CULTURA"/>
    <x v="0"/>
    <x v="2"/>
    <x v="2"/>
    <x v="105"/>
    <x v="105"/>
    <n v="0"/>
    <s v="SIN DESCRIPCIÓN PARA DESTINOS 00"/>
    <n v="400000"/>
    <n v="400000"/>
    <n v="74611.199999999997"/>
    <n v="74611.199999999997"/>
    <n v="74611.199999999997"/>
    <n v="0"/>
    <n v="0"/>
    <n v="325388.79999999999"/>
    <n v="0"/>
    <n v="0"/>
    <n v="0"/>
    <n v="0"/>
    <n v="0"/>
    <n v="1300000"/>
    <n v="900000"/>
    <m/>
    <n v="0"/>
    <m/>
    <n v="-68000"/>
    <n v="-68000"/>
    <n v="332000"/>
    <n v="257388.79999999999"/>
  </r>
  <r>
    <s v="1.1-00-2406_24529017_24382115"/>
    <s v="1.1-00-24"/>
    <x v="1"/>
    <s v="2.4.2"/>
    <x v="1"/>
    <x v="9"/>
    <x v="13"/>
    <s v="F"/>
    <s v="Actividades destinadas a la promoción y fomento de"/>
    <s v="06_24"/>
    <x v="11"/>
    <n v="5"/>
    <x v="5"/>
    <n v="29"/>
    <x v="25"/>
    <s v="017_24"/>
    <s v="DIRECCIÓN GENERAL DE CULTURA"/>
    <x v="0"/>
    <x v="2"/>
    <x v="2"/>
    <x v="105"/>
    <x v="105"/>
    <n v="15"/>
    <s v="FESTIVAL MAROMETA"/>
    <n v="1500000"/>
    <n v="1500000"/>
    <n v="1492920"/>
    <n v="1492920"/>
    <n v="1492920"/>
    <n v="1492920"/>
    <n v="1492920"/>
    <n v="7080"/>
    <n v="0"/>
    <n v="0"/>
    <n v="0"/>
    <n v="0"/>
    <n v="0"/>
    <n v="2000000"/>
    <n v="500000"/>
    <m/>
    <n v="0"/>
    <m/>
    <m/>
    <n v="0"/>
    <n v="1500000"/>
    <n v="7080"/>
  </r>
  <r>
    <s v="1.1-00-2406_24529017_24382116"/>
    <s v="1.1-00-24"/>
    <x v="1"/>
    <s v="2.4.2"/>
    <x v="1"/>
    <x v="9"/>
    <x v="13"/>
    <s v="F"/>
    <s v="Actividades destinadas a la promoción y fomento de"/>
    <s v="06_24"/>
    <x v="11"/>
    <n v="5"/>
    <x v="5"/>
    <n v="29"/>
    <x v="25"/>
    <s v="017_24"/>
    <s v="DIRECCIÓN GENERAL DE CULTURA"/>
    <x v="0"/>
    <x v="2"/>
    <x v="2"/>
    <x v="105"/>
    <x v="105"/>
    <n v="16"/>
    <s v="DIA DEL MAESTRO"/>
    <n v="600000"/>
    <n v="600000"/>
    <n v="589860"/>
    <n v="589860"/>
    <n v="589860"/>
    <n v="589860"/>
    <n v="589860"/>
    <n v="10140"/>
    <n v="0"/>
    <n v="0"/>
    <n v="0"/>
    <n v="0"/>
    <n v="0"/>
    <n v="900000"/>
    <n v="300000"/>
    <m/>
    <n v="0"/>
    <m/>
    <m/>
    <n v="0"/>
    <n v="600000"/>
    <n v="10140"/>
  </r>
  <r>
    <s v="1.1-00-2406_24530018_2438210"/>
    <s v="1.1-00-24"/>
    <x v="1"/>
    <s v="2.7.1"/>
    <x v="1"/>
    <x v="6"/>
    <x v="8"/>
    <s v="S"/>
    <s v="Definidos en el Presupuesto de Egresos y los que s"/>
    <s v="06_24"/>
    <x v="11"/>
    <n v="5"/>
    <x v="5"/>
    <n v="30"/>
    <x v="36"/>
    <s v="018_24"/>
    <s v="DIRECCIÓN GENERAL DE POLÍTICA SOCIAL"/>
    <x v="0"/>
    <x v="2"/>
    <x v="2"/>
    <x v="105"/>
    <x v="105"/>
    <n v="0"/>
    <s v="SIN DESCRIPCIÓN PARA DESTINOS 00"/>
    <n v="74530"/>
    <n v="74530"/>
    <n v="0"/>
    <n v="0"/>
    <n v="0"/>
    <n v="0"/>
    <n v="0"/>
    <n v="74530"/>
    <n v="0"/>
    <n v="0"/>
    <n v="0"/>
    <n v="0"/>
    <n v="0"/>
    <n v="74530"/>
    <n v="0"/>
    <m/>
    <n v="0"/>
    <m/>
    <m/>
    <n v="0"/>
    <n v="74530"/>
    <n v="74530"/>
  </r>
  <r>
    <s v="1.1-00-2409_24842026_24382128"/>
    <s v="1.1-00-24"/>
    <x v="1"/>
    <s v="3.1.1"/>
    <x v="2"/>
    <x v="7"/>
    <x v="11"/>
    <s v="E"/>
    <s v="Actividades del sector público, que realiza en for"/>
    <s v="09_24"/>
    <x v="10"/>
    <n v="8"/>
    <x v="6"/>
    <n v="42"/>
    <x v="21"/>
    <s v="026_24"/>
    <s v="DESPACHO DE LA COORDINACIÓN GENERAL DE D"/>
    <x v="0"/>
    <x v="2"/>
    <x v="2"/>
    <x v="105"/>
    <x v="105"/>
    <n v="28"/>
    <s v="ROSCA DE REYES"/>
    <n v="200000"/>
    <n v="200000"/>
    <n v="200000"/>
    <n v="200000"/>
    <n v="200000"/>
    <n v="200000"/>
    <n v="200000"/>
    <n v="0"/>
    <n v="0"/>
    <n v="0"/>
    <n v="0"/>
    <n v="0"/>
    <n v="0"/>
    <n v="200000"/>
    <n v="0"/>
    <m/>
    <n v="0"/>
    <m/>
    <m/>
    <n v="0"/>
    <n v="200000"/>
    <n v="0"/>
  </r>
  <r>
    <s v="1.1-00-2409_24842026_24382127"/>
    <s v="1.1-00-24"/>
    <x v="1"/>
    <s v="3.1.1"/>
    <x v="2"/>
    <x v="7"/>
    <x v="11"/>
    <s v="E"/>
    <s v="Actividades del sector público, que realiza en for"/>
    <s v="09_24"/>
    <x v="10"/>
    <n v="8"/>
    <x v="6"/>
    <n v="42"/>
    <x v="21"/>
    <s v="026_24"/>
    <s v="DESPACHO DE LA COORDINACIÓN GENERAL DE D"/>
    <x v="0"/>
    <x v="2"/>
    <x v="2"/>
    <x v="105"/>
    <x v="105"/>
    <n v="27"/>
    <s v="ARBOL NAVIDEÑO"/>
    <n v="0"/>
    <n v="450000"/>
    <n v="0"/>
    <n v="0"/>
    <n v="0"/>
    <n v="0"/>
    <n v="0"/>
    <n v="0"/>
    <n v="0"/>
    <n v="0"/>
    <n v="0"/>
    <n v="450000"/>
    <n v="-450000"/>
    <n v="450000"/>
    <n v="450000"/>
    <m/>
    <n v="0"/>
    <m/>
    <m/>
    <n v="0"/>
    <n v="0"/>
    <n v="0"/>
  </r>
  <r>
    <s v="1.1-00-2409_24842026_24382123"/>
    <s v="1.1-00-24"/>
    <x v="1"/>
    <s v="3.1.1"/>
    <x v="2"/>
    <x v="7"/>
    <x v="11"/>
    <s v="E"/>
    <s v="Actividades del sector público, que realiza en for"/>
    <s v="09_24"/>
    <x v="10"/>
    <n v="8"/>
    <x v="6"/>
    <n v="42"/>
    <x v="21"/>
    <s v="026_24"/>
    <s v="DESPACHO DE LA COORDINACIÓN GENERAL DE D"/>
    <x v="0"/>
    <x v="2"/>
    <x v="2"/>
    <x v="105"/>
    <x v="105"/>
    <n v="23"/>
    <s v="CABALGATA"/>
    <n v="740080"/>
    <n v="500000"/>
    <n v="740080"/>
    <n v="740080"/>
    <n v="740080"/>
    <n v="740080"/>
    <n v="740080"/>
    <n v="0"/>
    <n v="0"/>
    <n v="250000"/>
    <n v="0"/>
    <n v="9920"/>
    <n v="240080"/>
    <n v="500000"/>
    <n v="-240080"/>
    <m/>
    <n v="0"/>
    <m/>
    <m/>
    <n v="0"/>
    <n v="740080"/>
    <n v="0"/>
  </r>
  <r>
    <s v="1.1-00-2409_24842026_24382124"/>
    <s v="1.1-00-24"/>
    <x v="1"/>
    <s v="3.1.1"/>
    <x v="2"/>
    <x v="7"/>
    <x v="11"/>
    <s v="E"/>
    <s v="Actividades del sector público, que realiza en for"/>
    <s v="09_24"/>
    <x v="10"/>
    <n v="8"/>
    <x v="6"/>
    <n v="42"/>
    <x v="21"/>
    <s v="026_24"/>
    <s v="DESPACHO DE LA COORDINACIÓN GENERAL DE D"/>
    <x v="0"/>
    <x v="2"/>
    <x v="2"/>
    <x v="105"/>
    <x v="105"/>
    <n v="24"/>
    <s v="EXPO AGROPECUARIA"/>
    <n v="640000"/>
    <n v="500000"/>
    <n v="640000"/>
    <n v="640000"/>
    <n v="640000"/>
    <n v="640000"/>
    <n v="640000"/>
    <n v="0"/>
    <n v="0"/>
    <n v="150000"/>
    <n v="0"/>
    <n v="10000"/>
    <n v="140000"/>
    <n v="500000"/>
    <n v="-140000"/>
    <m/>
    <n v="0"/>
    <m/>
    <m/>
    <n v="0"/>
    <n v="640000"/>
    <n v="0"/>
  </r>
  <r>
    <s v="1.1-00-2409_24842026_24382125"/>
    <s v="1.1-00-24"/>
    <x v="1"/>
    <s v="3.1.1"/>
    <x v="2"/>
    <x v="7"/>
    <x v="11"/>
    <s v="E"/>
    <s v="Actividades del sector público, que realiza en for"/>
    <s v="09_24"/>
    <x v="10"/>
    <n v="8"/>
    <x v="6"/>
    <n v="42"/>
    <x v="21"/>
    <s v="026_24"/>
    <s v="DESPACHO DE LA COORDINACIÓN GENERAL DE D"/>
    <x v="0"/>
    <x v="2"/>
    <x v="2"/>
    <x v="105"/>
    <x v="105"/>
    <n v="25"/>
    <s v="CHARRERIA"/>
    <n v="1287600"/>
    <n v="615000"/>
    <n v="1287600"/>
    <n v="1287600"/>
    <n v="556800"/>
    <n v="453560"/>
    <n v="453560"/>
    <n v="0"/>
    <n v="0"/>
    <n v="700000"/>
    <n v="0"/>
    <n v="27400"/>
    <n v="672600"/>
    <n v="600000"/>
    <n v="-687600"/>
    <m/>
    <n v="0"/>
    <m/>
    <m/>
    <n v="0"/>
    <n v="1287600"/>
    <n v="0"/>
  </r>
  <r>
    <s v="1.1-00-2409_24842026_24382126"/>
    <s v="1.1-00-24"/>
    <x v="1"/>
    <s v="3.1.1"/>
    <x v="2"/>
    <x v="7"/>
    <x v="11"/>
    <s v="E"/>
    <s v="Actividades del sector público, que realiza en for"/>
    <s v="09_24"/>
    <x v="10"/>
    <n v="8"/>
    <x v="6"/>
    <n v="42"/>
    <x v="21"/>
    <s v="026_24"/>
    <s v="DESPACHO DE LA COORDINACIÓN GENERAL DE D"/>
    <x v="0"/>
    <x v="2"/>
    <x v="2"/>
    <x v="105"/>
    <x v="105"/>
    <n v="26"/>
    <s v="MICTLAN"/>
    <n v="0"/>
    <n v="735000"/>
    <n v="0"/>
    <n v="0"/>
    <n v="0"/>
    <n v="0"/>
    <n v="0"/>
    <n v="0"/>
    <n v="0"/>
    <n v="15000"/>
    <n v="0"/>
    <n v="750000"/>
    <n v="-735000"/>
    <n v="750000"/>
    <n v="750000"/>
    <m/>
    <n v="0"/>
    <m/>
    <m/>
    <n v="0"/>
    <n v="0"/>
    <n v="0"/>
  </r>
  <r>
    <s v="1.1-00-2409_24842026_2438210"/>
    <s v="1.1-00-24"/>
    <x v="1"/>
    <s v="3.1.1"/>
    <x v="2"/>
    <x v="7"/>
    <x v="11"/>
    <s v="E"/>
    <s v="Actividades del sector público, que realiza en for"/>
    <s v="09_24"/>
    <x v="10"/>
    <n v="8"/>
    <x v="6"/>
    <n v="42"/>
    <x v="21"/>
    <s v="026_24"/>
    <s v="DESPACHO DE LA COORDINACIÓN GENERAL DE D"/>
    <x v="0"/>
    <x v="2"/>
    <x v="2"/>
    <x v="105"/>
    <x v="105"/>
    <n v="0"/>
    <s v="SIN DESCRIPCIÓN PARA DESTINOS 00"/>
    <n v="1887360"/>
    <n v="500000"/>
    <n v="2535960"/>
    <n v="2036000"/>
    <n v="1886000"/>
    <n v="1886000"/>
    <n v="1886000"/>
    <n v="-648600"/>
    <n v="0"/>
    <n v="1437360"/>
    <n v="0"/>
    <n v="50000"/>
    <n v="1387360"/>
    <n v="1350000"/>
    <n v="-537360"/>
    <m/>
    <n v="148640"/>
    <n v="100000"/>
    <n v="600000"/>
    <n v="848640"/>
    <n v="2736000"/>
    <n v="200040"/>
  </r>
  <r>
    <s v="1.1-00-2409_24847029_24382122"/>
    <s v="1.1-00-24"/>
    <x v="1"/>
    <s v="3.7.1"/>
    <x v="2"/>
    <x v="10"/>
    <x v="14"/>
    <s v="E"/>
    <s v="Actividades del sector público, que realiza en for"/>
    <s v="09_24"/>
    <x v="10"/>
    <n v="8"/>
    <x v="6"/>
    <n v="47"/>
    <x v="40"/>
    <s v="029_24"/>
    <s v="DIRECCIÓN GENERAL DE TURISMO Y PROMOCIÓN"/>
    <x v="0"/>
    <x v="2"/>
    <x v="2"/>
    <x v="105"/>
    <x v="105"/>
    <n v="22"/>
    <s v="ESCUELA DE CHARRERIA"/>
    <n v="0"/>
    <n v="700000"/>
    <n v="0"/>
    <n v="0"/>
    <n v="0"/>
    <n v="0"/>
    <n v="0"/>
    <n v="0"/>
    <n v="0"/>
    <n v="0"/>
    <n v="0"/>
    <n v="700000"/>
    <n v="-700000"/>
    <n v="700000"/>
    <n v="700000"/>
    <m/>
    <n v="0"/>
    <m/>
    <m/>
    <n v="0"/>
    <n v="0"/>
    <n v="0"/>
  </r>
  <r>
    <s v="1.1-00-2410_24448030_2438210"/>
    <s v="1.1-00-24"/>
    <x v="1"/>
    <s v="2.7.1"/>
    <x v="1"/>
    <x v="6"/>
    <x v="8"/>
    <s v="E"/>
    <s v="Actividades del sector público, que realiza en for"/>
    <s v="10_24"/>
    <x v="6"/>
    <n v="4"/>
    <x v="2"/>
    <n v="48"/>
    <x v="14"/>
    <s v="030_24"/>
    <s v="DIRECCIÓN DE PROYECTOS ESTRATEGICOS"/>
    <x v="0"/>
    <x v="2"/>
    <x v="2"/>
    <x v="105"/>
    <x v="105"/>
    <n v="0"/>
    <s v="SIN DESCRIPCIÓN PARA DESTINOS 00"/>
    <n v="619981"/>
    <n v="619981"/>
    <n v="600000"/>
    <n v="600000"/>
    <n v="0"/>
    <n v="0"/>
    <n v="0"/>
    <n v="19981"/>
    <n v="0"/>
    <n v="0"/>
    <n v="0"/>
    <n v="0"/>
    <n v="0"/>
    <n v="619981"/>
    <n v="0"/>
    <m/>
    <n v="0"/>
    <m/>
    <m/>
    <n v="0"/>
    <n v="619981"/>
    <n v="19981"/>
  </r>
  <r>
    <s v="1.1-00-2417_24456037_2438210"/>
    <s v="1.1-00-24"/>
    <x v="1"/>
    <s v="2.1.5"/>
    <x v="1"/>
    <x v="2"/>
    <x v="2"/>
    <s v="R"/>
    <s v="Solamente actividades específicas, distintas a las"/>
    <s v="17_24"/>
    <x v="3"/>
    <n v="4"/>
    <x v="2"/>
    <n v="56"/>
    <x v="6"/>
    <s v="037_24"/>
    <s v="UNIDAD DE ACOPIO Y SALUD ANIMAL MUNICIPA"/>
    <x v="0"/>
    <x v="2"/>
    <x v="2"/>
    <x v="105"/>
    <x v="105"/>
    <n v="0"/>
    <s v="SIN DESCRIPCIÓN PARA DESTINOS 00"/>
    <n v="100000"/>
    <n v="100000"/>
    <n v="0"/>
    <n v="0"/>
    <n v="0"/>
    <n v="0"/>
    <n v="0"/>
    <n v="100000"/>
    <n v="0"/>
    <n v="0"/>
    <n v="0"/>
    <n v="0"/>
    <n v="0"/>
    <n v="100000"/>
    <n v="0"/>
    <m/>
    <n v="0"/>
    <m/>
    <m/>
    <n v="0"/>
    <n v="100000"/>
    <n v="100000"/>
  </r>
  <r>
    <s v="1.1-00-2405_24621015_2439110"/>
    <s v="1.1-00-24"/>
    <x v="1"/>
    <s v="1.3.4"/>
    <x v="0"/>
    <x v="0"/>
    <x v="0"/>
    <s v="E"/>
    <s v="Actividades del sector público, que realiza en for"/>
    <s v="05_24"/>
    <x v="0"/>
    <n v="6"/>
    <x v="0"/>
    <n v="21"/>
    <x v="5"/>
    <s v="015_24"/>
    <s v="DIRECCIÓN GENERAL DE ADMINISTRACIÓN"/>
    <x v="0"/>
    <x v="2"/>
    <x v="2"/>
    <x v="106"/>
    <x v="106"/>
    <n v="0"/>
    <s v="SIN DESCRIPCIÓN PARA DESTINOS 00"/>
    <n v="700000"/>
    <n v="700000"/>
    <n v="297933.06"/>
    <n v="297933.06"/>
    <n v="297933.06"/>
    <n v="297933.06"/>
    <n v="297933.06"/>
    <n v="402066.94"/>
    <n v="0"/>
    <n v="0"/>
    <n v="0"/>
    <n v="0"/>
    <n v="0"/>
    <n v="700000"/>
    <n v="0"/>
    <m/>
    <n v="0"/>
    <m/>
    <m/>
    <n v="0"/>
    <n v="700000"/>
    <n v="402066.94"/>
  </r>
  <r>
    <s v="502.1-1104_24619013_2439210"/>
    <s v="502.1-11"/>
    <x v="6"/>
    <s v="1.3.4"/>
    <x v="0"/>
    <x v="0"/>
    <x v="0"/>
    <s v="M"/>
    <s v="Actividades de apoyo administrativo desarrolladas "/>
    <s v="04_24"/>
    <x v="2"/>
    <n v="6"/>
    <x v="0"/>
    <n v="19"/>
    <x v="38"/>
    <s v="013_24"/>
    <s v="DIRECCIÓN GENERAL DE FINANZAS"/>
    <x v="0"/>
    <x v="2"/>
    <x v="2"/>
    <x v="107"/>
    <x v="107"/>
    <n v="0"/>
    <s v="SIN DESCRIPCIÓN PARA DESTINOS 00"/>
    <n v="0"/>
    <n v="0"/>
    <n v="0"/>
    <n v="0"/>
    <n v="0"/>
    <n v="0"/>
    <n v="0"/>
    <n v="0"/>
    <n v="0"/>
    <n v="0"/>
    <n v="0"/>
    <n v="0"/>
    <n v="0"/>
    <n v="0"/>
    <n v="0"/>
    <m/>
    <n v="0"/>
    <n v="104076.75"/>
    <m/>
    <n v="104076.75"/>
    <n v="104076.75"/>
    <n v="104076.75"/>
  </r>
  <r>
    <s v="212-404_24619013_2439210"/>
    <s v="212-4"/>
    <x v="7"/>
    <s v="1.3.4"/>
    <x v="0"/>
    <x v="0"/>
    <x v="0"/>
    <s v="M"/>
    <s v="Actividades de apoyo administrativo desarrolladas "/>
    <s v="04_24"/>
    <x v="2"/>
    <n v="6"/>
    <x v="0"/>
    <n v="19"/>
    <x v="38"/>
    <s v="013_24"/>
    <s v="DIRECCIÓN GENERAL DE FINANZAS"/>
    <x v="0"/>
    <x v="2"/>
    <x v="2"/>
    <x v="107"/>
    <x v="107"/>
    <n v="0"/>
    <s v="SIN DESCRIPCIÓN PARA DESTINOS 00"/>
    <n v="0"/>
    <n v="0"/>
    <n v="1135715.3"/>
    <n v="1135715.3"/>
    <n v="1135715.3"/>
    <n v="1135715.3"/>
    <n v="962700.85"/>
    <n v="-1135715.3"/>
    <n v="0"/>
    <n v="0"/>
    <n v="0"/>
    <n v="0"/>
    <n v="0"/>
    <n v="0"/>
    <n v="0"/>
    <m/>
    <n v="0"/>
    <n v="1135715.3"/>
    <m/>
    <n v="1135715.3"/>
    <n v="1135715.3"/>
    <n v="0"/>
  </r>
  <r>
    <s v="212-304_24619013_2439210"/>
    <s v="212-3"/>
    <x v="8"/>
    <s v="1.3.4"/>
    <x v="0"/>
    <x v="0"/>
    <x v="0"/>
    <s v="M"/>
    <s v="Actividades de apoyo administrativo desarrolladas "/>
    <s v="04_24"/>
    <x v="2"/>
    <n v="6"/>
    <x v="0"/>
    <n v="19"/>
    <x v="38"/>
    <s v="013_24"/>
    <s v="DIRECCIÓN GENERAL DE FINANZAS"/>
    <x v="0"/>
    <x v="2"/>
    <x v="2"/>
    <x v="107"/>
    <x v="107"/>
    <n v="0"/>
    <s v="SIN DESCRIPCIÓN PARA DESTINOS 00"/>
    <n v="0"/>
    <n v="0"/>
    <n v="0"/>
    <n v="1135715.3"/>
    <n v="1135715.3"/>
    <n v="0"/>
    <n v="0"/>
    <n v="0"/>
    <n v="0"/>
    <n v="0"/>
    <n v="0"/>
    <n v="0"/>
    <n v="0"/>
    <n v="0"/>
    <n v="0"/>
    <m/>
    <n v="0"/>
    <m/>
    <m/>
    <n v="0"/>
    <n v="0"/>
    <n v="0"/>
  </r>
  <r>
    <s v="2.6-05-2304_24619013_2439210"/>
    <s v="2.6-05-23"/>
    <x v="9"/>
    <s v="1.3.4"/>
    <x v="0"/>
    <x v="0"/>
    <x v="0"/>
    <s v="M"/>
    <s v="Actividades de apoyo administrativo desarrolladas "/>
    <s v="04_24"/>
    <x v="2"/>
    <n v="6"/>
    <x v="0"/>
    <n v="19"/>
    <x v="38"/>
    <s v="013_24"/>
    <s v="DIRECCIÓN GENERAL DE FINANZAS"/>
    <x v="0"/>
    <x v="2"/>
    <x v="2"/>
    <x v="107"/>
    <x v="107"/>
    <n v="0"/>
    <s v="SIN DESCRIPCIÓN PARA DESTINOS 00"/>
    <n v="38913"/>
    <n v="0"/>
    <n v="38913"/>
    <n v="38913"/>
    <n v="38913"/>
    <n v="38913"/>
    <n v="38913"/>
    <n v="0"/>
    <n v="38913"/>
    <n v="0"/>
    <n v="0"/>
    <n v="0"/>
    <n v="38913"/>
    <n v="0"/>
    <n v="-38913"/>
    <m/>
    <n v="0"/>
    <m/>
    <m/>
    <n v="0"/>
    <n v="38913"/>
    <n v="0"/>
  </r>
  <r>
    <s v="2.6-06-2304_24619013_2439210"/>
    <s v="2.6-06-23"/>
    <x v="10"/>
    <s v="1.3.4"/>
    <x v="0"/>
    <x v="0"/>
    <x v="0"/>
    <s v="M"/>
    <s v="Actividades de apoyo administrativo desarrolladas "/>
    <s v="04_24"/>
    <x v="2"/>
    <n v="6"/>
    <x v="0"/>
    <n v="19"/>
    <x v="38"/>
    <s v="013_24"/>
    <s v="DIRECCIÓN GENERAL DE FINANZAS"/>
    <x v="0"/>
    <x v="2"/>
    <x v="2"/>
    <x v="107"/>
    <x v="107"/>
    <n v="0"/>
    <s v="SIN DESCRIPCIÓN PARA DESTINOS 00"/>
    <n v="167669.15"/>
    <n v="0"/>
    <n v="167669.15"/>
    <n v="167669.15"/>
    <n v="167669.15"/>
    <n v="167669.15"/>
    <n v="167669.15"/>
    <n v="0"/>
    <n v="167669.15"/>
    <n v="0"/>
    <n v="0"/>
    <n v="0"/>
    <n v="167669.15"/>
    <n v="0"/>
    <n v="-167669.15"/>
    <m/>
    <n v="0"/>
    <m/>
    <m/>
    <n v="0"/>
    <n v="167669.15"/>
    <n v="0"/>
  </r>
  <r>
    <s v="2.6-12-2304_24619013_2439210"/>
    <s v="2.6-12-23"/>
    <x v="11"/>
    <s v="1.3.4"/>
    <x v="0"/>
    <x v="0"/>
    <x v="0"/>
    <s v="M"/>
    <s v="Actividades de apoyo administrativo desarrolladas "/>
    <s v="04_24"/>
    <x v="2"/>
    <n v="6"/>
    <x v="0"/>
    <n v="19"/>
    <x v="38"/>
    <s v="013_24"/>
    <s v="DIRECCIÓN GENERAL DE FINANZAS"/>
    <x v="0"/>
    <x v="2"/>
    <x v="2"/>
    <x v="107"/>
    <x v="107"/>
    <n v="0"/>
    <s v="SIN DESCRIPCIÓN PARA DESTINOS 00"/>
    <n v="7445.91"/>
    <n v="0"/>
    <n v="7445.91"/>
    <n v="7445.91"/>
    <n v="7445.91"/>
    <n v="7445.91"/>
    <n v="7445.91"/>
    <n v="0"/>
    <n v="7445.91"/>
    <n v="0"/>
    <n v="0"/>
    <n v="0"/>
    <n v="7445.91"/>
    <n v="0"/>
    <n v="-7445.91"/>
    <m/>
    <n v="0"/>
    <m/>
    <m/>
    <n v="0"/>
    <n v="7445.91"/>
    <n v="0"/>
  </r>
  <r>
    <s v="2.5-02-2304_24619013_2439210"/>
    <s v="2.5-02-23"/>
    <x v="12"/>
    <s v="1.3.4"/>
    <x v="0"/>
    <x v="0"/>
    <x v="0"/>
    <s v="M"/>
    <s v="Actividades de apoyo administrativo desarrolladas "/>
    <s v="04_24"/>
    <x v="2"/>
    <n v="6"/>
    <x v="0"/>
    <n v="19"/>
    <x v="38"/>
    <s v="013_24"/>
    <s v="DIRECCIÓN GENERAL DE FINANZAS"/>
    <x v="0"/>
    <x v="2"/>
    <x v="2"/>
    <x v="107"/>
    <x v="107"/>
    <n v="0"/>
    <s v="SIN DESCRIPCIÓN PARA DESTINOS 00"/>
    <n v="583718.5"/>
    <n v="0"/>
    <n v="921278.58"/>
    <n v="921278.58"/>
    <n v="921278.58"/>
    <n v="921278.58"/>
    <n v="921278.58"/>
    <n v="-337560.07999999996"/>
    <n v="583718.5"/>
    <n v="0"/>
    <n v="0"/>
    <n v="0"/>
    <n v="583718.5"/>
    <n v="0"/>
    <n v="-583718.5"/>
    <m/>
    <n v="337560.08"/>
    <m/>
    <m/>
    <n v="337560.08"/>
    <n v="921278.58000000007"/>
    <n v="0"/>
  </r>
  <r>
    <s v="2.6-14-2304_24619013_2439210"/>
    <s v="2.6-14-23"/>
    <x v="13"/>
    <s v="1.3.4"/>
    <x v="0"/>
    <x v="0"/>
    <x v="0"/>
    <s v="M"/>
    <s v="Actividades de apoyo administrativo desarrolladas "/>
    <s v="04_24"/>
    <x v="2"/>
    <n v="6"/>
    <x v="0"/>
    <n v="19"/>
    <x v="38"/>
    <s v="013_24"/>
    <s v="DIRECCIÓN GENERAL DE FINANZAS"/>
    <x v="0"/>
    <x v="2"/>
    <x v="2"/>
    <x v="107"/>
    <x v="107"/>
    <n v="0"/>
    <s v="SIN DESCRIPCIÓN PARA DESTINOS 00"/>
    <n v="0"/>
    <n v="0"/>
    <n v="2676.88"/>
    <n v="2676.88"/>
    <n v="2676.88"/>
    <n v="2676.88"/>
    <n v="2676.88"/>
    <n v="-2676.88"/>
    <n v="0"/>
    <n v="0"/>
    <n v="0"/>
    <n v="0"/>
    <n v="0"/>
    <n v="0"/>
    <n v="0"/>
    <m/>
    <n v="2676.88"/>
    <m/>
    <m/>
    <n v="2676.88"/>
    <n v="2676.88"/>
    <n v="0"/>
  </r>
  <r>
    <s v="2.5-01-2304_24619013_2439210"/>
    <s v="2.5-01-23"/>
    <x v="14"/>
    <s v="1.3.4"/>
    <x v="0"/>
    <x v="0"/>
    <x v="0"/>
    <s v="M"/>
    <s v="Actividades de apoyo administrativo desarrolladas "/>
    <s v="04_24"/>
    <x v="2"/>
    <n v="6"/>
    <x v="0"/>
    <n v="19"/>
    <x v="38"/>
    <s v="013_24"/>
    <s v="DIRECCIÓN GENERAL DE FINANZAS"/>
    <x v="0"/>
    <x v="2"/>
    <x v="2"/>
    <x v="107"/>
    <x v="107"/>
    <n v="0"/>
    <s v="SIN DESCRIPCIÓN PARA DESTINOS 00"/>
    <n v="1453929.04"/>
    <n v="0"/>
    <n v="2224784.9500000002"/>
    <n v="2224784.9500000002"/>
    <n v="2224784.9500000002"/>
    <n v="2224784.9500000002"/>
    <n v="2224784.9500000002"/>
    <n v="-770855.91000000015"/>
    <n v="1453929.04"/>
    <n v="0"/>
    <n v="0"/>
    <n v="0"/>
    <n v="1453929.04"/>
    <n v="0"/>
    <n v="-1453929.04"/>
    <m/>
    <n v="770855.91"/>
    <m/>
    <m/>
    <n v="770855.91"/>
    <n v="2224784.9500000002"/>
    <n v="0"/>
  </r>
  <r>
    <s v="2.6-11-2304_24619013_2439210"/>
    <s v="2.6-11-23"/>
    <x v="15"/>
    <s v="1.3.4"/>
    <x v="0"/>
    <x v="0"/>
    <x v="0"/>
    <s v="M"/>
    <s v="Actividades de apoyo administrativo desarrolladas "/>
    <s v="04_24"/>
    <x v="2"/>
    <n v="6"/>
    <x v="0"/>
    <n v="19"/>
    <x v="38"/>
    <s v="013_24"/>
    <s v="DIRECCIÓN GENERAL DE FINANZAS"/>
    <x v="0"/>
    <x v="2"/>
    <x v="2"/>
    <x v="107"/>
    <x v="107"/>
    <n v="0"/>
    <s v="SIN DESCRIPCIÓN PARA DESTINOS 00"/>
    <n v="1270.2"/>
    <n v="0"/>
    <n v="1770.05"/>
    <n v="1770.05"/>
    <n v="1770.05"/>
    <n v="1770.05"/>
    <n v="1770.05"/>
    <n v="-499.84999999999991"/>
    <n v="1270.2"/>
    <n v="0"/>
    <n v="0"/>
    <n v="0"/>
    <n v="1270.2"/>
    <n v="0"/>
    <n v="-1270.2"/>
    <m/>
    <n v="499.85"/>
    <m/>
    <m/>
    <n v="499.85"/>
    <n v="1770.0500000000002"/>
    <n v="0"/>
  </r>
  <r>
    <s v="2.6-01-2304_24619013_2439210"/>
    <s v="2.6-01-23"/>
    <x v="16"/>
    <s v="1.3.4"/>
    <x v="0"/>
    <x v="0"/>
    <x v="0"/>
    <s v="M"/>
    <s v="Actividades de apoyo administrativo desarrolladas "/>
    <s v="04_24"/>
    <x v="2"/>
    <n v="6"/>
    <x v="0"/>
    <n v="19"/>
    <x v="38"/>
    <s v="013_24"/>
    <s v="DIRECCIÓN GENERAL DE FINANZAS"/>
    <x v="0"/>
    <x v="2"/>
    <x v="2"/>
    <x v="107"/>
    <x v="107"/>
    <n v="0"/>
    <s v="SIN DESCRIPCIÓN PARA DESTINOS 00"/>
    <n v="1000247.19"/>
    <n v="0"/>
    <n v="1000247.19"/>
    <n v="1000247.19"/>
    <n v="1000247.19"/>
    <n v="1000247.19"/>
    <n v="1000247.19"/>
    <n v="0"/>
    <n v="1000247.19"/>
    <n v="0"/>
    <n v="0"/>
    <n v="0"/>
    <n v="1000247.19"/>
    <n v="0"/>
    <n v="-1000247.19"/>
    <m/>
    <n v="0"/>
    <m/>
    <m/>
    <n v="0"/>
    <n v="1000247.19"/>
    <n v="0"/>
  </r>
  <r>
    <s v="1.1-00-2402_2417007_2439220"/>
    <s v="1.1-00-24"/>
    <x v="1"/>
    <s v="1.3.4"/>
    <x v="0"/>
    <x v="0"/>
    <x v="0"/>
    <s v="O"/>
    <s v="Actividades que realizan la función pública o cont"/>
    <s v="02_24"/>
    <x v="1"/>
    <n v="1"/>
    <x v="1"/>
    <n v="7"/>
    <x v="1"/>
    <s v="007_24"/>
    <s v="DIRECCIÓN DE LA SECRETARÍA GENERAL"/>
    <x v="0"/>
    <x v="2"/>
    <x v="2"/>
    <x v="108"/>
    <x v="108"/>
    <n v="0"/>
    <s v="SIN DESCRIPCIÓN PARA DESTINOS 00"/>
    <n v="1500000"/>
    <n v="500000"/>
    <n v="1097045.48"/>
    <n v="978047.07"/>
    <n v="451284.05"/>
    <n v="170922.83"/>
    <n v="170922.83"/>
    <n v="402954.52"/>
    <n v="0"/>
    <n v="1000000"/>
    <n v="0"/>
    <n v="0"/>
    <n v="1000000"/>
    <n v="1500000"/>
    <n v="0"/>
    <m/>
    <n v="0"/>
    <n v="100000"/>
    <m/>
    <n v="100000"/>
    <n v="1600000"/>
    <n v="502954.52"/>
  </r>
  <r>
    <s v="1.1-00-2405_24621015_2439220"/>
    <s v="1.1-00-24"/>
    <x v="1"/>
    <s v="1.3.4"/>
    <x v="0"/>
    <x v="0"/>
    <x v="0"/>
    <s v="E"/>
    <s v="Actividades del sector público, que realiza en for"/>
    <s v="05_24"/>
    <x v="0"/>
    <n v="6"/>
    <x v="0"/>
    <n v="21"/>
    <x v="5"/>
    <s v="015_24"/>
    <s v="DIRECCIÓN GENERAL DE ADMINISTRACIÓN"/>
    <x v="0"/>
    <x v="2"/>
    <x v="2"/>
    <x v="108"/>
    <x v="108"/>
    <n v="0"/>
    <s v="SIN DESCRIPCIÓN PARA DESTINOS 00"/>
    <n v="1000000"/>
    <n v="1000000"/>
    <n v="1095238.06"/>
    <n v="1095238.06"/>
    <n v="472436"/>
    <n v="472436"/>
    <n v="472436"/>
    <n v="-95238.060000000056"/>
    <n v="0"/>
    <n v="0"/>
    <n v="0"/>
    <n v="0"/>
    <n v="0"/>
    <n v="1000000"/>
    <n v="0"/>
    <m/>
    <n v="95238.060000000056"/>
    <n v="200000"/>
    <m/>
    <n v="295238.06000000006"/>
    <n v="1295238.06"/>
    <n v="200000"/>
  </r>
  <r>
    <s v="1.1-00-2407_24236022_2439220"/>
    <s v="1.1-00-24"/>
    <x v="1"/>
    <s v="2.2.7"/>
    <x v="1"/>
    <x v="1"/>
    <x v="1"/>
    <s v="E"/>
    <s v="Actividades del sector público, que realiza en for"/>
    <s v="07_24"/>
    <x v="5"/>
    <n v="2"/>
    <x v="7"/>
    <n v="36"/>
    <x v="23"/>
    <s v="022_24"/>
    <s v="DIRECCIÓN GENERAL DE AGUA POTABLE Y SANE"/>
    <x v="0"/>
    <x v="2"/>
    <x v="2"/>
    <x v="108"/>
    <x v="108"/>
    <n v="0"/>
    <s v="SIN DESCRIPCIÓN PARA DESTINOS 00"/>
    <n v="9300000"/>
    <n v="7000000"/>
    <n v="5039628"/>
    <n v="5039628"/>
    <n v="5039628"/>
    <n v="5039628"/>
    <n v="5039628"/>
    <n v="4260372"/>
    <n v="0"/>
    <n v="2300000"/>
    <n v="0"/>
    <n v="0"/>
    <n v="2300000"/>
    <n v="9300000"/>
    <n v="0"/>
    <m/>
    <n v="0"/>
    <m/>
    <m/>
    <n v="0"/>
    <n v="9300000"/>
    <n v="4260372"/>
  </r>
  <r>
    <s v="1.1-00-2404_24619013_2439410"/>
    <s v="1.1-00-24"/>
    <x v="1"/>
    <s v="1.3.4"/>
    <x v="0"/>
    <x v="0"/>
    <x v="0"/>
    <s v="M"/>
    <s v="Actividades de apoyo administrativo desarrolladas "/>
    <s v="04_24"/>
    <x v="2"/>
    <n v="6"/>
    <x v="0"/>
    <n v="19"/>
    <x v="38"/>
    <s v="013_24"/>
    <s v="DIRECCIÓN GENERAL DE FINANZAS"/>
    <x v="0"/>
    <x v="2"/>
    <x v="2"/>
    <x v="109"/>
    <x v="109"/>
    <n v="0"/>
    <s v="SIN DESCRIPCIÓN PARA DESTINOS 00"/>
    <n v="1661937.89"/>
    <n v="1661937.89"/>
    <n v="11417"/>
    <n v="11417"/>
    <n v="11417"/>
    <n v="11417"/>
    <n v="11416"/>
    <n v="1650520.89"/>
    <n v="0"/>
    <n v="0"/>
    <n v="0"/>
    <n v="0"/>
    <n v="0"/>
    <n v="1661937.89"/>
    <n v="0"/>
    <m/>
    <n v="0"/>
    <m/>
    <m/>
    <n v="0"/>
    <n v="1661937.89"/>
    <n v="1650520.89"/>
  </r>
  <r>
    <s v="1.1-00-2405_24621015_2439410"/>
    <s v="1.1-00-24"/>
    <x v="1"/>
    <s v="1.3.4"/>
    <x v="0"/>
    <x v="0"/>
    <x v="0"/>
    <s v="E"/>
    <s v="Actividades del sector público, que realiza en for"/>
    <s v="05_24"/>
    <x v="0"/>
    <n v="6"/>
    <x v="0"/>
    <n v="21"/>
    <x v="5"/>
    <s v="015_24"/>
    <s v="DIRECCIÓN GENERAL DE ADMINISTRACIÓN"/>
    <x v="0"/>
    <x v="2"/>
    <x v="2"/>
    <x v="109"/>
    <x v="109"/>
    <n v="0"/>
    <s v="SIN DESCRIPCIÓN PARA DESTINOS 00"/>
    <n v="10000000"/>
    <n v="10000000"/>
    <n v="8736934.6999999993"/>
    <n v="8736934.6999999993"/>
    <n v="8736934.6999999993"/>
    <n v="8736934.6999999993"/>
    <n v="8736934.6999999993"/>
    <n v="1263065.3000000007"/>
    <n v="0"/>
    <n v="0"/>
    <n v="0"/>
    <n v="0"/>
    <n v="0"/>
    <n v="12000000"/>
    <n v="2000000"/>
    <m/>
    <n v="0"/>
    <m/>
    <m/>
    <n v="0"/>
    <n v="10000000"/>
    <n v="1263065.3000000007"/>
  </r>
  <r>
    <s v="1.1-00-2408_24740025_2439410"/>
    <s v="1.1-00-24"/>
    <x v="1"/>
    <s v="1.7.1"/>
    <x v="0"/>
    <x v="3"/>
    <x v="9"/>
    <s v="R"/>
    <s v="Solamente actividades específicas, distintas a las"/>
    <s v="08_24"/>
    <x v="7"/>
    <n v="7"/>
    <x v="4"/>
    <n v="40"/>
    <x v="33"/>
    <s v="025_24"/>
    <s v="DESPACHO DE LA COMISARÍA DE LA POLICÍA P"/>
    <x v="0"/>
    <x v="2"/>
    <x v="2"/>
    <x v="109"/>
    <x v="109"/>
    <n v="0"/>
    <s v="SIN DESCRIPCIÓN PARA DESTINOS 00"/>
    <n v="50000"/>
    <n v="50000"/>
    <n v="0"/>
    <n v="0"/>
    <n v="0"/>
    <n v="0"/>
    <n v="0"/>
    <n v="50000"/>
    <n v="0"/>
    <n v="0"/>
    <n v="0"/>
    <n v="0"/>
    <n v="0"/>
    <n v="50000"/>
    <n v="0"/>
    <m/>
    <n v="0"/>
    <n v="60121"/>
    <m/>
    <n v="60121"/>
    <n v="110121"/>
    <n v="110121"/>
  </r>
  <r>
    <s v="1.1-00-2404_24620014_2439420"/>
    <s v="1.1-00-24"/>
    <x v="1"/>
    <s v="1.3.4"/>
    <x v="0"/>
    <x v="0"/>
    <x v="0"/>
    <s v="M"/>
    <s v="Actividades de apoyo administrativo desarrolladas "/>
    <s v="04_24"/>
    <x v="2"/>
    <n v="6"/>
    <x v="0"/>
    <n v="20"/>
    <x v="15"/>
    <s v="014_24"/>
    <s v="DIRECCIÓN GENERAL DE INGRESOS"/>
    <x v="0"/>
    <x v="2"/>
    <x v="2"/>
    <x v="110"/>
    <x v="110"/>
    <n v="0"/>
    <s v="SIN DESCRIPCIÓN PARA DESTINOS 00"/>
    <n v="450000"/>
    <n v="450000"/>
    <n v="238494.98"/>
    <n v="238494.98"/>
    <n v="238494.98"/>
    <n v="231152.4"/>
    <n v="231029.95"/>
    <n v="211505.02"/>
    <n v="0"/>
    <n v="0"/>
    <n v="0"/>
    <n v="0"/>
    <n v="0"/>
    <n v="750000"/>
    <n v="300000"/>
    <m/>
    <n v="0"/>
    <m/>
    <m/>
    <n v="0"/>
    <n v="450000"/>
    <n v="211505.02"/>
  </r>
  <r>
    <s v="1.1-00-2404_24620014_2439510"/>
    <s v="1.1-00-24"/>
    <x v="1"/>
    <s v="1.3.4"/>
    <x v="0"/>
    <x v="0"/>
    <x v="0"/>
    <s v="M"/>
    <s v="Actividades de apoyo administrativo desarrolladas "/>
    <s v="04_24"/>
    <x v="2"/>
    <n v="6"/>
    <x v="0"/>
    <n v="20"/>
    <x v="15"/>
    <s v="014_24"/>
    <s v="DIRECCIÓN GENERAL DE INGRESOS"/>
    <x v="0"/>
    <x v="2"/>
    <x v="2"/>
    <x v="111"/>
    <x v="111"/>
    <n v="0"/>
    <s v="SIN DESCRIPCIÓN PARA DESTINOS 00"/>
    <n v="300000"/>
    <n v="300000"/>
    <n v="0"/>
    <n v="0"/>
    <n v="0"/>
    <n v="0"/>
    <n v="0"/>
    <n v="300000"/>
    <n v="0"/>
    <n v="0"/>
    <n v="0"/>
    <n v="0"/>
    <n v="0"/>
    <n v="300000"/>
    <n v="0"/>
    <m/>
    <n v="0"/>
    <m/>
    <m/>
    <n v="0"/>
    <n v="300000"/>
    <n v="300000"/>
  </r>
  <r>
    <s v="1.1-00-2404_24618012_2439610"/>
    <s v="1.1-00-24"/>
    <x v="1"/>
    <s v="1.3.4"/>
    <x v="0"/>
    <x v="0"/>
    <x v="0"/>
    <s v="M"/>
    <s v="Actividades de apoyo administrativo desarrolladas "/>
    <s v="04_24"/>
    <x v="2"/>
    <n v="6"/>
    <x v="0"/>
    <n v="18"/>
    <x v="4"/>
    <s v="012_24"/>
    <s v="DIRECCIÓN DE PROCESOS ADMINISTRATIVOS Y"/>
    <x v="0"/>
    <x v="2"/>
    <x v="2"/>
    <x v="112"/>
    <x v="112"/>
    <n v="0"/>
    <s v="SIN DESCRIPCIÓN PARA DESTINOS 00"/>
    <n v="18000"/>
    <n v="18000"/>
    <n v="15930.4"/>
    <n v="15930.4"/>
    <n v="15930.4"/>
    <n v="15930.4"/>
    <n v="15930.4"/>
    <n v="2069.6000000000004"/>
    <n v="0"/>
    <n v="0"/>
    <n v="0"/>
    <n v="0"/>
    <n v="0"/>
    <n v="18000"/>
    <n v="0"/>
    <m/>
    <n v="0"/>
    <m/>
    <n v="30000"/>
    <n v="30000"/>
    <n v="48000"/>
    <n v="32069.599999999999"/>
  </r>
  <r>
    <s v="1.1-00-2405_24621015_2439620"/>
    <s v="1.1-00-24"/>
    <x v="1"/>
    <s v="1.3.4"/>
    <x v="0"/>
    <x v="0"/>
    <x v="0"/>
    <s v="E"/>
    <s v="Actividades del sector público, que realiza en for"/>
    <s v="05_24"/>
    <x v="0"/>
    <n v="6"/>
    <x v="0"/>
    <n v="21"/>
    <x v="5"/>
    <s v="015_24"/>
    <s v="DIRECCIÓN GENERAL DE ADMINISTRACIÓN"/>
    <x v="0"/>
    <x v="2"/>
    <x v="2"/>
    <x v="113"/>
    <x v="113"/>
    <n v="0"/>
    <s v="SIN DESCRIPCIÓN PARA DESTINOS 00"/>
    <n v="100000"/>
    <n v="100000"/>
    <n v="65556.800000000003"/>
    <n v="65556.800000000003"/>
    <n v="63904.800000000003"/>
    <n v="63904.800000000003"/>
    <n v="63904.800000000003"/>
    <n v="34443.199999999997"/>
    <n v="0"/>
    <n v="0"/>
    <n v="0"/>
    <n v="0"/>
    <n v="0"/>
    <n v="100000"/>
    <n v="0"/>
    <m/>
    <n v="0"/>
    <m/>
    <m/>
    <n v="0"/>
    <n v="100000"/>
    <n v="34443.199999999997"/>
  </r>
  <r>
    <s v="1.1-00-2408_24741025_2439620"/>
    <s v="1.1-00-24"/>
    <x v="1"/>
    <s v="1.7.1"/>
    <x v="0"/>
    <x v="3"/>
    <x v="9"/>
    <s v="R"/>
    <s v="Solamente actividades específicas, distintas a las"/>
    <s v="08_24"/>
    <x v="7"/>
    <n v="7"/>
    <x v="4"/>
    <n v="41"/>
    <x v="16"/>
    <s v="025_24"/>
    <s v="DESPACHO DE LA COMISARÍA DE LA POLICÍA P"/>
    <x v="0"/>
    <x v="2"/>
    <x v="2"/>
    <x v="113"/>
    <x v="113"/>
    <n v="0"/>
    <s v="SIN DESCRIPCIÓN PARA DESTINOS 00"/>
    <n v="120000"/>
    <n v="120000"/>
    <n v="23490"/>
    <n v="23490"/>
    <n v="8142"/>
    <n v="8142"/>
    <n v="8142"/>
    <n v="96510"/>
    <n v="0"/>
    <n v="0"/>
    <n v="0"/>
    <n v="0"/>
    <n v="0"/>
    <n v="120000"/>
    <n v="0"/>
    <m/>
    <n v="0"/>
    <m/>
    <m/>
    <n v="0"/>
    <n v="120000"/>
    <n v="96510"/>
  </r>
  <r>
    <s v="1.1-00-2404_24619013_2442110"/>
    <s v="1.1-00-24"/>
    <x v="1"/>
    <s v="1.3.4"/>
    <x v="0"/>
    <x v="0"/>
    <x v="0"/>
    <s v="M"/>
    <s v="Actividades de apoyo administrativo desarrolladas "/>
    <s v="04_24"/>
    <x v="2"/>
    <n v="6"/>
    <x v="0"/>
    <n v="19"/>
    <x v="38"/>
    <s v="013_24"/>
    <s v="DIRECCIÓN GENERAL DE FINANZAS"/>
    <x v="0"/>
    <x v="3"/>
    <x v="3"/>
    <x v="114"/>
    <x v="114"/>
    <n v="0"/>
    <s v="SIN DESCRIPCIÓN PARA DESTINOS 00"/>
    <n v="2200000"/>
    <n v="2200000"/>
    <n v="2105566.7599999998"/>
    <n v="2105566.7599999998"/>
    <n v="2105566.7599999998"/>
    <n v="2105566.7599999998"/>
    <n v="2105566.7599999998"/>
    <n v="94433.240000000224"/>
    <n v="0"/>
    <n v="0"/>
    <n v="0"/>
    <n v="0"/>
    <n v="0"/>
    <n v="2200000"/>
    <n v="0"/>
    <m/>
    <n v="0"/>
    <m/>
    <m/>
    <n v="0"/>
    <n v="2200000"/>
    <n v="94433.240000000224"/>
  </r>
  <r>
    <s v="1.1-00-2410_24448030_2442110"/>
    <s v="1.1-00-24"/>
    <x v="1"/>
    <s v="2.7.1"/>
    <x v="1"/>
    <x v="6"/>
    <x v="8"/>
    <s v="E"/>
    <s v="Actividades del sector público, que realiza en for"/>
    <s v="10_24"/>
    <x v="6"/>
    <n v="4"/>
    <x v="2"/>
    <n v="48"/>
    <x v="14"/>
    <s v="030_24"/>
    <s v="DIRECCIÓN DE PROYECTOS ESTRATEGICOS"/>
    <x v="0"/>
    <x v="3"/>
    <x v="3"/>
    <x v="114"/>
    <x v="114"/>
    <n v="0"/>
    <s v="SIN DESCRIPCIÓN PARA DESTINOS 00"/>
    <n v="199200"/>
    <n v="199200"/>
    <n v="0"/>
    <n v="0"/>
    <n v="0"/>
    <n v="0"/>
    <n v="0"/>
    <n v="199200"/>
    <n v="0"/>
    <n v="0"/>
    <n v="0"/>
    <n v="0"/>
    <n v="0"/>
    <n v="199200"/>
    <n v="0"/>
    <m/>
    <n v="0"/>
    <m/>
    <m/>
    <n v="0"/>
    <n v="199200"/>
    <n v="199200"/>
  </r>
  <r>
    <s v="1.1-00-2412_24151032_2442110"/>
    <s v="1.1-00-24"/>
    <x v="1"/>
    <s v="2.6.3"/>
    <x v="1"/>
    <x v="11"/>
    <x v="15"/>
    <s v="R"/>
    <s v="Solamente actividades específicas, distintas a las"/>
    <s v="12_24"/>
    <x v="12"/>
    <n v="1"/>
    <x v="1"/>
    <n v="51"/>
    <x v="41"/>
    <s v="032_24"/>
    <s v="SISTEMA INTEGRAL PARA EL DESARROLLO DE L"/>
    <x v="0"/>
    <x v="3"/>
    <x v="3"/>
    <x v="114"/>
    <x v="114"/>
    <n v="0"/>
    <s v="SIN DESCRIPCIÓN PARA DESTINOS 00"/>
    <n v="68471532.379999995"/>
    <n v="68471532.379999995"/>
    <n v="36613249.939999998"/>
    <n v="36613249.939999998"/>
    <n v="36613249.939999998"/>
    <n v="36613249.939999998"/>
    <n v="36613249.939999998"/>
    <n v="31858282.439999998"/>
    <n v="0"/>
    <n v="0"/>
    <n v="0"/>
    <n v="0"/>
    <n v="0"/>
    <n v="68471532.384000003"/>
    <n v="4.0000081062316895E-3"/>
    <m/>
    <n v="0"/>
    <m/>
    <m/>
    <n v="0"/>
    <n v="68471532.379999995"/>
    <n v="31858282.439999998"/>
  </r>
  <r>
    <s v="1.1-00-2413_24152033_2442110"/>
    <s v="1.1-00-24"/>
    <x v="1"/>
    <s v="2.6.8"/>
    <x v="1"/>
    <x v="11"/>
    <x v="16"/>
    <s v="R"/>
    <s v="Solamente actividades específicas, distintas a las"/>
    <s v="13_24"/>
    <x v="13"/>
    <n v="1"/>
    <x v="1"/>
    <n v="52"/>
    <x v="42"/>
    <s v="033_24"/>
    <s v="INSTITUTO MUNICIPAL DE LA MUJER TLAJOMUL"/>
    <x v="0"/>
    <x v="3"/>
    <x v="3"/>
    <x v="114"/>
    <x v="114"/>
    <n v="0"/>
    <s v="SIN DESCRIPCIÓN PARA DESTINOS 00"/>
    <n v="6135546.4699999997"/>
    <n v="6135546.4699999997"/>
    <n v="2405358.2599999998"/>
    <n v="2405358.2599999998"/>
    <n v="2405358.2599999998"/>
    <n v="2405358.2599999998"/>
    <n v="2405358.2599999998"/>
    <n v="3730188.21"/>
    <n v="0"/>
    <n v="0"/>
    <n v="0"/>
    <n v="0"/>
    <n v="0"/>
    <n v="6135546.4720000001"/>
    <n v="2.0000003278255463E-3"/>
    <m/>
    <n v="0"/>
    <m/>
    <m/>
    <n v="0"/>
    <n v="6135546.4699999997"/>
    <n v="3730188.21"/>
  </r>
  <r>
    <s v="1.1-00-2414_24153034_2442110"/>
    <s v="1.1-00-24"/>
    <x v="1"/>
    <s v="2.6.8"/>
    <x v="1"/>
    <x v="11"/>
    <x v="16"/>
    <s v="R"/>
    <s v="Solamente actividades específicas, distintas a las"/>
    <s v="14_24"/>
    <x v="14"/>
    <n v="1"/>
    <x v="1"/>
    <n v="53"/>
    <x v="43"/>
    <s v="034_24"/>
    <s v="CENTRO DE ESTIMULACIÓN PARA PERSONAS CON"/>
    <x v="0"/>
    <x v="3"/>
    <x v="3"/>
    <x v="114"/>
    <x v="114"/>
    <n v="0"/>
    <s v="SIN DESCRIPCIÓN PARA DESTINOS 00"/>
    <n v="13523208.92"/>
    <n v="10523208.92"/>
    <n v="4166666.65"/>
    <n v="4166666.65"/>
    <n v="4166666.65"/>
    <n v="4166666.65"/>
    <n v="4166666.65"/>
    <n v="9356542.2699999996"/>
    <n v="3000000"/>
    <n v="0"/>
    <n v="0"/>
    <n v="0"/>
    <n v="3000000"/>
    <n v="10523208.92"/>
    <n v="-3000000"/>
    <m/>
    <n v="0"/>
    <m/>
    <m/>
    <n v="0"/>
    <n v="13523208.92"/>
    <n v="9356542.2699999996"/>
  </r>
  <r>
    <s v="1.1-00-2415_24154035_2442110"/>
    <s v="1.1-00-24"/>
    <x v="1"/>
    <s v="2.7.1"/>
    <x v="1"/>
    <x v="6"/>
    <x v="8"/>
    <s v="R"/>
    <s v="Solamente actividades específicas, distintas a las"/>
    <s v="15_24"/>
    <x v="15"/>
    <n v="1"/>
    <x v="1"/>
    <n v="54"/>
    <x v="44"/>
    <s v="035_24"/>
    <s v="INSTITUTO DE ALTERNATIVAS PARA LOS JÓVEN"/>
    <x v="0"/>
    <x v="3"/>
    <x v="3"/>
    <x v="114"/>
    <x v="114"/>
    <n v="0"/>
    <s v="SIN DESCRIPCIÓN PARA DESTINOS 00"/>
    <n v="14778438.16"/>
    <n v="12778438.16"/>
    <n v="7071159.5899999999"/>
    <n v="7071159.5899999999"/>
    <n v="7071159.5899999999"/>
    <n v="7071159.5899999999"/>
    <n v="7071159.5899999999"/>
    <n v="7707278.5700000003"/>
    <n v="2000000"/>
    <n v="0"/>
    <n v="0"/>
    <n v="0"/>
    <n v="2000000"/>
    <n v="12778438.16"/>
    <n v="-2000000"/>
    <m/>
    <n v="0"/>
    <m/>
    <m/>
    <n v="0"/>
    <n v="14778438.16"/>
    <n v="7707278.5700000003"/>
  </r>
  <r>
    <s v="1.1-00-2416_24555036_2442110"/>
    <s v="1.1-00-24"/>
    <x v="1"/>
    <s v="2.4.1"/>
    <x v="1"/>
    <x v="9"/>
    <x v="17"/>
    <s v="F"/>
    <s v="Actividades destinadas a la promoción y fomento de"/>
    <s v="16_24"/>
    <x v="16"/>
    <n v="5"/>
    <x v="5"/>
    <n v="55"/>
    <x v="45"/>
    <s v="036_24"/>
    <s v="CONSEJO MUNICIPAL DEL DEPORTE (COMUDE)"/>
    <x v="0"/>
    <x v="3"/>
    <x v="3"/>
    <x v="114"/>
    <x v="114"/>
    <n v="0"/>
    <s v="SIN DESCRIPCIÓN PARA DESTINOS 00"/>
    <n v="17059649.879999999"/>
    <n v="17059649.879999999"/>
    <n v="9807275.9199999999"/>
    <n v="9807275.9199999999"/>
    <n v="9807275.9199999999"/>
    <n v="9807275.9199999999"/>
    <n v="9807275.9199999999"/>
    <n v="7252373.959999999"/>
    <n v="0"/>
    <n v="0"/>
    <n v="0"/>
    <n v="0"/>
    <n v="0"/>
    <n v="17059649.881200004"/>
    <n v="1.2000054121017456E-3"/>
    <m/>
    <n v="0"/>
    <m/>
    <n v="68000"/>
    <n v="68000"/>
    <n v="17127649.879999999"/>
    <n v="7320373.959999999"/>
  </r>
  <r>
    <s v="1.6-01-2404_24619013_2442510"/>
    <s v="1.6-01-24"/>
    <x v="0"/>
    <s v="1.3.4"/>
    <x v="0"/>
    <x v="0"/>
    <x v="0"/>
    <s v="M"/>
    <s v="Actividades de apoyo administrativo desarrolladas "/>
    <s v="04_24"/>
    <x v="2"/>
    <n v="6"/>
    <x v="0"/>
    <n v="19"/>
    <x v="38"/>
    <s v="013_24"/>
    <s v="DIRECCIÓN GENERAL DE FINANZAS"/>
    <x v="0"/>
    <x v="3"/>
    <x v="3"/>
    <x v="115"/>
    <x v="115"/>
    <n v="0"/>
    <s v="SIN DESCRIPCIÓN PARA DESTINOS 00"/>
    <n v="0"/>
    <n v="0"/>
    <n v="2528081.39"/>
    <n v="2528081.39"/>
    <n v="2528081.39"/>
    <n v="2528081.39"/>
    <n v="2528081.39"/>
    <n v="-2528081.39"/>
    <n v="0"/>
    <n v="0"/>
    <n v="0"/>
    <n v="0"/>
    <n v="0"/>
    <n v="0"/>
    <n v="0"/>
    <m/>
    <n v="0"/>
    <n v="5000000"/>
    <m/>
    <n v="5000000"/>
    <n v="5000000"/>
    <n v="2471918.61"/>
  </r>
  <r>
    <s v="1.5-01-2404_24619013_2442510"/>
    <s v="1.5-01-24"/>
    <x v="2"/>
    <s v="1.3.4"/>
    <x v="0"/>
    <x v="0"/>
    <x v="0"/>
    <s v="M"/>
    <s v="Actividades de apoyo administrativo desarrolladas "/>
    <s v="04_24"/>
    <x v="2"/>
    <n v="6"/>
    <x v="0"/>
    <n v="19"/>
    <x v="38"/>
    <s v="013_24"/>
    <s v="DIRECCIÓN GENERAL DE FINANZAS"/>
    <x v="0"/>
    <x v="3"/>
    <x v="3"/>
    <x v="115"/>
    <x v="115"/>
    <n v="0"/>
    <s v="SIN DESCRIPCIÓN PARA DESTINOS 00"/>
    <n v="0"/>
    <n v="0"/>
    <n v="3960020.72"/>
    <n v="3960020.72"/>
    <n v="3960020.72"/>
    <n v="3960020.72"/>
    <n v="3960020.72"/>
    <n v="-3960020.72"/>
    <n v="0"/>
    <n v="0"/>
    <n v="0"/>
    <n v="0"/>
    <n v="0"/>
    <n v="0"/>
    <n v="0"/>
    <m/>
    <n v="0"/>
    <n v="0"/>
    <n v="7000000"/>
    <n v="7000000"/>
    <n v="7000000"/>
    <n v="3039979.28"/>
  </r>
  <r>
    <s v="1.1-00-2404_24619013_2442510"/>
    <s v="1.1-00-24"/>
    <x v="1"/>
    <s v="1.3.4"/>
    <x v="0"/>
    <x v="0"/>
    <x v="0"/>
    <s v="M"/>
    <s v="Actividades de apoyo administrativo desarrolladas "/>
    <s v="04_24"/>
    <x v="2"/>
    <n v="6"/>
    <x v="0"/>
    <n v="19"/>
    <x v="38"/>
    <s v="013_24"/>
    <s v="DIRECCIÓN GENERAL DE FINANZAS"/>
    <x v="0"/>
    <x v="3"/>
    <x v="3"/>
    <x v="115"/>
    <x v="115"/>
    <n v="0"/>
    <s v="SIN DESCRIPCIÓN PARA DESTINOS 00"/>
    <n v="9158535.4499999993"/>
    <n v="5000000"/>
    <n v="0"/>
    <n v="0"/>
    <n v="0"/>
    <n v="0"/>
    <n v="0"/>
    <n v="9158535.4499999993"/>
    <n v="0"/>
    <n v="4158535.45"/>
    <n v="0"/>
    <n v="0"/>
    <n v="4158535.45"/>
    <n v="9400000"/>
    <n v="241464.55000000075"/>
    <m/>
    <n v="0"/>
    <m/>
    <m/>
    <n v="0"/>
    <n v="9158535.4499999993"/>
    <n v="9158535.4499999993"/>
  </r>
  <r>
    <s v="1.1-00-2409_24844028_2443110"/>
    <s v="1.1-00-24"/>
    <x v="1"/>
    <s v="3.1.1"/>
    <x v="2"/>
    <x v="7"/>
    <x v="11"/>
    <s v="E"/>
    <s v="Actividades del sector público, que realiza en for"/>
    <s v="09_24"/>
    <x v="10"/>
    <n v="8"/>
    <x v="6"/>
    <n v="44"/>
    <x v="26"/>
    <s v="028_24"/>
    <s v="DIRECCÍON GENERAL DE DESARROLLO RURAL"/>
    <x v="0"/>
    <x v="3"/>
    <x v="3"/>
    <x v="116"/>
    <x v="116"/>
    <n v="0"/>
    <s v="SIN DESCRIPCIÓN PARA DESTINOS 00"/>
    <n v="500000"/>
    <n v="0"/>
    <n v="0"/>
    <n v="0"/>
    <n v="0"/>
    <n v="0"/>
    <n v="0"/>
    <n v="500000"/>
    <n v="0"/>
    <n v="500000"/>
    <n v="0"/>
    <n v="0"/>
    <n v="500000"/>
    <n v="0"/>
    <n v="-500000"/>
    <m/>
    <n v="0"/>
    <m/>
    <n v="-500000"/>
    <n v="-500000"/>
    <n v="0"/>
    <n v="0"/>
  </r>
  <r>
    <s v="1.1-00-2409_24845028_2443110"/>
    <s v="1.1-00-24"/>
    <x v="1"/>
    <s v="3.1.1"/>
    <x v="2"/>
    <x v="7"/>
    <x v="11"/>
    <s v="S"/>
    <s v="Definidos en el Presupuesto de Egresos y los que s"/>
    <s v="09_24"/>
    <x v="10"/>
    <n v="8"/>
    <x v="6"/>
    <n v="45"/>
    <x v="46"/>
    <s v="028_24"/>
    <s v="DIRECCÍON GENERAL DE DESARROLLO RURAL"/>
    <x v="0"/>
    <x v="3"/>
    <x v="3"/>
    <x v="116"/>
    <x v="116"/>
    <n v="0"/>
    <s v="SIN DESCRIPCIÓN PARA DESTINOS 00"/>
    <n v="3000000"/>
    <n v="3000000"/>
    <n v="2978400"/>
    <n v="2978400"/>
    <n v="848625"/>
    <n v="848625"/>
    <n v="848625"/>
    <n v="21600"/>
    <n v="0"/>
    <n v="0"/>
    <n v="0"/>
    <n v="0"/>
    <n v="0"/>
    <n v="3000000"/>
    <n v="0"/>
    <m/>
    <n v="0"/>
    <m/>
    <m/>
    <n v="0"/>
    <n v="3000000"/>
    <n v="21600"/>
  </r>
  <r>
    <s v="1.1-00-2409_24846028_2443110"/>
    <s v="1.1-00-24"/>
    <x v="1"/>
    <s v="3.1.1"/>
    <x v="2"/>
    <x v="7"/>
    <x v="11"/>
    <s v="S"/>
    <s v="Definidos en el Presupuesto de Egresos y los que s"/>
    <s v="09_24"/>
    <x v="10"/>
    <n v="8"/>
    <x v="6"/>
    <n v="46"/>
    <x v="47"/>
    <s v="028_24"/>
    <s v="DIRECCÍON GENERAL DE DESARROLLO RURAL"/>
    <x v="0"/>
    <x v="3"/>
    <x v="3"/>
    <x v="116"/>
    <x v="116"/>
    <n v="0"/>
    <s v="SIN DESCRIPCIÓN PARA DESTINOS 00"/>
    <n v="400000"/>
    <n v="400000"/>
    <n v="35000"/>
    <n v="35000"/>
    <n v="35000"/>
    <n v="32000"/>
    <n v="16000"/>
    <n v="365000"/>
    <n v="0"/>
    <n v="0"/>
    <n v="0"/>
    <n v="0"/>
    <n v="0"/>
    <n v="400000"/>
    <n v="0"/>
    <m/>
    <n v="0"/>
    <m/>
    <m/>
    <n v="0"/>
    <n v="400000"/>
    <n v="365000"/>
  </r>
  <r>
    <s v="1.1-00-2401_2411001_24441137"/>
    <s v="1.1-00-24"/>
    <x v="1"/>
    <s v="1.3.4"/>
    <x v="0"/>
    <x v="0"/>
    <x v="0"/>
    <s v="E"/>
    <s v="Actividades del sector público, que realiza en for"/>
    <s v="01_24"/>
    <x v="8"/>
    <n v="1"/>
    <x v="1"/>
    <n v="1"/>
    <x v="48"/>
    <s v="001_24"/>
    <s v="SECRETARÍA PARTICULAR"/>
    <x v="0"/>
    <x v="3"/>
    <x v="3"/>
    <x v="117"/>
    <x v="117"/>
    <n v="37"/>
    <s v="COMUNIDAD SOGUEROS DE SAN MIGUEL CUYUTLAN"/>
    <n v="0"/>
    <n v="0"/>
    <n v="0"/>
    <n v="0"/>
    <n v="0"/>
    <n v="0"/>
    <n v="0"/>
    <n v="0"/>
    <n v="0"/>
    <n v="0"/>
    <n v="0"/>
    <n v="0"/>
    <n v="0"/>
    <n v="0"/>
    <n v="0"/>
    <m/>
    <n v="0"/>
    <n v="205000"/>
    <m/>
    <n v="205000"/>
    <n v="205000"/>
    <n v="205000"/>
  </r>
  <r>
    <s v="1.1-00-2401_2411001_2444112"/>
    <s v="1.1-00-24"/>
    <x v="1"/>
    <s v="1.3.4"/>
    <x v="0"/>
    <x v="0"/>
    <x v="0"/>
    <s v="E"/>
    <s v="Actividades del sector público, que realiza en for"/>
    <s v="01_24"/>
    <x v="8"/>
    <n v="1"/>
    <x v="1"/>
    <n v="1"/>
    <x v="48"/>
    <s v="001_24"/>
    <s v="SECRETARÍA PARTICULAR"/>
    <x v="0"/>
    <x v="3"/>
    <x v="3"/>
    <x v="117"/>
    <x v="117"/>
    <n v="2"/>
    <s v="LAS CORONELAS"/>
    <n v="324000"/>
    <n v="324000"/>
    <n v="90000"/>
    <n v="90000"/>
    <n v="90000"/>
    <n v="90000"/>
    <n v="90000"/>
    <n v="234000"/>
    <n v="0"/>
    <n v="0"/>
    <n v="0"/>
    <n v="0"/>
    <n v="0"/>
    <n v="324000"/>
    <n v="0"/>
    <m/>
    <n v="0"/>
    <m/>
    <m/>
    <n v="0"/>
    <n v="324000"/>
    <n v="234000"/>
  </r>
  <r>
    <s v="1.1-00-2401_2411001_2444110"/>
    <s v="1.1-00-24"/>
    <x v="1"/>
    <s v="1.3.4"/>
    <x v="0"/>
    <x v="0"/>
    <x v="0"/>
    <s v="E"/>
    <s v="Actividades del sector público, que realiza en for"/>
    <s v="01_24"/>
    <x v="8"/>
    <n v="1"/>
    <x v="1"/>
    <n v="1"/>
    <x v="48"/>
    <s v="001_24"/>
    <s v="SECRETARÍA PARTICULAR"/>
    <x v="0"/>
    <x v="3"/>
    <x v="3"/>
    <x v="117"/>
    <x v="117"/>
    <n v="0"/>
    <s v="SIN DESCRIPCIÓN PARA DESTINOS 00"/>
    <n v="2163246"/>
    <n v="2163246"/>
    <n v="1104743.77"/>
    <n v="1104743.77"/>
    <n v="1104743.77"/>
    <n v="1034743.77"/>
    <n v="1012304.4"/>
    <n v="1058502.23"/>
    <n v="0"/>
    <n v="0"/>
    <n v="0"/>
    <n v="0"/>
    <n v="0"/>
    <n v="2163246"/>
    <n v="0"/>
    <m/>
    <n v="0"/>
    <m/>
    <m/>
    <n v="0"/>
    <n v="2163246"/>
    <n v="1058502.23"/>
  </r>
  <r>
    <s v="1.1-00-2402_24110008_2444117"/>
    <s v="1.1-00-24"/>
    <x v="1"/>
    <s v="2.2.7"/>
    <x v="1"/>
    <x v="1"/>
    <x v="1"/>
    <s v="S"/>
    <s v="Definidos en el Presupuesto de Egresos y los que s"/>
    <s v="02_24"/>
    <x v="1"/>
    <n v="1"/>
    <x v="1"/>
    <n v="10"/>
    <x v="37"/>
    <s v="008_24"/>
    <s v="DIRECCIÓN DE VIVIENDA"/>
    <x v="0"/>
    <x v="3"/>
    <x v="3"/>
    <x v="117"/>
    <x v="117"/>
    <n v="7"/>
    <s v="RENTA TU CASA"/>
    <n v="3500000"/>
    <n v="3500000"/>
    <n v="1983041.25"/>
    <n v="1073601.25"/>
    <n v="965025.25"/>
    <n v="872582.31"/>
    <n v="835505.31"/>
    <n v="1516958.75"/>
    <n v="0"/>
    <n v="0"/>
    <n v="0"/>
    <n v="0"/>
    <n v="0"/>
    <n v="3500000"/>
    <n v="0"/>
    <m/>
    <n v="0"/>
    <m/>
    <m/>
    <n v="0"/>
    <n v="3500000"/>
    <n v="1516958.75"/>
  </r>
  <r>
    <s v="1.1-00-2402_24110008_2444118"/>
    <s v="1.1-00-24"/>
    <x v="1"/>
    <s v="2.2.7"/>
    <x v="1"/>
    <x v="1"/>
    <x v="1"/>
    <s v="S"/>
    <s v="Definidos en el Presupuesto de Egresos y los que s"/>
    <s v="02_24"/>
    <x v="1"/>
    <n v="1"/>
    <x v="1"/>
    <n v="10"/>
    <x v="37"/>
    <s v="008_24"/>
    <s v="DIRECCIÓN DE VIVIENDA"/>
    <x v="0"/>
    <x v="3"/>
    <x v="3"/>
    <x v="117"/>
    <x v="117"/>
    <n v="8"/>
    <s v="VIVIENDA PROTEGIDA"/>
    <n v="1000000"/>
    <n v="1000000"/>
    <n v="225649"/>
    <n v="225649"/>
    <n v="0"/>
    <n v="0"/>
    <n v="0"/>
    <n v="774351"/>
    <n v="0"/>
    <n v="0"/>
    <n v="0"/>
    <n v="0"/>
    <n v="0"/>
    <n v="1000000"/>
    <n v="0"/>
    <m/>
    <n v="0"/>
    <m/>
    <m/>
    <n v="0"/>
    <n v="1000000"/>
    <n v="774351"/>
  </r>
  <r>
    <s v="1.1-00-2402_24116010_2444110"/>
    <s v="1.1-00-24"/>
    <x v="1"/>
    <s v="2.2.7"/>
    <x v="1"/>
    <x v="1"/>
    <x v="1"/>
    <s v="S"/>
    <s v="Definidos en el Presupuesto de Egresos y los que s"/>
    <s v="02_24"/>
    <x v="1"/>
    <n v="1"/>
    <x v="1"/>
    <n v="16"/>
    <x v="3"/>
    <s v="010_24"/>
    <s v="DIRECCIÓN GENERAL DE CULTURA DE LA PAZ Y CORRESPONSABILIDAD"/>
    <x v="0"/>
    <x v="3"/>
    <x v="3"/>
    <x v="117"/>
    <x v="117"/>
    <n v="0"/>
    <s v="SIN DESCRIPCIÓN PARA DESTINOS 00"/>
    <n v="5600000"/>
    <n v="5600000"/>
    <n v="5600000"/>
    <n v="5600000"/>
    <n v="5600000"/>
    <n v="5600000"/>
    <n v="5560000"/>
    <n v="0"/>
    <n v="0"/>
    <n v="0"/>
    <n v="0"/>
    <n v="0"/>
    <n v="0"/>
    <n v="5600000"/>
    <n v="0"/>
    <m/>
    <n v="0"/>
    <m/>
    <m/>
    <n v="0"/>
    <n v="5600000"/>
    <n v="0"/>
  </r>
  <r>
    <s v="1.1-00-2406_24525016_2444110"/>
    <s v="1.1-00-24"/>
    <x v="1"/>
    <s v="2.5.6"/>
    <x v="1"/>
    <x v="8"/>
    <x v="12"/>
    <s v="S"/>
    <s v="Definidos en el Presupuesto de Egresos y los que s"/>
    <s v="06_24"/>
    <x v="11"/>
    <n v="5"/>
    <x v="5"/>
    <n v="25"/>
    <x v="24"/>
    <s v="016_24"/>
    <s v="DESPACHO DE LA COORDINACIÓN GENERAL DE C"/>
    <x v="0"/>
    <x v="3"/>
    <x v="3"/>
    <x v="117"/>
    <x v="117"/>
    <n v="0"/>
    <s v="SIN DESCRIPCIÓN PARA DESTINOS 00"/>
    <n v="100000"/>
    <n v="100000"/>
    <n v="0"/>
    <n v="0"/>
    <n v="0"/>
    <n v="0"/>
    <n v="0"/>
    <n v="100000"/>
    <n v="0"/>
    <n v="0"/>
    <n v="0"/>
    <n v="0"/>
    <n v="0"/>
    <n v="100000"/>
    <n v="0"/>
    <m/>
    <n v="0"/>
    <m/>
    <m/>
    <n v="0"/>
    <n v="100000"/>
    <n v="100000"/>
  </r>
  <r>
    <s v="1.1-00-2406_24527016_2444110"/>
    <s v="1.1-00-24"/>
    <x v="1"/>
    <s v="2.7.1"/>
    <x v="1"/>
    <x v="6"/>
    <x v="8"/>
    <s v="S"/>
    <s v="Definidos en el Presupuesto de Egresos y los que s"/>
    <s v="06_24"/>
    <x v="11"/>
    <n v="5"/>
    <x v="5"/>
    <n v="27"/>
    <x v="49"/>
    <s v="016_24"/>
    <s v="DESPACHO DE LA COORDINACIÓN GENERAL DE C"/>
    <x v="0"/>
    <x v="3"/>
    <x v="3"/>
    <x v="117"/>
    <x v="117"/>
    <n v="0"/>
    <s v="SIN DESCRIPCIÓN PARA DESTINOS 00"/>
    <n v="1000000"/>
    <n v="1000000"/>
    <n v="287966.42"/>
    <n v="287966.42"/>
    <n v="287966.42"/>
    <n v="260466.42"/>
    <n v="260466.42"/>
    <n v="712033.58000000007"/>
    <n v="0"/>
    <n v="0"/>
    <n v="0"/>
    <n v="0"/>
    <n v="0"/>
    <n v="1000000"/>
    <n v="0"/>
    <m/>
    <n v="0"/>
    <m/>
    <m/>
    <n v="0"/>
    <n v="1000000"/>
    <n v="712033.58000000007"/>
  </r>
  <r>
    <s v="1.1-00-2406_24530018_2444110"/>
    <s v="1.1-00-24"/>
    <x v="1"/>
    <s v="2.7.1"/>
    <x v="1"/>
    <x v="6"/>
    <x v="8"/>
    <s v="S"/>
    <s v="Definidos en el Presupuesto de Egresos y los que s"/>
    <s v="06_24"/>
    <x v="11"/>
    <n v="5"/>
    <x v="5"/>
    <n v="30"/>
    <x v="36"/>
    <s v="018_24"/>
    <s v="DIRECCIÓN GENERAL DE POLÍTICA SOCIAL"/>
    <x v="0"/>
    <x v="3"/>
    <x v="3"/>
    <x v="117"/>
    <x v="117"/>
    <n v="0"/>
    <s v="SIN DESCRIPCIÓN PARA DESTINOS 00"/>
    <n v="12000000"/>
    <n v="12000000"/>
    <n v="11964000"/>
    <n v="11964000"/>
    <n v="11964000"/>
    <n v="11964000"/>
    <n v="11964000"/>
    <n v="36000"/>
    <n v="0"/>
    <n v="0"/>
    <n v="0"/>
    <n v="0"/>
    <n v="0"/>
    <n v="12000000"/>
    <n v="0"/>
    <m/>
    <n v="0"/>
    <m/>
    <m/>
    <n v="0"/>
    <n v="12000000"/>
    <n v="36000"/>
  </r>
  <r>
    <s v="1.1-00-2406_24531018_2444110"/>
    <s v="1.1-00-24"/>
    <x v="1"/>
    <s v="2.7.1"/>
    <x v="1"/>
    <x v="6"/>
    <x v="8"/>
    <s v="S"/>
    <s v="Definidos en el Presupuesto de Egresos y los que s"/>
    <s v="06_24"/>
    <x v="11"/>
    <n v="5"/>
    <x v="5"/>
    <n v="31"/>
    <x v="50"/>
    <s v="018_24"/>
    <s v="DIRECCIÓN GENERAL DE POLÍTICA SOCIAL"/>
    <x v="0"/>
    <x v="3"/>
    <x v="3"/>
    <x v="117"/>
    <x v="117"/>
    <n v="0"/>
    <s v="SIN DESCRIPCIÓN PARA DESTINOS 00"/>
    <n v="52216447.640000001"/>
    <n v="54793475.799999997"/>
    <n v="52216447.640000001"/>
    <n v="52216447.640000001"/>
    <n v="52216447.640000001"/>
    <n v="52216447.640000001"/>
    <n v="52216447.640000001"/>
    <n v="0"/>
    <n v="0"/>
    <n v="0.04"/>
    <n v="0"/>
    <n v="2577028.2000000002"/>
    <n v="-2577028.16"/>
    <n v="54793475.799999997"/>
    <n v="2577028.1599999964"/>
    <m/>
    <n v="0"/>
    <n v="20000000"/>
    <m/>
    <n v="20000000"/>
    <n v="72216447.640000001"/>
    <n v="20000000"/>
  </r>
  <r>
    <s v="1.1-00-2406_24532018_2444110"/>
    <s v="1.1-00-24"/>
    <x v="1"/>
    <s v="2.7.1"/>
    <x v="1"/>
    <x v="6"/>
    <x v="8"/>
    <s v="S"/>
    <s v="Definidos en el Presupuesto de Egresos y los que s"/>
    <s v="06_24"/>
    <x v="11"/>
    <n v="5"/>
    <x v="5"/>
    <n v="32"/>
    <x v="51"/>
    <s v="018_24"/>
    <s v="DIRECCIÓN GENERAL DE POLÍTICA SOCIAL"/>
    <x v="0"/>
    <x v="3"/>
    <x v="3"/>
    <x v="117"/>
    <x v="117"/>
    <n v="0"/>
    <s v="SIN DESCRIPCIÓN PARA DESTINOS 00"/>
    <n v="17662452.359999999"/>
    <n v="15085424.199999999"/>
    <n v="17603613.140000001"/>
    <n v="17603613.140000001"/>
    <n v="17603613.140000001"/>
    <n v="17121505.969999999"/>
    <n v="17121505.969999999"/>
    <n v="58839.219999998808"/>
    <n v="0"/>
    <n v="2577028.2000000002"/>
    <n v="0"/>
    <n v="0.04"/>
    <n v="2577028.16"/>
    <n v="15085424.199999999"/>
    <n v="-2577028.16"/>
    <m/>
    <n v="0"/>
    <m/>
    <m/>
    <n v="0"/>
    <n v="17662452.359999999"/>
    <n v="58839.219999998808"/>
  </r>
  <r>
    <s v="1.1-00-2409_24847029_24441129"/>
    <s v="1.1-00-24"/>
    <x v="1"/>
    <s v="3.7.1"/>
    <x v="2"/>
    <x v="10"/>
    <x v="14"/>
    <s v="E"/>
    <s v="Actividades del sector público, que realiza en for"/>
    <s v="09_24"/>
    <x v="10"/>
    <n v="8"/>
    <x v="6"/>
    <n v="47"/>
    <x v="40"/>
    <s v="029_24"/>
    <s v="DIRECCIÓN GENERAL DE TURISMO Y PROMOCIÓN"/>
    <x v="0"/>
    <x v="3"/>
    <x v="3"/>
    <x v="117"/>
    <x v="117"/>
    <n v="29"/>
    <s v="APOYO A LAS TRADICIONES (XAYACATES)"/>
    <n v="100000"/>
    <n v="100000"/>
    <n v="100000"/>
    <n v="100000"/>
    <n v="100000"/>
    <n v="100000"/>
    <n v="100000"/>
    <n v="0"/>
    <n v="0"/>
    <n v="0"/>
    <n v="0"/>
    <n v="0"/>
    <n v="0"/>
    <n v="100000"/>
    <n v="0"/>
    <m/>
    <n v="0"/>
    <m/>
    <m/>
    <n v="0"/>
    <n v="100000"/>
    <n v="0"/>
  </r>
  <r>
    <s v="1.1-00-2410_24448030_24441130"/>
    <s v="1.1-00-24"/>
    <x v="1"/>
    <s v="2.7.1"/>
    <x v="1"/>
    <x v="6"/>
    <x v="8"/>
    <s v="E"/>
    <s v="Actividades del sector público, que realiza en for"/>
    <s v="10_24"/>
    <x v="6"/>
    <n v="4"/>
    <x v="2"/>
    <n v="48"/>
    <x v="14"/>
    <s v="030_24"/>
    <s v="DIRECCIÓN DE PROYECTOS ESTRATEGICOS"/>
    <x v="0"/>
    <x v="3"/>
    <x v="3"/>
    <x v="117"/>
    <x v="117"/>
    <n v="30"/>
    <s v="PROGRAMA DE APOYO A LADRILLEROS"/>
    <n v="450000"/>
    <n v="450000"/>
    <n v="287797.15999999997"/>
    <n v="287797.15999999997"/>
    <n v="0"/>
    <n v="0"/>
    <n v="0"/>
    <n v="162202.84000000003"/>
    <n v="0"/>
    <n v="0"/>
    <n v="0"/>
    <n v="0"/>
    <n v="0"/>
    <n v="450000"/>
    <n v="0"/>
    <m/>
    <n v="0"/>
    <m/>
    <m/>
    <n v="0"/>
    <n v="450000"/>
    <n v="162202.84000000003"/>
  </r>
  <r>
    <s v="1.1-00-2402_24157010_2444110"/>
    <s v="1.1-00-24"/>
    <x v="1"/>
    <s v="2.2.7"/>
    <x v="1"/>
    <x v="1"/>
    <x v="1"/>
    <s v="S"/>
    <s v="Definidos en el Presupuesto de Egresos y los que s"/>
    <s v="02_24"/>
    <x v="1"/>
    <n v="1"/>
    <x v="1"/>
    <n v="57"/>
    <x v="52"/>
    <s v="010_24"/>
    <s v="DIRECCIÓN GENERAL DE CULTURA DE LA PAZ Y CORRESPONSABILIDAD"/>
    <x v="0"/>
    <x v="3"/>
    <x v="3"/>
    <x v="117"/>
    <x v="117"/>
    <n v="0"/>
    <s v="SIN DESCRIPCIÓN PARA DESTINOS 00"/>
    <n v="1200000"/>
    <n v="1200000"/>
    <n v="622000"/>
    <n v="622000"/>
    <n v="622000"/>
    <n v="598000"/>
    <n v="598000"/>
    <n v="578000"/>
    <n v="0"/>
    <n v="0"/>
    <n v="0"/>
    <n v="0"/>
    <n v="0"/>
    <n v="1200000"/>
    <n v="0"/>
    <m/>
    <n v="0"/>
    <m/>
    <m/>
    <n v="0"/>
    <n v="1200000"/>
    <n v="578000"/>
  </r>
  <r>
    <s v="1.1-00-2406_24528016_2444210"/>
    <s v="1.1-00-24"/>
    <x v="1"/>
    <s v="2.5.6"/>
    <x v="1"/>
    <x v="8"/>
    <x v="12"/>
    <s v="S"/>
    <s v="Definidos en el Presupuesto de Egresos y los que s"/>
    <s v="06_24"/>
    <x v="11"/>
    <n v="5"/>
    <x v="5"/>
    <n v="28"/>
    <x v="53"/>
    <s v="016_24"/>
    <s v="DESPACHO DE LA COORDINACIÓN GENERAL DE C"/>
    <x v="0"/>
    <x v="3"/>
    <x v="3"/>
    <x v="118"/>
    <x v="118"/>
    <n v="0"/>
    <s v="SIN DESCRIPCIÓN PARA DESTINOS 00"/>
    <n v="200000"/>
    <n v="200000"/>
    <n v="49200"/>
    <n v="49200"/>
    <n v="49200"/>
    <n v="0"/>
    <n v="0"/>
    <n v="150800"/>
    <n v="0"/>
    <n v="0"/>
    <n v="0"/>
    <n v="0"/>
    <n v="0"/>
    <n v="200000"/>
    <n v="0"/>
    <m/>
    <n v="0"/>
    <m/>
    <m/>
    <n v="0"/>
    <n v="200000"/>
    <n v="150800"/>
  </r>
  <r>
    <s v="1.1-00-2406_24525016_24443117"/>
    <s v="1.1-00-24"/>
    <x v="1"/>
    <s v="2.5.6"/>
    <x v="1"/>
    <x v="8"/>
    <x v="12"/>
    <s v="S"/>
    <s v="Definidos en el Presupuesto de Egresos y los que s"/>
    <s v="06_24"/>
    <x v="11"/>
    <n v="5"/>
    <x v="5"/>
    <n v="25"/>
    <x v="24"/>
    <s v="016_24"/>
    <s v="DESPACHO DE LA COORDINACIÓN GENERAL DE C"/>
    <x v="0"/>
    <x v="3"/>
    <x v="3"/>
    <x v="119"/>
    <x v="119"/>
    <n v="17"/>
    <s v="RENOVANDO TU ESCUELA EN COMUNIDAD"/>
    <n v="400000"/>
    <n v="400000"/>
    <n v="160064"/>
    <n v="160064"/>
    <n v="0"/>
    <n v="0"/>
    <n v="0"/>
    <n v="239936"/>
    <n v="0"/>
    <n v="0"/>
    <n v="0"/>
    <n v="0"/>
    <n v="0"/>
    <n v="400000"/>
    <n v="0"/>
    <m/>
    <n v="0"/>
    <m/>
    <m/>
    <n v="0"/>
    <n v="400000"/>
    <n v="239936"/>
  </r>
  <r>
    <s v="1.1-00-2406_24525016_2444310"/>
    <s v="1.1-00-24"/>
    <x v="1"/>
    <s v="2.5.6"/>
    <x v="1"/>
    <x v="8"/>
    <x v="12"/>
    <s v="S"/>
    <s v="Definidos en el Presupuesto de Egresos y los que s"/>
    <s v="06_24"/>
    <x v="11"/>
    <n v="5"/>
    <x v="5"/>
    <n v="25"/>
    <x v="24"/>
    <s v="016_24"/>
    <s v="DESPACHO DE LA COORDINACIÓN GENERAL DE C"/>
    <x v="0"/>
    <x v="3"/>
    <x v="3"/>
    <x v="119"/>
    <x v="119"/>
    <n v="0"/>
    <s v="SIN DESCRIPCIÓN PARA DESTINOS 00"/>
    <n v="3900000"/>
    <n v="3900000"/>
    <n v="792732"/>
    <n v="792732"/>
    <n v="792732"/>
    <n v="792732"/>
    <n v="792732"/>
    <n v="3107268"/>
    <n v="0"/>
    <n v="0"/>
    <n v="0"/>
    <n v="0"/>
    <n v="0"/>
    <n v="3900000"/>
    <n v="0"/>
    <m/>
    <n v="0"/>
    <m/>
    <m/>
    <n v="0"/>
    <n v="3900000"/>
    <n v="3107268"/>
  </r>
  <r>
    <s v="1.1-00-2401_2411001_2444516"/>
    <s v="1.1-00-24"/>
    <x v="1"/>
    <s v="1.3.4"/>
    <x v="0"/>
    <x v="0"/>
    <x v="0"/>
    <s v="E"/>
    <s v="Actividades del sector público, que realiza en for"/>
    <s v="01_24"/>
    <x v="8"/>
    <n v="1"/>
    <x v="1"/>
    <n v="1"/>
    <x v="48"/>
    <s v="001_24"/>
    <s v="SECRETARÍA PARTICULAR"/>
    <x v="0"/>
    <x v="3"/>
    <x v="3"/>
    <x v="120"/>
    <x v="120"/>
    <n v="6"/>
    <s v="MÉXICO DANZA"/>
    <n v="70000"/>
    <n v="70000"/>
    <n v="0"/>
    <n v="0"/>
    <n v="0"/>
    <n v="0"/>
    <n v="0"/>
    <n v="70000"/>
    <n v="0"/>
    <n v="0"/>
    <n v="0"/>
    <n v="0"/>
    <n v="0"/>
    <n v="70000"/>
    <n v="0"/>
    <m/>
    <n v="0"/>
    <m/>
    <m/>
    <n v="0"/>
    <n v="70000"/>
    <n v="70000"/>
  </r>
  <r>
    <s v="1.1-00-2401_2411001_2444513"/>
    <s v="1.1-00-24"/>
    <x v="1"/>
    <s v="1.3.4"/>
    <x v="0"/>
    <x v="0"/>
    <x v="0"/>
    <s v="E"/>
    <s v="Actividades del sector público, que realiza en for"/>
    <s v="01_24"/>
    <x v="8"/>
    <n v="1"/>
    <x v="1"/>
    <n v="1"/>
    <x v="48"/>
    <s v="001_24"/>
    <s v="SECRETARÍA PARTICULAR"/>
    <x v="0"/>
    <x v="3"/>
    <x v="3"/>
    <x v="120"/>
    <x v="120"/>
    <n v="3"/>
    <s v="ALDEA PASITOS"/>
    <n v="180000"/>
    <n v="180000"/>
    <n v="90000"/>
    <n v="90000"/>
    <n v="90000"/>
    <n v="90000"/>
    <n v="90000"/>
    <n v="90000"/>
    <n v="0"/>
    <n v="0"/>
    <n v="0"/>
    <n v="0"/>
    <n v="0"/>
    <n v="180000"/>
    <n v="0"/>
    <m/>
    <n v="0"/>
    <m/>
    <m/>
    <n v="0"/>
    <n v="180000"/>
    <n v="90000"/>
  </r>
  <r>
    <s v="1.1-00-2401_2411001_2444514"/>
    <s v="1.1-00-24"/>
    <x v="1"/>
    <s v="1.3.4"/>
    <x v="0"/>
    <x v="0"/>
    <x v="0"/>
    <s v="E"/>
    <s v="Actividades del sector público, que realiza en for"/>
    <s v="01_24"/>
    <x v="8"/>
    <n v="1"/>
    <x v="1"/>
    <n v="1"/>
    <x v="48"/>
    <s v="001_24"/>
    <s v="SECRETARÍA PARTICULAR"/>
    <x v="0"/>
    <x v="3"/>
    <x v="3"/>
    <x v="120"/>
    <x v="120"/>
    <n v="4"/>
    <s v="FESTIVAL DEL CINE EN GUADALAJARA"/>
    <n v="300000"/>
    <n v="300000"/>
    <n v="0"/>
    <n v="0"/>
    <n v="0"/>
    <n v="0"/>
    <n v="0"/>
    <n v="300000"/>
    <n v="0"/>
    <n v="0"/>
    <n v="0"/>
    <n v="0"/>
    <n v="0"/>
    <n v="300000"/>
    <n v="0"/>
    <m/>
    <n v="0"/>
    <m/>
    <m/>
    <n v="0"/>
    <n v="300000"/>
    <n v="300000"/>
  </r>
  <r>
    <s v="1.1-00-2401_2411001_2444510"/>
    <s v="1.1-00-24"/>
    <x v="1"/>
    <s v="1.3.4"/>
    <x v="0"/>
    <x v="0"/>
    <x v="0"/>
    <s v="E"/>
    <s v="Actividades del sector público, que realiza en for"/>
    <s v="01_24"/>
    <x v="8"/>
    <n v="1"/>
    <x v="1"/>
    <n v="1"/>
    <x v="48"/>
    <s v="001_24"/>
    <s v="SECRETARÍA PARTICULAR"/>
    <x v="0"/>
    <x v="3"/>
    <x v="3"/>
    <x v="120"/>
    <x v="120"/>
    <n v="0"/>
    <s v="SIN DESCRIPCIÓN PARA DESTINOS 00"/>
    <n v="640000"/>
    <n v="640000"/>
    <n v="60000"/>
    <n v="60000"/>
    <n v="60000"/>
    <n v="0"/>
    <n v="0"/>
    <n v="580000"/>
    <n v="0"/>
    <n v="0"/>
    <n v="0"/>
    <n v="0"/>
    <n v="0"/>
    <n v="640000"/>
    <n v="0"/>
    <m/>
    <n v="0"/>
    <m/>
    <m/>
    <n v="0"/>
    <n v="640000"/>
    <n v="580000"/>
  </r>
  <r>
    <s v="1.1-00-2401_2411001_2444515"/>
    <s v="1.1-00-24"/>
    <x v="1"/>
    <s v="1.3.4"/>
    <x v="0"/>
    <x v="0"/>
    <x v="0"/>
    <s v="E"/>
    <s v="Actividades del sector público, que realiza en for"/>
    <s v="01_24"/>
    <x v="8"/>
    <n v="1"/>
    <x v="1"/>
    <n v="1"/>
    <x v="48"/>
    <s v="001_24"/>
    <s v="SECRETARÍA PARTICULAR"/>
    <x v="0"/>
    <x v="3"/>
    <x v="3"/>
    <x v="120"/>
    <x v="120"/>
    <n v="5"/>
    <s v="TELETON"/>
    <n v="1000000"/>
    <n v="1000000"/>
    <n v="0"/>
    <n v="0"/>
    <n v="0"/>
    <n v="0"/>
    <n v="0"/>
    <n v="1000000"/>
    <n v="0"/>
    <n v="0"/>
    <n v="0"/>
    <n v="0"/>
    <n v="0"/>
    <n v="1000000"/>
    <n v="0"/>
    <m/>
    <n v="0"/>
    <m/>
    <m/>
    <n v="0"/>
    <n v="1000000"/>
    <n v="1000000"/>
  </r>
  <r>
    <s v="1.1-00-2401_2411001_244451XX"/>
    <s v="1.1-00-24"/>
    <x v="1"/>
    <s v="1.3.4"/>
    <x v="0"/>
    <x v="0"/>
    <x v="0"/>
    <s v="E"/>
    <s v="Actividades del sector público, que realiza en for"/>
    <s v="01_24"/>
    <x v="8"/>
    <n v="1"/>
    <x v="1"/>
    <n v="1"/>
    <x v="48"/>
    <s v="001_24"/>
    <s v="SECRETARÍA PARTICULAR"/>
    <x v="0"/>
    <x v="3"/>
    <x v="3"/>
    <x v="120"/>
    <x v="120"/>
    <s v="XX"/>
    <s v="ONU"/>
    <n v="0"/>
    <n v="0"/>
    <n v="0"/>
    <n v="0"/>
    <n v="0"/>
    <n v="0"/>
    <n v="0"/>
    <n v="0"/>
    <n v="0"/>
    <n v="0"/>
    <n v="0"/>
    <n v="0"/>
    <n v="0"/>
    <n v="1000000"/>
    <n v="1000000"/>
    <m/>
    <n v="0"/>
    <m/>
    <m/>
    <n v="0"/>
    <n v="0"/>
    <n v="0"/>
  </r>
  <r>
    <s v="1.1-00-2402_2418007_2444519"/>
    <s v="1.1-00-24"/>
    <x v="1"/>
    <s v="1.3.4"/>
    <x v="0"/>
    <x v="0"/>
    <x v="0"/>
    <s v="R"/>
    <s v="Solamente actividades específicas, distintas a las"/>
    <s v="02_24"/>
    <x v="1"/>
    <n v="1"/>
    <x v="1"/>
    <n v="8"/>
    <x v="54"/>
    <s v="007_24"/>
    <s v="DIRECCIÓN DE LA SECRETARÍA GENERAL"/>
    <x v="0"/>
    <x v="3"/>
    <x v="3"/>
    <x v="120"/>
    <x v="120"/>
    <n v="9"/>
    <s v="FIL"/>
    <n v="750000"/>
    <n v="760500"/>
    <n v="0"/>
    <n v="0"/>
    <n v="0"/>
    <n v="0"/>
    <n v="0"/>
    <n v="750000"/>
    <n v="0"/>
    <n v="0"/>
    <n v="0"/>
    <n v="10500"/>
    <n v="-10500"/>
    <n v="750000"/>
    <n v="0"/>
    <m/>
    <n v="0"/>
    <m/>
    <m/>
    <n v="0"/>
    <n v="750000"/>
    <n v="750000"/>
  </r>
  <r>
    <s v="1.1-00-2402_2418007_24445110"/>
    <s v="1.1-00-24"/>
    <x v="1"/>
    <s v="1.3.4"/>
    <x v="0"/>
    <x v="0"/>
    <x v="0"/>
    <s v="R"/>
    <s v="Solamente actividades específicas, distintas a las"/>
    <s v="02_24"/>
    <x v="1"/>
    <n v="1"/>
    <x v="1"/>
    <n v="8"/>
    <x v="54"/>
    <s v="007_24"/>
    <s v="DIRECCIÓN DE LA SECRETARÍA GENERAL"/>
    <x v="0"/>
    <x v="3"/>
    <x v="3"/>
    <x v="120"/>
    <x v="120"/>
    <n v="10"/>
    <s v="CLAD"/>
    <n v="210000"/>
    <n v="199500"/>
    <n v="0"/>
    <n v="0"/>
    <n v="0"/>
    <n v="0"/>
    <n v="0"/>
    <n v="210000"/>
    <n v="0"/>
    <n v="10500"/>
    <n v="0"/>
    <n v="0"/>
    <n v="10500"/>
    <n v="210000"/>
    <n v="0"/>
    <m/>
    <n v="0"/>
    <m/>
    <m/>
    <n v="0"/>
    <n v="210000"/>
    <n v="210000"/>
  </r>
  <r>
    <s v="1.1-00-2406_24526016_24445118"/>
    <s v="1.1-00-24"/>
    <x v="1"/>
    <s v="2.7.1"/>
    <x v="1"/>
    <x v="6"/>
    <x v="8"/>
    <s v="S"/>
    <s v="Definidos en el Presupuesto de Egresos y los que s"/>
    <s v="06_24"/>
    <x v="11"/>
    <n v="5"/>
    <x v="5"/>
    <n v="26"/>
    <x v="39"/>
    <s v="016_24"/>
    <s v="DESPACHO DE LA COORDINACIÓN GENERAL DE C"/>
    <x v="0"/>
    <x v="3"/>
    <x v="3"/>
    <x v="120"/>
    <x v="120"/>
    <n v="18"/>
    <s v="RECONSTRUCCIÓN DEL TEJIDO SOCIAL"/>
    <n v="30000000"/>
    <n v="10000000"/>
    <n v="0"/>
    <n v="0"/>
    <n v="0"/>
    <n v="0"/>
    <n v="0"/>
    <n v="30000000"/>
    <n v="0"/>
    <n v="20000000"/>
    <n v="0"/>
    <n v="0"/>
    <n v="20000000"/>
    <n v="30000000"/>
    <n v="0"/>
    <m/>
    <n v="0"/>
    <n v="0"/>
    <n v="-30000000"/>
    <n v="-30000000"/>
    <n v="0"/>
    <n v="0"/>
  </r>
  <r>
    <s v="1.1-00-2402_2419007_2444810"/>
    <s v="1.1-00-24"/>
    <x v="1"/>
    <s v="1.3.4"/>
    <x v="0"/>
    <x v="0"/>
    <x v="0"/>
    <s v="N"/>
    <s v=" "/>
    <s v="02_24"/>
    <x v="1"/>
    <n v="1"/>
    <x v="1"/>
    <n v="9"/>
    <x v="55"/>
    <s v="007_24"/>
    <s v="DIRECCIÓN DE LA SECRETARÍA GENERAL"/>
    <x v="0"/>
    <x v="3"/>
    <x v="3"/>
    <x v="121"/>
    <x v="121"/>
    <n v="0"/>
    <s v="SIN DESCRIPCIÓN PARA DESTINOS 00"/>
    <n v="1000000"/>
    <n v="1000000"/>
    <n v="0"/>
    <n v="0"/>
    <n v="0"/>
    <n v="0"/>
    <n v="0"/>
    <n v="1000000"/>
    <n v="0"/>
    <n v="0"/>
    <n v="0"/>
    <n v="0"/>
    <n v="0"/>
    <n v="1089485.31"/>
    <n v="89485.310000000056"/>
    <m/>
    <n v="0"/>
    <m/>
    <m/>
    <n v="0"/>
    <n v="1000000"/>
    <n v="1000000"/>
  </r>
  <r>
    <s v="1.1-00-2402_24116010_2451110"/>
    <s v="1.1-00-24"/>
    <x v="1"/>
    <s v="2.2.7"/>
    <x v="1"/>
    <x v="1"/>
    <x v="1"/>
    <s v="S"/>
    <s v="Definidos en el Presupuesto de Egresos y los que s"/>
    <s v="02_24"/>
    <x v="1"/>
    <n v="1"/>
    <x v="1"/>
    <n v="16"/>
    <x v="3"/>
    <s v="010_24"/>
    <s v="DIRECCIÓN GENERAL DE CULTURA DE LA PAZ Y CORRESPONSABILIDAD"/>
    <x v="1"/>
    <x v="4"/>
    <x v="4"/>
    <x v="122"/>
    <x v="122"/>
    <s v="0"/>
    <s v="SIN DESCRIPCIÓN PARA DESTINOS 00"/>
    <n v="0"/>
    <n v="0"/>
    <n v="0"/>
    <n v="0"/>
    <n v="0"/>
    <n v="0"/>
    <n v="0"/>
    <n v="0"/>
    <n v="0"/>
    <n v="0"/>
    <n v="0"/>
    <n v="0"/>
    <n v="0"/>
    <n v="15000"/>
    <n v="15000"/>
    <m/>
    <n v="0"/>
    <m/>
    <m/>
    <n v="0"/>
    <n v="0"/>
    <n v="0"/>
  </r>
  <r>
    <s v="1.1-00-2404_24618012_2451110"/>
    <s v="1.1-00-24"/>
    <x v="1"/>
    <s v="1.3.4"/>
    <x v="0"/>
    <x v="0"/>
    <x v="0"/>
    <s v="M"/>
    <s v="Actividades de apoyo administrativo desarrolladas "/>
    <s v="04_24"/>
    <x v="2"/>
    <n v="6"/>
    <x v="0"/>
    <n v="18"/>
    <x v="4"/>
    <s v="012_24"/>
    <s v="DIRECCIÓN DE PROCESOS ADMINISTRATIVOS Y"/>
    <x v="1"/>
    <x v="4"/>
    <x v="4"/>
    <x v="122"/>
    <x v="122"/>
    <s v="0"/>
    <s v="SIN DESCRIPCIÓN PARA DESTINOS 00"/>
    <n v="0"/>
    <n v="0"/>
    <n v="0"/>
    <n v="0"/>
    <n v="0"/>
    <n v="0"/>
    <n v="0"/>
    <n v="0"/>
    <n v="0"/>
    <n v="0"/>
    <n v="0"/>
    <n v="0"/>
    <n v="0"/>
    <n v="320000"/>
    <n v="320000"/>
    <m/>
    <n v="0"/>
    <m/>
    <n v="204581"/>
    <n v="204581"/>
    <n v="204581"/>
    <n v="204581"/>
  </r>
  <r>
    <s v="1.1-00-2405_24621015_2451110"/>
    <s v="1.1-00-24"/>
    <x v="1"/>
    <s v="1.3.4"/>
    <x v="0"/>
    <x v="0"/>
    <x v="0"/>
    <s v="E"/>
    <s v="Actividades del sector público, que realiza en for"/>
    <s v="05_24"/>
    <x v="0"/>
    <n v="6"/>
    <x v="0"/>
    <n v="21"/>
    <x v="5"/>
    <s v="015_24"/>
    <s v="DIRECCIÓN GENERAL DE ADMINISTRACIÓN"/>
    <x v="1"/>
    <x v="4"/>
    <x v="4"/>
    <x v="122"/>
    <x v="122"/>
    <n v="0"/>
    <s v="SIN DESCRIPCIÓN PARA DESTINOS 00"/>
    <n v="1372793"/>
    <n v="1185000"/>
    <n v="534667.19999999995"/>
    <n v="61851.199999999997"/>
    <n v="61851.199999999997"/>
    <n v="61851.199999999997"/>
    <n v="61851.199999999997"/>
    <n v="838125.8"/>
    <n v="0"/>
    <n v="0"/>
    <n v="0"/>
    <n v="85687"/>
    <n v="-85687"/>
    <n v="549000"/>
    <n v="-823793"/>
    <m/>
    <n v="0"/>
    <m/>
    <n v="-800000"/>
    <n v="-800000"/>
    <n v="572793"/>
    <n v="38125.800000000047"/>
  </r>
  <r>
    <s v="1.1-00-2407_24339024_2451110"/>
    <s v="1.1-00-24"/>
    <x v="1"/>
    <s v="2.3.1"/>
    <x v="1"/>
    <x v="5"/>
    <x v="7"/>
    <s v="E"/>
    <s v="Actividades del sector público, que realiza en for"/>
    <s v="07_24"/>
    <x v="5"/>
    <n v="3"/>
    <x v="3"/>
    <n v="39"/>
    <x v="12"/>
    <s v="024_24"/>
    <s v="DIRECCIÓN GENERAL DE SALUD PÚBLICA"/>
    <x v="1"/>
    <x v="4"/>
    <x v="4"/>
    <x v="122"/>
    <x v="122"/>
    <s v="0"/>
    <s v="SIN DESCRIPCIÓN PARA DESTINOS 00"/>
    <n v="0"/>
    <n v="0"/>
    <n v="0"/>
    <n v="0"/>
    <n v="0"/>
    <n v="0"/>
    <n v="0"/>
    <n v="0"/>
    <n v="0"/>
    <n v="0"/>
    <n v="0"/>
    <n v="0"/>
    <n v="0"/>
    <n v="150000"/>
    <n v="150000"/>
    <m/>
    <n v="0"/>
    <m/>
    <m/>
    <n v="0"/>
    <n v="0"/>
    <n v="0"/>
  </r>
  <r>
    <s v="1.1-00-2408_24741025_2451110"/>
    <s v="1.1-00-24"/>
    <x v="1"/>
    <s v="1.7.1"/>
    <x v="0"/>
    <x v="3"/>
    <x v="9"/>
    <s v="R"/>
    <s v="Solamente actividades específicas, distintas a las"/>
    <s v="08_24"/>
    <x v="7"/>
    <n v="7"/>
    <x v="4"/>
    <n v="41"/>
    <x v="16"/>
    <s v="025_24"/>
    <s v="DESPACHO DE LA COMISARÍA DE LA POLICÍA P"/>
    <x v="1"/>
    <x v="4"/>
    <x v="4"/>
    <x v="122"/>
    <x v="122"/>
    <s v="0"/>
    <s v="SIN DESCRIPCIÓN PARA DESTINOS 00"/>
    <n v="0"/>
    <n v="0"/>
    <n v="0"/>
    <n v="0"/>
    <n v="0"/>
    <n v="0"/>
    <n v="0"/>
    <n v="0"/>
    <n v="0"/>
    <n v="0"/>
    <n v="0"/>
    <n v="0"/>
    <n v="0"/>
    <n v="200000"/>
    <n v="200000"/>
    <m/>
    <n v="0"/>
    <m/>
    <m/>
    <n v="0"/>
    <n v="0"/>
    <n v="0"/>
  </r>
  <r>
    <s v="1.1-00-2411_24649031_2451110"/>
    <s v="1.1-00-24"/>
    <x v="1"/>
    <s v="3.8.4"/>
    <x v="2"/>
    <x v="4"/>
    <x v="4"/>
    <s v="E"/>
    <s v="Actividades del sector público, que realiza en for"/>
    <s v="11_24"/>
    <x v="4"/>
    <n v="6"/>
    <x v="0"/>
    <n v="49"/>
    <x v="8"/>
    <s v="031_24"/>
    <s v="DESPACHO DE LA COORDINACIÓN GENERAL DE G"/>
    <x v="1"/>
    <x v="4"/>
    <x v="4"/>
    <x v="122"/>
    <x v="122"/>
    <s v="0"/>
    <s v="SIN DESCRIPCIÓN PARA DESTINOS 00"/>
    <n v="0"/>
    <n v="0"/>
    <n v="0"/>
    <n v="0"/>
    <n v="0"/>
    <n v="0"/>
    <n v="0"/>
    <n v="0"/>
    <n v="0"/>
    <n v="0"/>
    <n v="0"/>
    <n v="0"/>
    <n v="0"/>
    <n v="300000"/>
    <n v="300000"/>
    <m/>
    <n v="0"/>
    <m/>
    <m/>
    <n v="0"/>
    <n v="0"/>
    <n v="0"/>
  </r>
  <r>
    <s v="1.1-00-2409_24842026_2451210"/>
    <s v="1.1-00-24"/>
    <x v="1"/>
    <s v="3.1.1"/>
    <x v="2"/>
    <x v="7"/>
    <x v="11"/>
    <s v="E"/>
    <s v="Actividades del sector público, que realiza en for"/>
    <s v="09_24"/>
    <x v="10"/>
    <n v="8"/>
    <x v="6"/>
    <n v="42"/>
    <x v="21"/>
    <s v="026_24"/>
    <s v="DESPACHO DE LA COORDINACIÓN GENERAL DE D"/>
    <x v="1"/>
    <x v="4"/>
    <x v="4"/>
    <x v="123"/>
    <x v="123"/>
    <n v="0"/>
    <s v="SIN DESCRIPCIÓN PARA DESTINOS 00"/>
    <n v="100000"/>
    <n v="100000"/>
    <n v="0"/>
    <n v="0"/>
    <n v="0"/>
    <n v="0"/>
    <n v="0"/>
    <n v="100000"/>
    <n v="0"/>
    <n v="0"/>
    <n v="0"/>
    <n v="0"/>
    <n v="0"/>
    <n v="100000"/>
    <n v="0"/>
    <m/>
    <n v="0"/>
    <m/>
    <n v="-100000"/>
    <n v="-100000"/>
    <n v="0"/>
    <n v="0"/>
  </r>
  <r>
    <s v="1.1-00-2405_24621015_2451210"/>
    <s v="1.1-00-24"/>
    <x v="1"/>
    <s v="1.3.4"/>
    <x v="0"/>
    <x v="0"/>
    <x v="0"/>
    <s v="E"/>
    <s v="Actividades del sector público, que realiza en for"/>
    <s v="05_24"/>
    <x v="0"/>
    <n v="6"/>
    <x v="0"/>
    <n v="21"/>
    <x v="5"/>
    <s v="015_24"/>
    <s v="DIRECCIÓN GENERAL DE ADMINISTRACIÓN"/>
    <x v="1"/>
    <x v="4"/>
    <x v="4"/>
    <x v="123"/>
    <x v="123"/>
    <n v="0"/>
    <s v="SIN DESCRIPCIÓN PARA DESTINOS 00"/>
    <n v="228520"/>
    <n v="0"/>
    <n v="223880"/>
    <n v="0"/>
    <n v="0"/>
    <n v="0"/>
    <n v="0"/>
    <n v="228520"/>
    <n v="0"/>
    <n v="228520"/>
    <n v="0"/>
    <n v="0"/>
    <n v="228520"/>
    <n v="0"/>
    <n v="-228520"/>
    <m/>
    <n v="0"/>
    <m/>
    <m/>
    <n v="0"/>
    <n v="228520"/>
    <n v="4640"/>
  </r>
  <r>
    <s v="1.1-00-2402_2417007_2451510"/>
    <s v="1.1-00-24"/>
    <x v="1"/>
    <s v="1.3.4"/>
    <x v="0"/>
    <x v="0"/>
    <x v="0"/>
    <s v="O"/>
    <s v="Actividades que realizan la función pública o cont"/>
    <s v="02_24"/>
    <x v="1"/>
    <n v="1"/>
    <x v="1"/>
    <n v="7"/>
    <x v="1"/>
    <s v="007_24"/>
    <s v="DIRECCIÓN DE LA SECRETARÍA GENERAL"/>
    <x v="1"/>
    <x v="4"/>
    <x v="4"/>
    <x v="124"/>
    <x v="124"/>
    <n v="0"/>
    <s v="SIN DESCRIPCIÓN PARA DESTINOS 00"/>
    <n v="0"/>
    <n v="0"/>
    <n v="0"/>
    <n v="0"/>
    <n v="0"/>
    <n v="0"/>
    <n v="0"/>
    <n v="0"/>
    <n v="0"/>
    <n v="0"/>
    <n v="0"/>
    <n v="0"/>
    <n v="0"/>
    <n v="400000"/>
    <n v="400000"/>
    <m/>
    <n v="0"/>
    <m/>
    <m/>
    <n v="0"/>
    <n v="0"/>
    <n v="0"/>
  </r>
  <r>
    <s v="1.1-00-2402_24311009_2451510"/>
    <s v="1.1-00-24"/>
    <x v="1"/>
    <s v="1.7.2"/>
    <x v="0"/>
    <x v="3"/>
    <x v="3"/>
    <s v="E"/>
    <s v="Actividades del sector público, que realiza en for"/>
    <s v="02_24"/>
    <x v="1"/>
    <n v="3"/>
    <x v="3"/>
    <n v="11"/>
    <x v="7"/>
    <s v="009_24"/>
    <s v="DIRECCIÓN GENERAL ADJUNTA DE PROTECCIÓN"/>
    <x v="1"/>
    <x v="4"/>
    <x v="4"/>
    <x v="124"/>
    <x v="124"/>
    <s v="0"/>
    <s v="SIN DESCRIPCIÓN PARA DESTINOS 00"/>
    <n v="0"/>
    <n v="0"/>
    <n v="0"/>
    <n v="0"/>
    <n v="0"/>
    <n v="0"/>
    <n v="0"/>
    <n v="0"/>
    <n v="0"/>
    <n v="0"/>
    <n v="0"/>
    <n v="0"/>
    <n v="0"/>
    <n v="200000"/>
    <n v="200000"/>
    <m/>
    <n v="0"/>
    <m/>
    <m/>
    <n v="0"/>
    <n v="0"/>
    <n v="0"/>
  </r>
  <r>
    <s v="1.1-00-2404_24618012_2451510"/>
    <s v="1.1-00-24"/>
    <x v="1"/>
    <s v="1.3.4"/>
    <x v="0"/>
    <x v="0"/>
    <x v="0"/>
    <s v="M"/>
    <s v="Actividades de apoyo administrativo desarrolladas "/>
    <s v="04_24"/>
    <x v="2"/>
    <n v="6"/>
    <x v="0"/>
    <n v="18"/>
    <x v="4"/>
    <s v="012_24"/>
    <s v="DIRECCIÓN DE PROCESOS ADMINISTRATIVOS Y"/>
    <x v="1"/>
    <x v="4"/>
    <x v="4"/>
    <x v="124"/>
    <x v="124"/>
    <s v="0"/>
    <s v="SIN DESCRIPCIÓN PARA DESTINOS 00"/>
    <n v="0"/>
    <n v="0"/>
    <n v="0"/>
    <n v="0"/>
    <n v="0"/>
    <n v="0"/>
    <n v="0"/>
    <n v="0"/>
    <n v="0"/>
    <n v="0"/>
    <n v="0"/>
    <n v="0"/>
    <n v="0"/>
    <n v="332880.39"/>
    <n v="332880.39"/>
    <m/>
    <n v="0"/>
    <n v="30000"/>
    <m/>
    <n v="30000"/>
    <n v="30000"/>
    <n v="30000"/>
  </r>
  <r>
    <s v="1.1-00-2408_24741025_2451510"/>
    <s v="1.1-00-24"/>
    <x v="1"/>
    <s v="1.7.1"/>
    <x v="0"/>
    <x v="3"/>
    <x v="9"/>
    <s v="R"/>
    <s v="Solamente actividades específicas, distintas a las"/>
    <s v="08_24"/>
    <x v="7"/>
    <n v="7"/>
    <x v="4"/>
    <n v="41"/>
    <x v="16"/>
    <s v="025_24"/>
    <s v="DESPACHO DE LA COMISARÍA DE LA POLICÍA P"/>
    <x v="1"/>
    <x v="4"/>
    <x v="4"/>
    <x v="124"/>
    <x v="124"/>
    <s v="0"/>
    <s v="SIN DESCRIPCIÓN PARA DESTINOS 00"/>
    <n v="0"/>
    <n v="0"/>
    <n v="0"/>
    <n v="0"/>
    <n v="0"/>
    <n v="0"/>
    <n v="0"/>
    <n v="0"/>
    <n v="0"/>
    <n v="0"/>
    <n v="0"/>
    <n v="0"/>
    <n v="0"/>
    <n v="80000"/>
    <n v="80000"/>
    <m/>
    <n v="0"/>
    <m/>
    <m/>
    <n v="0"/>
    <n v="0"/>
    <n v="0"/>
  </r>
  <r>
    <s v="1.1-00-2411_24649031_2451510"/>
    <s v="1.1-00-24"/>
    <x v="1"/>
    <s v="3.8.4"/>
    <x v="2"/>
    <x v="4"/>
    <x v="4"/>
    <s v="E"/>
    <s v="Actividades del sector público, que realiza en for"/>
    <s v="11_24"/>
    <x v="4"/>
    <n v="6"/>
    <x v="0"/>
    <n v="49"/>
    <x v="8"/>
    <s v="031_24"/>
    <s v="DESPACHO DE LA COORDINACIÓN GENERAL DE G"/>
    <x v="1"/>
    <x v="4"/>
    <x v="4"/>
    <x v="124"/>
    <x v="124"/>
    <n v="0"/>
    <s v="SIN DESCRIPCIÓN PARA DESTINOS 00"/>
    <n v="968700"/>
    <n v="645000"/>
    <n v="749769.74"/>
    <n v="749769.74"/>
    <n v="447057.04"/>
    <n v="239876.4"/>
    <n v="239876.4"/>
    <n v="218930.26"/>
    <n v="0"/>
    <n v="63700"/>
    <n v="0"/>
    <n v="0"/>
    <n v="63700"/>
    <n v="11123400"/>
    <n v="10154700"/>
    <m/>
    <n v="0"/>
    <m/>
    <m/>
    <n v="0"/>
    <n v="968700"/>
    <n v="218930.26"/>
  </r>
  <r>
    <s v="1.1-00-2402_24114010_2451910"/>
    <s v="1.1-00-24"/>
    <x v="1"/>
    <s v="1.3.4"/>
    <x v="0"/>
    <x v="0"/>
    <x v="0"/>
    <s v="S"/>
    <s v="Definidos en el Presupuesto de Egresos y los que s"/>
    <s v="02_24"/>
    <x v="1"/>
    <n v="1"/>
    <x v="1"/>
    <n v="14"/>
    <x v="2"/>
    <s v="010_24"/>
    <s v="DIRECCIÓN GENERAL DE CULTURA DE LA PAZ Y CORRESPONSABILIDAD"/>
    <x v="1"/>
    <x v="4"/>
    <x v="4"/>
    <x v="125"/>
    <x v="125"/>
    <n v="0"/>
    <s v="SIN DESCRIPCIÓN PARA DESTINOS 00"/>
    <n v="25000"/>
    <n v="0"/>
    <n v="24821.68"/>
    <n v="24821.68"/>
    <n v="5797.68"/>
    <n v="0"/>
    <n v="0"/>
    <n v="178.31999999999971"/>
    <n v="0"/>
    <n v="57000"/>
    <n v="0"/>
    <n v="0"/>
    <n v="57000"/>
    <n v="0"/>
    <n v="-25000"/>
    <m/>
    <n v="0"/>
    <m/>
    <m/>
    <n v="0"/>
    <n v="25000"/>
    <n v="178.31999999999971"/>
  </r>
  <r>
    <s v="1.1-00-2405_24621015_2451910"/>
    <s v="1.1-00-24"/>
    <x v="1"/>
    <s v="1.3.4"/>
    <x v="0"/>
    <x v="0"/>
    <x v="0"/>
    <s v="E"/>
    <s v="Actividades del sector público, que realiza en for"/>
    <s v="05_24"/>
    <x v="0"/>
    <n v="6"/>
    <x v="0"/>
    <n v="21"/>
    <x v="5"/>
    <s v="015_24"/>
    <s v="DIRECCIÓN GENERAL DE ADMINISTRACIÓN"/>
    <x v="1"/>
    <x v="4"/>
    <x v="4"/>
    <x v="125"/>
    <x v="125"/>
    <n v="0"/>
    <s v="SIN DESCRIPCIÓN PARA DESTINOS 00"/>
    <n v="68041"/>
    <n v="68041"/>
    <n v="35517.79"/>
    <n v="35517.79"/>
    <n v="13593.79"/>
    <n v="13593.79"/>
    <n v="13593.79"/>
    <n v="32523.21"/>
    <n v="0"/>
    <n v="0"/>
    <n v="0"/>
    <n v="0"/>
    <n v="0"/>
    <n v="68041"/>
    <n v="0"/>
    <m/>
    <n v="0"/>
    <m/>
    <m/>
    <n v="0"/>
    <n v="68041"/>
    <n v="32523.21"/>
  </r>
  <r>
    <s v="1.1-00-2411_24649031_24519131"/>
    <s v="1.1-00-24"/>
    <x v="1"/>
    <s v="3.8.4"/>
    <x v="2"/>
    <x v="4"/>
    <x v="4"/>
    <s v="E"/>
    <s v="Actividades del sector público, que realiza en for"/>
    <s v="11_24"/>
    <x v="4"/>
    <n v="6"/>
    <x v="0"/>
    <n v="49"/>
    <x v="8"/>
    <s v="031_24"/>
    <s v="DESPACHO DE LA COORDINACIÓN GENERAL DE G"/>
    <x v="1"/>
    <x v="4"/>
    <x v="4"/>
    <x v="125"/>
    <x v="125"/>
    <n v="31"/>
    <s v="EXPEDICION DE PASAPORTES"/>
    <n v="1135081"/>
    <n v="1135081"/>
    <n v="130500"/>
    <n v="130500"/>
    <n v="130500"/>
    <n v="0"/>
    <n v="0"/>
    <n v="1004581"/>
    <n v="0"/>
    <n v="0"/>
    <n v="0"/>
    <n v="0"/>
    <n v="0"/>
    <n v="7212000"/>
    <n v="6076919"/>
    <m/>
    <n v="0"/>
    <m/>
    <n v="-1004581"/>
    <n v="-1004581"/>
    <n v="130500"/>
    <n v="0"/>
  </r>
  <r>
    <s v="1.1-00-2417_24456037_2451910"/>
    <s v="1.1-00-24"/>
    <x v="1"/>
    <s v="2.1.5"/>
    <x v="1"/>
    <x v="2"/>
    <x v="2"/>
    <s v="R"/>
    <s v="Solamente actividades específicas, distintas a las"/>
    <s v="17_24"/>
    <x v="3"/>
    <n v="4"/>
    <x v="2"/>
    <n v="56"/>
    <x v="6"/>
    <s v="037_24"/>
    <s v="UNIDAD DE ACOPIO Y SALUD ANIMAL MUNICIPA"/>
    <x v="1"/>
    <x v="4"/>
    <x v="4"/>
    <x v="125"/>
    <x v="125"/>
    <n v="0"/>
    <s v="SIN DESCRIPCIÓN PARA DESTINOS 00"/>
    <n v="0"/>
    <n v="0"/>
    <n v="29889.72"/>
    <n v="29889.72"/>
    <n v="29889.72"/>
    <n v="0"/>
    <n v="0"/>
    <n v="-29889.72"/>
    <n v="0"/>
    <n v="0"/>
    <n v="0"/>
    <n v="0"/>
    <n v="0"/>
    <n v="0"/>
    <n v="0"/>
    <m/>
    <n v="0"/>
    <m/>
    <n v="32000"/>
    <n v="32000"/>
    <n v="32000"/>
    <n v="2110.2799999999988"/>
  </r>
  <r>
    <s v="1.1-00-2405_24621015_2452110"/>
    <s v="1.1-00-24"/>
    <x v="1"/>
    <s v="1.3.4"/>
    <x v="0"/>
    <x v="0"/>
    <x v="0"/>
    <s v="E"/>
    <s v="Actividades del sector público, que realiza en for"/>
    <s v="05_24"/>
    <x v="0"/>
    <n v="6"/>
    <x v="0"/>
    <n v="21"/>
    <x v="5"/>
    <s v="015_24"/>
    <s v="DIRECCIÓN GENERAL DE ADMINISTRACIÓN"/>
    <x v="1"/>
    <x v="4"/>
    <x v="4"/>
    <x v="126"/>
    <x v="126"/>
    <n v="0"/>
    <s v="SIN DESCRIPCIÓN PARA DESTINOS 00"/>
    <n v="0"/>
    <n v="0"/>
    <n v="29232"/>
    <n v="0"/>
    <n v="0"/>
    <n v="0"/>
    <n v="0"/>
    <n v="-29232"/>
    <n v="0"/>
    <n v="0"/>
    <n v="0"/>
    <n v="0"/>
    <n v="0"/>
    <n v="0"/>
    <n v="0"/>
    <m/>
    <n v="0"/>
    <m/>
    <n v="150000"/>
    <n v="150000"/>
    <n v="150000"/>
    <n v="120768"/>
  </r>
  <r>
    <s v="1.1-00-2411_24649031_2452110"/>
    <s v="1.1-00-24"/>
    <x v="1"/>
    <s v="3.8.4"/>
    <x v="2"/>
    <x v="4"/>
    <x v="4"/>
    <s v="E"/>
    <s v="Actividades del sector público, que realiza en for"/>
    <s v="11_24"/>
    <x v="4"/>
    <n v="6"/>
    <x v="0"/>
    <n v="49"/>
    <x v="8"/>
    <s v="031_24"/>
    <s v="DESPACHO DE LA COORDINACIÓN GENERAL DE G"/>
    <x v="1"/>
    <x v="4"/>
    <x v="4"/>
    <x v="126"/>
    <x v="126"/>
    <s v="0"/>
    <s v="SIN DESCRIPCIÓN PARA DESTINOS 00"/>
    <n v="0"/>
    <n v="0"/>
    <n v="14704.71"/>
    <n v="14704.71"/>
    <n v="0"/>
    <n v="0"/>
    <n v="0"/>
    <n v="-14704.71"/>
    <n v="0"/>
    <n v="0"/>
    <n v="0"/>
    <n v="0"/>
    <n v="0"/>
    <n v="45000"/>
    <n v="45000"/>
    <m/>
    <n v="14704.71"/>
    <m/>
    <m/>
    <n v="14704.71"/>
    <n v="14704.71"/>
    <n v="0"/>
  </r>
  <r>
    <s v="1.1-00-2402_24114010_2452310"/>
    <s v="1.1-00-24"/>
    <x v="1"/>
    <s v="1.3.4"/>
    <x v="0"/>
    <x v="0"/>
    <x v="0"/>
    <s v="S"/>
    <s v="Definidos en el Presupuesto de Egresos y los que s"/>
    <s v="02_24"/>
    <x v="1"/>
    <n v="1"/>
    <x v="1"/>
    <n v="14"/>
    <x v="2"/>
    <s v="010_24"/>
    <s v="DIRECCIÓN GENERAL DE CULTURA DE LA PAZ Y CORRESPONSABILIDAD"/>
    <x v="1"/>
    <x v="4"/>
    <x v="4"/>
    <x v="127"/>
    <x v="127"/>
    <n v="0"/>
    <s v="SIN DESCRIPCIÓN PARA DESTINOS 00"/>
    <n v="0"/>
    <n v="125000"/>
    <n v="0"/>
    <n v="0"/>
    <n v="0"/>
    <n v="0"/>
    <n v="0"/>
    <n v="0"/>
    <n v="0"/>
    <n v="0"/>
    <n v="0"/>
    <n v="125000"/>
    <n v="-125000"/>
    <n v="125000"/>
    <n v="125000"/>
    <m/>
    <n v="0"/>
    <m/>
    <m/>
    <n v="0"/>
    <n v="0"/>
    <n v="0"/>
  </r>
  <r>
    <s v="1.1-00-2411_24649031_2452310"/>
    <s v="1.1-00-24"/>
    <x v="1"/>
    <s v="3.8.4"/>
    <x v="2"/>
    <x v="4"/>
    <x v="4"/>
    <s v="E"/>
    <s v="Actividades del sector público, que realiza en for"/>
    <s v="11_24"/>
    <x v="4"/>
    <n v="6"/>
    <x v="0"/>
    <n v="49"/>
    <x v="8"/>
    <s v="031_24"/>
    <s v="DESPACHO DE LA COORDINACIÓN GENERAL DE G"/>
    <x v="1"/>
    <x v="4"/>
    <x v="4"/>
    <x v="127"/>
    <x v="127"/>
    <n v="0"/>
    <s v="SIN DESCRIPCIÓN PARA DESTINOS 00"/>
    <n v="305700"/>
    <n v="147400"/>
    <n v="1269.28"/>
    <n v="1269.28"/>
    <n v="0"/>
    <n v="0"/>
    <n v="0"/>
    <n v="304430.71999999997"/>
    <n v="0"/>
    <n v="0"/>
    <n v="0"/>
    <n v="12000"/>
    <n v="-12000"/>
    <n v="147400"/>
    <n v="-158300"/>
    <m/>
    <n v="0"/>
    <m/>
    <n v="30000"/>
    <n v="30000"/>
    <n v="335700"/>
    <n v="334430.71999999997"/>
  </r>
  <r>
    <s v="1.1-00-2407_24339024_2453110"/>
    <s v="1.1-00-24"/>
    <x v="1"/>
    <s v="2.3.1"/>
    <x v="1"/>
    <x v="5"/>
    <x v="7"/>
    <s v="E"/>
    <s v="Actividades del sector público, que realiza en for"/>
    <s v="07_24"/>
    <x v="5"/>
    <n v="3"/>
    <x v="3"/>
    <n v="39"/>
    <x v="12"/>
    <s v="024_24"/>
    <s v="DIRECCIÓN GENERAL DE SALUD PÚBLICA"/>
    <x v="1"/>
    <x v="4"/>
    <x v="4"/>
    <x v="128"/>
    <x v="128"/>
    <n v="0"/>
    <s v="SIN DESCRIPCIÓN PARA DESTINOS 00"/>
    <n v="3966039"/>
    <n v="2000000"/>
    <n v="1867531.56"/>
    <n v="1867531.56"/>
    <n v="1867531.56"/>
    <n v="1693158.04"/>
    <n v="1693158.04"/>
    <n v="2098507.44"/>
    <n v="0"/>
    <n v="1966039"/>
    <n v="0"/>
    <n v="0"/>
    <n v="1966039"/>
    <n v="3966039"/>
    <n v="0"/>
    <m/>
    <n v="0"/>
    <m/>
    <m/>
    <n v="0"/>
    <n v="3966039"/>
    <n v="2098507.44"/>
  </r>
  <r>
    <s v="1.1-00-2409_24842026_2453110"/>
    <s v="1.1-00-24"/>
    <x v="1"/>
    <s v="3.1.1"/>
    <x v="2"/>
    <x v="7"/>
    <x v="11"/>
    <s v="E"/>
    <s v="Actividades del sector público, que realiza en for"/>
    <s v="09_24"/>
    <x v="10"/>
    <n v="8"/>
    <x v="6"/>
    <n v="42"/>
    <x v="21"/>
    <s v="026_24"/>
    <s v="DESPACHO DE LA COORDINACIÓN GENERAL DE D"/>
    <x v="1"/>
    <x v="4"/>
    <x v="4"/>
    <x v="128"/>
    <x v="128"/>
    <n v="0"/>
    <s v="SIN DESCRIPCIÓN PARA DESTINOS 00"/>
    <n v="250000"/>
    <n v="250000"/>
    <n v="115574.8"/>
    <n v="115574.8"/>
    <n v="115574.8"/>
    <n v="0"/>
    <n v="0"/>
    <n v="134425.20000000001"/>
    <n v="0"/>
    <n v="0"/>
    <n v="0"/>
    <n v="0"/>
    <n v="0"/>
    <n v="250000"/>
    <n v="0"/>
    <m/>
    <n v="0"/>
    <m/>
    <m/>
    <n v="0"/>
    <n v="250000"/>
    <n v="134425.20000000001"/>
  </r>
  <r>
    <s v="1.1-00-2417_24456037_2453110"/>
    <s v="1.1-00-24"/>
    <x v="1"/>
    <s v="2.1.5"/>
    <x v="1"/>
    <x v="2"/>
    <x v="2"/>
    <s v="R"/>
    <s v="Solamente actividades específicas, distintas a las"/>
    <s v="17_24"/>
    <x v="3"/>
    <n v="4"/>
    <x v="2"/>
    <n v="56"/>
    <x v="6"/>
    <s v="037_24"/>
    <s v="UNIDAD DE ACOPIO Y SALUD ANIMAL MUNICIPA"/>
    <x v="1"/>
    <x v="4"/>
    <x v="4"/>
    <x v="128"/>
    <x v="128"/>
    <n v="0"/>
    <s v="SIN DESCRIPCIÓN PARA DESTINOS 00"/>
    <n v="227000"/>
    <n v="200000"/>
    <n v="224576"/>
    <n v="224576"/>
    <n v="224576"/>
    <n v="0"/>
    <n v="0"/>
    <n v="2424"/>
    <n v="0"/>
    <n v="27000"/>
    <n v="0"/>
    <n v="0"/>
    <n v="27000"/>
    <n v="200000"/>
    <n v="-27000"/>
    <m/>
    <n v="0"/>
    <m/>
    <m/>
    <n v="0"/>
    <n v="227000"/>
    <n v="2424"/>
  </r>
  <r>
    <s v="1.1-00-2407_24339024_2453210"/>
    <s v="1.1-00-24"/>
    <x v="1"/>
    <s v="2.3.1"/>
    <x v="1"/>
    <x v="5"/>
    <x v="7"/>
    <s v="E"/>
    <s v="Actividades del sector público, que realiza en for"/>
    <s v="07_24"/>
    <x v="5"/>
    <n v="3"/>
    <x v="3"/>
    <n v="39"/>
    <x v="12"/>
    <s v="024_24"/>
    <s v="DIRECCIÓN GENERAL DE SALUD PÚBLICA"/>
    <x v="1"/>
    <x v="4"/>
    <x v="4"/>
    <x v="129"/>
    <x v="129"/>
    <n v="0"/>
    <s v="SIN DESCRIPCIÓN PARA DESTINOS 00"/>
    <n v="1005112"/>
    <n v="1005112"/>
    <n v="866814.64"/>
    <n v="259740.24"/>
    <n v="0"/>
    <n v="0"/>
    <n v="0"/>
    <n v="138297.35999999999"/>
    <n v="0"/>
    <n v="0"/>
    <n v="0"/>
    <n v="0"/>
    <n v="0"/>
    <n v="1005112"/>
    <n v="0"/>
    <m/>
    <n v="0"/>
    <m/>
    <m/>
    <n v="0"/>
    <n v="1005112"/>
    <n v="138297.35999999999"/>
  </r>
  <r>
    <s v="1.1-00-2417_24456037_2453210"/>
    <s v="1.1-00-24"/>
    <x v="1"/>
    <s v="2.1.5"/>
    <x v="1"/>
    <x v="2"/>
    <x v="2"/>
    <s v="R"/>
    <s v="Solamente actividades específicas, distintas a las"/>
    <s v="17_24"/>
    <x v="3"/>
    <n v="4"/>
    <x v="2"/>
    <n v="56"/>
    <x v="6"/>
    <s v="037_24"/>
    <s v="UNIDAD DE ACOPIO Y SALUD ANIMAL MUNICIPA"/>
    <x v="1"/>
    <x v="4"/>
    <x v="4"/>
    <x v="129"/>
    <x v="129"/>
    <n v="0"/>
    <s v="SIN DESCRIPCIÓN PARA DESTINOS 00"/>
    <n v="55000"/>
    <n v="100000"/>
    <n v="43420.77"/>
    <n v="16262.85"/>
    <n v="0"/>
    <n v="0"/>
    <n v="0"/>
    <n v="11579.230000000003"/>
    <n v="0"/>
    <n v="0"/>
    <n v="0"/>
    <n v="45000"/>
    <n v="-45000"/>
    <n v="100000"/>
    <n v="45000"/>
    <m/>
    <n v="0"/>
    <m/>
    <m/>
    <n v="0"/>
    <n v="55000"/>
    <n v="11579.230000000003"/>
  </r>
  <r>
    <s v="2.6-05-2405_24621015_2454110"/>
    <s v="2.6-05-24"/>
    <x v="5"/>
    <s v="1.3.4"/>
    <x v="0"/>
    <x v="0"/>
    <x v="0"/>
    <s v="E"/>
    <s v="Actividades del sector público, que realiza en for"/>
    <s v="05_24"/>
    <x v="0"/>
    <n v="6"/>
    <x v="0"/>
    <n v="21"/>
    <x v="5"/>
    <s v="015_24"/>
    <s v="DIRECCIÓN GENERAL DE ADMINISTRACIÓN"/>
    <x v="1"/>
    <x v="4"/>
    <x v="4"/>
    <x v="130"/>
    <x v="130"/>
    <n v="0"/>
    <s v="SIN DESCRIPCIÓN PARA DESTINOS 00"/>
    <n v="0"/>
    <n v="0"/>
    <n v="454720"/>
    <n v="0"/>
    <n v="0"/>
    <n v="0"/>
    <n v="0"/>
    <n v="-454720"/>
    <n v="0"/>
    <n v="0"/>
    <n v="0"/>
    <n v="0"/>
    <n v="0"/>
    <n v="0"/>
    <n v="0"/>
    <m/>
    <n v="0"/>
    <n v="550000"/>
    <n v="1600000"/>
    <n v="2150000"/>
    <n v="2150000"/>
    <n v="1695280"/>
  </r>
  <r>
    <s v="1.1-00-2409_24842026_2454510"/>
    <s v="1.1-00-24"/>
    <x v="1"/>
    <s v="3.1.1"/>
    <x v="2"/>
    <x v="7"/>
    <x v="11"/>
    <s v="E"/>
    <s v="Actividades del sector público, que realiza en for"/>
    <s v="09_24"/>
    <x v="10"/>
    <n v="8"/>
    <x v="6"/>
    <n v="42"/>
    <x v="21"/>
    <s v="026_24"/>
    <s v="DESPACHO DE LA COORDINACIÓN GENERAL DE D"/>
    <x v="1"/>
    <x v="4"/>
    <x v="4"/>
    <x v="131"/>
    <x v="131"/>
    <n v="0"/>
    <s v="SIN DESCRIPCIÓN PARA DESTINOS 00"/>
    <n v="0"/>
    <n v="120000"/>
    <n v="0"/>
    <n v="0"/>
    <n v="0"/>
    <n v="0"/>
    <n v="0"/>
    <n v="0"/>
    <n v="0"/>
    <n v="0"/>
    <n v="0"/>
    <n v="120000"/>
    <n v="-120000"/>
    <n v="120000"/>
    <n v="120000"/>
    <m/>
    <n v="0"/>
    <m/>
    <m/>
    <n v="0"/>
    <n v="0"/>
    <n v="0"/>
  </r>
  <r>
    <s v="1.1-00-2407_24333019_2456110"/>
    <s v="1.1-00-24"/>
    <x v="1"/>
    <s v="1.3.4"/>
    <x v="0"/>
    <x v="0"/>
    <x v="0"/>
    <s v="E"/>
    <s v="Actividades del sector público, que realiza en for"/>
    <s v="07_24"/>
    <x v="5"/>
    <n v="3"/>
    <x v="3"/>
    <n v="33"/>
    <x v="9"/>
    <s v="019_24"/>
    <s v="DIRECCIÓN ADMINISTRATIVA DE INFRAESTRUCT"/>
    <x v="1"/>
    <x v="4"/>
    <x v="4"/>
    <x v="132"/>
    <x v="132"/>
    <n v="0"/>
    <s v="SIN DESCRIPCIÓN PARA DESTINOS 00"/>
    <n v="79584.960000000006"/>
    <n v="70064.399999999994"/>
    <n v="34442.42"/>
    <n v="34442.42"/>
    <n v="34442.42"/>
    <n v="28728.91"/>
    <n v="28728.91"/>
    <n v="45142.540000000008"/>
    <n v="0"/>
    <n v="34260.28"/>
    <n v="0"/>
    <n v="24739.72"/>
    <n v="9520.56"/>
    <n v="70064.399999999994"/>
    <n v="-9520.5600000000122"/>
    <m/>
    <n v="0"/>
    <m/>
    <n v="-45142.54"/>
    <n v="-45142.54"/>
    <n v="34442.420000000006"/>
    <n v="0"/>
  </r>
  <r>
    <s v="1.1-00-2407_24236022_2456110"/>
    <s v="1.1-00-24"/>
    <x v="1"/>
    <s v="2.2.7"/>
    <x v="1"/>
    <x v="1"/>
    <x v="1"/>
    <s v="E"/>
    <s v="Actividades del sector público, que realiza en for"/>
    <s v="07_24"/>
    <x v="5"/>
    <n v="2"/>
    <x v="7"/>
    <n v="36"/>
    <x v="23"/>
    <s v="022_24"/>
    <s v="DIRECCIÓN GENERAL DE AGUA POTABLE Y SANE"/>
    <x v="1"/>
    <x v="4"/>
    <x v="4"/>
    <x v="132"/>
    <x v="132"/>
    <n v="0"/>
    <s v="SIN DESCRIPCIÓN PARA DESTINOS 00"/>
    <n v="128500"/>
    <n v="128500"/>
    <n v="0"/>
    <n v="0"/>
    <n v="0"/>
    <n v="0"/>
    <n v="0"/>
    <n v="128500"/>
    <n v="0"/>
    <n v="0"/>
    <n v="0"/>
    <n v="0"/>
    <n v="0"/>
    <n v="128500"/>
    <n v="0"/>
    <m/>
    <n v="0"/>
    <m/>
    <m/>
    <n v="0"/>
    <n v="128500"/>
    <n v="128500"/>
  </r>
  <r>
    <s v="1.1-00-2417_24456037_2456110"/>
    <s v="1.1-00-24"/>
    <x v="1"/>
    <s v="2.1.5"/>
    <x v="1"/>
    <x v="2"/>
    <x v="2"/>
    <s v="R"/>
    <s v="Solamente actividades específicas, distintas a las"/>
    <s v="17_24"/>
    <x v="3"/>
    <n v="4"/>
    <x v="2"/>
    <n v="56"/>
    <x v="6"/>
    <s v="037_24"/>
    <s v="UNIDAD DE ACOPIO Y SALUD ANIMAL MUNICIPA"/>
    <x v="1"/>
    <x v="4"/>
    <x v="4"/>
    <x v="132"/>
    <x v="132"/>
    <n v="0"/>
    <s v="SIN DESCRIPCIÓN PARA DESTINOS 00"/>
    <n v="13000"/>
    <n v="0"/>
    <n v="12191.6"/>
    <n v="12191.6"/>
    <n v="0"/>
    <n v="0"/>
    <n v="0"/>
    <n v="808.39999999999964"/>
    <n v="0"/>
    <n v="13000"/>
    <n v="0"/>
    <n v="0"/>
    <n v="13000"/>
    <n v="0"/>
    <n v="-13000"/>
    <m/>
    <n v="0"/>
    <m/>
    <m/>
    <n v="0"/>
    <n v="13000"/>
    <n v="808.39999999999964"/>
  </r>
  <r>
    <s v="1.1-00-2407_24339024_2456210"/>
    <s v="1.1-00-24"/>
    <x v="1"/>
    <s v="2.3.1"/>
    <x v="1"/>
    <x v="5"/>
    <x v="7"/>
    <s v="E"/>
    <s v="Actividades del sector público, que realiza en for"/>
    <s v="07_24"/>
    <x v="5"/>
    <n v="3"/>
    <x v="3"/>
    <n v="39"/>
    <x v="12"/>
    <s v="024_24"/>
    <s v="DIRECCIÓN GENERAL DE SALUD PÚBLICA"/>
    <x v="1"/>
    <x v="4"/>
    <x v="4"/>
    <x v="133"/>
    <x v="133"/>
    <n v="0"/>
    <s v="SIN DESCRIPCIÓN PARA DESTINOS 00"/>
    <n v="40000"/>
    <n v="90000"/>
    <n v="0"/>
    <n v="0"/>
    <n v="0"/>
    <n v="0"/>
    <n v="0"/>
    <n v="40000"/>
    <n v="0"/>
    <n v="0"/>
    <n v="0"/>
    <n v="0"/>
    <n v="0"/>
    <n v="90000"/>
    <n v="50000"/>
    <m/>
    <n v="0"/>
    <m/>
    <m/>
    <n v="0"/>
    <n v="40000"/>
    <n v="40000"/>
  </r>
  <r>
    <s v="1.1-00-2417_24456037_2456210"/>
    <s v="1.1-00-24"/>
    <x v="1"/>
    <s v="2.1.5"/>
    <x v="1"/>
    <x v="2"/>
    <x v="2"/>
    <s v="R"/>
    <s v="Solamente actividades específicas, distintas a las"/>
    <s v="17_24"/>
    <x v="3"/>
    <n v="4"/>
    <x v="2"/>
    <n v="56"/>
    <x v="6"/>
    <s v="037_24"/>
    <s v="UNIDAD DE ACOPIO Y SALUD ANIMAL MUNICIPA"/>
    <x v="1"/>
    <x v="4"/>
    <x v="4"/>
    <x v="133"/>
    <x v="133"/>
    <n v="0"/>
    <s v="SIN DESCRIPCIÓN PARA DESTINOS 00"/>
    <n v="5000"/>
    <n v="0"/>
    <n v="25254"/>
    <n v="25254"/>
    <n v="25254"/>
    <n v="0"/>
    <n v="0"/>
    <n v="-20254"/>
    <n v="0"/>
    <n v="5000"/>
    <n v="0"/>
    <n v="0"/>
    <n v="5000"/>
    <n v="0"/>
    <n v="-5000"/>
    <m/>
    <n v="0"/>
    <m/>
    <n v="24000"/>
    <n v="24000"/>
    <n v="29000"/>
    <n v="3746"/>
  </r>
  <r>
    <s v="1.1-00-2407_24333019_2456310"/>
    <s v="1.1-00-24"/>
    <x v="1"/>
    <s v="1.3.4"/>
    <x v="0"/>
    <x v="0"/>
    <x v="0"/>
    <s v="E"/>
    <s v="Actividades del sector público, que realiza en for"/>
    <s v="07_24"/>
    <x v="5"/>
    <n v="3"/>
    <x v="3"/>
    <n v="33"/>
    <x v="9"/>
    <s v="019_24"/>
    <s v="DIRECCIÓN ADMINISTRATIVA DE INFRAESTRUCT"/>
    <x v="1"/>
    <x v="4"/>
    <x v="4"/>
    <x v="134"/>
    <x v="134"/>
    <n v="0"/>
    <s v="SIN DESCRIPCIÓN PARA DESTINOS 00"/>
    <n v="11504.72"/>
    <n v="45765"/>
    <n v="0"/>
    <n v="0"/>
    <n v="0"/>
    <n v="0"/>
    <n v="0"/>
    <n v="11504.72"/>
    <n v="0"/>
    <n v="0"/>
    <n v="0"/>
    <n v="34260.28"/>
    <n v="-34260.28"/>
    <n v="45765"/>
    <n v="34260.28"/>
    <m/>
    <n v="0"/>
    <m/>
    <n v="-11504.72"/>
    <n v="-11504.72"/>
    <n v="0"/>
    <n v="0"/>
  </r>
  <r>
    <s v="1.1-00-2405_24621015_2456410"/>
    <s v="1.1-00-24"/>
    <x v="1"/>
    <s v="1.3.4"/>
    <x v="0"/>
    <x v="0"/>
    <x v="0"/>
    <s v="E"/>
    <s v="Actividades del sector público, que realiza en for"/>
    <s v="05_24"/>
    <x v="0"/>
    <n v="6"/>
    <x v="0"/>
    <n v="21"/>
    <x v="5"/>
    <s v="015_24"/>
    <s v="DIRECCIÓN GENERAL DE ADMINISTRACIÓN"/>
    <x v="1"/>
    <x v="4"/>
    <x v="4"/>
    <x v="135"/>
    <x v="135"/>
    <n v="0"/>
    <s v="SIN DESCRIPCIÓN PARA DESTINOS 00"/>
    <n v="133632.64000000001"/>
    <n v="61745.64"/>
    <n v="123839.98"/>
    <n v="123839.98"/>
    <n v="0"/>
    <n v="0"/>
    <n v="0"/>
    <n v="9792.660000000018"/>
    <n v="0"/>
    <n v="71887"/>
    <n v="0"/>
    <n v="0"/>
    <n v="71887"/>
    <n v="61745.64"/>
    <n v="-71887.000000000015"/>
    <m/>
    <n v="0"/>
    <m/>
    <m/>
    <n v="0"/>
    <n v="133632.64000000001"/>
    <n v="9792.660000000018"/>
  </r>
  <r>
    <s v="1.1-00-2407_24339024_2456410"/>
    <s v="1.1-00-24"/>
    <x v="1"/>
    <s v="2.3.1"/>
    <x v="1"/>
    <x v="5"/>
    <x v="7"/>
    <s v="E"/>
    <s v="Actividades del sector público, que realiza en for"/>
    <s v="07_24"/>
    <x v="5"/>
    <n v="3"/>
    <x v="3"/>
    <n v="39"/>
    <x v="12"/>
    <s v="024_24"/>
    <s v="DIRECCIÓN GENERAL DE SALUD PÚBLICA"/>
    <x v="1"/>
    <x v="4"/>
    <x v="4"/>
    <x v="135"/>
    <x v="135"/>
    <n v="0"/>
    <s v="SIN DESCRIPCIÓN PARA DESTINOS 00"/>
    <n v="30000"/>
    <n v="400000"/>
    <n v="26448"/>
    <n v="26448"/>
    <n v="8352"/>
    <n v="8352"/>
    <n v="8352"/>
    <n v="3552"/>
    <n v="0"/>
    <n v="0"/>
    <n v="0"/>
    <n v="0"/>
    <n v="0"/>
    <n v="400000"/>
    <n v="370000"/>
    <m/>
    <n v="0"/>
    <m/>
    <m/>
    <n v="0"/>
    <n v="30000"/>
    <n v="3552"/>
  </r>
  <r>
    <s v="2.6-05-2411_24649031_2456510"/>
    <s v="2.6-05-24"/>
    <x v="5"/>
    <s v="3.8.4"/>
    <x v="2"/>
    <x v="4"/>
    <x v="4"/>
    <s v="E"/>
    <s v="Actividades del sector público, que realiza en for"/>
    <s v="11_24"/>
    <x v="4"/>
    <n v="6"/>
    <x v="0"/>
    <n v="49"/>
    <x v="8"/>
    <s v="031_24"/>
    <s v="DESPACHO DE LA COORDINACIÓN GENERAL DE G"/>
    <x v="1"/>
    <x v="4"/>
    <x v="4"/>
    <x v="136"/>
    <x v="136"/>
    <n v="0"/>
    <s v="SIN DESCRIPCIÓN PARA DESTINOS 00"/>
    <n v="0"/>
    <n v="0"/>
    <n v="48720"/>
    <n v="0"/>
    <n v="0"/>
    <n v="0"/>
    <n v="0"/>
    <n v="-48720"/>
    <n v="0"/>
    <n v="0"/>
    <n v="0"/>
    <n v="0"/>
    <n v="0"/>
    <n v="0"/>
    <n v="0"/>
    <m/>
    <n v="0"/>
    <n v="50000"/>
    <m/>
    <n v="50000"/>
    <n v="50000"/>
    <n v="1280"/>
  </r>
  <r>
    <s v="1.1-00-2401_2466006_2456510"/>
    <s v="1.1-00-24"/>
    <x v="1"/>
    <s v="1.3.4"/>
    <x v="0"/>
    <x v="0"/>
    <x v="0"/>
    <s v="P"/>
    <s v="Actividades destinadas al desarrollo de programas "/>
    <s v="01_24"/>
    <x v="8"/>
    <n v="6"/>
    <x v="0"/>
    <n v="6"/>
    <x v="18"/>
    <s v="006_24"/>
    <s v="DIRECCIÓN GENERAL DE CENSOS Y ESTADISTIC"/>
    <x v="1"/>
    <x v="4"/>
    <x v="4"/>
    <x v="136"/>
    <x v="136"/>
    <n v="0"/>
    <s v="SIN DESCRIPCIÓN PARA DESTINOS 00"/>
    <n v="0"/>
    <n v="0"/>
    <n v="0"/>
    <n v="0"/>
    <n v="0"/>
    <n v="0"/>
    <n v="0"/>
    <n v="0"/>
    <n v="0"/>
    <n v="0"/>
    <n v="0"/>
    <n v="0"/>
    <n v="0"/>
    <n v="90000"/>
    <n v="90000"/>
    <m/>
    <n v="0"/>
    <m/>
    <m/>
    <n v="0"/>
    <n v="0"/>
    <n v="0"/>
  </r>
  <r>
    <s v="1.1-00-2402_24312009_2456510"/>
    <s v="1.1-00-24"/>
    <x v="1"/>
    <s v="1.7.2"/>
    <x v="0"/>
    <x v="3"/>
    <x v="3"/>
    <s v="E"/>
    <s v="Actividades del sector público, que realiza en for"/>
    <s v="02_24"/>
    <x v="1"/>
    <n v="3"/>
    <x v="3"/>
    <n v="12"/>
    <x v="27"/>
    <s v="009_24"/>
    <s v="DIRECCIÓN GENERAL ADJUNTA DE PROTECCIÓN"/>
    <x v="1"/>
    <x v="4"/>
    <x v="4"/>
    <x v="136"/>
    <x v="136"/>
    <n v="0"/>
    <s v="SIN DESCRIPCIÓN PARA DESTINOS 00"/>
    <n v="100000"/>
    <n v="100000"/>
    <n v="86721.600000000006"/>
    <n v="86721.600000000006"/>
    <n v="0"/>
    <n v="0"/>
    <n v="0"/>
    <n v="13278.399999999994"/>
    <n v="0"/>
    <n v="0"/>
    <n v="0"/>
    <n v="0"/>
    <n v="0"/>
    <n v="200000"/>
    <n v="100000"/>
    <m/>
    <n v="0"/>
    <m/>
    <m/>
    <n v="0"/>
    <n v="100000"/>
    <n v="13278.399999999994"/>
  </r>
  <r>
    <s v="1.1-00-2402_24114010_2456510"/>
    <s v="1.1-00-24"/>
    <x v="1"/>
    <s v="1.3.4"/>
    <x v="0"/>
    <x v="0"/>
    <x v="0"/>
    <s v="S"/>
    <s v="Definidos en el Presupuesto de Egresos y los que s"/>
    <s v="02_24"/>
    <x v="1"/>
    <n v="1"/>
    <x v="1"/>
    <n v="14"/>
    <x v="2"/>
    <s v="010_24"/>
    <s v="DIRECCIÓN GENERAL DE CULTURA DE LA PAZ Y CORRESPONSABILIDAD"/>
    <x v="1"/>
    <x v="4"/>
    <x v="4"/>
    <x v="136"/>
    <x v="136"/>
    <n v="0"/>
    <s v="SIN DESCRIPCIÓN PARA DESTINOS 00"/>
    <n v="0"/>
    <n v="10000"/>
    <n v="0"/>
    <n v="0"/>
    <n v="0"/>
    <n v="0"/>
    <n v="0"/>
    <n v="0"/>
    <n v="0"/>
    <n v="0"/>
    <n v="0"/>
    <n v="10000"/>
    <n v="-10000"/>
    <n v="10000"/>
    <n v="10000"/>
    <m/>
    <n v="0"/>
    <m/>
    <m/>
    <n v="0"/>
    <n v="0"/>
    <n v="0"/>
  </r>
  <r>
    <s v="1.1-00-2402_24116010_2456510"/>
    <s v="1.1-00-24"/>
    <x v="1"/>
    <s v="2.2.7"/>
    <x v="1"/>
    <x v="1"/>
    <x v="1"/>
    <s v="S"/>
    <s v="Definidos en el Presupuesto de Egresos y los que s"/>
    <s v="02_24"/>
    <x v="1"/>
    <n v="1"/>
    <x v="1"/>
    <n v="16"/>
    <x v="3"/>
    <s v="010_24"/>
    <s v="DIRECCIÓN GENERAL DE CULTURA DE LA PAZ Y CORRESPONSABILIDAD"/>
    <x v="1"/>
    <x v="4"/>
    <x v="4"/>
    <x v="136"/>
    <x v="136"/>
    <n v="0"/>
    <s v="SIN DESCRIPCIÓN PARA DESTINOS 00"/>
    <n v="10000"/>
    <n v="10000"/>
    <n v="6960"/>
    <n v="6960"/>
    <n v="6960"/>
    <n v="6960"/>
    <n v="6960"/>
    <n v="3040"/>
    <n v="0"/>
    <n v="0"/>
    <n v="0"/>
    <n v="0"/>
    <n v="0"/>
    <n v="10000"/>
    <n v="0"/>
    <m/>
    <n v="0"/>
    <m/>
    <m/>
    <n v="0"/>
    <n v="10000"/>
    <n v="3040"/>
  </r>
  <r>
    <s v="1.1-00-2411_24650031_2456510"/>
    <s v="1.1-00-24"/>
    <x v="1"/>
    <s v="3.8.4"/>
    <x v="2"/>
    <x v="4"/>
    <x v="4"/>
    <s v="E"/>
    <s v="Actividades del sector público, que realiza en for"/>
    <s v="11_24"/>
    <x v="4"/>
    <n v="6"/>
    <x v="0"/>
    <n v="50"/>
    <x v="34"/>
    <s v="031_24"/>
    <s v="DESPACHO DE LA COORDINACIÓN GENERAL DE G"/>
    <x v="1"/>
    <x v="4"/>
    <x v="4"/>
    <x v="136"/>
    <x v="136"/>
    <n v="0"/>
    <s v="SIN DESCRIPCIÓN PARA DESTINOS 00"/>
    <n v="1114400"/>
    <n v="1500000"/>
    <n v="3350680.95"/>
    <n v="3350680.95"/>
    <n v="1925885.43"/>
    <n v="122612"/>
    <n v="122612"/>
    <n v="-2236280.9500000002"/>
    <n v="0"/>
    <n v="130000"/>
    <n v="0"/>
    <n v="515600"/>
    <n v="-385600"/>
    <n v="3230790"/>
    <n v="2116390"/>
    <m/>
    <n v="2236280.9500000002"/>
    <m/>
    <m/>
    <n v="2236280.9500000002"/>
    <n v="3350680.95"/>
    <n v="0"/>
  </r>
  <r>
    <s v="1.1-00-2407_24339024_2456610"/>
    <s v="1.1-00-24"/>
    <x v="1"/>
    <s v="2.3.1"/>
    <x v="1"/>
    <x v="5"/>
    <x v="7"/>
    <s v="E"/>
    <s v="Actividades del sector público, que realiza en for"/>
    <s v="07_24"/>
    <x v="5"/>
    <n v="3"/>
    <x v="3"/>
    <n v="39"/>
    <x v="12"/>
    <s v="024_24"/>
    <s v="DIRECCIÓN GENERAL DE SALUD PÚBLICA"/>
    <x v="1"/>
    <x v="4"/>
    <x v="4"/>
    <x v="137"/>
    <x v="137"/>
    <n v="0"/>
    <s v="SIN DESCRIPCIÓN PARA DESTINOS 00"/>
    <n v="81805"/>
    <n v="81805"/>
    <n v="81200"/>
    <n v="0"/>
    <n v="0"/>
    <n v="0"/>
    <n v="0"/>
    <n v="605"/>
    <n v="0"/>
    <n v="0"/>
    <n v="0"/>
    <n v="0"/>
    <n v="0"/>
    <n v="81805"/>
    <n v="0"/>
    <m/>
    <n v="0"/>
    <m/>
    <m/>
    <n v="0"/>
    <n v="81805"/>
    <n v="605"/>
  </r>
  <r>
    <s v="1.1-00-2402_24114010_2456710"/>
    <s v="1.1-00-24"/>
    <x v="1"/>
    <s v="1.3.4"/>
    <x v="0"/>
    <x v="0"/>
    <x v="0"/>
    <s v="S"/>
    <s v="Definidos en el Presupuesto de Egresos y los que s"/>
    <s v="02_24"/>
    <x v="1"/>
    <n v="1"/>
    <x v="1"/>
    <n v="14"/>
    <x v="2"/>
    <s v="010_24"/>
    <s v="DIRECCIÓN GENERAL DE CULTURA DE LA PAZ Y CORRESPONSABILIDAD"/>
    <x v="1"/>
    <x v="4"/>
    <x v="4"/>
    <x v="138"/>
    <x v="138"/>
    <n v="0"/>
    <s v="SIN DESCRIPCIÓN PARA DESTINOS 00"/>
    <n v="78000"/>
    <n v="0"/>
    <n v="63892.800000000003"/>
    <n v="63892.800000000003"/>
    <n v="63892.800000000003"/>
    <n v="0"/>
    <n v="0"/>
    <n v="14107.199999999997"/>
    <n v="0"/>
    <n v="78000"/>
    <n v="0"/>
    <n v="0"/>
    <n v="78000"/>
    <n v="0"/>
    <n v="-78000"/>
    <m/>
    <n v="0"/>
    <m/>
    <m/>
    <n v="0"/>
    <n v="78000"/>
    <n v="14107.199999999997"/>
  </r>
  <r>
    <s v="1.1-00-2402_24116010_2456710"/>
    <s v="1.1-00-24"/>
    <x v="1"/>
    <s v="2.2.7"/>
    <x v="1"/>
    <x v="1"/>
    <x v="1"/>
    <s v="S"/>
    <s v="Definidos en el Presupuesto de Egresos y los que s"/>
    <s v="02_24"/>
    <x v="1"/>
    <n v="1"/>
    <x v="1"/>
    <n v="16"/>
    <x v="3"/>
    <s v="010_24"/>
    <s v="DIRECCIÓN GENERAL DE CULTURA DE LA PAZ Y CORRESPONSABILIDAD"/>
    <x v="1"/>
    <x v="4"/>
    <x v="4"/>
    <x v="138"/>
    <x v="138"/>
    <n v="0"/>
    <s v="SIN DESCRIPCIÓN PARA DESTINOS 00"/>
    <n v="40000"/>
    <n v="70000"/>
    <n v="34985.599999999999"/>
    <n v="34985.599999999999"/>
    <n v="34985.599999999999"/>
    <n v="20787.2"/>
    <n v="20787.2"/>
    <n v="5014.4000000000015"/>
    <n v="0"/>
    <n v="3000"/>
    <n v="0"/>
    <n v="33000"/>
    <n v="-30000"/>
    <n v="70000"/>
    <n v="30000"/>
    <m/>
    <n v="0"/>
    <m/>
    <m/>
    <n v="0"/>
    <n v="40000"/>
    <n v="5014.4000000000015"/>
  </r>
  <r>
    <s v="1.1-00-2406_24525016_2456710"/>
    <s v="1.1-00-24"/>
    <x v="1"/>
    <s v="2.5.6"/>
    <x v="1"/>
    <x v="8"/>
    <x v="12"/>
    <s v="S"/>
    <s v="Definidos en el Presupuesto de Egresos y los que s"/>
    <s v="06_24"/>
    <x v="11"/>
    <n v="5"/>
    <x v="5"/>
    <n v="25"/>
    <x v="24"/>
    <s v="016_24"/>
    <s v="DESPACHO DE LA COORDINACIÓN GENERAL DE C"/>
    <x v="1"/>
    <x v="4"/>
    <x v="4"/>
    <x v="138"/>
    <x v="138"/>
    <n v="0"/>
    <s v="SIN DESCRIPCIÓN PARA DESTINOS 00"/>
    <n v="250000"/>
    <n v="250000"/>
    <n v="58777.55"/>
    <n v="58777.55"/>
    <n v="58777.55"/>
    <n v="58777.55"/>
    <n v="58777.55"/>
    <n v="191222.45"/>
    <n v="0"/>
    <n v="0"/>
    <n v="0"/>
    <n v="0"/>
    <n v="0"/>
    <n v="250000"/>
    <n v="0"/>
    <m/>
    <n v="0"/>
    <m/>
    <m/>
    <n v="0"/>
    <n v="250000"/>
    <n v="191222.45"/>
  </r>
  <r>
    <s v="1.1-00-2407_24333019_2456710"/>
    <s v="1.1-00-24"/>
    <x v="1"/>
    <s v="1.3.4"/>
    <x v="0"/>
    <x v="0"/>
    <x v="0"/>
    <s v="E"/>
    <s v="Actividades del sector público, que realiza en for"/>
    <s v="07_24"/>
    <x v="5"/>
    <n v="3"/>
    <x v="3"/>
    <n v="33"/>
    <x v="9"/>
    <s v="019_24"/>
    <s v="DIRECCIÓN ADMINISTRATIVA DE INFRAESTRUCT"/>
    <x v="1"/>
    <x v="4"/>
    <x v="4"/>
    <x v="138"/>
    <x v="138"/>
    <n v="0"/>
    <s v="SIN DESCRIPCIÓN PARA DESTINOS 00"/>
    <n v="1024739.72"/>
    <n v="1000000"/>
    <n v="883586.88"/>
    <n v="883586.88"/>
    <n v="883586.88"/>
    <n v="833706.88"/>
    <n v="833706.88"/>
    <n v="141152.83999999997"/>
    <n v="0"/>
    <n v="24739.72"/>
    <n v="0"/>
    <n v="0"/>
    <n v="24739.72"/>
    <n v="2006747.12"/>
    <n v="982007.40000000014"/>
    <m/>
    <n v="0"/>
    <m/>
    <n v="-141152.84"/>
    <n v="-141152.84"/>
    <n v="883586.88"/>
    <n v="0"/>
  </r>
  <r>
    <s v="1.1-00-2409_24842026_2456710"/>
    <s v="1.1-00-24"/>
    <x v="1"/>
    <s v="3.1.1"/>
    <x v="2"/>
    <x v="7"/>
    <x v="11"/>
    <s v="E"/>
    <s v="Actividades del sector público, que realiza en for"/>
    <s v="09_24"/>
    <x v="10"/>
    <n v="8"/>
    <x v="6"/>
    <n v="42"/>
    <x v="21"/>
    <s v="026_24"/>
    <s v="DESPACHO DE LA COORDINACIÓN GENERAL DE D"/>
    <x v="1"/>
    <x v="4"/>
    <x v="4"/>
    <x v="138"/>
    <x v="138"/>
    <n v="0"/>
    <s v="SIN DESCRIPCIÓN PARA DESTINOS 00"/>
    <n v="170000"/>
    <n v="150000"/>
    <n v="167040"/>
    <n v="167040"/>
    <n v="167040"/>
    <n v="167040"/>
    <n v="167040"/>
    <n v="2960"/>
    <n v="0"/>
    <n v="20000"/>
    <n v="0"/>
    <n v="0"/>
    <n v="20000"/>
    <n v="150000"/>
    <n v="-20000"/>
    <m/>
    <n v="0"/>
    <m/>
    <m/>
    <n v="0"/>
    <n v="170000"/>
    <n v="2960"/>
  </r>
  <r>
    <s v="1.1-00-2410_24448030_2456710"/>
    <s v="1.1-00-24"/>
    <x v="1"/>
    <s v="2.7.1"/>
    <x v="1"/>
    <x v="6"/>
    <x v="8"/>
    <s v="E"/>
    <s v="Actividades del sector público, que realiza en for"/>
    <s v="10_24"/>
    <x v="6"/>
    <n v="4"/>
    <x v="2"/>
    <n v="48"/>
    <x v="14"/>
    <s v="030_24"/>
    <s v="DIRECCIÓN DE PROYECTOS ESTRATEGICOS"/>
    <x v="1"/>
    <x v="4"/>
    <x v="4"/>
    <x v="138"/>
    <x v="138"/>
    <n v="0"/>
    <s v="SIN DESCRIPCIÓN PARA DESTINOS 00"/>
    <n v="100000"/>
    <n v="100000"/>
    <n v="0"/>
    <n v="0"/>
    <n v="0"/>
    <n v="0"/>
    <n v="0"/>
    <n v="100000"/>
    <n v="0"/>
    <n v="0"/>
    <n v="0"/>
    <n v="0"/>
    <n v="0"/>
    <n v="100000"/>
    <n v="0"/>
    <m/>
    <n v="0"/>
    <m/>
    <m/>
    <n v="0"/>
    <n v="100000"/>
    <n v="100000"/>
  </r>
  <r>
    <s v="1.1-00-2411_24649031_2456710"/>
    <s v="1.1-00-24"/>
    <x v="1"/>
    <s v="3.8.4"/>
    <x v="2"/>
    <x v="4"/>
    <x v="4"/>
    <s v="E"/>
    <s v="Actividades del sector público, que realiza en for"/>
    <s v="11_24"/>
    <x v="4"/>
    <n v="6"/>
    <x v="0"/>
    <n v="49"/>
    <x v="8"/>
    <s v="031_24"/>
    <s v="DESPACHO DE LA COORDINACIÓN GENERAL DE G"/>
    <x v="1"/>
    <x v="4"/>
    <x v="4"/>
    <x v="138"/>
    <x v="138"/>
    <n v="0"/>
    <s v="SIN DESCRIPCIÓN PARA DESTINOS 00"/>
    <n v="0"/>
    <n v="600000"/>
    <n v="0"/>
    <n v="0"/>
    <n v="0"/>
    <n v="0"/>
    <n v="0"/>
    <n v="0"/>
    <n v="0"/>
    <n v="0"/>
    <n v="0"/>
    <n v="169700"/>
    <n v="-169700"/>
    <n v="600000"/>
    <n v="600000"/>
    <m/>
    <n v="0"/>
    <m/>
    <m/>
    <n v="0"/>
    <n v="0"/>
    <n v="0"/>
  </r>
  <r>
    <s v="1.1-00-2402_24312009_2456910"/>
    <s v="1.1-00-24"/>
    <x v="1"/>
    <s v="1.7.2"/>
    <x v="0"/>
    <x v="3"/>
    <x v="3"/>
    <s v="E"/>
    <s v="Actividades del sector público, que realiza en for"/>
    <s v="02_24"/>
    <x v="1"/>
    <n v="3"/>
    <x v="3"/>
    <n v="12"/>
    <x v="27"/>
    <s v="009_24"/>
    <s v="DIRECCIÓN GENERAL ADJUNTA DE PROTECCIÓN"/>
    <x v="1"/>
    <x v="4"/>
    <x v="4"/>
    <x v="139"/>
    <x v="139"/>
    <n v="0"/>
    <s v="SIN DESCRIPCIÓN PARA DESTINOS 00"/>
    <n v="2000000"/>
    <n v="1000000"/>
    <n v="739807.05"/>
    <n v="739807.05"/>
    <n v="739807.05"/>
    <n v="88513.8"/>
    <n v="0"/>
    <n v="1260192.95"/>
    <n v="0"/>
    <n v="1000000"/>
    <n v="0"/>
    <n v="0"/>
    <n v="1000000"/>
    <n v="2000000"/>
    <n v="0"/>
    <m/>
    <n v="0"/>
    <m/>
    <m/>
    <n v="0"/>
    <n v="2000000"/>
    <n v="1260192.95"/>
  </r>
  <r>
    <s v="1.1-00-2407_24339024_2456910"/>
    <s v="1.1-00-24"/>
    <x v="1"/>
    <s v="2.3.1"/>
    <x v="1"/>
    <x v="5"/>
    <x v="7"/>
    <s v="E"/>
    <s v="Actividades del sector público, que realiza en for"/>
    <s v="07_24"/>
    <x v="5"/>
    <n v="3"/>
    <x v="3"/>
    <n v="39"/>
    <x v="12"/>
    <s v="024_24"/>
    <s v="DIRECCIÓN GENERAL DE SALUD PÚBLICA"/>
    <x v="1"/>
    <x v="4"/>
    <x v="4"/>
    <x v="139"/>
    <x v="139"/>
    <n v="0"/>
    <s v="SIN DESCRIPCIÓN PARA DESTINOS 00"/>
    <n v="42000"/>
    <n v="92000"/>
    <n v="31320"/>
    <n v="0"/>
    <n v="0"/>
    <n v="0"/>
    <n v="0"/>
    <n v="10680"/>
    <n v="0"/>
    <n v="0"/>
    <n v="0"/>
    <n v="0"/>
    <n v="0"/>
    <n v="92000"/>
    <n v="50000"/>
    <m/>
    <n v="0"/>
    <m/>
    <m/>
    <n v="0"/>
    <n v="42000"/>
    <n v="10680"/>
  </r>
  <r>
    <s v="1.1-00-2411_24650031_2456910"/>
    <s v="1.1-00-24"/>
    <x v="1"/>
    <s v="3.8.4"/>
    <x v="2"/>
    <x v="4"/>
    <x v="4"/>
    <s v="E"/>
    <s v="Actividades del sector público, que realiza en for"/>
    <s v="11_24"/>
    <x v="4"/>
    <n v="6"/>
    <x v="0"/>
    <n v="50"/>
    <x v="34"/>
    <s v="031_24"/>
    <s v="DESPACHO DE LA COORDINACIÓN GENERAL DE G"/>
    <x v="1"/>
    <x v="4"/>
    <x v="4"/>
    <x v="139"/>
    <x v="139"/>
    <n v="0"/>
    <s v="SIN DESCRIPCIÓN PARA DESTINOS 00"/>
    <n v="0"/>
    <n v="0"/>
    <n v="4378873.0999999996"/>
    <n v="4378873.0999999996"/>
    <n v="0"/>
    <n v="0"/>
    <n v="0"/>
    <n v="-4378873.0999999996"/>
    <n v="0"/>
    <n v="0"/>
    <n v="0"/>
    <n v="0"/>
    <n v="0"/>
    <n v="0"/>
    <n v="0"/>
    <m/>
    <n v="4378873.0999999996"/>
    <m/>
    <m/>
    <n v="4378873.0999999996"/>
    <n v="4378873.0999999996"/>
    <n v="0"/>
  </r>
  <r>
    <s v="2.5-02-2411_24650031_2456910"/>
    <s v="2.5-02-24"/>
    <x v="4"/>
    <s v="3.8.4"/>
    <x v="2"/>
    <x v="4"/>
    <x v="4"/>
    <s v="E"/>
    <s v="Actividades del sector público, que realiza en for"/>
    <s v="11_24"/>
    <x v="4"/>
    <n v="6"/>
    <x v="0"/>
    <n v="50"/>
    <x v="34"/>
    <s v="031_24"/>
    <s v="DESPACHO DE LA COORDINACIÓN GENERAL DE G"/>
    <x v="1"/>
    <x v="4"/>
    <x v="4"/>
    <x v="139"/>
    <x v="139"/>
    <n v="0"/>
    <s v="SIN DESCRIPCIÓN PARA DESTINOS 00"/>
    <n v="70724000"/>
    <n v="70724000"/>
    <n v="70723059.019999996"/>
    <n v="70723059.019999996"/>
    <n v="0"/>
    <n v="0"/>
    <n v="0"/>
    <n v="940.98000000417233"/>
    <n v="0"/>
    <n v="0"/>
    <n v="0"/>
    <n v="0"/>
    <n v="0"/>
    <n v="70724000"/>
    <n v="0"/>
    <m/>
    <n v="0"/>
    <m/>
    <m/>
    <n v="0"/>
    <n v="70724000"/>
    <n v="940.98000000417233"/>
  </r>
  <r>
    <s v="1.1-00-2417_24456037_2456910"/>
    <s v="1.1-00-24"/>
    <x v="1"/>
    <s v="2.1.5"/>
    <x v="1"/>
    <x v="2"/>
    <x v="2"/>
    <s v="R"/>
    <s v="Solamente actividades específicas, distintas a las"/>
    <s v="17_24"/>
    <x v="3"/>
    <n v="4"/>
    <x v="2"/>
    <n v="56"/>
    <x v="6"/>
    <s v="037_24"/>
    <s v="UNIDAD DE ACOPIO Y SALUD ANIMAL MUNICIPA"/>
    <x v="1"/>
    <x v="4"/>
    <x v="4"/>
    <x v="139"/>
    <x v="139"/>
    <n v="0"/>
    <s v="SIN DESCRIPCIÓN PARA DESTINOS 00"/>
    <n v="1500000"/>
    <n v="1500000"/>
    <n v="1148400"/>
    <n v="1148400"/>
    <n v="0"/>
    <n v="0"/>
    <n v="0"/>
    <n v="351600"/>
    <n v="0"/>
    <n v="0"/>
    <n v="0"/>
    <n v="0"/>
    <n v="0"/>
    <n v="1500000"/>
    <n v="0"/>
    <m/>
    <n v="0"/>
    <m/>
    <m/>
    <n v="0"/>
    <n v="1500000"/>
    <n v="351600"/>
  </r>
  <r>
    <s v="1.1-00-2410_24448030_2457810"/>
    <s v="1.1-00-24"/>
    <x v="1"/>
    <s v="2.7.1"/>
    <x v="1"/>
    <x v="6"/>
    <x v="8"/>
    <s v="E"/>
    <s v="Actividades del sector público, que realiza en for"/>
    <s v="10_24"/>
    <x v="6"/>
    <n v="4"/>
    <x v="2"/>
    <n v="48"/>
    <x v="14"/>
    <s v="030_24"/>
    <s v="DIRECCIÓN DE PROYECTOS ESTRATEGICOS"/>
    <x v="1"/>
    <x v="4"/>
    <x v="4"/>
    <x v="140"/>
    <x v="140"/>
    <n v="0"/>
    <s v="SIN DESCRIPCIÓN PARA DESTINOS 00"/>
    <n v="50000"/>
    <n v="50000"/>
    <n v="0"/>
    <n v="0"/>
    <n v="0"/>
    <n v="0"/>
    <n v="0"/>
    <n v="50000"/>
    <n v="0"/>
    <n v="0"/>
    <n v="0"/>
    <n v="0"/>
    <n v="0"/>
    <n v="50000"/>
    <n v="0"/>
    <m/>
    <n v="0"/>
    <m/>
    <m/>
    <n v="0"/>
    <n v="50000"/>
    <n v="50000"/>
  </r>
  <r>
    <s v="1.1-00-2402_2417007_2458110"/>
    <s v="1.1-00-24"/>
    <x v="1"/>
    <s v="1.3.4"/>
    <x v="0"/>
    <x v="0"/>
    <x v="0"/>
    <s v="O"/>
    <s v="Actividades que realizan la función pública o cont"/>
    <s v="02_24"/>
    <x v="1"/>
    <n v="1"/>
    <x v="1"/>
    <n v="7"/>
    <x v="1"/>
    <s v="007_24"/>
    <s v="DIRECCIÓN DE LA SECRETARÍA GENERAL"/>
    <x v="1"/>
    <x v="4"/>
    <x v="4"/>
    <x v="141"/>
    <x v="141"/>
    <n v="0"/>
    <s v="SIN DESCRIPCIÓN PARA DESTINOS 00"/>
    <n v="3000000"/>
    <n v="0"/>
    <n v="0"/>
    <n v="0"/>
    <n v="0"/>
    <n v="0"/>
    <n v="0"/>
    <n v="3000000"/>
    <n v="0"/>
    <n v="3000000"/>
    <n v="0"/>
    <n v="0"/>
    <n v="3000000"/>
    <n v="3000000"/>
    <n v="0"/>
    <m/>
    <n v="0"/>
    <m/>
    <m/>
    <n v="0"/>
    <n v="3000000"/>
    <n v="3000000"/>
  </r>
  <r>
    <s v="1.1-14-2402_2417007_2458110"/>
    <s v="1.1-14-24"/>
    <x v="17"/>
    <s v="1.3.4"/>
    <x v="0"/>
    <x v="0"/>
    <x v="0"/>
    <s v="O"/>
    <s v="Actividades que realizan la función pública o cont"/>
    <s v="02_24"/>
    <x v="1"/>
    <n v="1"/>
    <x v="1"/>
    <n v="7"/>
    <x v="1"/>
    <s v="007_24"/>
    <s v="DIRECCIÓN DE LA SECRETARÍA GENERAL"/>
    <x v="1"/>
    <x v="4"/>
    <x v="4"/>
    <x v="141"/>
    <x v="141"/>
    <n v="0"/>
    <s v="SIN DESCRIPCIÓN PARA DESTINOS 00"/>
    <n v="20000000"/>
    <n v="0"/>
    <n v="40019852.020000003"/>
    <n v="40019852.020000003"/>
    <n v="40019852.020000003"/>
    <n v="40019852.020000003"/>
    <n v="40019852.020000003"/>
    <n v="-20019852.020000003"/>
    <n v="20000000"/>
    <n v="0"/>
    <n v="0"/>
    <n v="0"/>
    <n v="20000000"/>
    <n v="5000000"/>
    <n v="-15000000"/>
    <m/>
    <n v="0"/>
    <n v="46032695.100000001"/>
    <m/>
    <n v="46032695.100000001"/>
    <n v="66032695.100000001"/>
    <n v="26012843.079999998"/>
  </r>
  <r>
    <s v="1.1-00-2404_24619013_24581138"/>
    <s v="1.1-00-24"/>
    <x v="1"/>
    <s v="1.3.4"/>
    <x v="0"/>
    <x v="0"/>
    <x v="0"/>
    <s v="M"/>
    <s v="Actividades de apoyo administrativo desarrolladas "/>
    <s v="04_24"/>
    <x v="2"/>
    <n v="6"/>
    <x v="0"/>
    <n v="19"/>
    <x v="38"/>
    <s v="013_24"/>
    <s v="DIRECCIÓN GENERAL DE FINANZAS"/>
    <x v="1"/>
    <x v="4"/>
    <x v="4"/>
    <x v="141"/>
    <x v="141"/>
    <n v="38"/>
    <s v="RECONOCIMIENTO CONTRA DERECHOS"/>
    <n v="0"/>
    <n v="0"/>
    <n v="137458.29"/>
    <n v="137458.29"/>
    <n v="137458.29"/>
    <n v="137458.29"/>
    <n v="137458.29"/>
    <n v="-137458.29"/>
    <n v="0"/>
    <n v="0"/>
    <n v="0"/>
    <n v="0"/>
    <n v="0"/>
    <n v="2000000"/>
    <n v="2000000"/>
    <m/>
    <n v="137458.29"/>
    <n v="2000000"/>
    <m/>
    <n v="2137458.29"/>
    <n v="2137458.29"/>
    <n v="2000000"/>
  </r>
  <r>
    <s v="1.1-00-2405_24621015_2459110"/>
    <s v="1.1-00-24"/>
    <x v="1"/>
    <s v="1.3.4"/>
    <x v="0"/>
    <x v="0"/>
    <x v="0"/>
    <s v="E"/>
    <s v="Actividades del sector público, que realiza en for"/>
    <s v="05_24"/>
    <x v="0"/>
    <n v="6"/>
    <x v="0"/>
    <n v="21"/>
    <x v="5"/>
    <s v="015_24"/>
    <s v="DIRECCIÓN GENERAL DE ADMINISTRACIÓN"/>
    <x v="1"/>
    <x v="4"/>
    <x v="4"/>
    <x v="142"/>
    <x v="142"/>
    <n v="0"/>
    <s v="SIN DESCRIPCIÓN PARA DESTINOS 00"/>
    <n v="1800"/>
    <n v="0"/>
    <n v="1670"/>
    <n v="1670"/>
    <n v="1670"/>
    <n v="1670"/>
    <n v="1670"/>
    <n v="130"/>
    <n v="0"/>
    <n v="1800"/>
    <n v="0"/>
    <n v="0"/>
    <n v="1800"/>
    <n v="0"/>
    <n v="-1800"/>
    <m/>
    <n v="0"/>
    <m/>
    <m/>
    <n v="0"/>
    <n v="1800"/>
    <n v="130"/>
  </r>
  <r>
    <s v="1.1-00-2411_24650031_2459110"/>
    <s v="1.1-00-24"/>
    <x v="1"/>
    <s v="3.8.4"/>
    <x v="2"/>
    <x v="4"/>
    <x v="4"/>
    <s v="E"/>
    <s v="Actividades del sector público, que realiza en for"/>
    <s v="11_24"/>
    <x v="4"/>
    <n v="6"/>
    <x v="0"/>
    <n v="50"/>
    <x v="34"/>
    <s v="031_24"/>
    <s v="DESPACHO DE LA COORDINACIÓN GENERAL DE G"/>
    <x v="1"/>
    <x v="4"/>
    <x v="4"/>
    <x v="142"/>
    <x v="142"/>
    <n v="0"/>
    <s v="SIN DESCRIPCIÓN PARA DESTINOS 00"/>
    <n v="6021000"/>
    <n v="4000000"/>
    <n v="8515264.6999999993"/>
    <n v="8515264.6999999993"/>
    <n v="4108530.15"/>
    <n v="2508658.15"/>
    <n v="2508658.15"/>
    <n v="-2494264.6999999993"/>
    <n v="0"/>
    <n v="2021000"/>
    <n v="0"/>
    <n v="0"/>
    <n v="2021000"/>
    <n v="6021000"/>
    <n v="0"/>
    <m/>
    <n v="2494264.6999999993"/>
    <m/>
    <m/>
    <n v="2494264.6999999993"/>
    <n v="8515264.6999999993"/>
    <n v="0"/>
  </r>
  <r>
    <s v="1.1-00-2411_24650031_2459710"/>
    <s v="1.1-00-24"/>
    <x v="1"/>
    <s v="3.8.4"/>
    <x v="2"/>
    <x v="4"/>
    <x v="4"/>
    <s v="E"/>
    <s v="Actividades del sector público, que realiza en for"/>
    <s v="11_24"/>
    <x v="4"/>
    <n v="6"/>
    <x v="0"/>
    <n v="50"/>
    <x v="34"/>
    <s v="031_24"/>
    <s v="DESPACHO DE LA COORDINACIÓN GENERAL DE G"/>
    <x v="1"/>
    <x v="4"/>
    <x v="4"/>
    <x v="143"/>
    <x v="143"/>
    <n v="0"/>
    <s v="SIN DESCRIPCIÓN PARA DESTINOS 00"/>
    <n v="4294761"/>
    <n v="3000000"/>
    <n v="12949426.92"/>
    <n v="11552682.98"/>
    <n v="5321955.3"/>
    <n v="4960191.9000000004"/>
    <n v="4960191.9000000004"/>
    <n v="-8654665.9199999999"/>
    <n v="0"/>
    <n v="1294761"/>
    <n v="0"/>
    <n v="0"/>
    <n v="1294761"/>
    <n v="4294761"/>
    <n v="0"/>
    <m/>
    <n v="8654665.9199999999"/>
    <m/>
    <m/>
    <n v="8654665.9199999999"/>
    <n v="12949426.92"/>
    <n v="0"/>
  </r>
  <r>
    <s v="1.1-15-2407_24337023_2461310"/>
    <s v="1.1-15-24"/>
    <x v="18"/>
    <s v="1.3.4"/>
    <x v="0"/>
    <x v="0"/>
    <x v="0"/>
    <s v="K"/>
    <s v="Proyectos de inversión sujetos a registro en la Ca"/>
    <s v="07_24"/>
    <x v="5"/>
    <n v="3"/>
    <x v="3"/>
    <n v="37"/>
    <x v="31"/>
    <s v="023_24"/>
    <s v="DIRECCIÓN GENERAL DE OBRAS PÚBLICAS"/>
    <x v="1"/>
    <x v="5"/>
    <x v="5"/>
    <x v="144"/>
    <x v="144"/>
    <n v="0"/>
    <s v="SIN DESCRIPCIÓN PARA DESTINOS 00"/>
    <n v="0"/>
    <n v="0"/>
    <n v="0"/>
    <n v="0"/>
    <n v="0"/>
    <n v="0"/>
    <n v="0"/>
    <n v="0"/>
    <n v="0"/>
    <n v="0"/>
    <n v="0"/>
    <n v="0"/>
    <n v="0"/>
    <n v="0"/>
    <n v="0"/>
    <m/>
    <n v="0"/>
    <n v="6997427.8099999996"/>
    <m/>
    <n v="6997427.8099999996"/>
    <n v="6997427.8099999996"/>
    <n v="6997427.8099999996"/>
  </r>
  <r>
    <s v="1.1-00-2407_24337023_2461210"/>
    <s v="1.1-00-24"/>
    <x v="1"/>
    <s v="1.3.4"/>
    <x v="0"/>
    <x v="0"/>
    <x v="0"/>
    <s v="K"/>
    <s v="Proyectos de inversión sujetos a registro en la Ca"/>
    <s v="07_24"/>
    <x v="5"/>
    <n v="3"/>
    <x v="3"/>
    <n v="37"/>
    <x v="31"/>
    <s v="023_24"/>
    <s v="DIRECCIÓN GENERAL DE OBRAS PÚBLICAS"/>
    <x v="1"/>
    <x v="5"/>
    <x v="5"/>
    <x v="145"/>
    <x v="145"/>
    <n v="0"/>
    <s v="SIN DESCRIPCIÓN PARA DESTINOS 00"/>
    <n v="12868770.33"/>
    <n v="0"/>
    <n v="12713308.98"/>
    <n v="12713308.98"/>
    <n v="7231653.4000000004"/>
    <n v="7231653.4000000004"/>
    <n v="7231653.4000000004"/>
    <n v="155461.34999999963"/>
    <n v="0"/>
    <n v="10000000"/>
    <n v="0"/>
    <n v="0"/>
    <n v="10000000"/>
    <n v="10000000"/>
    <n v="-2868770.33"/>
    <m/>
    <n v="0"/>
    <n v="43000000"/>
    <m/>
    <n v="43000000"/>
    <n v="55868770.329999998"/>
    <n v="43155461.349999994"/>
  </r>
  <r>
    <s v="2.5-01-2407_24337023_24613139"/>
    <s v="2.5-01-24"/>
    <x v="19"/>
    <s v="1.3.4"/>
    <x v="0"/>
    <x v="0"/>
    <x v="0"/>
    <s v="K"/>
    <s v="Proyectos de inversión sujetos a registro en la Ca"/>
    <s v="07_24"/>
    <x v="5"/>
    <n v="3"/>
    <x v="3"/>
    <n v="37"/>
    <x v="31"/>
    <s v="023_24"/>
    <s v="DIRECCIÓN GENERAL DE OBRAS PÚBLICAS"/>
    <x v="1"/>
    <x v="5"/>
    <x v="5"/>
    <x v="144"/>
    <x v="144"/>
    <n v="39"/>
    <s v="INTERESES"/>
    <n v="0"/>
    <n v="0"/>
    <n v="0"/>
    <n v="0"/>
    <n v="0"/>
    <n v="0"/>
    <n v="0"/>
    <n v="0"/>
    <n v="0"/>
    <n v="0"/>
    <n v="0"/>
    <n v="0"/>
    <n v="0"/>
    <n v="0"/>
    <n v="0"/>
    <m/>
    <n v="0"/>
    <n v="1600000"/>
    <m/>
    <n v="1600000"/>
    <n v="1600000"/>
    <n v="1600000"/>
  </r>
  <r>
    <s v="2.5-01-2407_24337023_2461210"/>
    <s v="2.5-01-24"/>
    <x v="19"/>
    <s v="1.3.4"/>
    <x v="0"/>
    <x v="0"/>
    <x v="0"/>
    <s v="K"/>
    <s v="Proyectos de inversión sujetos a registro en la Ca"/>
    <s v="07_24"/>
    <x v="5"/>
    <n v="3"/>
    <x v="3"/>
    <n v="37"/>
    <x v="31"/>
    <s v="023_24"/>
    <s v="DIRECCIÓN GENERAL DE OBRAS PÚBLICAS"/>
    <x v="1"/>
    <x v="5"/>
    <x v="5"/>
    <x v="145"/>
    <x v="145"/>
    <n v="0"/>
    <s v="SIN DESCRIPCIÓN PARA DESTINOS 00"/>
    <n v="0"/>
    <n v="3200000"/>
    <n v="0"/>
    <n v="0"/>
    <n v="0"/>
    <n v="0"/>
    <n v="0"/>
    <n v="0"/>
    <n v="0"/>
    <n v="0"/>
    <n v="0"/>
    <n v="0"/>
    <n v="0"/>
    <n v="3200000"/>
    <n v="3200000"/>
    <m/>
    <n v="0"/>
    <m/>
    <m/>
    <n v="0"/>
    <n v="0"/>
    <n v="0"/>
  </r>
  <r>
    <s v="2.5-02-2407_24337023_2461210"/>
    <s v="2.5-02-24"/>
    <x v="4"/>
    <s v="1.3.4"/>
    <x v="0"/>
    <x v="0"/>
    <x v="0"/>
    <s v="K"/>
    <s v="Proyectos de inversión sujetos a registro en la Ca"/>
    <s v="07_24"/>
    <x v="5"/>
    <n v="3"/>
    <x v="3"/>
    <n v="37"/>
    <x v="31"/>
    <s v="023_24"/>
    <s v="DIRECCIÓN GENERAL DE OBRAS PÚBLICAS"/>
    <x v="1"/>
    <x v="5"/>
    <x v="5"/>
    <x v="145"/>
    <x v="145"/>
    <n v="0"/>
    <s v="SIN DESCRIPCIÓN PARA DESTINOS 00"/>
    <n v="33668050.229999997"/>
    <n v="10000000"/>
    <n v="30228024.600000001"/>
    <n v="30228024.600000001"/>
    <n v="11446872.970000001"/>
    <n v="11446872.970000001"/>
    <n v="11446872.970000001"/>
    <n v="3440025.6299999952"/>
    <n v="30000000"/>
    <n v="0"/>
    <n v="0"/>
    <n v="4680540.18"/>
    <n v="25319459.82"/>
    <n v="40000000"/>
    <n v="6331949.7700000033"/>
    <m/>
    <n v="0"/>
    <m/>
    <m/>
    <n v="0"/>
    <n v="33668050.229999997"/>
    <n v="3440025.6299999952"/>
  </r>
  <r>
    <s v="2.5-02-2407_24337023_24612119"/>
    <s v="2.5-02-24"/>
    <x v="4"/>
    <s v="1.3.4"/>
    <x v="0"/>
    <x v="0"/>
    <x v="0"/>
    <s v="K"/>
    <s v="Proyectos de inversión sujetos a registro en la Ca"/>
    <s v="07_24"/>
    <x v="5"/>
    <n v="3"/>
    <x v="3"/>
    <n v="37"/>
    <x v="31"/>
    <s v="023_24"/>
    <s v="DIRECCIÓN GENERAL DE OBRAS PÚBLICAS"/>
    <x v="1"/>
    <x v="5"/>
    <x v="5"/>
    <x v="145"/>
    <x v="145"/>
    <n v="19"/>
    <s v="OBRAS MULTIANUALES"/>
    <n v="73000000"/>
    <n v="73000000"/>
    <n v="56974145.100000001"/>
    <n v="56974145.100000001"/>
    <n v="45529130"/>
    <n v="45529130"/>
    <n v="45529130"/>
    <n v="16025854.899999999"/>
    <n v="0"/>
    <n v="0"/>
    <n v="0"/>
    <n v="0"/>
    <n v="0"/>
    <n v="73000000"/>
    <n v="0"/>
    <m/>
    <n v="0"/>
    <m/>
    <m/>
    <n v="0"/>
    <n v="73000000"/>
    <n v="16025854.899999999"/>
  </r>
  <r>
    <s v="1.1-01-2407_24337023_2461210"/>
    <s v="1.1-01-24"/>
    <x v="20"/>
    <s v="1.3.4"/>
    <x v="0"/>
    <x v="0"/>
    <x v="0"/>
    <s v="K"/>
    <s v="Proyectos de inversión sujetos a registro en la Ca"/>
    <s v="07_24"/>
    <x v="5"/>
    <n v="3"/>
    <x v="3"/>
    <n v="37"/>
    <x v="31"/>
    <s v="023_24"/>
    <s v="DIRECCIÓN GENERAL DE OBRAS PÚBLICAS"/>
    <x v="1"/>
    <x v="5"/>
    <x v="5"/>
    <x v="145"/>
    <x v="145"/>
    <n v="0"/>
    <s v="SIN DESCRIPCIÓN PARA DESTINOS 00"/>
    <n v="11000000"/>
    <n v="0"/>
    <n v="496333.99"/>
    <n v="496333.99"/>
    <n v="148900.20000000001"/>
    <n v="148900.20000000001"/>
    <n v="148900.20000000001"/>
    <n v="10503666.01"/>
    <n v="0"/>
    <n v="11000000"/>
    <n v="0"/>
    <n v="0"/>
    <n v="11000000"/>
    <n v="0"/>
    <n v="-11000000"/>
    <m/>
    <n v="0"/>
    <n v="10000000"/>
    <m/>
    <n v="10000000"/>
    <n v="21000000"/>
    <n v="20503666.010000002"/>
  </r>
  <r>
    <s v="1.5-03-2407_24337023_2461310"/>
    <s v="1.5-03-24"/>
    <x v="21"/>
    <s v="1.3.4"/>
    <x v="0"/>
    <x v="0"/>
    <x v="0"/>
    <s v="K"/>
    <s v="Proyectos de inversión sujetos a registro en la Ca"/>
    <s v="07_24"/>
    <x v="5"/>
    <n v="3"/>
    <x v="3"/>
    <n v="37"/>
    <x v="31"/>
    <s v="023_24"/>
    <s v="DIRECCIÓN GENERAL DE OBRAS PÚBLICAS"/>
    <x v="1"/>
    <x v="5"/>
    <x v="5"/>
    <x v="144"/>
    <x v="144"/>
    <n v="0"/>
    <s v="SIN DESCRIPCIÓN PARA DESTINOS 00"/>
    <n v="0"/>
    <n v="0"/>
    <n v="0"/>
    <n v="0"/>
    <n v="0"/>
    <n v="0"/>
    <n v="0"/>
    <n v="0"/>
    <n v="0"/>
    <n v="0"/>
    <n v="0"/>
    <n v="0"/>
    <n v="0"/>
    <n v="0"/>
    <n v="0"/>
    <m/>
    <n v="0"/>
    <n v="9100000"/>
    <m/>
    <n v="9100000"/>
    <n v="9100000"/>
    <n v="9100000"/>
  </r>
  <r>
    <s v="2.5-0007_24337023_2461310"/>
    <s v="2.5-00"/>
    <x v="22"/>
    <s v="1.3.4"/>
    <x v="0"/>
    <x v="0"/>
    <x v="0"/>
    <s v="K"/>
    <s v="Proyectos de inversión sujetos a registro en la Ca"/>
    <s v="07_24"/>
    <x v="5"/>
    <n v="3"/>
    <x v="3"/>
    <n v="37"/>
    <x v="31"/>
    <s v="023_24"/>
    <s v="DIRECCIÓN GENERAL DE OBRAS PÚBLICAS"/>
    <x v="1"/>
    <x v="5"/>
    <x v="5"/>
    <x v="144"/>
    <x v="144"/>
    <n v="0"/>
    <s v="SIN DESCRIPCIÓN PARA DESTINOS 00"/>
    <n v="0"/>
    <n v="0"/>
    <n v="0"/>
    <n v="0"/>
    <n v="0"/>
    <n v="0"/>
    <n v="0"/>
    <n v="0"/>
    <n v="0"/>
    <n v="0"/>
    <n v="0"/>
    <n v="0"/>
    <n v="0"/>
    <n v="0"/>
    <n v="0"/>
    <m/>
    <n v="0"/>
    <n v="9100000"/>
    <m/>
    <n v="9100000"/>
    <n v="9100000"/>
    <n v="9100000"/>
  </r>
  <r>
    <s v="1.1-00-2407_24338023_2461210"/>
    <s v="1.1-00-24"/>
    <x v="1"/>
    <s v="1.3.4"/>
    <x v="0"/>
    <x v="0"/>
    <x v="0"/>
    <s v="K"/>
    <s v="Proyectos de inversión sujetos a registro en la Ca"/>
    <s v="07_24"/>
    <x v="5"/>
    <n v="3"/>
    <x v="3"/>
    <n v="38"/>
    <x v="56"/>
    <s v="023_24"/>
    <s v="DIRECCIÓN GENERAL DE OBRAS PÚBLICAS"/>
    <x v="1"/>
    <x v="5"/>
    <x v="5"/>
    <x v="145"/>
    <x v="145"/>
    <n v="0"/>
    <s v="SIN DESCRIPCIÓN PARA DESTINOS 00"/>
    <n v="5000000"/>
    <n v="0"/>
    <n v="0"/>
    <n v="0"/>
    <n v="0"/>
    <n v="0"/>
    <n v="0"/>
    <n v="5000000"/>
    <n v="0"/>
    <n v="5000000"/>
    <n v="0"/>
    <n v="0"/>
    <n v="5000000"/>
    <n v="0"/>
    <n v="-5000000"/>
    <m/>
    <n v="0"/>
    <m/>
    <m/>
    <n v="0"/>
    <n v="5000000"/>
    <n v="5000000"/>
  </r>
  <r>
    <s v="1.1-00-2404_24618012_2461310"/>
    <s v="1.1-00-24"/>
    <x v="1"/>
    <s v="1.3.4"/>
    <x v="0"/>
    <x v="0"/>
    <x v="0"/>
    <s v="M"/>
    <s v="Actividades de apoyo administrativo desarrolladas "/>
    <s v="04_24"/>
    <x v="2"/>
    <n v="6"/>
    <x v="0"/>
    <n v="18"/>
    <x v="4"/>
    <s v="012_24"/>
    <s v="DIRECCIÓN DE PROCESOS ADMINISTRATIVOS Y"/>
    <x v="1"/>
    <x v="5"/>
    <x v="5"/>
    <x v="144"/>
    <x v="144"/>
    <s v="0"/>
    <s v="SIN DESCRIPCIÓN PARA DESTINOS 00"/>
    <n v="0"/>
    <n v="0"/>
    <n v="0"/>
    <n v="0"/>
    <n v="0"/>
    <n v="0"/>
    <n v="0"/>
    <n v="0"/>
    <n v="0"/>
    <n v="0"/>
    <n v="0"/>
    <n v="0"/>
    <n v="0"/>
    <n v="15105020.039999999"/>
    <n v="15105020.039999999"/>
    <m/>
    <n v="0"/>
    <m/>
    <m/>
    <n v="0"/>
    <n v="0"/>
    <n v="0"/>
  </r>
  <r>
    <s v="1.1-00-2407_24337023_2461310"/>
    <s v="1.1-00-24"/>
    <x v="1"/>
    <s v="1.3.4"/>
    <x v="0"/>
    <x v="0"/>
    <x v="0"/>
    <s v="K"/>
    <s v="Proyectos de inversión sujetos a registro en la Ca"/>
    <s v="07_24"/>
    <x v="5"/>
    <n v="3"/>
    <x v="3"/>
    <n v="37"/>
    <x v="31"/>
    <s v="023_24"/>
    <s v="DIRECCIÓN GENERAL DE OBRAS PÚBLICAS"/>
    <x v="1"/>
    <x v="5"/>
    <x v="5"/>
    <x v="144"/>
    <x v="144"/>
    <n v="0"/>
    <s v="SIN DESCRIPCIÓN PARA DESTINOS 00"/>
    <n v="2131229.67"/>
    <n v="0"/>
    <n v="14627251.539999999"/>
    <n v="14627251.539999999"/>
    <n v="5040726.99"/>
    <n v="5040726.99"/>
    <n v="5040726.99"/>
    <n v="-12496021.869999999"/>
    <n v="0"/>
    <n v="5000000"/>
    <n v="0"/>
    <n v="0"/>
    <n v="5000000"/>
    <n v="5000000"/>
    <n v="2868770.33"/>
    <m/>
    <n v="12496021.869999999"/>
    <n v="62000000"/>
    <m/>
    <n v="74496021.870000005"/>
    <n v="76627251.540000007"/>
    <n v="62000000.000000007"/>
  </r>
  <r>
    <s v="1.1-00-2407_24337023_24613133"/>
    <s v="1.1-00-24"/>
    <x v="1"/>
    <s v="1.3.4"/>
    <x v="0"/>
    <x v="0"/>
    <x v="0"/>
    <s v="K"/>
    <s v="Proyectos de inversión sujetos a registro en la Ca"/>
    <s v="07_24"/>
    <x v="5"/>
    <n v="3"/>
    <x v="3"/>
    <n v="37"/>
    <x v="31"/>
    <s v="023_24"/>
    <s v="DIRECCIÓN GENERAL DE OBRAS PÚBLICAS"/>
    <x v="1"/>
    <x v="5"/>
    <x v="5"/>
    <x v="144"/>
    <x v="144"/>
    <n v="33"/>
    <s v="ROMPEDORA"/>
    <n v="55000000"/>
    <n v="0"/>
    <n v="0"/>
    <n v="0"/>
    <n v="0"/>
    <n v="0"/>
    <n v="0"/>
    <n v="55000000"/>
    <n v="0"/>
    <n v="55000000"/>
    <n v="0"/>
    <n v="0"/>
    <n v="55000000"/>
    <n v="55000000"/>
    <n v="0"/>
    <m/>
    <n v="0"/>
    <n v="40000000"/>
    <m/>
    <n v="40000000"/>
    <n v="95000000"/>
    <n v="95000000"/>
  </r>
  <r>
    <s v="1.1-01-2407_24337023_2461310"/>
    <s v="1.1-01-24"/>
    <x v="20"/>
    <s v="1.3.4"/>
    <x v="0"/>
    <x v="0"/>
    <x v="0"/>
    <s v="K"/>
    <s v="Proyectos de inversión sujetos a registro en la Ca"/>
    <s v="07_24"/>
    <x v="5"/>
    <n v="3"/>
    <x v="3"/>
    <n v="37"/>
    <x v="31"/>
    <s v="023_24"/>
    <s v="DIRECCIÓN GENERAL DE OBRAS PÚBLICAS"/>
    <x v="1"/>
    <x v="5"/>
    <x v="5"/>
    <x v="144"/>
    <x v="144"/>
    <n v="0"/>
    <s v="SIN DESCRIPCIÓN PARA DESTINOS 00"/>
    <n v="0"/>
    <n v="0"/>
    <n v="0"/>
    <n v="0"/>
    <n v="0"/>
    <n v="0"/>
    <n v="0"/>
    <n v="0"/>
    <n v="11000000"/>
    <n v="0"/>
    <n v="0"/>
    <n v="11000000"/>
    <n v="0"/>
    <n v="0"/>
    <n v="0"/>
    <m/>
    <n v="0"/>
    <m/>
    <m/>
    <n v="0"/>
    <n v="0"/>
    <n v="0"/>
  </r>
  <r>
    <s v="2.5-02-2407_24337023_2461310"/>
    <s v="2.5-02-24"/>
    <x v="4"/>
    <s v="1.3.4"/>
    <x v="0"/>
    <x v="0"/>
    <x v="0"/>
    <s v="K"/>
    <s v="Proyectos de inversión sujetos a registro en la Ca"/>
    <s v="07_24"/>
    <x v="5"/>
    <n v="3"/>
    <x v="3"/>
    <n v="37"/>
    <x v="31"/>
    <s v="023_24"/>
    <s v="DIRECCIÓN GENERAL DE OBRAS PÚBLICAS"/>
    <x v="1"/>
    <x v="5"/>
    <x v="5"/>
    <x v="144"/>
    <x v="144"/>
    <n v="0"/>
    <s v="SIN DESCRIPCIÓN PARA DESTINOS 00"/>
    <n v="72331949.769999996"/>
    <n v="9999999.0500000007"/>
    <n v="72330805.609999999"/>
    <n v="72330805.609999999"/>
    <n v="30821005.16"/>
    <n v="30821005.16"/>
    <n v="30821005.16"/>
    <n v="1144.1599999964237"/>
    <n v="40000000"/>
    <n v="20680541.129999999"/>
    <n v="0"/>
    <n v="0"/>
    <n v="60680541.130000003"/>
    <n v="50000000"/>
    <n v="0"/>
    <m/>
    <n v="0"/>
    <m/>
    <m/>
    <n v="0"/>
    <n v="72331949.769999996"/>
    <n v="1144.1599999964237"/>
  </r>
  <r>
    <s v="1.1-00-2407_24337023_24613120"/>
    <s v="1.1-00-24"/>
    <x v="1"/>
    <s v="1.3.4"/>
    <x v="0"/>
    <x v="0"/>
    <x v="0"/>
    <s v="K"/>
    <s v="Proyectos de inversión sujetos a registro en la Ca"/>
    <s v="07_24"/>
    <x v="5"/>
    <n v="3"/>
    <x v="3"/>
    <n v="37"/>
    <x v="31"/>
    <s v="023_24"/>
    <s v="DIRECCIÓN GENERAL DE OBRAS PÚBLICAS"/>
    <x v="1"/>
    <x v="5"/>
    <x v="5"/>
    <x v="144"/>
    <x v="144"/>
    <n v="20"/>
    <s v="PLANTA POTABILIZADORA"/>
    <n v="56816248.5"/>
    <n v="28408125.199999999"/>
    <n v="0"/>
    <n v="0"/>
    <n v="0"/>
    <n v="0"/>
    <n v="0"/>
    <n v="56816248.5"/>
    <n v="0"/>
    <n v="28408124.25"/>
    <n v="0"/>
    <n v="0.95"/>
    <n v="28408123.300000001"/>
    <n v="56816248.500000007"/>
    <n v="0"/>
    <m/>
    <n v="0"/>
    <m/>
    <m/>
    <n v="0"/>
    <n v="56816248.5"/>
    <n v="56816248.5"/>
  </r>
  <r>
    <s v="2.5-01-2407_24337023_2461310"/>
    <s v="2.5-01-24"/>
    <x v="19"/>
    <s v="1.3.4"/>
    <x v="0"/>
    <x v="0"/>
    <x v="0"/>
    <s v="K"/>
    <s v="Proyectos de inversión sujetos a registro en la Ca"/>
    <s v="07_24"/>
    <x v="5"/>
    <n v="3"/>
    <x v="3"/>
    <n v="37"/>
    <x v="31"/>
    <s v="023_24"/>
    <s v="DIRECCIÓN GENERAL DE OBRAS PÚBLICAS"/>
    <x v="1"/>
    <x v="5"/>
    <x v="5"/>
    <x v="144"/>
    <x v="144"/>
    <n v="0"/>
    <s v="SIN DESCRIPCIÓN PARA DESTINOS 00"/>
    <n v="111063039"/>
    <n v="31103392"/>
    <n v="63428031.560000002"/>
    <n v="63428031.560000002"/>
    <n v="23635696.489999998"/>
    <n v="21709789.23"/>
    <n v="21709789.23"/>
    <n v="47635007.439999998"/>
    <n v="27323435.5"/>
    <n v="0"/>
    <n v="0"/>
    <n v="0"/>
    <n v="27323435.5"/>
    <n v="58426827.5"/>
    <n v="-52636211.5"/>
    <m/>
    <n v="0"/>
    <m/>
    <m/>
    <n v="0"/>
    <n v="111063039"/>
    <n v="47635007.439999998"/>
  </r>
  <r>
    <s v="1.1-00-2407_24338023_2461310"/>
    <s v="1.1-00-24"/>
    <x v="1"/>
    <s v="1.3.4"/>
    <x v="0"/>
    <x v="0"/>
    <x v="0"/>
    <s v="K"/>
    <s v="Proyectos de inversión sujetos a registro en la Ca"/>
    <s v="07_24"/>
    <x v="5"/>
    <n v="3"/>
    <x v="3"/>
    <n v="38"/>
    <x v="56"/>
    <s v="023_24"/>
    <s v="DIRECCIÓN GENERAL DE OBRAS PÚBLICAS"/>
    <x v="1"/>
    <x v="5"/>
    <x v="5"/>
    <x v="144"/>
    <x v="144"/>
    <n v="0"/>
    <s v="SIN DESCRIPCIÓN PARA DESTINOS 00"/>
    <n v="3500000"/>
    <n v="0"/>
    <n v="1747897.19"/>
    <n v="1747897.19"/>
    <n v="524369.16"/>
    <n v="524369.16"/>
    <n v="524369.16"/>
    <n v="1752102.81"/>
    <n v="0"/>
    <n v="3500000"/>
    <n v="0"/>
    <n v="0"/>
    <n v="3500000"/>
    <n v="0"/>
    <n v="0"/>
    <m/>
    <n v="0"/>
    <m/>
    <m/>
    <n v="0"/>
    <n v="3500000"/>
    <n v="1752102.81"/>
  </r>
  <r>
    <s v="2.5-06-2307_24337023_2461510"/>
    <s v="2.5-06-23"/>
    <x v="23"/>
    <s v="1.3.4"/>
    <x v="0"/>
    <x v="0"/>
    <x v="0"/>
    <s v="K"/>
    <s v="Proyectos de inversión sujetos a registro en la Ca"/>
    <s v="07_24"/>
    <x v="5"/>
    <n v="3"/>
    <x v="3"/>
    <n v="37"/>
    <x v="31"/>
    <s v="023_24"/>
    <s v="DIRECCIÓN GENERAL DE OBRAS PÚBLICAS"/>
    <x v="1"/>
    <x v="5"/>
    <x v="5"/>
    <x v="146"/>
    <x v="146"/>
    <n v="0"/>
    <s v="SIN DESCRIPCIÓN PARA DESTINOS 00"/>
    <n v="0"/>
    <n v="0"/>
    <n v="0"/>
    <n v="0"/>
    <n v="0"/>
    <n v="0"/>
    <n v="0"/>
    <n v="0"/>
    <n v="0"/>
    <n v="0"/>
    <n v="0"/>
    <n v="0"/>
    <n v="0"/>
    <n v="0"/>
    <n v="0"/>
    <m/>
    <n v="0"/>
    <n v="300839.18"/>
    <m/>
    <n v="300839.18"/>
    <n v="300839.18"/>
    <n v="300839.18"/>
  </r>
  <r>
    <s v="1.1-00-2407_24337023_2461510"/>
    <s v="1.1-00-24"/>
    <x v="1"/>
    <s v="1.3.4"/>
    <x v="0"/>
    <x v="0"/>
    <x v="0"/>
    <s v="K"/>
    <s v="Proyectos de inversión sujetos a registro en la Ca"/>
    <s v="07_24"/>
    <x v="5"/>
    <n v="3"/>
    <x v="3"/>
    <n v="37"/>
    <x v="31"/>
    <s v="023_24"/>
    <s v="DIRECCIÓN GENERAL DE OBRAS PÚBLICAS"/>
    <x v="1"/>
    <x v="5"/>
    <x v="5"/>
    <x v="146"/>
    <x v="146"/>
    <n v="0"/>
    <s v="SIN DESCRIPCIÓN PARA DESTINOS 00"/>
    <n v="15000000"/>
    <n v="21369154.550000001"/>
    <n v="14837749.82"/>
    <n v="14837749.82"/>
    <n v="13503375.49"/>
    <n v="13503375.49"/>
    <n v="13503375.49"/>
    <n v="162250.1799999997"/>
    <n v="0"/>
    <n v="8630845.4499999993"/>
    <n v="0"/>
    <n v="15000000"/>
    <n v="-6369154.5499999998"/>
    <n v="30000000"/>
    <n v="15000000"/>
    <m/>
    <n v="0"/>
    <n v="40932702.420000002"/>
    <m/>
    <n v="40932702.420000002"/>
    <n v="55932702.420000002"/>
    <n v="41094952.600000001"/>
  </r>
  <r>
    <s v="2.5-02-2407_24337023_2461510"/>
    <s v="2.5-02-24"/>
    <x v="4"/>
    <s v="1.3.4"/>
    <x v="0"/>
    <x v="0"/>
    <x v="0"/>
    <s v="K"/>
    <s v="Proyectos de inversión sujetos a registro en la Ca"/>
    <s v="07_24"/>
    <x v="5"/>
    <n v="3"/>
    <x v="3"/>
    <n v="37"/>
    <x v="31"/>
    <s v="023_24"/>
    <s v="DIRECCIÓN GENERAL DE OBRAS PÚBLICAS"/>
    <x v="1"/>
    <x v="5"/>
    <x v="5"/>
    <x v="146"/>
    <x v="146"/>
    <n v="0"/>
    <s v="SIN DESCRIPCIÓN PARA DESTINOS 00"/>
    <n v="8500000"/>
    <n v="10000000"/>
    <n v="8103655.3099999996"/>
    <n v="8103655.3099999996"/>
    <n v="2810577.93"/>
    <n v="2810577.93"/>
    <n v="2810577.93"/>
    <n v="396344.69000000041"/>
    <n v="14500000"/>
    <n v="0"/>
    <n v="0"/>
    <n v="16000000"/>
    <n v="-1500000"/>
    <n v="50000000"/>
    <n v="41500000"/>
    <m/>
    <n v="0"/>
    <n v="2000000"/>
    <n v="7853594.21"/>
    <n v="9853594.2100000009"/>
    <n v="18353594.210000001"/>
    <n v="10249938.900000002"/>
  </r>
  <r>
    <s v="2.5-01-2407_24337023_2461510"/>
    <s v="2.5-01-24"/>
    <x v="19"/>
    <s v="1.3.4"/>
    <x v="0"/>
    <x v="0"/>
    <x v="0"/>
    <s v="K"/>
    <s v="Proyectos de inversión sujetos a registro en la Ca"/>
    <s v="07_24"/>
    <x v="5"/>
    <n v="3"/>
    <x v="3"/>
    <n v="37"/>
    <x v="31"/>
    <s v="023_24"/>
    <s v="DIRECCIÓN GENERAL DE OBRAS PÚBLICAS"/>
    <x v="1"/>
    <x v="5"/>
    <x v="5"/>
    <x v="146"/>
    <x v="146"/>
    <n v="0"/>
    <s v="SIN DESCRIPCIÓN PARA DESTINOS 00"/>
    <n v="0"/>
    <n v="25000000"/>
    <n v="0"/>
    <n v="0"/>
    <n v="0"/>
    <n v="0"/>
    <n v="0"/>
    <n v="0"/>
    <n v="24436211.5"/>
    <n v="0"/>
    <n v="0"/>
    <n v="0"/>
    <n v="24436211.5"/>
    <n v="56800000"/>
    <n v="56800000"/>
    <m/>
    <n v="0"/>
    <m/>
    <m/>
    <n v="0"/>
    <n v="0"/>
    <n v="0"/>
  </r>
  <r>
    <s v="1.1-00-2407_24338023_2461510"/>
    <s v="1.1-00-24"/>
    <x v="1"/>
    <s v="1.3.4"/>
    <x v="0"/>
    <x v="0"/>
    <x v="0"/>
    <s v="K"/>
    <s v="Proyectos de inversión sujetos a registro en la Ca"/>
    <s v="07_24"/>
    <x v="5"/>
    <n v="3"/>
    <x v="3"/>
    <n v="38"/>
    <x v="56"/>
    <s v="023_24"/>
    <s v="DIRECCIÓN GENERAL DE OBRAS PÚBLICAS"/>
    <x v="1"/>
    <x v="5"/>
    <x v="5"/>
    <x v="146"/>
    <x v="146"/>
    <n v="0"/>
    <s v="SIN DESCRIPCIÓN PARA DESTINOS 00"/>
    <n v="21500000"/>
    <n v="30000000"/>
    <n v="6728545.7999999998"/>
    <n v="6728545.7999999998"/>
    <n v="2018563.75"/>
    <n v="2018563.75"/>
    <n v="2018563.75"/>
    <n v="14771454.199999999"/>
    <n v="0"/>
    <n v="0"/>
    <n v="0"/>
    <n v="0"/>
    <n v="0"/>
    <n v="30000000"/>
    <n v="8500000"/>
    <m/>
    <n v="0"/>
    <m/>
    <m/>
    <n v="0"/>
    <n v="21500000"/>
    <n v="14771454.199999999"/>
  </r>
  <r>
    <s v="1.1-00-2404_24618012_24632111"/>
    <s v="1.1-00-24"/>
    <x v="1"/>
    <s v="1.3.4"/>
    <x v="0"/>
    <x v="0"/>
    <x v="0"/>
    <s v="M"/>
    <s v="Actividades de apoyo administrativo desarrolladas "/>
    <s v="04_24"/>
    <x v="2"/>
    <n v="6"/>
    <x v="0"/>
    <n v="18"/>
    <x v="4"/>
    <s v="012_24"/>
    <s v="DIRECCIÓN DE PROCESOS ADMINISTRATIVOS Y"/>
    <x v="1"/>
    <x v="5"/>
    <x v="5"/>
    <x v="147"/>
    <x v="147"/>
    <n v="11"/>
    <s v="PLANTAS DE TRATAMIENTO"/>
    <n v="25545390"/>
    <n v="25108346.399999999"/>
    <n v="15720240"/>
    <n v="15720240"/>
    <n v="15720240"/>
    <n v="13755210"/>
    <n v="13755210"/>
    <n v="9825150"/>
    <n v="0"/>
    <n v="437043.6"/>
    <n v="0"/>
    <n v="0"/>
    <n v="437043.6"/>
    <n v="28000000"/>
    <n v="2454610"/>
    <m/>
    <n v="0"/>
    <m/>
    <m/>
    <n v="0"/>
    <n v="25545390"/>
    <n v="9825150"/>
  </r>
  <r>
    <s v="1.1-00-2404_24618012_24632112"/>
    <s v="1.1-00-24"/>
    <x v="1"/>
    <s v="1.3.4"/>
    <x v="0"/>
    <x v="0"/>
    <x v="0"/>
    <s v="M"/>
    <s v="Actividades de apoyo administrativo desarrolladas "/>
    <s v="04_24"/>
    <x v="2"/>
    <n v="6"/>
    <x v="0"/>
    <n v="18"/>
    <x v="4"/>
    <s v="012_24"/>
    <s v="DIRECCIÓN DE PROCESOS ADMINISTRATIVOS Y"/>
    <x v="1"/>
    <x v="5"/>
    <x v="5"/>
    <x v="147"/>
    <x v="147"/>
    <n v="12"/>
    <s v="CAT"/>
    <n v="80000000"/>
    <n v="70000000"/>
    <n v="38507899.560000002"/>
    <n v="38507899.560000002"/>
    <n v="38507899.560000002"/>
    <n v="38507899.560000002"/>
    <n v="38507899.560000002"/>
    <n v="41492100.439999998"/>
    <n v="0"/>
    <n v="10000000"/>
    <n v="0"/>
    <n v="0"/>
    <n v="10000000"/>
    <n v="80000000"/>
    <n v="0"/>
    <m/>
    <n v="0"/>
    <m/>
    <m/>
    <n v="0"/>
    <n v="80000000"/>
    <n v="41492100.439999998"/>
  </r>
  <r>
    <s v="1.5-01-2404_24619013_2491110"/>
    <s v="1.5-01-24"/>
    <x v="2"/>
    <s v="1.3.4"/>
    <x v="0"/>
    <x v="0"/>
    <x v="0"/>
    <s v="M"/>
    <s v="Actividades de apoyo administrativo desarrolladas "/>
    <s v="04_24"/>
    <x v="2"/>
    <n v="6"/>
    <x v="0"/>
    <n v="19"/>
    <x v="38"/>
    <s v="013_24"/>
    <s v="DIRECCIÓN GENERAL DE FINANZAS"/>
    <x v="2"/>
    <x v="6"/>
    <x v="6"/>
    <x v="148"/>
    <x v="148"/>
    <n v="0"/>
    <s v="SIN DESCRIPCIÓN PARA DESTINOS 00"/>
    <n v="43522784.549999997"/>
    <n v="43522784.549999997"/>
    <n v="19875398.809999999"/>
    <n v="19875398.809999999"/>
    <n v="19875398.809999999"/>
    <n v="19875398.809999999"/>
    <n v="19875398.809999999"/>
    <n v="23647385.739999998"/>
    <n v="0"/>
    <n v="0"/>
    <m/>
    <n v="0"/>
    <n v="0"/>
    <n v="43522784.549999997"/>
    <n v="0"/>
    <m/>
    <n v="0"/>
    <n v="466412.03"/>
    <m/>
    <n v="466412.03"/>
    <n v="43989196.579999998"/>
    <n v="24113797.77"/>
  </r>
  <r>
    <s v="1.5-01-2404_24619013_2492110"/>
    <s v="1.5-01-24"/>
    <x v="2"/>
    <s v="1.3.4"/>
    <x v="0"/>
    <x v="0"/>
    <x v="0"/>
    <s v="M"/>
    <s v="Actividades de apoyo administrativo desarrolladas "/>
    <s v="04_24"/>
    <x v="2"/>
    <n v="6"/>
    <x v="0"/>
    <n v="19"/>
    <x v="38"/>
    <s v="013_24"/>
    <s v="DIRECCIÓN GENERAL DE FINANZAS"/>
    <x v="2"/>
    <x v="6"/>
    <x v="6"/>
    <x v="149"/>
    <x v="149"/>
    <n v="0"/>
    <s v="SIN DESCRIPCIÓN PARA DESTINOS 00"/>
    <n v="26300000"/>
    <n v="26300000"/>
    <n v="8751890.3900000006"/>
    <n v="8751890.3900000006"/>
    <n v="8751890.3900000006"/>
    <n v="8751890.3900000006"/>
    <n v="8751890.3900000006"/>
    <n v="17548109.609999999"/>
    <n v="0"/>
    <n v="0"/>
    <n v="0"/>
    <n v="0"/>
    <n v="0"/>
    <n v="26300000"/>
    <n v="0"/>
    <m/>
    <n v="0"/>
    <m/>
    <n v="-7000000"/>
    <n v="-7000000"/>
    <n v="19300000"/>
    <n v="10548109.609999999"/>
  </r>
</pivotCacheRecords>
</file>

<file path=xl/pivotCache/pivotCacheRecords3.xml><?xml version="1.0" encoding="utf-8"?>
<pivotCacheRecords xmlns="http://schemas.openxmlformats.org/spreadsheetml/2006/main" xmlns:r="http://schemas.openxmlformats.org/officeDocument/2006/relationships" xmlns:mc="http://schemas.openxmlformats.org/markup-compatibility/2006" xmlns:xr="http://schemas.microsoft.com/office/spreadsheetml/2014/revision" mc:Ignorable="xr" count="546">
  <r>
    <s v="1.6-01-2405_24624015_2411110"/>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111"/>
    <x v="0"/>
    <n v="0"/>
    <s v="SIN DESCRIPCIÓN PARA DESTINOS 00"/>
    <n v="0"/>
    <n v="0"/>
    <n v="3992620.44"/>
    <n v="3992620.44"/>
    <n v="3992620.44"/>
    <n v="3992620.44"/>
    <n v="3992620.44"/>
    <n v="-3992620.44"/>
    <n v="0"/>
    <n v="0"/>
    <n v="0"/>
    <n v="0"/>
    <n v="0"/>
    <n v="0"/>
    <n v="0"/>
    <m/>
    <n v="0"/>
    <m/>
    <n v="3992620.44"/>
    <n v="3992620.44"/>
    <n v="3992620.44"/>
    <n v="0"/>
    <s v="."/>
    <s v="."/>
  </r>
  <r>
    <s v="1.1-00-2405_24624015_24111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111"/>
    <x v="0"/>
    <n v="0"/>
    <s v="SIN DESCRIPCIÓN PARA DESTINOS 00"/>
    <n v="12975991.18"/>
    <n v="12975991.18"/>
    <n v="1986144.84"/>
    <n v="1986144.84"/>
    <n v="1986144.84"/>
    <n v="1986144.84"/>
    <n v="1986144.84"/>
    <n v="10989846.34"/>
    <n v="0"/>
    <n v="0"/>
    <n v="0"/>
    <n v="0"/>
    <n v="0"/>
    <n v="12975991.18"/>
    <n v="0"/>
    <m/>
    <n v="0"/>
    <m/>
    <n v="-10989846.34"/>
    <n v="-10989846.34"/>
    <n v="1986144.8399999999"/>
    <n v="0"/>
    <s v="."/>
    <s v="."/>
  </r>
  <r>
    <s v="1.5-01-2405_24624015_24111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111"/>
    <x v="0"/>
    <n v="0"/>
    <s v="SIN DESCRIPCIÓN PARA DESTINOS 00"/>
    <n v="0"/>
    <n v="0"/>
    <n v="0"/>
    <n v="0"/>
    <n v="0"/>
    <n v="0"/>
    <n v="0"/>
    <n v="0"/>
    <m/>
    <m/>
    <m/>
    <m/>
    <m/>
    <n v="0"/>
    <n v="0"/>
    <m/>
    <n v="0"/>
    <n v="6997225.9000000004"/>
    <m/>
    <n v="6997225.9000000004"/>
    <n v="6997225.9000000004"/>
    <n v="6997225.9000000004"/>
    <s v="."/>
    <m/>
  </r>
  <r>
    <s v="1.1-00-2405_24624015_241131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131"/>
    <x v="1"/>
    <n v="13"/>
    <s v="PLANTILLA"/>
    <n v="55146025.950000003"/>
    <n v="66640393.869999997"/>
    <n v="55136596.079999998"/>
    <n v="55136596.079999998"/>
    <n v="55136596.079999998"/>
    <n v="55136596.079999998"/>
    <n v="55136596.079999998"/>
    <n v="9429.8700000047684"/>
    <n v="0"/>
    <n v="0"/>
    <n v="0"/>
    <n v="11494367.92"/>
    <n v="-11494367.92"/>
    <n v="27426167.360800002"/>
    <n v="-27719858.589200001"/>
    <m/>
    <n v="0"/>
    <m/>
    <n v="-9429.8700000047684"/>
    <n v="-9429.8700000047684"/>
    <n v="55136596.079999998"/>
    <n v="0"/>
    <s v="."/>
    <s v="."/>
  </r>
  <r>
    <s v="1.5-01-2405_24624015_241131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131"/>
    <x v="1"/>
    <n v="13"/>
    <s v="PLANTILLA"/>
    <n v="708107330.50999999"/>
    <n v="677552010.19000006"/>
    <n v="284635761.36000001"/>
    <n v="284635761.36000001"/>
    <n v="284635761.36000001"/>
    <n v="284634811.36000001"/>
    <n v="284634811.36000001"/>
    <n v="423471569.14999998"/>
    <n v="30555316.059999999"/>
    <n v="4.26"/>
    <n v="0"/>
    <n v="0"/>
    <n v="30555320.32"/>
    <n v="746533932.86160004"/>
    <n v="38426602.351600051"/>
    <m/>
    <n v="0"/>
    <n v="9429.8700000000008"/>
    <m/>
    <n v="9429.8700000000008"/>
    <n v="708116760.38"/>
    <n v="423480999.01999998"/>
    <s v="."/>
    <s v="."/>
  </r>
  <r>
    <s v="1.1-00-2405_24624015_24121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211"/>
    <x v="2"/>
    <n v="0"/>
    <s v="SIN DESCRIPCIÓN PARA DESTINOS 00"/>
    <n v="0"/>
    <n v="0"/>
    <n v="584872.85"/>
    <n v="584872.85"/>
    <n v="584872.85"/>
    <n v="584872.85"/>
    <n v="584872.85"/>
    <n v="-584872.85"/>
    <n v="-97478.808333333334"/>
    <n v="0"/>
    <n v="0"/>
    <n v="0"/>
    <n v="0"/>
    <n v="0"/>
    <n v="0"/>
    <m/>
    <n v="0"/>
    <m/>
    <n v="1200000"/>
    <n v="1200000"/>
    <n v="1200000"/>
    <n v="615127.15"/>
    <n v="1200000"/>
    <s v="."/>
  </r>
  <r>
    <s v="1.6-01-2405_24624015_241221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221"/>
    <x v="3"/>
    <n v="14"/>
    <s v="EVENTUAL"/>
    <n v="105376830.48"/>
    <n v="67987848.969999999"/>
    <n v="57538874.200000003"/>
    <n v="57538874.200000003"/>
    <n v="57538874.200000003"/>
    <n v="57527874.200000003"/>
    <n v="57527874.200000003"/>
    <n v="47837956.280000001"/>
    <n v="37388978.770000003"/>
    <n v="2.74"/>
    <n v="0"/>
    <n v="0"/>
    <n v="37388981.509999998"/>
    <n v="0"/>
    <n v="-105376830.48"/>
    <m/>
    <n v="0"/>
    <m/>
    <n v="-427473.08"/>
    <n v="-427473.08"/>
    <n v="104949357.40000001"/>
    <n v="47410483.200000003"/>
    <s v="."/>
    <s v="."/>
  </r>
  <r>
    <s v="1.1-00-2405_24624015_241221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221"/>
    <x v="3"/>
    <n v="14"/>
    <s v="EVENTUAL"/>
    <n v="35006532.630000003"/>
    <n v="52109314.159999996"/>
    <n v="10136308.68"/>
    <n v="10136308.68"/>
    <n v="10136308.68"/>
    <n v="10136308.68"/>
    <n v="10136308.68"/>
    <n v="24870223.950000003"/>
    <n v="0"/>
    <n v="20286199.98"/>
    <n v="0"/>
    <n v="37388981.509999998"/>
    <n v="-17102781.530000001"/>
    <n v="120097163.13"/>
    <n v="85090630.5"/>
    <m/>
    <n v="0"/>
    <m/>
    <n v="-24870223.949999999"/>
    <n v="-24870223.949999999"/>
    <n v="10136308.680000003"/>
    <n v="0"/>
    <s v="."/>
    <s v="."/>
  </r>
  <r>
    <s v="1.5-01-2405_24624015_24122114"/>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221"/>
    <x v="3"/>
    <n v="14"/>
    <s v="EVENTUAL"/>
    <n v="0"/>
    <n v="0"/>
    <n v="0"/>
    <n v="0"/>
    <n v="0"/>
    <n v="0"/>
    <n v="0"/>
    <n v="0"/>
    <m/>
    <m/>
    <m/>
    <m/>
    <m/>
    <n v="0"/>
    <n v="0"/>
    <m/>
    <n v="0"/>
    <n v="25297697.030000001"/>
    <n v="-2500000"/>
    <n v="22797697.030000001"/>
    <n v="22797697.030000001"/>
    <n v="22797697.030000001"/>
    <s v="."/>
    <m/>
  </r>
  <r>
    <s v="1.1-00-2405_24624015_24123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231"/>
    <x v="4"/>
    <n v="0"/>
    <s v="SIN DESCRIPCIÓN PARA DESTINOS 00"/>
    <n v="26400"/>
    <n v="26400"/>
    <n v="0"/>
    <n v="0"/>
    <n v="0"/>
    <n v="0"/>
    <n v="0"/>
    <n v="26400"/>
    <n v="0"/>
    <n v="0"/>
    <n v="0"/>
    <n v="0"/>
    <n v="0"/>
    <n v="26400"/>
    <n v="0"/>
    <m/>
    <n v="0"/>
    <m/>
    <n v="-26400"/>
    <n v="-26400"/>
    <n v="0"/>
    <n v="0"/>
    <s v="."/>
    <m/>
  </r>
  <r>
    <s v="1.5-01-2405_24624015_24123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231"/>
    <x v="4"/>
    <n v="0"/>
    <s v="SIN DESCRIPCIÓN PARA DESTINOS 00"/>
    <n v="0"/>
    <n v="0"/>
    <n v="0"/>
    <n v="0"/>
    <n v="0"/>
    <n v="0"/>
    <n v="0"/>
    <n v="0"/>
    <m/>
    <m/>
    <m/>
    <m/>
    <m/>
    <n v="0"/>
    <n v="0"/>
    <m/>
    <n v="0"/>
    <n v="26400"/>
    <m/>
    <n v="26400"/>
    <n v="26400"/>
    <n v="26400"/>
    <s v="."/>
    <m/>
  </r>
  <r>
    <s v="1.6-01-2405_24624015_241321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1"/>
    <x v="5"/>
    <n v="14"/>
    <s v="EVENTUAL"/>
    <n v="0"/>
    <n v="0"/>
    <n v="13231.58"/>
    <n v="13231.58"/>
    <n v="13231.58"/>
    <n v="13231.58"/>
    <n v="13231.58"/>
    <n v="-13231.58"/>
    <n v="0"/>
    <n v="0"/>
    <n v="0"/>
    <n v="0"/>
    <n v="0"/>
    <n v="0"/>
    <n v="0"/>
    <m/>
    <n v="0"/>
    <n v="1300000"/>
    <n v="196757.97"/>
    <n v="1496757.97"/>
    <n v="1496757.97"/>
    <n v="1483526.39"/>
    <n v="1300000"/>
    <s v="."/>
  </r>
  <r>
    <s v="1.5-01-2405_24624015_241321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1"/>
    <x v="5"/>
    <n v="13"/>
    <s v="PLANTILLA"/>
    <n v="10757541.789999999"/>
    <n v="0"/>
    <n v="9345256.9199999999"/>
    <n v="9345256.9199999999"/>
    <n v="9345256.9199999999"/>
    <n v="9341285.3900000006"/>
    <n v="9341285.3900000006"/>
    <n v="1412284.8699999992"/>
    <n v="10757541.789999999"/>
    <n v="0"/>
    <n v="0"/>
    <n v="0"/>
    <n v="10757541.789999999"/>
    <n v="0"/>
    <n v="-10757541.789999999"/>
    <m/>
    <n v="0"/>
    <n v="161.26"/>
    <n v="2000000"/>
    <n v="2000161.26"/>
    <n v="12757703.049999999"/>
    <n v="3412446.129999999"/>
    <n v="2000000"/>
    <s v="."/>
  </r>
  <r>
    <s v="1.5-01-2405_24624015_24132114"/>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1"/>
    <x v="5"/>
    <n v="14"/>
    <s v="EVENTUAL"/>
    <n v="0"/>
    <n v="0"/>
    <n v="1479595.2"/>
    <n v="1479595.2"/>
    <n v="1479595.2"/>
    <n v="1472993"/>
    <n v="1472993"/>
    <n v="-1479595.2"/>
    <n v="0"/>
    <n v="0"/>
    <n v="0"/>
    <n v="0"/>
    <n v="0"/>
    <n v="0"/>
    <n v="0"/>
    <m/>
    <n v="0"/>
    <n v="1663121.5899999999"/>
    <n v="-183526.39"/>
    <n v="1479595.1999999997"/>
    <n v="1479595.1999999997"/>
    <n v="0"/>
    <m/>
    <s v="."/>
  </r>
  <r>
    <s v="1.1-00-2405_24624015_241321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1"/>
    <x v="5"/>
    <n v="14"/>
    <s v="EVENTUAL"/>
    <n v="1696839.89"/>
    <n v="1512329.12"/>
    <n v="20486.72"/>
    <n v="20486.72"/>
    <n v="20486.72"/>
    <n v="20486.72"/>
    <n v="20486.72"/>
    <n v="1676353.17"/>
    <n v="0"/>
    <n v="184513.6"/>
    <n v="0"/>
    <n v="2.83"/>
    <n v="184510.77"/>
    <n v="1512326.29"/>
    <n v="-184513.59999999986"/>
    <m/>
    <n v="0"/>
    <m/>
    <n v="-1676353.17"/>
    <n v="-1676353.17"/>
    <n v="20486.719999999972"/>
    <n v="-2.9103830456733704E-11"/>
    <s v="."/>
    <s v="."/>
  </r>
  <r>
    <s v="1.1-00-2405_24624015_241321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1"/>
    <x v="5"/>
    <n v="13"/>
    <s v="PLANTILLA"/>
    <n v="23421.37"/>
    <n v="10516224.880000001"/>
    <n v="23260.11"/>
    <n v="23260.11"/>
    <n v="23260.11"/>
    <n v="23260.11"/>
    <n v="23260.11"/>
    <n v="161.2599999999984"/>
    <n v="0"/>
    <n v="2.83"/>
    <n v="0"/>
    <n v="10492806.34"/>
    <n v="-10492803.51"/>
    <n v="10936876.82"/>
    <n v="10913455.450000001"/>
    <m/>
    <n v="0"/>
    <m/>
    <n v="-161.26"/>
    <n v="-161.26"/>
    <n v="23260.11"/>
    <n v="0"/>
    <s v="."/>
    <s v="."/>
  </r>
  <r>
    <s v="1.6-01-2405_24624015_241322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2"/>
    <x v="6"/>
    <n v="14"/>
    <s v="EVENTUAL"/>
    <n v="16905722.420000002"/>
    <n v="0"/>
    <n v="198613.49"/>
    <n v="198613.49"/>
    <n v="198613.49"/>
    <n v="188761.29"/>
    <n v="188761.29"/>
    <n v="16707108.930000002"/>
    <n v="16905722.420000002"/>
    <n v="0"/>
    <n v="0"/>
    <n v="0"/>
    <n v="16905722.420000002"/>
    <n v="0"/>
    <n v="-16905722.420000002"/>
    <m/>
    <n v="0"/>
    <n v="3992620.44"/>
    <n v="-3992620.44"/>
    <n v="0"/>
    <n v="16905722.420000002"/>
    <n v="16707108.930000002"/>
    <s v="."/>
    <s v="."/>
  </r>
  <r>
    <s v="1.5-01-2405_24624015_24132214"/>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2"/>
    <x v="6"/>
    <n v="14"/>
    <s v="EVENTUAL"/>
    <n v="0"/>
    <n v="0"/>
    <n v="0"/>
    <n v="0"/>
    <n v="0"/>
    <n v="0"/>
    <n v="0"/>
    <n v="0"/>
    <m/>
    <m/>
    <m/>
    <m/>
    <m/>
    <n v="0"/>
    <n v="0"/>
    <m/>
    <n v="0"/>
    <n v="0"/>
    <m/>
    <n v="0"/>
    <n v="0"/>
    <n v="0"/>
    <s v="."/>
    <m/>
  </r>
  <r>
    <s v="1.5-01-2405_24624015_241322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2"/>
    <x v="6"/>
    <n v="13"/>
    <s v="PLANTILLA"/>
    <n v="107599629.75"/>
    <n v="0"/>
    <n v="5567975.75"/>
    <n v="5567975.75"/>
    <n v="5567975.75"/>
    <n v="5563885.4699999997"/>
    <n v="5563885.4699999997"/>
    <n v="102031654"/>
    <n v="107599629.75"/>
    <n v="0"/>
    <n v="0"/>
    <n v="0"/>
    <n v="107599629.75"/>
    <n v="0"/>
    <n v="-107599629.75"/>
    <m/>
    <n v="0"/>
    <m/>
    <n v="-8304.2999999999993"/>
    <n v="-8304.2999999999993"/>
    <n v="107591325.45"/>
    <n v="102023349.7"/>
    <s v="."/>
    <s v="."/>
  </r>
  <r>
    <s v="1.1-00-2405_24624015_241322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2"/>
    <x v="6"/>
    <n v="14"/>
    <s v="EVENTUAL"/>
    <n v="62676.46"/>
    <n v="15123264.68"/>
    <n v="62676.46"/>
    <n v="62676.46"/>
    <n v="62676.46"/>
    <n v="62676.46"/>
    <n v="62676.46"/>
    <n v="0"/>
    <n v="0"/>
    <n v="0"/>
    <n v="0"/>
    <n v="15060588.220000001"/>
    <n v="-15060588.220000001"/>
    <n v="15123262.9"/>
    <n v="15060586.439999999"/>
    <m/>
    <n v="0"/>
    <m/>
    <m/>
    <n v="0"/>
    <n v="62676.46"/>
    <n v="0"/>
    <s v="."/>
    <s v="."/>
  </r>
  <r>
    <s v="1.1-00-2405_24624015_241322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22"/>
    <x v="6"/>
    <n v="13"/>
    <s v="PLANTILLA"/>
    <n v="210001.87"/>
    <n v="105162275.34"/>
    <n v="218306.17"/>
    <n v="218306.17"/>
    <n v="218306.17"/>
    <n v="218306.17"/>
    <n v="218306.17"/>
    <n v="-8304.3000000000175"/>
    <n v="0"/>
    <n v="1.78"/>
    <n v="0"/>
    <n v="104952275.25"/>
    <n v="-104952273.47"/>
    <n v="109368768.2"/>
    <n v="109158766.33"/>
    <m/>
    <n v="0"/>
    <m/>
    <n v="8304.2999999999993"/>
    <n v="8304.2999999999993"/>
    <n v="218306.16999999998"/>
    <n v="0"/>
    <s v="."/>
    <s v="."/>
  </r>
  <r>
    <s v="1.6-01-2405_24624015_2413310"/>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31"/>
    <x v="7"/>
    <n v="0"/>
    <s v="SIN DESCRIPCIÓN PARA DESTINOS 00"/>
    <n v="0"/>
    <n v="0"/>
    <n v="261160.7"/>
    <n v="261160.7"/>
    <n v="261160.7"/>
    <n v="261160.7"/>
    <n v="261160.7"/>
    <n v="-261160.7"/>
    <n v="0"/>
    <n v="0"/>
    <n v="0"/>
    <n v="0"/>
    <n v="0"/>
    <n v="0"/>
    <n v="0"/>
    <m/>
    <n v="0"/>
    <m/>
    <n v="261160.7"/>
    <n v="261160.7"/>
    <n v="261160.7"/>
    <n v="0"/>
    <s v="."/>
    <s v="."/>
  </r>
  <r>
    <s v="1.1-00-2405_24624015_24133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31"/>
    <x v="7"/>
    <n v="0"/>
    <s v="SIN DESCRIPCIÓN PARA DESTINOS 00"/>
    <n v="700000"/>
    <n v="700000"/>
    <n v="210546.86"/>
    <n v="210546.86"/>
    <n v="210546.86"/>
    <n v="210546.86"/>
    <n v="210546.86"/>
    <n v="489453.14"/>
    <n v="0"/>
    <n v="0"/>
    <n v="0"/>
    <n v="0"/>
    <n v="0"/>
    <n v="700000"/>
    <n v="0"/>
    <m/>
    <n v="0"/>
    <m/>
    <n v="-489453.14"/>
    <n v="-489453.14"/>
    <n v="210546.86"/>
    <n v="0"/>
    <s v="."/>
    <s v="."/>
  </r>
  <r>
    <s v="1.5-01-2405_24624015_24133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31"/>
    <x v="7"/>
    <n v="0"/>
    <s v="SIN DESCRIPCIÓN PARA DESTINOS 00"/>
    <n v="0"/>
    <n v="0"/>
    <n v="0"/>
    <n v="0"/>
    <n v="0"/>
    <n v="0"/>
    <n v="0"/>
    <n v="0"/>
    <n v="0"/>
    <n v="0"/>
    <n v="0"/>
    <n v="0"/>
    <n v="0"/>
    <n v="0"/>
    <n v="0"/>
    <m/>
    <n v="0"/>
    <n v="228292.44"/>
    <n v="0"/>
    <n v="228292.44"/>
    <n v="228292.44"/>
    <n v="228292.44"/>
    <s v="."/>
    <m/>
  </r>
  <r>
    <s v="1.6-01-2405_24624015_2413410"/>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41"/>
    <x v="8"/>
    <n v="0"/>
    <s v="SIN DESCRIPCIÓN PARA DESTINOS 00"/>
    <n v="0"/>
    <n v="0"/>
    <n v="455245"/>
    <n v="455245"/>
    <n v="455245"/>
    <n v="455245"/>
    <n v="455245"/>
    <n v="-455245"/>
    <n v="0"/>
    <n v="0"/>
    <n v="0"/>
    <n v="0"/>
    <n v="0"/>
    <n v="0"/>
    <n v="0"/>
    <m/>
    <n v="0"/>
    <m/>
    <n v="455245"/>
    <n v="455245"/>
    <n v="455245"/>
    <n v="0"/>
    <s v="."/>
    <s v="."/>
  </r>
  <r>
    <s v="1.5-01-2405_24624015_24134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41"/>
    <x v="8"/>
    <n v="0"/>
    <s v="SIN DESCRIPCIÓN PARA DESTINOS 00"/>
    <n v="0"/>
    <n v="0"/>
    <n v="51823.8"/>
    <n v="51823.8"/>
    <n v="51823.8"/>
    <n v="51823.8"/>
    <n v="51823.8"/>
    <n v="-51823.8"/>
    <n v="0"/>
    <n v="0"/>
    <n v="0"/>
    <n v="0"/>
    <n v="0"/>
    <n v="0"/>
    <n v="0"/>
    <m/>
    <n v="0"/>
    <n v="6920373.2000000002"/>
    <m/>
    <n v="6920373.2000000002"/>
    <n v="6920373.2000000002"/>
    <n v="6868549.4000000004"/>
    <s v="."/>
    <s v="."/>
  </r>
  <r>
    <s v="1.1-00-2405_24624015_24134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341"/>
    <x v="8"/>
    <n v="0"/>
    <s v="SIN DESCRIPCIÓN PARA DESTINOS 00"/>
    <n v="7500000"/>
    <n v="7500000"/>
    <n v="124381.8"/>
    <n v="124381.8"/>
    <n v="124381.8"/>
    <n v="124381.8"/>
    <n v="124381.8"/>
    <n v="7375618.2000000002"/>
    <n v="0"/>
    <n v="0"/>
    <n v="0"/>
    <n v="0"/>
    <n v="0"/>
    <n v="7500000"/>
    <n v="0"/>
    <m/>
    <n v="0"/>
    <m/>
    <n v="-7375618.2000000002"/>
    <n v="-7375618.2000000002"/>
    <n v="124381.79999999981"/>
    <n v="-1.8917489796876907E-10"/>
    <s v="."/>
    <s v="."/>
  </r>
  <r>
    <s v="1.6-01-2405_24624015_241411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11"/>
    <x v="9"/>
    <n v="14"/>
    <s v="EVENTUAL"/>
    <n v="0"/>
    <n v="0"/>
    <n v="755457.27"/>
    <n v="755457.27"/>
    <n v="755457.27"/>
    <n v="755457.27"/>
    <n v="755457.27"/>
    <n v="-755457.27"/>
    <n v="0"/>
    <n v="0"/>
    <n v="0"/>
    <n v="0"/>
    <n v="0"/>
    <n v="0"/>
    <n v="0"/>
    <m/>
    <n v="0"/>
    <n v="3350953.8100000005"/>
    <n v="755457.27"/>
    <n v="4106411.0800000005"/>
    <n v="4106411.0800000005"/>
    <n v="3350953.8100000005"/>
    <s v="."/>
    <s v="."/>
  </r>
  <r>
    <s v="1.5-01-2405_24624015_241411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11"/>
    <x v="9"/>
    <n v="13"/>
    <s v="PLANTILLA"/>
    <n v="43081390.539999999"/>
    <n v="0"/>
    <n v="17240578.550000001"/>
    <n v="17240578.550000001"/>
    <n v="17240578.550000001"/>
    <n v="17240578.550000001"/>
    <n v="17240578.550000001"/>
    <n v="25840811.989999998"/>
    <n v="43081390.539999999"/>
    <n v="0"/>
    <n v="0"/>
    <n v="0"/>
    <n v="43081390.539999999"/>
    <n v="0"/>
    <n v="-43081390.539999999"/>
    <m/>
    <n v="0"/>
    <m/>
    <n v="-42.4"/>
    <n v="-42.4"/>
    <n v="43081348.140000001"/>
    <n v="25840769.59"/>
    <s v="."/>
    <s v="."/>
  </r>
  <r>
    <s v="1.5-01-2405_24624015_24141114"/>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11"/>
    <x v="9"/>
    <n v="14"/>
    <s v="EVENTUAL"/>
    <n v="0"/>
    <n v="0"/>
    <n v="1959014.55"/>
    <n v="1959014.55"/>
    <n v="1959014.55"/>
    <n v="1959014.55"/>
    <n v="1959014.55"/>
    <n v="-1959014.55"/>
    <n v="0"/>
    <n v="0"/>
    <n v="0"/>
    <n v="0"/>
    <n v="0"/>
    <n v="0"/>
    <n v="0"/>
    <m/>
    <n v="0"/>
    <n v="1959014.55"/>
    <m/>
    <n v="1959014.55"/>
    <n v="1959014.55"/>
    <n v="0"/>
    <s v="."/>
    <s v="."/>
  </r>
  <r>
    <s v="1.1-00-2405_24624015_241411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11"/>
    <x v="9"/>
    <n v="14"/>
    <s v="EVENTUAL"/>
    <n v="7330348.3200000003"/>
    <n v="6533249.9100000001"/>
    <n v="1264922.69"/>
    <n v="1264922.69"/>
    <n v="1264922.69"/>
    <n v="1264922.69"/>
    <n v="1264922.69"/>
    <n v="6065425.6300000008"/>
    <n v="0"/>
    <n v="797098.75"/>
    <n v="0"/>
    <n v="0.34"/>
    <n v="797098.41"/>
    <n v="6533249.5700000003"/>
    <n v="-797098.75"/>
    <m/>
    <n v="0"/>
    <m/>
    <n v="-6065425.6299999999"/>
    <n v="-6065425.6299999999"/>
    <n v="1264922.6900000004"/>
    <n v="0"/>
    <s v="."/>
    <s v="."/>
  </r>
  <r>
    <s v="1.1-00-2405_24624015_241411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11"/>
    <x v="9"/>
    <n v="13"/>
    <s v="PLANTILLA"/>
    <n v="3492370.32"/>
    <n v="45430103.369999997"/>
    <n v="3492412.72"/>
    <n v="3492412.72"/>
    <n v="3492412.72"/>
    <n v="3492412.72"/>
    <n v="3492412.72"/>
    <n v="-42.400000000372529"/>
    <n v="0"/>
    <n v="0.34"/>
    <n v="0"/>
    <n v="41937733.390000001"/>
    <n v="-41937733.049999997"/>
    <n v="47247307.859999999"/>
    <n v="43754937.539999999"/>
    <m/>
    <n v="0"/>
    <m/>
    <n v="42.4"/>
    <n v="42.4"/>
    <n v="3492412.7199999997"/>
    <n v="0"/>
    <s v="."/>
    <s v="."/>
  </r>
  <r>
    <s v="1.6-01-2405_24624015_241421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21"/>
    <x v="10"/>
    <n v="14"/>
    <s v="EVENTUAL"/>
    <n v="2877107.6"/>
    <n v="0"/>
    <n v="1753895.78"/>
    <n v="1753895.78"/>
    <n v="1753895.78"/>
    <n v="1753895.78"/>
    <n v="1753895.78"/>
    <n v="1123211.82"/>
    <n v="2877107.6"/>
    <n v="0"/>
    <n v="0"/>
    <n v="0"/>
    <n v="2877107.6"/>
    <n v="0"/>
    <n v="-2877107.6"/>
    <m/>
    <n v="0"/>
    <n v="325740.93"/>
    <m/>
    <n v="325740.93"/>
    <n v="3202848.5300000003"/>
    <n v="1448952.7500000002"/>
    <s v="."/>
    <s v="."/>
  </r>
  <r>
    <s v="1.5-01-2405_24624015_24142114"/>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21"/>
    <x v="10"/>
    <n v="14"/>
    <s v="EVENTUAL"/>
    <n v="0"/>
    <n v="0"/>
    <n v="0"/>
    <n v="0"/>
    <n v="0"/>
    <n v="0"/>
    <n v="0"/>
    <n v="0"/>
    <n v="0"/>
    <n v="0"/>
    <n v="0"/>
    <n v="0"/>
    <n v="0"/>
    <n v="0"/>
    <n v="0"/>
    <m/>
    <n v="0"/>
    <n v="0"/>
    <m/>
    <n v="0"/>
    <n v="0"/>
    <n v="0"/>
    <s v="."/>
    <m/>
  </r>
  <r>
    <s v="1.5-01-2405_24624015_241421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21"/>
    <x v="10"/>
    <n v="13"/>
    <s v="PLANTILLA"/>
    <n v="21639111"/>
    <n v="0"/>
    <n v="8816575.6600000001"/>
    <n v="8816575.6600000001"/>
    <n v="8816575.6600000001"/>
    <n v="8816575.6600000001"/>
    <n v="8816575.6600000001"/>
    <n v="12822535.34"/>
    <n v="21639111"/>
    <n v="0"/>
    <n v="0"/>
    <n v="0"/>
    <n v="21639111"/>
    <n v="0"/>
    <n v="-21639111"/>
    <m/>
    <n v="0"/>
    <m/>
    <m/>
    <n v="0"/>
    <n v="21639111"/>
    <n v="12822535.34"/>
    <s v="."/>
    <s v="."/>
  </r>
  <r>
    <s v="1.1-00-2405_24624015_241421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21"/>
    <x v="10"/>
    <n v="14"/>
    <s v="EVENTUAL"/>
    <n v="788066.56"/>
    <n v="3266624.41"/>
    <n v="462325.63"/>
    <n v="462325.63"/>
    <n v="462325.63"/>
    <n v="462325.63"/>
    <n v="462325.63"/>
    <n v="325740.93000000005"/>
    <n v="0"/>
    <n v="0.38"/>
    <n v="0"/>
    <n v="2478558.23"/>
    <n v="-2478557.85"/>
    <n v="3266624.79"/>
    <n v="2478558.23"/>
    <m/>
    <n v="0"/>
    <m/>
    <n v="-325740.93"/>
    <n v="-325740.93"/>
    <n v="462325.63000000006"/>
    <n v="0"/>
    <s v="."/>
    <s v="."/>
  </r>
  <r>
    <s v="1.1-00-2405_24624015_241421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21"/>
    <x v="10"/>
    <n v="13"/>
    <s v="PLANTILLA"/>
    <n v="1647769.43"/>
    <n v="22715052.239999998"/>
    <n v="1647769.43"/>
    <n v="1647769.43"/>
    <n v="1647769.43"/>
    <n v="1647769.43"/>
    <n v="1647769.43"/>
    <n v="0"/>
    <n v="0"/>
    <n v="0"/>
    <n v="0"/>
    <n v="21067282.809999999"/>
    <n v="-21067282.809999999"/>
    <n v="23623653.93"/>
    <n v="21975884.5"/>
    <m/>
    <n v="0"/>
    <m/>
    <m/>
    <n v="0"/>
    <n v="1647769.43"/>
    <n v="0"/>
    <s v="."/>
    <s v="."/>
  </r>
  <r>
    <s v="1.6-01-2405_24624015_241431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1"/>
    <x v="11"/>
    <n v="14"/>
    <s v="EVENTUAL"/>
    <n v="0"/>
    <n v="0"/>
    <n v="250770.41"/>
    <n v="250770.41"/>
    <n v="250770.41"/>
    <n v="250770.41"/>
    <n v="250770.41"/>
    <n v="-250770.41"/>
    <n v="0"/>
    <n v="0"/>
    <n v="0"/>
    <n v="0"/>
    <n v="0"/>
    <n v="0"/>
    <n v="0"/>
    <m/>
    <n v="0"/>
    <n v="980439.15"/>
    <n v="250770.41"/>
    <n v="1231209.56"/>
    <n v="1231209.56"/>
    <n v="980439.15"/>
    <s v="."/>
    <s v="."/>
  </r>
  <r>
    <s v="1.5-01-2405_24624015_241431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1"/>
    <x v="11"/>
    <n v="13"/>
    <s v="PLANTILLA"/>
    <n v="13831302.199999999"/>
    <n v="0"/>
    <n v="5808313.2800000003"/>
    <n v="5808313.2800000003"/>
    <n v="5808313.2800000003"/>
    <n v="5808313.2800000003"/>
    <n v="5808313.2800000003"/>
    <n v="8022988.919999999"/>
    <n v="13831302.199999999"/>
    <n v="0"/>
    <n v="0"/>
    <n v="0"/>
    <n v="13831302.199999999"/>
    <n v="0"/>
    <n v="-13831302.199999999"/>
    <m/>
    <n v="0"/>
    <m/>
    <n v="-45.18"/>
    <n v="-45.18"/>
    <n v="13831257.02"/>
    <n v="8022943.7399999993"/>
    <s v="."/>
    <s v="."/>
  </r>
  <r>
    <s v="1.5-01-2405_24624015_24143114"/>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1"/>
    <x v="11"/>
    <n v="14"/>
    <s v="EVENTUAL"/>
    <n v="0"/>
    <n v="0"/>
    <n v="697726.57"/>
    <n v="697726.57"/>
    <n v="697726.57"/>
    <n v="697726.57"/>
    <n v="697726.57"/>
    <n v="-697726.57"/>
    <n v="0"/>
    <n v="0"/>
    <n v="0"/>
    <n v="0"/>
    <n v="0"/>
    <n v="0"/>
    <n v="0"/>
    <m/>
    <n v="0"/>
    <n v="697726.57"/>
    <m/>
    <n v="697726.57"/>
    <n v="697726.57"/>
    <n v="0"/>
    <s v="."/>
    <s v="."/>
  </r>
  <r>
    <s v="1.1-00-2405_24624015_241431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1"/>
    <x v="11"/>
    <n v="14"/>
    <s v="EVENTUAL"/>
    <n v="2443449.44"/>
    <n v="2177747.44"/>
    <n v="514513.31"/>
    <n v="514513.31"/>
    <n v="514513.31"/>
    <n v="514513.31"/>
    <n v="514513.31"/>
    <n v="1928936.13"/>
    <n v="0"/>
    <n v="265702"/>
    <n v="0"/>
    <n v="0"/>
    <n v="265702"/>
    <n v="2177748.86"/>
    <n v="-265700.58000000007"/>
    <m/>
    <n v="0"/>
    <m/>
    <n v="-1928936.13"/>
    <n v="-1928936.13"/>
    <n v="514513.31000000006"/>
    <n v="0"/>
    <s v="."/>
    <s v="."/>
  </r>
  <r>
    <s v="1.1-00-2405_24624015_241431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1"/>
    <x v="11"/>
    <n v="13"/>
    <s v="PLANTILLA"/>
    <n v="1693284.75"/>
    <n v="15143370.32"/>
    <n v="1693329.93"/>
    <n v="1693329.93"/>
    <n v="1693329.93"/>
    <n v="1693329.93"/>
    <n v="1693329.93"/>
    <n v="-45.179999999934807"/>
    <n v="0"/>
    <n v="0"/>
    <n v="0"/>
    <n v="13450085.57"/>
    <n v="-13450085.57"/>
    <n v="15749102.619999999"/>
    <n v="14055817.869999999"/>
    <m/>
    <n v="0"/>
    <m/>
    <n v="45.18"/>
    <n v="45.18"/>
    <n v="1693329.93"/>
    <n v="0"/>
    <s v="."/>
    <s v="."/>
  </r>
  <r>
    <s v="1.6-01-2405_24624015_24143214"/>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2"/>
    <x v="12"/>
    <n v="14"/>
    <s v="EVENTUAL"/>
    <n v="16828326.399999999"/>
    <n v="0"/>
    <n v="10570429.59"/>
    <n v="10570429.59"/>
    <n v="10570429.59"/>
    <n v="10570429.59"/>
    <n v="10570429.59"/>
    <n v="6257896.8099999987"/>
    <n v="16828326.399999999"/>
    <n v="0"/>
    <n v="0"/>
    <n v="0"/>
    <n v="16828326.399999999"/>
    <n v="0"/>
    <n v="-16828326.399999999"/>
    <m/>
    <n v="0"/>
    <m/>
    <m/>
    <n v="0"/>
    <n v="16828326.399999999"/>
    <n v="6257896.8099999987"/>
    <s v="."/>
    <s v="."/>
  </r>
  <r>
    <s v="1.5-01-2405_24624015_24143213"/>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2"/>
    <x v="12"/>
    <n v="13"/>
    <s v="PLANTILLA"/>
    <n v="126228154.03"/>
    <n v="0"/>
    <n v="52689485.140000001"/>
    <n v="52689485.140000001"/>
    <n v="52689485.140000001"/>
    <n v="52689485.140000001"/>
    <n v="52689485.140000001"/>
    <n v="73538668.890000001"/>
    <n v="126228154.03"/>
    <n v="0"/>
    <n v="0"/>
    <n v="0"/>
    <n v="126228154.03"/>
    <n v="0"/>
    <n v="-126228154.03"/>
    <m/>
    <n v="0"/>
    <m/>
    <n v="-2000000"/>
    <n v="-2000000"/>
    <n v="124228154.03"/>
    <n v="71538668.890000001"/>
    <s v="."/>
    <s v="."/>
  </r>
  <r>
    <s v="1.1-00-2405_24624015_24143214"/>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2"/>
    <x v="12"/>
    <n v="14"/>
    <s v="EVENTUAL"/>
    <n v="4551856.1900000004"/>
    <n v="19055325.550000001"/>
    <n v="4551856.1900000004"/>
    <n v="4551856.1900000004"/>
    <n v="4551856.1900000004"/>
    <n v="4551856.1900000004"/>
    <n v="4551856.1900000004"/>
    <n v="0"/>
    <n v="0"/>
    <n v="0"/>
    <n v="0"/>
    <n v="14503469.359999999"/>
    <n v="-14503469.359999999"/>
    <n v="19055311.25"/>
    <n v="14503455.059999999"/>
    <m/>
    <n v="0"/>
    <m/>
    <m/>
    <n v="0"/>
    <n v="4551856.1900000004"/>
    <n v="0"/>
    <s v="."/>
    <s v="."/>
  </r>
  <r>
    <s v="1.1-00-2405_24624015_24143213"/>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32"/>
    <x v="12"/>
    <n v="13"/>
    <s v="PLANTILLA"/>
    <n v="9611981.8100000005"/>
    <n v="132504454.87"/>
    <n v="9611981.8100000005"/>
    <n v="9611981.8100000005"/>
    <n v="9611981.8100000005"/>
    <n v="9611981.8100000005"/>
    <n v="9611981.8100000005"/>
    <n v="0"/>
    <n v="0"/>
    <n v="14.3"/>
    <n v="0"/>
    <n v="122892487.36"/>
    <n v="-122892473.06"/>
    <n v="137804647.94"/>
    <n v="128192666.13"/>
    <m/>
    <n v="0"/>
    <m/>
    <m/>
    <n v="0"/>
    <n v="9611981.8100000005"/>
    <n v="0"/>
    <s v="."/>
    <s v="."/>
  </r>
  <r>
    <s v="1.1-00-2405_24624015_24144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41"/>
    <x v="13"/>
    <n v="0"/>
    <s v="SIN DESCRIPCIÓN PARA DESTINOS 00"/>
    <n v="13616211"/>
    <n v="13616211"/>
    <n v="11088589.48"/>
    <n v="11088589.48"/>
    <n v="11088589.48"/>
    <n v="11088589.48"/>
    <n v="11088589.48"/>
    <n v="2527621.5199999996"/>
    <n v="0"/>
    <n v="0"/>
    <n v="0"/>
    <n v="0"/>
    <n v="0"/>
    <n v="14298588"/>
    <n v="682377"/>
    <m/>
    <n v="0"/>
    <m/>
    <n v="-2527621.52"/>
    <n v="-2527621.52"/>
    <n v="11088589.48"/>
    <n v="0"/>
    <s v="."/>
    <s v="."/>
  </r>
  <r>
    <s v="1.5-01-2405_24624015_24144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441"/>
    <x v="13"/>
    <n v="0"/>
    <s v="SIN DESCRIPCIÓN PARA DESTINOS 00"/>
    <n v="0"/>
    <n v="0"/>
    <n v="0"/>
    <n v="0"/>
    <n v="0"/>
    <n v="0"/>
    <n v="0"/>
    <n v="0"/>
    <m/>
    <m/>
    <m/>
    <m/>
    <m/>
    <n v="0"/>
    <n v="0"/>
    <m/>
    <n v="0"/>
    <n v="2527621.52"/>
    <m/>
    <n v="2527621.52"/>
    <n v="2527621.52"/>
    <n v="2527621.52"/>
    <s v="."/>
    <m/>
  </r>
  <r>
    <s v="1.1-00-2405_24624015_24152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521"/>
    <x v="14"/>
    <n v="0"/>
    <s v="SIN DESCRIPCIÓN PARA DESTINOS 00"/>
    <n v="5373789"/>
    <n v="5373789"/>
    <n v="1119343.1200000001"/>
    <n v="1119343.1200000001"/>
    <n v="1119343.1200000001"/>
    <n v="1119343.1200000001"/>
    <n v="1119343.1200000001"/>
    <n v="4254445.88"/>
    <n v="0"/>
    <n v="0"/>
    <n v="0"/>
    <n v="0"/>
    <n v="0"/>
    <n v="5373789"/>
    <n v="0"/>
    <m/>
    <n v="0"/>
    <m/>
    <n v="-4254445.88"/>
    <n v="-4254445.88"/>
    <n v="1119343.1200000001"/>
    <n v="0"/>
    <s v="."/>
    <s v="."/>
  </r>
  <r>
    <s v="1.5-01-2405_24624015_24152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521"/>
    <x v="14"/>
    <n v="0"/>
    <s v="SIN DESCRIPCIÓN PARA DESTINOS 00"/>
    <n v="0"/>
    <n v="0"/>
    <n v="0"/>
    <n v="0"/>
    <n v="0"/>
    <n v="0"/>
    <n v="0"/>
    <m/>
    <m/>
    <m/>
    <m/>
    <m/>
    <m/>
    <n v="0"/>
    <n v="0"/>
    <m/>
    <n v="0"/>
    <n v="4254445.88"/>
    <m/>
    <n v="4254445.88"/>
    <n v="4254445.88"/>
    <n v="4254445.88"/>
    <s v="."/>
    <m/>
  </r>
  <r>
    <s v="1.5-01-2405_24624015_2415910"/>
    <s v="1.5-01-24"/>
    <x v="2"/>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591"/>
    <x v="15"/>
    <n v="0"/>
    <s v="SIN DESCRIPCIÓN PARA DESTINOS 00"/>
    <n v="26931853.66"/>
    <n v="0"/>
    <n v="3604117.94"/>
    <n v="3604117.94"/>
    <n v="3604117.94"/>
    <n v="3604097.94"/>
    <n v="3604097.94"/>
    <n v="23327735.719999999"/>
    <n v="26931853.66"/>
    <n v="0"/>
    <n v="0"/>
    <n v="0"/>
    <n v="26931853.66"/>
    <n v="0"/>
    <n v="-26931853.66"/>
    <m/>
    <n v="0"/>
    <n v="5852604.46"/>
    <n v="10000000"/>
    <n v="15852604.460000001"/>
    <n v="42784458.120000005"/>
    <n v="39180340.180000007"/>
    <s v="."/>
    <s v="."/>
  </r>
  <r>
    <s v="1.1-00-2405_24624015_24159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591"/>
    <x v="15"/>
    <n v="0"/>
    <s v="SIN DESCRIPCIÓN PARA DESTINOS 00"/>
    <n v="13747318.16"/>
    <n v="38357222.049999997"/>
    <n v="7894713.7000000002"/>
    <n v="7894713.7000000002"/>
    <n v="7894713.7000000002"/>
    <n v="7894713.7000000002"/>
    <n v="7894713.7000000002"/>
    <n v="5852604.46"/>
    <n v="0"/>
    <n v="0.16"/>
    <n v="0"/>
    <n v="24609904.050000001"/>
    <n v="-24609903.890000001"/>
    <n v="38357222.210000001"/>
    <n v="24609904.050000001"/>
    <m/>
    <n v="0"/>
    <m/>
    <n v="-5852604.46"/>
    <n v="-5852604.46"/>
    <n v="7894713.7000000002"/>
    <n v="0"/>
    <s v="."/>
    <s v="."/>
  </r>
  <r>
    <s v="1.6-01-2405_24624015_2415910"/>
    <s v="1.6-01-24"/>
    <x v="0"/>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591"/>
    <x v="15"/>
    <n v="0"/>
    <s v="SIN DESCRIPCIÓN PARA DESTINOS 00"/>
    <n v="73756599.290000007"/>
    <n v="73756599.450000003"/>
    <n v="50459402.549999997"/>
    <n v="50459402.549999997"/>
    <n v="39063985.100000001"/>
    <n v="32965249.440000001"/>
    <n v="32965249.440000001"/>
    <n v="23297196.74000001"/>
    <n v="0"/>
    <n v="0"/>
    <n v="0"/>
    <n v="0.16"/>
    <n v="-0.16"/>
    <n v="73756599.290000007"/>
    <n v="0"/>
    <m/>
    <n v="0"/>
    <m/>
    <n v="-10000000"/>
    <n v="-10000000"/>
    <n v="63756599.290000007"/>
    <n v="13297196.74000001"/>
    <s v="."/>
    <s v="."/>
  </r>
  <r>
    <s v="2.6-01-2405_24624015_2417110"/>
    <s v="2.6-01-24"/>
    <x v="3"/>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0"/>
    <s v="SERVICIOS PERSONALES"/>
    <n v="1711"/>
    <x v="16"/>
    <n v="0"/>
    <s v="SIN DESCRIPCIÓN PARA DESTINOS 00"/>
    <n v="22000000"/>
    <n v="0"/>
    <n v="10049740.050000001"/>
    <n v="10049740.050000001"/>
    <n v="10049740.050000001"/>
    <n v="10049740.050000001"/>
    <n v="10049740.050000001"/>
    <n v="11950259.949999999"/>
    <n v="22000000"/>
    <n v="0"/>
    <n v="0"/>
    <n v="0"/>
    <n v="22000000"/>
    <n v="0"/>
    <n v="-22000000"/>
    <m/>
    <n v="0"/>
    <m/>
    <m/>
    <n v="0"/>
    <n v="22000000"/>
    <n v="11950259.949999999"/>
    <s v="."/>
    <s v="."/>
  </r>
  <r>
    <s v="1.1-00-2402_2417007_24211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1"/>
    <s v="MATERIALES Y SUMINISTROS"/>
    <n v="2111"/>
    <x v="17"/>
    <n v="0"/>
    <s v="SIN DESCRIPCIÓN PARA DESTINOS 00"/>
    <n v="0"/>
    <n v="0"/>
    <n v="0"/>
    <n v="0"/>
    <n v="0"/>
    <n v="0"/>
    <n v="0"/>
    <n v="0"/>
    <n v="0"/>
    <n v="0"/>
    <n v="0"/>
    <n v="0"/>
    <n v="0"/>
    <n v="50000"/>
    <n v="50000"/>
    <m/>
    <n v="0"/>
    <m/>
    <m/>
    <n v="0"/>
    <n v="0"/>
    <n v="0"/>
    <s v="PRESUPUESTO SOLICITADO PARA LA ADQUISICION DE CAJAS PARA ARCHIVO PC50 Y AA40 PARA LAS DIRECCIONES ARCHIVO MUNICIPAL Y REGISTRO CIVIL"/>
    <s v="PARTIDA CONCENTRADA"/>
  </r>
  <r>
    <s v="1.1-00-2402_24114010_24211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111"/>
    <x v="17"/>
    <n v="0"/>
    <s v="SIN DESCRIPCIÓN PARA DESTINOS 00"/>
    <n v="29000"/>
    <n v="0"/>
    <n v="26953.54"/>
    <n v="23055.94"/>
    <n v="3814.74"/>
    <n v="0"/>
    <n v="0"/>
    <n v="2046.4599999999991"/>
    <n v="0"/>
    <n v="29000"/>
    <n v="0"/>
    <n v="0"/>
    <n v="29000"/>
    <n v="50000"/>
    <n v="21000"/>
    <m/>
    <n v="0"/>
    <n v="21000"/>
    <m/>
    <n v="21000"/>
    <n v="50000"/>
    <n v="23046.46"/>
    <s v="Adquisición de articulos diversos para la operación de los talleres y actividades en la Red de Bases tales como adquisición de artículos de dibujo, engrápadoras, cestos de basura, papelería, entre otros. "/>
    <s v="."/>
  </r>
  <r>
    <s v="1.1-00-2402_24116010_24211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1"/>
    <s v="MATERIALES Y SUMINISTROS"/>
    <n v="2111"/>
    <x v="17"/>
    <n v="0"/>
    <s v="SIN DESCRIPCIÓN PARA DESTINOS 00"/>
    <n v="27000"/>
    <n v="0"/>
    <n v="15250.31"/>
    <n v="2518.15"/>
    <n v="2518.15"/>
    <n v="0"/>
    <n v="0"/>
    <n v="11749.69"/>
    <n v="0"/>
    <n v="14000"/>
    <n v="0"/>
    <n v="0"/>
    <n v="14000"/>
    <n v="20000"/>
    <n v="-7000"/>
    <m/>
    <n v="0"/>
    <m/>
    <m/>
    <n v="0"/>
    <n v="27000"/>
    <n v="11749.69"/>
    <s v="Materiales de papeleria para la ejecución del Programa, así como su comprobación."/>
    <s v="."/>
  </r>
  <r>
    <s v="1.1-00-2404_24618012_2421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111"/>
    <x v="17"/>
    <n v="0"/>
    <s v="SIN DESCRIPCIÓN PARA DESTINOS 00"/>
    <n v="11914"/>
    <n v="0"/>
    <n v="11912.34"/>
    <n v="11912.34"/>
    <n v="11912.34"/>
    <n v="11912.34"/>
    <n v="11912.34"/>
    <n v="1.6599999999998545"/>
    <n v="0"/>
    <n v="13011"/>
    <n v="0"/>
    <n v="1097"/>
    <n v="11914"/>
    <n v="65811.5"/>
    <n v="53897.5"/>
    <m/>
    <n v="0"/>
    <n v="62000"/>
    <m/>
    <n v="62000"/>
    <n v="73914"/>
    <n v="62001.66"/>
    <s v="."/>
    <s v="."/>
  </r>
  <r>
    <s v="1.1-00-2405_24621015_2421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111"/>
    <x v="17"/>
    <n v="0"/>
    <s v="SIN DESCRIPCIÓN PARA DESTINOS 00"/>
    <n v="3463213.18"/>
    <n v="3474000"/>
    <n v="2006423.53"/>
    <n v="1219419.52"/>
    <n v="1199419.51"/>
    <n v="821026.93"/>
    <n v="821026.93"/>
    <n v="1456789.6500000001"/>
    <n v="0"/>
    <n v="11000"/>
    <n v="0"/>
    <n v="11050"/>
    <n v="-50"/>
    <n v="3574000"/>
    <n v="110786.81999999983"/>
    <m/>
    <n v="0"/>
    <m/>
    <m/>
    <n v="0"/>
    <n v="3463213.18"/>
    <n v="1456789.6500000001"/>
    <s v="."/>
    <s v="PAPELERIA PARA BIBLIOTECAS 2/02/2024"/>
  </r>
  <r>
    <s v="1.1-00-2417_24456037_24211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111"/>
    <x v="17"/>
    <s v="0"/>
    <s v="SIN DESCRIPCIÓN PARA DESTINOS 00"/>
    <n v="0"/>
    <n v="0"/>
    <n v="0"/>
    <n v="0"/>
    <n v="0"/>
    <n v="0"/>
    <n v="0"/>
    <n v="0"/>
    <n v="0"/>
    <n v="0"/>
    <n v="0"/>
    <n v="0"/>
    <n v="0"/>
    <n v="21657"/>
    <n v="21657"/>
    <m/>
    <n v="0"/>
    <m/>
    <m/>
    <n v="0"/>
    <n v="0"/>
    <n v="0"/>
    <s v="Compra de artículos de papelería para las necesidades administrativas de la Unidad de Acopio y Salud Animal del Municipio de Tlajomulco de Zúñiga, Jalisco, (UNASAM)."/>
    <s v="CONCENTRADA"/>
  </r>
  <r>
    <s v="1.1-00-2402_24114010_24212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121"/>
    <x v="18"/>
    <n v="0"/>
    <s v="SIN DESCRIPCIÓN PARA DESTINOS 00"/>
    <n v="0"/>
    <n v="70000"/>
    <n v="0"/>
    <n v="0"/>
    <n v="0"/>
    <n v="0"/>
    <n v="0"/>
    <n v="0"/>
    <n v="0"/>
    <n v="0"/>
    <n v="0"/>
    <n v="70000"/>
    <n v="-70000"/>
    <n v="70000"/>
    <n v="70000"/>
    <m/>
    <n v="0"/>
    <m/>
    <m/>
    <n v="0"/>
    <n v="0"/>
    <n v="0"/>
    <s v="Adquisición de tintas, fijadores y demás material de impresión utilizado en el taller de serigrafía y grabado."/>
    <s v="."/>
  </r>
  <r>
    <s v="1.1-00-2402_24116010_24212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1"/>
    <s v="MATERIALES Y SUMINISTROS"/>
    <n v="2121"/>
    <x v="18"/>
    <n v="0"/>
    <s v="SIN DESCRIPCIÓN PARA DESTINOS 00"/>
    <n v="0"/>
    <n v="0"/>
    <n v="0"/>
    <n v="0"/>
    <n v="0"/>
    <n v="0"/>
    <n v="0"/>
    <n v="0"/>
    <n v="0"/>
    <n v="13000"/>
    <n v="0"/>
    <n v="0"/>
    <n v="13000"/>
    <n v="0"/>
    <n v="0"/>
    <m/>
    <n v="0"/>
    <m/>
    <m/>
    <n v="0"/>
    <n v="0"/>
    <n v="0"/>
    <s v="."/>
    <s v="."/>
  </r>
  <r>
    <s v="1.1-00-2402_24311009_24213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131"/>
    <x v="19"/>
    <n v="0"/>
    <s v="SIN DESCRIPCIÓN PARA DESTINOS 00"/>
    <n v="2000000"/>
    <n v="1000000"/>
    <n v="1017600"/>
    <n v="20000"/>
    <n v="0"/>
    <n v="0"/>
    <n v="0"/>
    <n v="982400"/>
    <n v="0"/>
    <n v="1000000"/>
    <n v="0"/>
    <n v="0"/>
    <n v="1000000"/>
    <n v="2000000"/>
    <n v="0"/>
    <m/>
    <n v="0"/>
    <m/>
    <m/>
    <n v="0"/>
    <n v="2000000"/>
    <n v="982400"/>
    <s v="Se solicita la asignación de techo presupuestal para la Actualización, Desarrollo, y culminacion del Atlas de riesgo ya que el mismo se encuentra absoleto y es una herramienta de suma importancia para el apoyo de la ciudadania asi como las interdependencias para la consulta e investigación del medio fisico del municipio, asi como también este proyecto se establecio como compromiso de administración por lo que es importante se lleve a cabo para su pleno cumplimiento "/>
    <s v="."/>
  </r>
  <r>
    <s v="1.1-00-2402_24114010_24214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141"/>
    <x v="20"/>
    <n v="0"/>
    <s v="SIN DESCRIPCIÓN PARA DESTINOS 00"/>
    <n v="0"/>
    <n v="0"/>
    <n v="0"/>
    <n v="0"/>
    <n v="0"/>
    <n v="0"/>
    <n v="0"/>
    <n v="0"/>
    <n v="0"/>
    <n v="0"/>
    <n v="0"/>
    <n v="0"/>
    <n v="0"/>
    <n v="50000"/>
    <n v="50000"/>
    <m/>
    <n v="0"/>
    <m/>
    <m/>
    <n v="0"/>
    <n v="0"/>
    <n v="0"/>
    <s v="Adquisición de tóner para impresoras "/>
    <s v="."/>
  </r>
  <r>
    <s v="1.1-00-2404_24618012_24214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141"/>
    <x v="20"/>
    <n v="0"/>
    <s v="SIN DESCRIPCIÓN PARA DESTINOS 00"/>
    <n v="251"/>
    <n v="0"/>
    <n v="250.23"/>
    <n v="250.23"/>
    <n v="250.23"/>
    <n v="250.23"/>
    <n v="250.23"/>
    <n v="0.77000000000001023"/>
    <n v="0"/>
    <n v="1000"/>
    <n v="0"/>
    <n v="749"/>
    <n v="251"/>
    <n v="0"/>
    <n v="-251"/>
    <m/>
    <n v="0"/>
    <m/>
    <m/>
    <n v="0"/>
    <n v="251"/>
    <n v="0.77000000000001023"/>
    <s v="."/>
    <s v="."/>
  </r>
  <r>
    <s v="1.1-00-2405_24621015_2421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141"/>
    <x v="20"/>
    <n v="0"/>
    <s v="SIN DESCRIPCIÓN PARA DESTINOS 00"/>
    <n v="31553.78"/>
    <n v="23000"/>
    <n v="7342.8"/>
    <n v="7342.8"/>
    <n v="7342.8"/>
    <n v="7342.8"/>
    <n v="7342.8"/>
    <n v="24210.98"/>
    <n v="0"/>
    <n v="8553.7800000000007"/>
    <n v="0"/>
    <n v="0"/>
    <n v="8553.7800000000007"/>
    <n v="22605.1"/>
    <n v="-8948.68"/>
    <m/>
    <n v="0"/>
    <m/>
    <m/>
    <n v="0"/>
    <n v="31553.78"/>
    <n v="24210.98"/>
    <s v="SE CONTEMPLAN LO DE OTRAS AREAS"/>
    <s v="."/>
  </r>
  <r>
    <s v="1.1-00-2411_24649031_24214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141"/>
    <x v="20"/>
    <n v="0"/>
    <s v="SIN DESCRIPCIÓN PARA DESTINOS 00"/>
    <n v="169000"/>
    <n v="0"/>
    <n v="25705.48"/>
    <n v="25705.48"/>
    <n v="25705.48"/>
    <n v="13422.36"/>
    <n v="3636.6"/>
    <n v="143294.51999999999"/>
    <n v="0"/>
    <n v="180000"/>
    <n v="0"/>
    <n v="11000"/>
    <n v="169000"/>
    <n v="180000"/>
    <n v="11000"/>
    <m/>
    <n v="0"/>
    <m/>
    <m/>
    <n v="0"/>
    <n v="169000"/>
    <n v="143294.51999999999"/>
    <s v="compra de tóner y sellos para el CATS (120,000)"/>
    <s v="."/>
  </r>
  <r>
    <s v="1.1-00-2405_24621015_24215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151"/>
    <x v="21"/>
    <n v="0"/>
    <s v="SIN DESCRIPCIÓN PARA DESTINOS 00"/>
    <n v="420"/>
    <n v="420"/>
    <n v="0"/>
    <n v="0"/>
    <n v="0"/>
    <n v="0"/>
    <n v="0"/>
    <n v="420"/>
    <n v="0"/>
    <n v="0"/>
    <n v="0"/>
    <n v="0"/>
    <n v="0"/>
    <n v="420"/>
    <n v="0"/>
    <m/>
    <n v="0"/>
    <m/>
    <m/>
    <n v="0"/>
    <n v="420"/>
    <n v="420"/>
    <s v="."/>
    <s v="."/>
  </r>
  <r>
    <s v="1.1-00-2402_24114010_24216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161"/>
    <x v="22"/>
    <n v="0"/>
    <s v="SIN DESCRIPCIÓN PARA DESTINOS 00"/>
    <n v="15700"/>
    <n v="0"/>
    <n v="5588.88"/>
    <n v="5588.88"/>
    <n v="0"/>
    <n v="0"/>
    <n v="0"/>
    <n v="10111.119999999999"/>
    <n v="0"/>
    <n v="15700"/>
    <n v="0"/>
    <n v="0"/>
    <n v="15700"/>
    <n v="100000"/>
    <n v="84300"/>
    <m/>
    <n v="0"/>
    <n v="15700"/>
    <m/>
    <n v="15700"/>
    <n v="31400"/>
    <n v="25811.119999999999"/>
    <s v="articulos de limpieza para la red de las bases"/>
    <s v="."/>
  </r>
  <r>
    <s v="1.1-00-2402_24116010_24216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1"/>
    <s v="MATERIALES Y SUMINISTROS"/>
    <n v="2161"/>
    <x v="22"/>
    <n v="0"/>
    <s v="SIN DESCRIPCIÓN PARA DESTINOS 00"/>
    <n v="50900"/>
    <n v="0"/>
    <n v="50726.8"/>
    <n v="44996.4"/>
    <n v="44996.4"/>
    <n v="0"/>
    <n v="0"/>
    <n v="173.19999999999709"/>
    <n v="0"/>
    <n v="73000"/>
    <n v="0"/>
    <n v="0"/>
    <n v="73000"/>
    <n v="200000"/>
    <n v="149100"/>
    <m/>
    <n v="0"/>
    <m/>
    <m/>
    <n v="0"/>
    <n v="50900"/>
    <n v="173.19999999999709"/>
    <s v="Articulos de limpieza empleados en las brigadas del Programa en el espacio público."/>
    <s v="."/>
  </r>
  <r>
    <s v="1.1-00-2405_24621015_24216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161"/>
    <x v="22"/>
    <n v="0"/>
    <s v="SIN DESCRIPCIÓN PARA DESTINOS 00"/>
    <n v="1828856.1"/>
    <n v="1828856.1"/>
    <n v="372448.84"/>
    <n v="338953.84"/>
    <n v="318281.48"/>
    <n v="316470.14"/>
    <n v="316470.14"/>
    <n v="1456407.26"/>
    <n v="0"/>
    <n v="0"/>
    <n v="0"/>
    <n v="0"/>
    <n v="0"/>
    <n v="1828856.1"/>
    <n v="0"/>
    <m/>
    <n v="0"/>
    <m/>
    <m/>
    <n v="0"/>
    <n v="1828856.1"/>
    <n v="1456407.26"/>
    <s v="."/>
    <s v="esta contemplado bibliotecas y abc 02/02/2024"/>
  </r>
  <r>
    <s v="1.1-00-2407_24333019_24216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161"/>
    <x v="22"/>
    <n v="0"/>
    <s v="SIN DESCRIPCIÓN PARA DESTINOS 00"/>
    <n v="1250000"/>
    <n v="1250000"/>
    <n v="1249162.48"/>
    <n v="556062.48"/>
    <n v="556062.48"/>
    <n v="556062.48"/>
    <n v="556062.48"/>
    <n v="837.52000000001863"/>
    <n v="0"/>
    <n v="0"/>
    <n v="0"/>
    <n v="0"/>
    <n v="0"/>
    <n v="1250000"/>
    <n v="0"/>
    <m/>
    <n v="0"/>
    <m/>
    <n v="-837.52"/>
    <n v="-837.52"/>
    <n v="1249162.48"/>
    <n v="0"/>
    <s v="Para la compra de bolsa negra para basura, recogedores, escobas 6 hilos, cepillos, escoba de cepillo, etc. es para la limpieza de las areas verdes plazas publicas  unidades deportivas del municipio"/>
    <s v="."/>
  </r>
  <r>
    <s v="1.1-00-2407_24334020_2421610"/>
    <s v="1.1-00-24"/>
    <x v="1"/>
    <s v="2.2.4"/>
    <s v="DESARROLLO SOCIAL"/>
    <s v="VIVIENDA Y SERVICIOS A LA COMUNIDAD"/>
    <s v="ALUMBRADO PÚBLICO"/>
    <s v="E"/>
    <s v="Actividades del sector público, que realiza en for"/>
    <s v="07_24"/>
    <x v="5"/>
    <n v="3"/>
    <s v="INFRAESTRUCTURA Y SERVICIOS PÚBLICOS"/>
    <n v="34"/>
    <s v="SERVICIO DE MANTENIMIENTO DE ALUMBRADO PÚBLICO"/>
    <s v="020_24"/>
    <s v="DIRECCIÓN DE ALUMBRADO PÚBLICO"/>
    <s v="GASTO CORRIENTE"/>
    <x v="1"/>
    <s v="MATERIALES Y SUMINISTROS"/>
    <n v="2161"/>
    <x v="22"/>
    <s v="0"/>
    <s v="SIN DESCRIPCIÓN PARA DESTINOS 00"/>
    <n v="0"/>
    <n v="0"/>
    <n v="0"/>
    <n v="0"/>
    <n v="0"/>
    <n v="0"/>
    <n v="0"/>
    <n v="0"/>
    <n v="0"/>
    <n v="0"/>
    <n v="0"/>
    <n v="0"/>
    <n v="0"/>
    <n v="28000"/>
    <n v="28000"/>
    <m/>
    <n v="0"/>
    <m/>
    <m/>
    <n v="0"/>
    <n v="0"/>
    <n v="0"/>
    <s v="SIN MODIFICACIÓN"/>
    <s v="."/>
  </r>
  <r>
    <s v="1.1-00-2407_24335021_2421610"/>
    <s v="1.1-00-24"/>
    <x v="1"/>
    <s v="2.1.1"/>
    <s v="DESARROLLO SOCIAL"/>
    <s v="PROTECCION AMBIENTAL"/>
    <s v="ORDENACIÓN DE DESECHOS"/>
    <s v="E"/>
    <s v="Actividades del sector público, que realiza en for"/>
    <s v="07_24"/>
    <x v="5"/>
    <n v="3"/>
    <s v="INFRAESTRUCTURA Y SERVICIOS PÚBLICOS"/>
    <n v="35"/>
    <s v="RECOLECCION DE RESIDUOS SOLIDOS  URBANOS"/>
    <s v="021_24"/>
    <s v="DIRECCIÓN DE ASEO PÚBLICO"/>
    <s v="GASTO CORRIENTE"/>
    <x v="1"/>
    <s v="MATERIALES Y SUMINISTROS"/>
    <n v="2161"/>
    <x v="22"/>
    <n v="0"/>
    <s v="SIN DESCRIPCIÓN PARA DESTINOS 00"/>
    <n v="175000"/>
    <n v="175000"/>
    <n v="122811.52"/>
    <n v="122811.52"/>
    <n v="122811.52"/>
    <n v="122811.52"/>
    <n v="122811.52"/>
    <n v="52188.479999999996"/>
    <n v="0"/>
    <n v="0"/>
    <n v="0"/>
    <n v="0"/>
    <n v="0"/>
    <n v="175000"/>
    <n v="0"/>
    <m/>
    <n v="0"/>
    <m/>
    <m/>
    <n v="0"/>
    <n v="175000"/>
    <n v="52188.479999999996"/>
    <s v="SIN MODIFICACIÓN"/>
    <s v="."/>
  </r>
  <r>
    <s v="1.1-00-2407_24339024_24216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161"/>
    <x v="22"/>
    <n v="0"/>
    <s v="SIN DESCRIPCIÓN PARA DESTINOS 00"/>
    <n v="350000"/>
    <n v="650000"/>
    <n v="336287.83"/>
    <n v="336287.83"/>
    <n v="141141.03"/>
    <n v="18549.91"/>
    <n v="18549.91"/>
    <n v="13712.169999999984"/>
    <n v="0"/>
    <n v="0"/>
    <n v="0"/>
    <n v="0"/>
    <n v="0"/>
    <n v="650000"/>
    <n v="300000"/>
    <m/>
    <n v="0"/>
    <m/>
    <m/>
    <n v="0"/>
    <n v="350000"/>
    <n v="13712.169999999984"/>
    <s v="MATERIAL  Y ARTICULOS DE LIMPIEZA DE LAS (4) UNIDADES DE SALUD PUBLICA."/>
    <s v="."/>
  </r>
  <r>
    <s v="1.1-00-2417_24456037_24216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161"/>
    <x v="22"/>
    <s v="0"/>
    <s v="SIN DESCRIPCIÓN PARA DESTINOS 00"/>
    <n v="0"/>
    <n v="0"/>
    <n v="0"/>
    <n v="0"/>
    <n v="0"/>
    <n v="0"/>
    <n v="0"/>
    <n v="0"/>
    <n v="0"/>
    <n v="0"/>
    <n v="0"/>
    <n v="0"/>
    <n v="0"/>
    <n v="20000"/>
    <n v="20000"/>
    <m/>
    <n v="0"/>
    <m/>
    <m/>
    <n v="0"/>
    <n v="0"/>
    <n v="0"/>
    <s v="Compra de artículos de limpieza y enseres para el aseo, para las instalaciones de Control y Maltrato Animal, para las instalaciones de la  Unidad de Rescate de Fauna Silvestre y para la Clinica de Pequeñas Especies del Centro Multidisciplinario El Valle."/>
    <s v="CONCENTRADA"/>
  </r>
  <r>
    <s v="1.1-00-2402_24115010_24217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171"/>
    <x v="23"/>
    <n v="0"/>
    <s v="SIN DESCRIPCIÓN PARA DESTINOS 00"/>
    <n v="300000"/>
    <n v="300000"/>
    <n v="0"/>
    <n v="0"/>
    <n v="0"/>
    <n v="0"/>
    <n v="0"/>
    <n v="300000"/>
    <n v="0"/>
    <n v="0"/>
    <n v="0"/>
    <n v="0"/>
    <n v="0"/>
    <n v="300000"/>
    <n v="0"/>
    <m/>
    <n v="0"/>
    <m/>
    <m/>
    <n v="0"/>
    <n v="300000"/>
    <n v="300000"/>
    <s v="Adquisición de materiales didácticos para la programación de actividades en los Espacios de Paz "/>
    <s v="."/>
  </r>
  <r>
    <s v="1.1-00-2410_24448030_24217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1"/>
    <s v="MATERIALES Y SUMINISTROS"/>
    <n v="2171"/>
    <x v="23"/>
    <n v="0"/>
    <s v="SIN DESCRIPCIÓN PARA DESTINOS 00"/>
    <n v="30000"/>
    <n v="30000"/>
    <n v="0"/>
    <n v="0"/>
    <n v="0"/>
    <n v="0"/>
    <n v="0"/>
    <n v="30000"/>
    <n v="0"/>
    <n v="0"/>
    <n v="0"/>
    <n v="0"/>
    <n v="0"/>
    <n v="30000"/>
    <n v="0"/>
    <m/>
    <n v="0"/>
    <m/>
    <m/>
    <n v="0"/>
    <n v="30000"/>
    <n v="30000"/>
    <s v="SIN MODIFICACIÓN"/>
    <s v="."/>
  </r>
  <r>
    <s v="1.1-00-2404_24620014_2421810"/>
    <s v="1.1-00-24"/>
    <x v="1"/>
    <s v="1.3.4"/>
    <s v="GOBIERNO"/>
    <s v="COORDINACION DE LA POLITICA DE GOBIERNO"/>
    <s v="FUNCIÓN PÚBLICA"/>
    <s v="M"/>
    <s v="Actividades de apoyo administrativo desarrolladas "/>
    <s v="04_24"/>
    <x v="2"/>
    <n v="6"/>
    <s v="GOBIERNO EFECTIVO"/>
    <n v="20"/>
    <s v="RECURSOS RECAUDADOS DE MANERA EFICIENTE PROGRAMADOS"/>
    <s v="014_24"/>
    <s v="DIRECCIÓN GENERAL DE INGRESOS"/>
    <s v="GASTO CORRIENTE"/>
    <x v="1"/>
    <s v="MATERIALES Y SUMINISTROS"/>
    <n v="2181"/>
    <x v="24"/>
    <n v="0"/>
    <s v="SIN DESCRIPCIÓN PARA DESTINOS 00"/>
    <n v="1978500"/>
    <n v="2000000"/>
    <n v="3605720"/>
    <n v="3532640"/>
    <n v="3519640"/>
    <n v="3519640"/>
    <n v="3519640"/>
    <n v="-1627220"/>
    <n v="0"/>
    <n v="0"/>
    <n v="0"/>
    <n v="21500"/>
    <n v="-21500"/>
    <n v="5464942.6500000004"/>
    <n v="3486442.6500000004"/>
    <m/>
    <n v="0"/>
    <n v="800000"/>
    <n v="4000000"/>
    <n v="4800000"/>
    <n v="6778500"/>
    <n v="3172780"/>
    <s v="."/>
    <s v="FORMAS VALORADAS"/>
  </r>
  <r>
    <s v="1.1-00-2408_24741025_24218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181"/>
    <x v="24"/>
    <n v="0"/>
    <s v="SIN DESCRIPCIÓN PARA DESTINOS 00"/>
    <n v="60000"/>
    <n v="0"/>
    <n v="56372.37"/>
    <n v="56372.37"/>
    <n v="56372.37"/>
    <n v="56372.37"/>
    <n v="56372.37"/>
    <n v="3627.6299999999974"/>
    <n v="0"/>
    <n v="60000"/>
    <n v="0"/>
    <n v="0"/>
    <n v="60000"/>
    <n v="0"/>
    <n v="-60000"/>
    <m/>
    <n v="0"/>
    <m/>
    <m/>
    <n v="0"/>
    <n v="60000"/>
    <n v="3627.6299999999974"/>
    <s v="."/>
    <s v="."/>
  </r>
  <r>
    <s v="1.1-00-2410_24448030_24221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1"/>
    <s v="MATERIALES Y SUMINISTROS"/>
    <n v="2211"/>
    <x v="25"/>
    <n v="0"/>
    <s v="SIN DESCRIPCIÓN PARA DESTINOS 00"/>
    <n v="600000"/>
    <n v="0"/>
    <n v="0"/>
    <n v="0"/>
    <n v="0"/>
    <n v="0"/>
    <n v="0"/>
    <n v="600000"/>
    <n v="0"/>
    <n v="600000"/>
    <n v="0"/>
    <n v="0"/>
    <n v="600000"/>
    <n v="0"/>
    <n v="-600000"/>
    <m/>
    <n v="0"/>
    <m/>
    <m/>
    <n v="0"/>
    <n v="600000"/>
    <n v="600000"/>
    <s v="."/>
    <m/>
  </r>
  <r>
    <s v="1.1-00-2401_2452002_2422110"/>
    <s v="1.1-00-24"/>
    <x v="1"/>
    <s v="1.3.4"/>
    <s v="GOBIERNO"/>
    <s v="COORDINACION DE LA POLITICA DE GOBIERNO"/>
    <s v="FUNCIÓN PÚBLICA"/>
    <s v="E"/>
    <s v="Actividades del sector público, que realiza en for"/>
    <s v="01_24"/>
    <x v="8"/>
    <n v="5"/>
    <s v="SOCIEDAD COHESIVA Y RESILENTE"/>
    <n v="2"/>
    <s v="ATENCIÓN A EVENTOS DEL GOBIERNO MUNICIPAL  Y AGENDA GUBERNAMENTAL"/>
    <s v="002_24"/>
    <s v="DIRECCIÓN GENERAL DE RELACIONES PÚBLICAS"/>
    <s v="GASTO CORRIENTE"/>
    <x v="1"/>
    <s v="MATERIALES Y SUMINISTROS"/>
    <n v="2211"/>
    <x v="25"/>
    <n v="0"/>
    <s v="SIN DESCRIPCIÓN PARA DESTINOS 00"/>
    <n v="0"/>
    <n v="100000"/>
    <n v="0"/>
    <n v="0"/>
    <n v="0"/>
    <n v="0"/>
    <n v="0"/>
    <n v="0"/>
    <n v="0"/>
    <n v="0"/>
    <n v="0"/>
    <n v="100000"/>
    <n v="-100000"/>
    <n v="0"/>
    <n v="0"/>
    <m/>
    <n v="0"/>
    <n v="200000"/>
    <m/>
    <n v="200000"/>
    <n v="200000"/>
    <n v="200000"/>
    <s v="SIN MODIFICACIÓN"/>
    <s v="."/>
  </r>
  <r>
    <s v="1.1-00-2401_2466006_2422110"/>
    <s v="1.1-00-24"/>
    <x v="1"/>
    <s v="1.3.4"/>
    <s v="GOBIERNO"/>
    <s v="COORDINACION DE LA POLITICA DE GOBIERNO"/>
    <s v="FUNCIÓN PÚBLICA"/>
    <s v="P"/>
    <s v="Actividades destinadas al desarrollo de programas "/>
    <s v="01_24"/>
    <x v="8"/>
    <n v="6"/>
    <s v="GOBIERNO EFECTIVO"/>
    <n v="6"/>
    <s v="PROCESOS ESTADISTICOS DEL MUNICIPIO"/>
    <s v="006_24"/>
    <s v="DIRECCIÓN GENERAL DE CENSOS Y ESTADISTIC"/>
    <s v="GASTO CORRIENTE"/>
    <x v="1"/>
    <s v="MATERIALES Y SUMINISTROS"/>
    <n v="2211"/>
    <x v="25"/>
    <n v="0"/>
    <s v="SIN DESCRIPCIÓN PARA DESTINOS 00"/>
    <n v="0"/>
    <n v="0"/>
    <n v="0"/>
    <n v="0"/>
    <n v="0"/>
    <n v="0"/>
    <n v="0"/>
    <n v="0"/>
    <n v="0"/>
    <n v="0"/>
    <n v="0"/>
    <n v="0"/>
    <n v="0"/>
    <n v="100000"/>
    <n v="100000"/>
    <m/>
    <n v="0"/>
    <n v="100000"/>
    <m/>
    <n v="100000"/>
    <n v="100000"/>
    <n v="100000"/>
    <s v="."/>
    <s v="ok"/>
  </r>
  <r>
    <s v="1.1-00-2402_24311009_24221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211"/>
    <x v="25"/>
    <n v="0"/>
    <s v="SIN DESCRIPCIÓN PARA DESTINOS 00"/>
    <n v="300000"/>
    <n v="150000"/>
    <n v="109755.55"/>
    <n v="109755.55"/>
    <n v="109755.55"/>
    <n v="109755.55"/>
    <n v="109755.55"/>
    <n v="190244.45"/>
    <n v="0"/>
    <n v="150000"/>
    <n v="0"/>
    <n v="0"/>
    <n v="150000"/>
    <n v="300000"/>
    <n v="0"/>
    <m/>
    <n v="0"/>
    <m/>
    <m/>
    <n v="0"/>
    <n v="300000"/>
    <n v="190244.45"/>
    <s v="Se solicita una ampliación del presupuesto como resultado de los diferentes eventos adversos por los que ha atravesado el Municipio rebansando su capacidad de respuesta, debiendo intervenir apoyos de otras dependencias de la zona metropolitana de Guadalajara a su como de los diferentes niveles tal es el caso de la temporada de estiaje 2023 donde aproximadamente el 50% del techo presupuestal asignado fue utilizado para la compra de alimentos y bebidad de los combatientes tanto de esta Dirección como brihgadas forestales externas, así como las diferentes comtingencias de inundaciones registradas con alto impacto lo cual ha demandando la concentración del personal por largas horas posteriores a su jornada laboral "/>
    <s v="."/>
  </r>
  <r>
    <s v="1.1-00-2403_24117011_2422110"/>
    <s v="1.1-00-24"/>
    <x v="1"/>
    <s v="1.3.5"/>
    <s v="GOBIERNO"/>
    <s v="COORDINACION DE LA POLITICA DE GOBIERNO"/>
    <s v="ASUNTOS JURÍDICOS"/>
    <s v="O"/>
    <s v="Actividades que realizan la función pública o cont"/>
    <s v="03_24"/>
    <x v="9"/>
    <n v="1"/>
    <s v="CORRESPONSABILIDAD SOCIAL (TRANSVERSAL)"/>
    <n v="17"/>
    <s v="DEFENSORÍA LEGAL"/>
    <s v="011_24"/>
    <s v="DIRECCIÓN GENERAL JURIDÍCA"/>
    <s v="GASTO CORRIENTE"/>
    <x v="1"/>
    <s v="MATERIALES Y SUMINISTROS"/>
    <n v="2211"/>
    <x v="25"/>
    <n v="0"/>
    <s v="SIN DESCRIPCIÓN PARA DESTINOS 00"/>
    <n v="25000"/>
    <n v="25000"/>
    <n v="0"/>
    <n v="0"/>
    <n v="0"/>
    <n v="0"/>
    <n v="0"/>
    <n v="25000"/>
    <n v="0"/>
    <n v="0"/>
    <n v="0"/>
    <n v="0"/>
    <n v="0"/>
    <n v="85000"/>
    <n v="60000"/>
    <m/>
    <n v="0"/>
    <n v="60000"/>
    <m/>
    <n v="60000"/>
    <n v="85000"/>
    <n v="85000"/>
    <s v="Alimentos"/>
    <s v="COMPROBACIÓN DE ALIMENTOS"/>
  </r>
  <r>
    <s v="1.1-00-2404_24618012_2422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211"/>
    <x v="25"/>
    <n v="0"/>
    <s v="SIN DESCRIPCIÓN PARA DESTINOS 00"/>
    <n v="20636"/>
    <n v="2545"/>
    <n v="20634.78"/>
    <n v="20634.78"/>
    <n v="20634.78"/>
    <n v="20634.78"/>
    <n v="20634.78"/>
    <n v="1.2200000000011642"/>
    <n v="0"/>
    <n v="18091"/>
    <n v="0"/>
    <n v="0"/>
    <n v="18091"/>
    <n v="2545"/>
    <n v="-18091"/>
    <m/>
    <n v="0"/>
    <n v="20000"/>
    <m/>
    <n v="20000"/>
    <n v="40636"/>
    <n v="20001.22"/>
    <s v="."/>
    <s v="."/>
  </r>
  <r>
    <s v="1.1-00-2405_24621015_2422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211"/>
    <x v="25"/>
    <n v="0"/>
    <s v="SIN DESCRIPCIÓN PARA DESTINOS 00"/>
    <n v="342574"/>
    <n v="200000"/>
    <n v="338174"/>
    <n v="338174"/>
    <n v="93598.399999999994"/>
    <n v="93598.399999999994"/>
    <n v="93598.399999999994"/>
    <n v="4400"/>
    <n v="0"/>
    <n v="142574"/>
    <n v="0"/>
    <n v="0"/>
    <n v="142574"/>
    <n v="332000"/>
    <n v="-10574"/>
    <m/>
    <n v="0"/>
    <m/>
    <m/>
    <n v="0"/>
    <n v="342574"/>
    <n v="4400"/>
    <s v="."/>
    <s v="."/>
  </r>
  <r>
    <s v="1.1-00-2408_24741025_24221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211"/>
    <x v="25"/>
    <n v="0"/>
    <s v="SIN DESCRIPCIÓN PARA DESTINOS 00"/>
    <n v="390000"/>
    <n v="390000"/>
    <n v="350836.2"/>
    <n v="350836.2"/>
    <n v="163264.20000000001"/>
    <n v="147952.20000000001"/>
    <n v="147952.20000000001"/>
    <n v="39163.799999999988"/>
    <n v="0"/>
    <n v="0"/>
    <n v="0"/>
    <n v="0"/>
    <n v="0"/>
    <n v="390000"/>
    <n v="0"/>
    <m/>
    <n v="0"/>
    <m/>
    <m/>
    <n v="0"/>
    <n v="390000"/>
    <n v="39163.799999999988"/>
    <s v="."/>
    <s v="."/>
  </r>
  <r>
    <s v="1.1-00-2401_2455005_2422110"/>
    <s v="1.1-00-24"/>
    <x v="1"/>
    <s v="1.3.4"/>
    <s v="GOBIERNO"/>
    <s v="COORDINACION DE LA POLITICA DE GOBIERNO"/>
    <s v="FUNCIÓN PÚBLICA"/>
    <s v="E"/>
    <s v="Actividades del sector público, que realiza en for"/>
    <s v="01_24"/>
    <x v="8"/>
    <n v="5"/>
    <s v="SOCIEDAD COHESIVA Y RESILENTE"/>
    <n v="5"/>
    <s v="RELACIONES GUBERNAMENTALES"/>
    <s v="005_24"/>
    <s v="DIRECCIÓN GENERAL DE RELACIONES GUBERNAM"/>
    <s v="GASTO CORRIENTE"/>
    <x v="1"/>
    <s v="MATERIALES Y SUMINISTROS"/>
    <n v="2211"/>
    <x v="25"/>
    <n v="0"/>
    <s v="SIN DESCRIPCIÓN PARA DESTINOS 00"/>
    <n v="100000"/>
    <n v="0"/>
    <n v="46854.86"/>
    <n v="46854.86"/>
    <n v="36854.86"/>
    <n v="25928.55"/>
    <n v="25928.55"/>
    <n v="53145.14"/>
    <n v="0"/>
    <n v="100000"/>
    <n v="0"/>
    <n v="0"/>
    <n v="100000"/>
    <n v="300000"/>
    <n v="200000"/>
    <m/>
    <n v="0"/>
    <m/>
    <m/>
    <n v="0"/>
    <n v="100000"/>
    <n v="53145.14"/>
    <s v="."/>
    <s v="."/>
  </r>
  <r>
    <s v="1.1-00-2409_24842026_24222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221"/>
    <x v="26"/>
    <n v="0"/>
    <s v="SIN DESCRIPCIÓN PARA DESTINOS 00"/>
    <n v="94500"/>
    <n v="96000"/>
    <n v="94500"/>
    <n v="94500"/>
    <n v="94500"/>
    <n v="94500"/>
    <n v="94500"/>
    <n v="0"/>
    <n v="0"/>
    <n v="0"/>
    <n v="0"/>
    <n v="1500"/>
    <n v="-1500"/>
    <n v="96000"/>
    <n v="1500"/>
    <m/>
    <n v="0"/>
    <m/>
    <m/>
    <n v="0"/>
    <n v="94500"/>
    <n v="0"/>
    <s v="."/>
    <s v="."/>
  </r>
  <r>
    <s v="1.1-00-2409_24343027_2422210"/>
    <s v="1.1-00-24"/>
    <x v="1"/>
    <s v="1.3.4"/>
    <s v="GOBIERNO"/>
    <s v="COORDINACION DE LA POLITICA DE GOBIERNO"/>
    <s v="FUNCIÓN PÚBLICA"/>
    <s v="E"/>
    <s v="Actividades del sector público, que realiza en for"/>
    <s v="09_24"/>
    <x v="10"/>
    <n v="3"/>
    <s v="INFRAESTRUCTURA Y SERVICIOS PÚBLICOS"/>
    <n v="43"/>
    <s v="SACRIFICIO DE BOVINOS Y PORCINOS EN EL RASTRO MUNICIPAL"/>
    <s v="027_24"/>
    <s v="DIRECCIÓN DE RASTRO MUNICIPAL"/>
    <s v="GASTO CORRIENTE"/>
    <x v="1"/>
    <s v="MATERIALES Y SUMINISTROS"/>
    <n v="2221"/>
    <x v="26"/>
    <n v="0"/>
    <s v="SIN DESCRIPCIÓN PARA DESTINOS 00"/>
    <n v="65337.55"/>
    <n v="70000"/>
    <n v="62000"/>
    <n v="62000"/>
    <n v="0"/>
    <n v="0"/>
    <n v="0"/>
    <n v="3337.5500000000029"/>
    <n v="0"/>
    <n v="45337.55"/>
    <n v="0"/>
    <n v="50000"/>
    <n v="-4662.45"/>
    <n v="70000"/>
    <n v="4662.4499999999971"/>
    <m/>
    <n v="0"/>
    <m/>
    <m/>
    <n v="0"/>
    <n v="65337.55"/>
    <n v="3337.5500000000029"/>
    <s v="Se busca incrementar el numero de sacrificios en el Rastro Municipal por lo que a su vez aumentaran la recepción de animales"/>
    <s v="."/>
  </r>
  <r>
    <s v="1.1-00-2410_24448030_24222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1"/>
    <s v="MATERIALES Y SUMINISTROS"/>
    <n v="2221"/>
    <x v="26"/>
    <n v="0"/>
    <s v="SIN DESCRIPCIÓN PARA DESTINOS 00"/>
    <n v="40000"/>
    <n v="40000"/>
    <n v="0"/>
    <n v="0"/>
    <n v="0"/>
    <n v="0"/>
    <n v="0"/>
    <n v="40000"/>
    <n v="0"/>
    <n v="0"/>
    <n v="0"/>
    <n v="0"/>
    <n v="0"/>
    <n v="40000"/>
    <n v="0"/>
    <m/>
    <n v="0"/>
    <m/>
    <m/>
    <n v="0"/>
    <n v="40000"/>
    <n v="40000"/>
    <s v="SIN MODIFICACIÓN"/>
    <s v="."/>
  </r>
  <r>
    <s v="1.1-00-2417_24456037_24222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221"/>
    <x v="26"/>
    <n v="0"/>
    <s v="SIN DESCRIPCIÓN PARA DESTINOS 00"/>
    <n v="420000"/>
    <n v="420000"/>
    <n v="307023"/>
    <n v="307023"/>
    <n v="307023"/>
    <n v="169795"/>
    <n v="169795"/>
    <n v="112977"/>
    <n v="0"/>
    <n v="0"/>
    <n v="0"/>
    <n v="0"/>
    <n v="0"/>
    <n v="420000"/>
    <n v="0"/>
    <m/>
    <n v="0"/>
    <m/>
    <m/>
    <n v="0"/>
    <n v="420000"/>
    <n v="112977"/>
    <s v="Adquisición de productos alimenticios para la manuntención de los ejemplares de la Unidad de Rescate de Fauna Silvestre y para los animales de compañia (perros y gatos) de la Jefatura de Control y Maltrato Animal."/>
    <s v="."/>
  </r>
  <r>
    <s v="1.1-00-2402_24311009_24223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231"/>
    <x v="27"/>
    <n v="0"/>
    <s v="SIN DESCRIPCIÓN PARA DESTINOS 00"/>
    <n v="5000"/>
    <n v="5000"/>
    <n v="2742.68"/>
    <n v="2742.68"/>
    <n v="2742.68"/>
    <n v="2742.68"/>
    <n v="2742.68"/>
    <n v="2257.3200000000002"/>
    <n v="0"/>
    <n v="0"/>
    <n v="0"/>
    <n v="0"/>
    <n v="0"/>
    <n v="5000"/>
    <n v="0"/>
    <m/>
    <n v="0"/>
    <m/>
    <m/>
    <n v="0"/>
    <n v="5000"/>
    <n v="2257.3200000000002"/>
    <s v="El techo presuúestal asignado sera utilizado para la compra de utensilios de apoyo para la distribución de alimentos y bebidas durante las contingencias, las cuales este año han sido relevantes ya que nos hemos permanecido en horarios prolongados en las comtingencias de incendios forestales e inundacion "/>
    <s v="."/>
  </r>
  <r>
    <s v="1.1-00-2409_24842026_24235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351"/>
    <x v="28"/>
    <n v="0"/>
    <s v="SIN DESCRIPCIÓN PARA DESTINOS 00"/>
    <n v="583287.44999999995"/>
    <n v="500000"/>
    <n v="583067.44999999995"/>
    <n v="583067.44999999995"/>
    <n v="407269.75"/>
    <n v="358764"/>
    <n v="358764"/>
    <n v="220"/>
    <n v="0"/>
    <n v="100000"/>
    <n v="0"/>
    <n v="16712.55"/>
    <n v="83287.45"/>
    <n v="1073225.1100000001"/>
    <n v="489937.66000000015"/>
    <m/>
    <n v="0"/>
    <m/>
    <m/>
    <n v="0"/>
    <n v="583287.44999999995"/>
    <n v="220"/>
    <s v="."/>
    <s v="."/>
  </r>
  <r>
    <s v="1.1-00-2409_24842026_24239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391"/>
    <x v="29"/>
    <n v="0"/>
    <s v="SIN DESCRIPCIÓN PARA DESTINOS 00"/>
    <n v="1322875"/>
    <n v="700000"/>
    <n v="1322875"/>
    <n v="1322875"/>
    <n v="1322875"/>
    <n v="1322875"/>
    <n v="1322875"/>
    <n v="0"/>
    <n v="0"/>
    <n v="650000"/>
    <n v="0"/>
    <n v="27125"/>
    <n v="622875"/>
    <n v="700000"/>
    <n v="-622875"/>
    <m/>
    <n v="0"/>
    <m/>
    <m/>
    <n v="0"/>
    <n v="1322875"/>
    <n v="0"/>
    <s v="Se busca incrementar la elaboración de composta"/>
    <s v="."/>
  </r>
  <r>
    <s v="1.1-00-2402_24115010_24241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411"/>
    <x v="30"/>
    <n v="0"/>
    <s v="SIN DESCRIPCIÓN PARA DESTINOS 00"/>
    <n v="150000"/>
    <n v="150000"/>
    <n v="141707.92000000001"/>
    <n v="0"/>
    <n v="0"/>
    <n v="0"/>
    <n v="0"/>
    <n v="8292.0799999999872"/>
    <n v="0"/>
    <n v="0"/>
    <n v="0"/>
    <n v="0"/>
    <n v="0"/>
    <n v="150000"/>
    <n v="0"/>
    <m/>
    <n v="0"/>
    <m/>
    <m/>
    <n v="0"/>
    <n v="150000"/>
    <n v="8292.0799999999872"/>
    <s v="Adquisición de material tal como grava, arena, ladrillos, azulejo, block y similares utilizados para la consolidación de los Espacios de Paz &quot;Hecho a Mano&quot;"/>
    <s v="."/>
  </r>
  <r>
    <s v="1.1-00-2405_24621015_2424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11"/>
    <x v="30"/>
    <n v="0"/>
    <s v="SIN DESCRIPCIÓN PARA DESTINOS 00"/>
    <n v="11449.82"/>
    <n v="2000"/>
    <n v="9449.82"/>
    <n v="0"/>
    <n v="0"/>
    <n v="0"/>
    <n v="0"/>
    <n v="2000"/>
    <n v="0"/>
    <n v="0"/>
    <n v="0"/>
    <n v="0"/>
    <n v="0"/>
    <n v="2000"/>
    <n v="-9449.82"/>
    <m/>
    <n v="0"/>
    <m/>
    <m/>
    <n v="0"/>
    <n v="11449.82"/>
    <n v="2000"/>
    <s v="."/>
    <s v="."/>
  </r>
  <r>
    <s v="1.1-00-2407_24333019_24241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411"/>
    <x v="30"/>
    <n v="0"/>
    <s v="SIN DESCRIPCIÓN PARA DESTINOS 00"/>
    <n v="236389.6"/>
    <n v="236389.6"/>
    <n v="185055.41"/>
    <n v="185055.41"/>
    <n v="113044.89"/>
    <n v="89497.05"/>
    <n v="89497.05"/>
    <n v="51334.19"/>
    <n v="0"/>
    <n v="0"/>
    <n v="0"/>
    <n v="0"/>
    <n v="0"/>
    <n v="236389.6"/>
    <n v="0"/>
    <m/>
    <n v="0"/>
    <m/>
    <m/>
    <n v="0"/>
    <n v="236389.6"/>
    <n v="51334.19"/>
    <s v="Para la compra de arena amarilla , jal, piedra, grava,arena de rio etc.  para la reparacvion de calles y avenids del  municipio"/>
    <s v="."/>
  </r>
  <r>
    <s v="1.1-00-2407_24236022_24241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411"/>
    <x v="30"/>
    <n v="0"/>
    <s v="SIN DESCRIPCIÓN PARA DESTINOS 00"/>
    <n v="100000"/>
    <n v="100000"/>
    <n v="97132.02"/>
    <n v="97132.02"/>
    <n v="80892.02"/>
    <n v="0"/>
    <n v="0"/>
    <n v="2867.9799999999959"/>
    <n v="0"/>
    <n v="0"/>
    <n v="0"/>
    <n v="0"/>
    <n v="0"/>
    <n v="100000"/>
    <n v="0"/>
    <m/>
    <n v="0"/>
    <m/>
    <m/>
    <n v="0"/>
    <n v="100000"/>
    <n v="2867.9799999999959"/>
    <s v="MATERIAL CAL, GRAVA Y ARENA"/>
    <s v="."/>
  </r>
  <r>
    <s v="1.1-00-2402_24115010_24242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421"/>
    <x v="31"/>
    <n v="0"/>
    <s v="SIN DESCRIPCIÓN PARA DESTINOS 00"/>
    <n v="100000"/>
    <n v="100000"/>
    <n v="92651.520000000004"/>
    <n v="0"/>
    <n v="0"/>
    <n v="0"/>
    <n v="0"/>
    <n v="7348.4799999999959"/>
    <n v="0"/>
    <n v="0"/>
    <n v="0"/>
    <n v="0"/>
    <n v="0"/>
    <n v="100000"/>
    <n v="0"/>
    <m/>
    <n v="0"/>
    <m/>
    <m/>
    <n v="0"/>
    <n v="100000"/>
    <n v="7348.4799999999959"/>
    <s v="Adquisición de material tal como cemento y pega azulejo utilizados para la consolidación de los Espacios de Paz &quot;Hecho a Mano&quot;"/>
    <s v="."/>
  </r>
  <r>
    <s v="1.1-00-2405_24621015_2424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21"/>
    <x v="31"/>
    <n v="0"/>
    <s v="SIN DESCRIPCIÓN PARA DESTINOS 00"/>
    <n v="20000"/>
    <n v="20000"/>
    <n v="13492.11"/>
    <n v="4640"/>
    <n v="0"/>
    <n v="0"/>
    <n v="0"/>
    <n v="6507.8899999999994"/>
    <n v="0"/>
    <n v="0"/>
    <n v="0"/>
    <n v="0"/>
    <n v="0"/>
    <n v="20000"/>
    <n v="0"/>
    <m/>
    <n v="0"/>
    <m/>
    <m/>
    <n v="0"/>
    <n v="20000"/>
    <n v="6507.8899999999994"/>
    <s v="."/>
    <s v="."/>
  </r>
  <r>
    <s v="1.1-00-2407_24333019_24242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421"/>
    <x v="31"/>
    <n v="0"/>
    <s v="SIN DESCRIPCIÓN PARA DESTINOS 00"/>
    <n v="12100000"/>
    <n v="12100000"/>
    <n v="12639822.560000001"/>
    <n v="12465781.26"/>
    <n v="6253935.3099999996"/>
    <n v="6246990.8200000003"/>
    <n v="6246990.8200000003"/>
    <n v="-539822.56000000052"/>
    <n v="0"/>
    <n v="0"/>
    <n v="0"/>
    <n v="0"/>
    <n v="0"/>
    <n v="12100000"/>
    <n v="0"/>
    <m/>
    <n v="539822.56000000052"/>
    <m/>
    <n v="554902.56000000006"/>
    <n v="1094725.1200000006"/>
    <n v="13194725.120000001"/>
    <n v="554902.56000000052"/>
    <s v="Para compra de mezcla asfaltica caliente, emulsion super estable, cemento en el 2024 se paga lo de noviembre y diciembre 2023 y seria para cubrir enero a septiembre 2024 exise un contrato que termina en septiembre 2024 este material es para la reparacion de las calles y avenidas del municipio"/>
    <s v="."/>
  </r>
  <r>
    <s v="1.1-00-2407_24236022_24242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421"/>
    <x v="31"/>
    <n v="0"/>
    <s v="SIN DESCRIPCIÓN PARA DESTINOS 00"/>
    <n v="750000"/>
    <n v="750000"/>
    <n v="687954.7"/>
    <n v="687954.7"/>
    <n v="597627.81999999995"/>
    <n v="597627.81999999995"/>
    <n v="597627.81999999995"/>
    <n v="62045.300000000047"/>
    <n v="0"/>
    <n v="0"/>
    <n v="0"/>
    <n v="0"/>
    <n v="0"/>
    <n v="750000"/>
    <n v="0"/>
    <m/>
    <n v="0"/>
    <m/>
    <m/>
    <n v="0"/>
    <n v="750000"/>
    <n v="62045.300000000047"/>
    <s v="CEMENTO Y TAPAS CONCRETO RED ALCANTARILLADO"/>
    <s v="."/>
  </r>
  <r>
    <s v="1.1-00-2407_24339024_24242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421"/>
    <x v="31"/>
    <n v="0"/>
    <s v="SIN DESCRIPCIÓN PARA DESTINOS 00"/>
    <n v="10000"/>
    <n v="10000"/>
    <n v="0"/>
    <n v="0"/>
    <n v="0"/>
    <n v="0"/>
    <n v="0"/>
    <n v="10000"/>
    <n v="0"/>
    <n v="0"/>
    <n v="0"/>
    <n v="0"/>
    <n v="0"/>
    <n v="10000"/>
    <n v="0"/>
    <m/>
    <n v="0"/>
    <m/>
    <m/>
    <n v="0"/>
    <n v="10000"/>
    <n v="10000"/>
    <s v="COMPRAS DIVERSAS PARA MANTENIMIENTO DE LAS (4) UNIDADES DE SALUD PUBLICA"/>
    <s v="."/>
  </r>
  <r>
    <s v="1.1-00-2409_24842026_24243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431"/>
    <x v="32"/>
    <n v="0"/>
    <s v="SIN DESCRIPCIÓN PARA DESTINOS 00"/>
    <n v="0"/>
    <n v="50000"/>
    <n v="0"/>
    <n v="0"/>
    <n v="0"/>
    <n v="0"/>
    <n v="0"/>
    <n v="0"/>
    <n v="0"/>
    <n v="0"/>
    <n v="0"/>
    <n v="50000"/>
    <n v="-50000"/>
    <n v="50000"/>
    <n v="50000"/>
    <m/>
    <n v="0"/>
    <m/>
    <m/>
    <n v="0"/>
    <n v="0"/>
    <n v="0"/>
    <s v="para la adquisición de cal en caso de ser requerida por alguna contingencia ambiental en la laguna de Cajititlán"/>
    <s v="."/>
  </r>
  <r>
    <s v="1.1-00-2411_24649031_24244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441"/>
    <x v="33"/>
    <n v="0"/>
    <s v="SIN DESCRIPCIÓN PARA DESTINOS 00"/>
    <n v="10000"/>
    <n v="0"/>
    <n v="0"/>
    <n v="0"/>
    <n v="0"/>
    <n v="0"/>
    <n v="0"/>
    <n v="10000"/>
    <n v="0"/>
    <n v="10000"/>
    <n v="0"/>
    <n v="0"/>
    <n v="10000"/>
    <n v="0"/>
    <n v="-10000"/>
    <m/>
    <n v="0"/>
    <m/>
    <m/>
    <n v="0"/>
    <n v="10000"/>
    <n v="10000"/>
    <s v="."/>
    <m/>
  </r>
  <r>
    <s v="1.1-00-2402_24115010_24244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441"/>
    <x v="33"/>
    <n v="0"/>
    <s v="SIN DESCRIPCIÓN PARA DESTINOS 00"/>
    <n v="100000"/>
    <n v="100000"/>
    <n v="42875.31"/>
    <n v="22981.31"/>
    <n v="0"/>
    <n v="0"/>
    <n v="0"/>
    <n v="57124.69"/>
    <n v="0"/>
    <n v="0"/>
    <n v="0"/>
    <n v="0"/>
    <n v="0"/>
    <n v="100000"/>
    <n v="0"/>
    <m/>
    <n v="0"/>
    <m/>
    <m/>
    <n v="0"/>
    <n v="100000"/>
    <n v="57124.69"/>
    <s v="Adquisición de material tal como hojas de triplay, hojas de osb, vigas de madera, entre otras para la consolidación de los Espacios de Paz &quot;Hecho a Mano&quot;"/>
    <s v="."/>
  </r>
  <r>
    <s v="1.1-00-2405_24621015_2424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41"/>
    <x v="33"/>
    <n v="0"/>
    <s v="SIN DESCRIPCIÓN PARA DESTINOS 00"/>
    <n v="1287"/>
    <n v="0"/>
    <n v="1286.5"/>
    <n v="420.5"/>
    <n v="420.5"/>
    <n v="0"/>
    <n v="0"/>
    <n v="0.5"/>
    <n v="0"/>
    <n v="421"/>
    <n v="0"/>
    <n v="0"/>
    <n v="421"/>
    <n v="0"/>
    <n v="-1287"/>
    <m/>
    <n v="0"/>
    <m/>
    <m/>
    <n v="0"/>
    <n v="1287"/>
    <n v="0.5"/>
    <s v="."/>
    <m/>
  </r>
  <r>
    <s v="1.1-00-2405_24621015_24245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51"/>
    <x v="34"/>
    <n v="0"/>
    <s v="SIN DESCRIPCIÓN PARA DESTINOS 00"/>
    <n v="47757.2"/>
    <n v="47757.2"/>
    <n v="0"/>
    <n v="0"/>
    <n v="0"/>
    <n v="0"/>
    <n v="0"/>
    <n v="47757.2"/>
    <n v="0"/>
    <n v="0"/>
    <n v="0"/>
    <n v="0"/>
    <n v="0"/>
    <n v="47757.2"/>
    <n v="0"/>
    <m/>
    <n v="0"/>
    <m/>
    <m/>
    <n v="0"/>
    <n v="47757.2"/>
    <n v="47757.2"/>
    <s v="."/>
    <s v="."/>
  </r>
  <r>
    <s v="1.1-00-2409_24842026_24245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451"/>
    <x v="34"/>
    <n v="0"/>
    <s v="SIN DESCRIPCIÓN PARA DESTINOS 00"/>
    <n v="0"/>
    <n v="500000"/>
    <n v="0"/>
    <n v="0"/>
    <n v="0"/>
    <n v="0"/>
    <n v="0"/>
    <n v="0"/>
    <n v="0"/>
    <n v="0"/>
    <n v="0"/>
    <n v="500000"/>
    <n v="-500000"/>
    <n v="500000"/>
    <n v="500000"/>
    <m/>
    <n v="0"/>
    <m/>
    <m/>
    <n v="0"/>
    <n v="0"/>
    <n v="0"/>
    <s v="Renovación de los contenedores de madera plástica para la recolección de platicos de agroquímicos de la campaña municipal de Campo Limpio de la Dirección de Desarrollo Rural"/>
    <s v="."/>
  </r>
  <r>
    <s v="1.1-00-2402_24311009_24246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461"/>
    <x v="35"/>
    <n v="0"/>
    <s v="SIN DESCRIPCIÓN PARA DESTINOS 00"/>
    <n v="1000"/>
    <n v="1000"/>
    <n v="0"/>
    <n v="0"/>
    <n v="0"/>
    <n v="0"/>
    <n v="0"/>
    <n v="1000"/>
    <n v="0"/>
    <n v="0"/>
    <n v="0"/>
    <n v="0"/>
    <n v="0"/>
    <n v="1000"/>
    <n v="0"/>
    <m/>
    <n v="0"/>
    <m/>
    <m/>
    <n v="0"/>
    <n v="1000"/>
    <n v="1000"/>
    <s v="Sera destinado para el mantenimiento y reparacion de las instalaciones lectricas de las diferentes bases con las que contamos "/>
    <s v="."/>
  </r>
  <r>
    <s v="1.1-00-2405_24621015_24246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61"/>
    <x v="35"/>
    <n v="0"/>
    <s v="SIN DESCRIPCIÓN PARA DESTINOS 00"/>
    <n v="150000"/>
    <n v="150000"/>
    <n v="54841.58"/>
    <n v="54841.58"/>
    <n v="45365.54"/>
    <n v="40599.26"/>
    <n v="40599.26"/>
    <n v="95158.42"/>
    <n v="0"/>
    <n v="0"/>
    <n v="0"/>
    <n v="0"/>
    <n v="0"/>
    <n v="150000"/>
    <n v="0"/>
    <m/>
    <n v="0"/>
    <m/>
    <m/>
    <n v="0"/>
    <n v="150000"/>
    <n v="95158.42"/>
    <s v="."/>
    <s v="."/>
  </r>
  <r>
    <s v="1.1-00-2407_24334020_2424610"/>
    <s v="1.1-00-24"/>
    <x v="1"/>
    <s v="2.2.4"/>
    <s v="DESARROLLO SOCIAL"/>
    <s v="VIVIENDA Y SERVICIOS A LA COMUNIDAD"/>
    <s v="ALUMBRADO PÚBLICO"/>
    <s v="E"/>
    <s v="Actividades del sector público, que realiza en for"/>
    <s v="07_24"/>
    <x v="5"/>
    <n v="3"/>
    <s v="INFRAESTRUCTURA Y SERVICIOS PÚBLICOS"/>
    <n v="34"/>
    <s v="SERVICIO DE MANTENIMIENTO DE ALUMBRADO PÚBLICO"/>
    <s v="020_24"/>
    <s v="DIRECCIÓN DE ALUMBRADO PÚBLICO"/>
    <s v="GASTO CORRIENTE"/>
    <x v="1"/>
    <s v="MATERIALES Y SUMINISTROS"/>
    <n v="2461"/>
    <x v="35"/>
    <n v="0"/>
    <s v="SIN DESCRIPCIÓN PARA DESTINOS 00"/>
    <n v="10600000"/>
    <n v="10600000"/>
    <n v="9535881.4900000002"/>
    <n v="9535881.4900000002"/>
    <n v="9535881.4900000002"/>
    <n v="9142743.5700000003"/>
    <n v="9142743.5700000003"/>
    <n v="1064118.5099999998"/>
    <n v="0"/>
    <n v="0"/>
    <n v="0"/>
    <n v="0"/>
    <n v="0"/>
    <n v="10600000"/>
    <n v="0"/>
    <m/>
    <n v="0"/>
    <m/>
    <n v="5458000"/>
    <n v="5458000"/>
    <n v="16058000"/>
    <n v="6522118.5099999998"/>
    <s v="SIN MODIFICACIÓN"/>
    <s v="OFICIO DE AMPLIACIÓN DAYSP/DALP-1278/2024"/>
  </r>
  <r>
    <s v="1.1-00-2407_24236022_24246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461"/>
    <x v="35"/>
    <n v="0"/>
    <s v="SIN DESCRIPCIÓN PARA DESTINOS 00"/>
    <n v="650000"/>
    <n v="650000"/>
    <n v="599293.82999999996"/>
    <n v="580815.03"/>
    <n v="460471.67"/>
    <n v="367280.75"/>
    <n v="367280.75"/>
    <n v="50706.170000000042"/>
    <n v="0"/>
    <n v="0"/>
    <n v="0"/>
    <n v="0"/>
    <n v="0"/>
    <n v="650000"/>
    <n v="0"/>
    <m/>
    <n v="0"/>
    <m/>
    <m/>
    <n v="0"/>
    <n v="650000"/>
    <n v="50706.170000000042"/>
    <s v="CONTACTORES, FUSSIBLES TIMMER, MAT ELEC. REPARACIONES MENORES"/>
    <s v="."/>
  </r>
  <r>
    <s v="1.1-00-2407_24339024_24246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461"/>
    <x v="35"/>
    <n v="0"/>
    <s v="SIN DESCRIPCIÓN PARA DESTINOS 00"/>
    <n v="100000"/>
    <n v="0"/>
    <n v="37495.21"/>
    <n v="37495.21"/>
    <n v="7869.26"/>
    <n v="7869.26"/>
    <n v="7869.26"/>
    <n v="62504.79"/>
    <n v="0"/>
    <n v="100000"/>
    <n v="0"/>
    <n v="0"/>
    <n v="100000"/>
    <n v="0"/>
    <n v="-100000"/>
    <m/>
    <n v="0"/>
    <m/>
    <m/>
    <n v="0"/>
    <n v="100000"/>
    <n v="62504.79"/>
    <s v="."/>
    <s v="."/>
  </r>
  <r>
    <s v="1.1-00-2411_24649031_24246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461"/>
    <x v="35"/>
    <n v="0"/>
    <s v="SIN DESCRIPCIÓN PARA DESTINOS 00"/>
    <n v="481333"/>
    <n v="501333"/>
    <n v="19279.2"/>
    <n v="14929.2"/>
    <n v="0"/>
    <n v="0"/>
    <n v="0"/>
    <n v="462053.8"/>
    <n v="0"/>
    <n v="15000"/>
    <n v="0"/>
    <n v="35000"/>
    <n v="-20000"/>
    <n v="501333"/>
    <n v="20000"/>
    <m/>
    <n v="0"/>
    <m/>
    <m/>
    <n v="0"/>
    <n v="481333"/>
    <n v="462053.8"/>
    <s v="compra de equipo para soporte y redes (251,333.00), Instalación de radios en c4, cableado (250,000)"/>
    <s v="."/>
  </r>
  <r>
    <s v="1.1-00-2402_24311009_24247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471"/>
    <x v="36"/>
    <n v="0"/>
    <s v="SIN DESCRIPCIÓN PARA DESTINOS 00"/>
    <n v="2000"/>
    <n v="2000"/>
    <n v="0"/>
    <n v="0"/>
    <n v="0"/>
    <n v="0"/>
    <n v="0"/>
    <n v="2000"/>
    <n v="0"/>
    <n v="0"/>
    <n v="0"/>
    <n v="0"/>
    <n v="0"/>
    <n v="2000"/>
    <n v="0"/>
    <m/>
    <n v="0"/>
    <m/>
    <m/>
    <n v="0"/>
    <n v="2000"/>
    <n v="2000"/>
    <s v="Sera destinado para el mantenimiento y reparacion de las instalaciones de las diferente bases con las que contamos "/>
    <s v="."/>
  </r>
  <r>
    <s v="1.1-00-2402_24115010_24247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471"/>
    <x v="36"/>
    <n v="0"/>
    <s v="SIN DESCRIPCIÓN PARA DESTINOS 00"/>
    <n v="150000"/>
    <n v="150000"/>
    <n v="147572.88"/>
    <n v="0"/>
    <n v="0"/>
    <n v="0"/>
    <n v="0"/>
    <n v="2427.1199999999953"/>
    <n v="0"/>
    <n v="0"/>
    <n v="0"/>
    <n v="0"/>
    <n v="0"/>
    <n v="150000"/>
    <n v="0"/>
    <m/>
    <n v="0"/>
    <m/>
    <m/>
    <n v="0"/>
    <n v="150000"/>
    <n v="2427.1199999999953"/>
    <s v="Adquisición de material tal como varillas, ptr, alambre, clavos, tuercas, mallas ciclónicas entre otras utilizados para la consolidación de los Espacios de Paz &quot;Hecho a Mano&quot;"/>
    <s v="."/>
  </r>
  <r>
    <s v="1.1-00-2405_24621015_24247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71"/>
    <x v="36"/>
    <n v="0"/>
    <s v="SIN DESCRIPCIÓN PARA DESTINOS 00"/>
    <n v="45300"/>
    <n v="50000"/>
    <n v="30062.98"/>
    <n v="24680.14"/>
    <n v="17839.62"/>
    <n v="17839.62"/>
    <n v="17839.62"/>
    <n v="15237.02"/>
    <n v="0"/>
    <n v="0"/>
    <n v="0"/>
    <n v="4700"/>
    <n v="-4700"/>
    <n v="50000"/>
    <n v="4700"/>
    <m/>
    <n v="0"/>
    <m/>
    <m/>
    <n v="0"/>
    <n v="45300"/>
    <n v="15237.02"/>
    <s v="."/>
    <s v="."/>
  </r>
  <r>
    <s v="1.1-00-2407_24333019_24247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471"/>
    <x v="36"/>
    <n v="0"/>
    <s v="SIN DESCRIPCIÓN PARA DESTINOS 00"/>
    <n v="554331.68000000005"/>
    <n v="575211.68000000005"/>
    <n v="552997.68000000005"/>
    <n v="465030.13"/>
    <n v="456504.13"/>
    <n v="456504.13"/>
    <n v="456504.13"/>
    <n v="1334"/>
    <n v="0"/>
    <n v="0"/>
    <n v="0"/>
    <n v="0"/>
    <n v="0"/>
    <n v="575211.68000000005"/>
    <n v="20880"/>
    <m/>
    <n v="0"/>
    <m/>
    <n v="-510.4"/>
    <n v="-510.4"/>
    <n v="553821.28"/>
    <n v="823.59999999997672"/>
    <s v="Compra de acero  por ejemplo (vigas, angulos, estructuras, soleras, ptr, tubos,redondo, soldadura, duelas, varillas, etc. para las reparaciones de bocas de tormenta, juegos en parques y unidades deportivas, barandales en plazas publicas del municipio"/>
    <s v="."/>
  </r>
  <r>
    <s v="1.1-00-2407_24236022_24247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471"/>
    <x v="36"/>
    <n v="0"/>
    <s v="SIN DESCRIPCIÓN PARA DESTINOS 00"/>
    <n v="2680000"/>
    <n v="2300000"/>
    <n v="2666570"/>
    <n v="1766620.4"/>
    <n v="1727930.15"/>
    <n v="1609808.19"/>
    <n v="1609808.19"/>
    <n v="13430"/>
    <n v="0"/>
    <n v="400000"/>
    <n v="0"/>
    <n v="20000"/>
    <n v="380000"/>
    <n v="2300000"/>
    <n v="-380000"/>
    <m/>
    <n v="0"/>
    <m/>
    <m/>
    <n v="0"/>
    <n v="2680000"/>
    <n v="13430"/>
    <s v="TUBERIAS, VALVULAS, JUNTAS, EXTREMIDADES EN FOFO Y GALV ETC"/>
    <s v="."/>
  </r>
  <r>
    <s v="1.1-00-2411_24649031_24247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471"/>
    <x v="36"/>
    <n v="0"/>
    <s v="SIN DESCRIPCIÓN PARA DESTINOS 00"/>
    <n v="1414"/>
    <n v="1414"/>
    <n v="0"/>
    <n v="0"/>
    <n v="0"/>
    <n v="0"/>
    <n v="0"/>
    <n v="1414"/>
    <n v="0"/>
    <n v="0"/>
    <n v="0"/>
    <n v="0"/>
    <n v="0"/>
    <n v="1414"/>
    <n v="0"/>
    <m/>
    <n v="0"/>
    <m/>
    <m/>
    <n v="0"/>
    <n v="1414"/>
    <n v="1414"/>
    <s v="compra de equipo para soporte y redes"/>
    <s v="."/>
  </r>
  <r>
    <s v="1.1-00-2407_24339024_24248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481"/>
    <x v="37"/>
    <n v="0"/>
    <s v="SIN DESCRIPCIÓN PARA DESTINOS 00"/>
    <n v="10000"/>
    <n v="10000"/>
    <n v="9484.1200000000008"/>
    <n v="9484.1200000000008"/>
    <n v="9484.1200000000008"/>
    <n v="9484.1200000000008"/>
    <n v="9484.1200000000008"/>
    <n v="515.8799999999992"/>
    <n v="0"/>
    <n v="0"/>
    <n v="0"/>
    <n v="0"/>
    <n v="0"/>
    <n v="10000"/>
    <n v="0"/>
    <m/>
    <n v="0"/>
    <m/>
    <m/>
    <n v="0"/>
    <n v="10000"/>
    <n v="515.8799999999992"/>
    <s v="COMPRAS DIVERSAS PARA MANTENIMIENTO DE LAS (4) UNIDADES DE SALUD PUBLICA"/>
    <s v="."/>
  </r>
  <r>
    <s v="1.1-00-2402_24114010_24249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491"/>
    <x v="38"/>
    <n v="0"/>
    <s v="SIN DESCRIPCIÓN PARA DESTINOS 00"/>
    <n v="21000"/>
    <n v="0"/>
    <n v="8383.9599999999991"/>
    <n v="8383.9599999999991"/>
    <n v="8383.9599999999991"/>
    <n v="0"/>
    <n v="0"/>
    <n v="12616.04"/>
    <n v="0"/>
    <n v="21000"/>
    <n v="0"/>
    <n v="0"/>
    <n v="21000"/>
    <n v="0"/>
    <n v="-21000"/>
    <m/>
    <n v="0"/>
    <m/>
    <m/>
    <n v="0"/>
    <n v="21000"/>
    <n v="12616.04"/>
    <s v="."/>
    <s v="."/>
  </r>
  <r>
    <s v="1.1-00-2402_24115010_24249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491"/>
    <x v="38"/>
    <n v="0"/>
    <s v="SIN DESCRIPCIÓN PARA DESTINOS 00"/>
    <n v="500000"/>
    <n v="500000"/>
    <n v="319800.40000000002"/>
    <n v="0"/>
    <n v="0"/>
    <n v="0"/>
    <n v="0"/>
    <n v="180199.59999999998"/>
    <n v="0"/>
    <n v="0"/>
    <n v="0"/>
    <n v="0"/>
    <n v="0"/>
    <n v="500000"/>
    <n v="0"/>
    <m/>
    <n v="0"/>
    <m/>
    <m/>
    <n v="0"/>
    <n v="500000"/>
    <n v="180199.59999999998"/>
    <s v="Adquisición de material tal como pintura, recubrimiento, sellador, lacas, barnices, removedor de pintura, aerosoles, thinner, entre otros utilizados para la consolidación de los Espacios de Paz &quot;Hecho a Mano&quot;"/>
    <s v="."/>
  </r>
  <r>
    <s v="1.1-00-2402_24116010_24249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1"/>
    <s v="MATERIALES Y SUMINISTROS"/>
    <n v="2491"/>
    <x v="38"/>
    <n v="0"/>
    <s v="SIN DESCRIPCIÓN PARA DESTINOS 00"/>
    <n v="138448.20000000001"/>
    <n v="54948.2"/>
    <n v="131651.53"/>
    <n v="67619.53"/>
    <n v="21722.97"/>
    <n v="0"/>
    <n v="0"/>
    <n v="6796.6700000000128"/>
    <n v="0"/>
    <n v="63500"/>
    <n v="0"/>
    <n v="0"/>
    <n v="63500"/>
    <n v="54948.2"/>
    <n v="-83500.000000000015"/>
    <m/>
    <n v="0"/>
    <m/>
    <m/>
    <n v="0"/>
    <n v="138448.20000000001"/>
    <n v="6796.6700000000128"/>
    <s v="Materiales para los trabajos de rehabilitación de los espacios públicos intervenidos con "/>
    <s v="."/>
  </r>
  <r>
    <s v="1.1-00-2403_24117011_2424910"/>
    <s v="1.1-00-24"/>
    <x v="1"/>
    <s v="1.3.5"/>
    <s v="GOBIERNO"/>
    <s v="COORDINACION DE LA POLITICA DE GOBIERNO"/>
    <s v="ASUNTOS JURÍDICOS"/>
    <s v="O"/>
    <s v="Actividades que realizan la función pública o cont"/>
    <s v="03_24"/>
    <x v="9"/>
    <n v="1"/>
    <s v="CORRESPONSABILIDAD SOCIAL (TRANSVERSAL)"/>
    <n v="17"/>
    <s v="DEFENSORÍA LEGAL"/>
    <s v="011_24"/>
    <s v="DIRECCIÓN GENERAL JURIDÍCA"/>
    <s v="GASTO CORRIENTE"/>
    <x v="1"/>
    <s v="MATERIALES Y SUMINISTROS"/>
    <n v="2491"/>
    <x v="38"/>
    <n v="0"/>
    <s v="SIN DESCRIPCIÓN PARA DESTINOS 00"/>
    <n v="75000"/>
    <n v="75000"/>
    <n v="0"/>
    <n v="0"/>
    <n v="0"/>
    <n v="0"/>
    <n v="0"/>
    <n v="75000"/>
    <n v="0"/>
    <n v="0"/>
    <n v="0"/>
    <n v="0"/>
    <n v="0"/>
    <n v="75000"/>
    <n v="0"/>
    <m/>
    <n v="0"/>
    <m/>
    <m/>
    <n v="0"/>
    <n v="75000"/>
    <n v="75000"/>
    <s v="Construcción y Reparación"/>
    <s v="."/>
  </r>
  <r>
    <s v="1.1-00-2405_24621015_24249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491"/>
    <x v="38"/>
    <n v="0"/>
    <s v="SIN DESCRIPCIÓN PARA DESTINOS 00"/>
    <n v="420000"/>
    <n v="420000"/>
    <n v="149397.76000000001"/>
    <n v="147448.95999999999"/>
    <n v="104763.46"/>
    <n v="103657.46"/>
    <n v="93113.06"/>
    <n v="270602.23999999999"/>
    <n v="0"/>
    <n v="0"/>
    <n v="0"/>
    <n v="0"/>
    <n v="0"/>
    <n v="420000"/>
    <n v="0"/>
    <m/>
    <n v="0"/>
    <m/>
    <m/>
    <n v="0"/>
    <n v="420000"/>
    <n v="270602.23999999999"/>
    <s v="."/>
    <s v="."/>
  </r>
  <r>
    <s v="1.1-00-2406_24525016_2424910"/>
    <s v="1.1-00-24"/>
    <x v="1"/>
    <s v="2.5.6"/>
    <s v="DESARROLLO SOCIAL"/>
    <s v="EDUCACIÓN"/>
    <s v="OTRO SERVICIOS EDUCATIVOS Y ACTIVIDADES INHERENTES"/>
    <s v="S"/>
    <s v="Definidos en el Presupuesto de Egresos y los que s"/>
    <s v="06_24"/>
    <x v="11"/>
    <n v="5"/>
    <s v="SOCIEDAD COHESIVA Y RESILENTE"/>
    <n v="25"/>
    <s v="APOYO A INSTITUCIONES EDUCATIVAS"/>
    <s v="016_24"/>
    <s v="DESPACHO DE LA COORDINACIÓN GENERAL DE C"/>
    <s v="GASTO CORRIENTE"/>
    <x v="1"/>
    <s v="MATERIALES Y SUMINISTROS"/>
    <n v="2491"/>
    <x v="38"/>
    <n v="0"/>
    <s v="SIN DESCRIPCIÓN PARA DESTINOS 00"/>
    <n v="0"/>
    <n v="250000"/>
    <n v="0"/>
    <n v="0"/>
    <n v="0"/>
    <n v="0"/>
    <n v="0"/>
    <n v="0"/>
    <n v="0"/>
    <n v="0"/>
    <n v="0"/>
    <n v="0"/>
    <n v="0"/>
    <n v="250000"/>
    <n v="250000"/>
    <m/>
    <n v="0"/>
    <m/>
    <m/>
    <n v="0"/>
    <n v="0"/>
    <n v="0"/>
    <s v="."/>
    <s v="."/>
  </r>
  <r>
    <s v="1.1-00-2406_24529017_2424910"/>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1"/>
    <s v="MATERIALES Y SUMINISTROS"/>
    <n v="2491"/>
    <x v="38"/>
    <n v="0"/>
    <s v="SIN DESCRIPCIÓN PARA DESTINOS 00"/>
    <n v="0"/>
    <n v="150000"/>
    <n v="0"/>
    <n v="0"/>
    <n v="0"/>
    <n v="0"/>
    <n v="0"/>
    <n v="0"/>
    <n v="0"/>
    <n v="0"/>
    <n v="0"/>
    <n v="0"/>
    <n v="0"/>
    <n v="150000"/>
    <n v="150000"/>
    <m/>
    <n v="0"/>
    <m/>
    <m/>
    <n v="0"/>
    <n v="0"/>
    <n v="0"/>
    <s v="."/>
    <s v="."/>
  </r>
  <r>
    <s v="1.1-00-2407_24333019_24249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491"/>
    <x v="38"/>
    <n v="0"/>
    <s v="SIN DESCRIPCIÓN PARA DESTINOS 00"/>
    <n v="4862000"/>
    <n v="4862000"/>
    <n v="4577481.34"/>
    <n v="4577481.34"/>
    <n v="4392752.0599999996"/>
    <n v="3062336.46"/>
    <n v="3062336.46"/>
    <n v="284518.66000000015"/>
    <n v="0"/>
    <n v="0"/>
    <n v="0"/>
    <n v="0"/>
    <n v="0"/>
    <n v="4862000"/>
    <n v="0"/>
    <m/>
    <n v="0"/>
    <m/>
    <n v="-223257.03999999998"/>
    <n v="-223257.03999999998"/>
    <n v="4638742.96"/>
    <n v="61261.620000000112"/>
    <s v="Compra de pintura en tambos de 200lts  de balizamiento, esmalte, vinilica, thinner, sellador, impemiabilizante, rodillos, brochas, pistolas de pintura, sellador, etc para el uso en unidades deportivas, plazas publicas, calles y avenidas del minicipio, "/>
    <s v="."/>
  </r>
  <r>
    <s v="1.1-00-2407_24236022_24249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491"/>
    <x v="38"/>
    <n v="0"/>
    <s v="SIN DESCRIPCIÓN PARA DESTINOS 00"/>
    <n v="7000"/>
    <n v="7000"/>
    <n v="3770.04"/>
    <n v="3770.04"/>
    <n v="3770.04"/>
    <n v="3770.04"/>
    <n v="3770.04"/>
    <n v="3229.96"/>
    <n v="0"/>
    <n v="0"/>
    <n v="0"/>
    <n v="0"/>
    <n v="0"/>
    <n v="7000"/>
    <n v="0"/>
    <m/>
    <n v="0"/>
    <m/>
    <m/>
    <n v="0"/>
    <n v="7000"/>
    <n v="3229.96"/>
    <s v="INSUMOS MENORES E IMPREVISTOS F REV"/>
    <s v="."/>
  </r>
  <r>
    <s v="1.1-00-2407_24339024_24249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491"/>
    <x v="38"/>
    <n v="0"/>
    <s v="SIN DESCRIPCIÓN PARA DESTINOS 00"/>
    <n v="100000"/>
    <n v="100000"/>
    <n v="49474.6"/>
    <n v="49474.6"/>
    <n v="48155.81"/>
    <n v="5880.38"/>
    <n v="5880.38"/>
    <n v="50525.4"/>
    <n v="0"/>
    <n v="0"/>
    <n v="0"/>
    <n v="0"/>
    <n v="0"/>
    <n v="100000"/>
    <n v="0"/>
    <m/>
    <n v="0"/>
    <m/>
    <m/>
    <n v="0"/>
    <n v="100000"/>
    <n v="50525.4"/>
    <s v="COMPRAS DIVERSAS PARA MANTENIMIENTO DE LAS  (4) UNIDADES DE SALUD PUBLICA"/>
    <s v="."/>
  </r>
  <r>
    <s v="1.1-00-2411_24649031_24249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491"/>
    <x v="38"/>
    <n v="0"/>
    <s v="SIN DESCRIPCIÓN PARA DESTINOS 00"/>
    <n v="2000"/>
    <n v="2000"/>
    <n v="0"/>
    <n v="0"/>
    <n v="0"/>
    <n v="0"/>
    <n v="0"/>
    <n v="2000"/>
    <n v="0"/>
    <n v="0"/>
    <n v="0"/>
    <n v="0"/>
    <n v="0"/>
    <n v="2000"/>
    <n v="0"/>
    <m/>
    <n v="0"/>
    <m/>
    <m/>
    <n v="0"/>
    <n v="2000"/>
    <n v="2000"/>
    <s v="material para instalación de cámaras de video vigilancia"/>
    <s v="."/>
  </r>
  <r>
    <s v="1.1-00-2407_24236022_24251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511"/>
    <x v="39"/>
    <n v="0"/>
    <s v="SIN DESCRIPCIÓN PARA DESTINOS 00"/>
    <n v="3989894.5"/>
    <n v="4500000"/>
    <n v="1826665.2"/>
    <n v="1826665.2"/>
    <n v="343771.8"/>
    <n v="343771.8"/>
    <n v="343771.8"/>
    <n v="2163229.2999999998"/>
    <n v="0"/>
    <n v="0"/>
    <n v="0"/>
    <n v="0"/>
    <n v="0"/>
    <n v="4500000"/>
    <n v="510105.5"/>
    <m/>
    <n v="0"/>
    <n v="510105.5"/>
    <m/>
    <n v="510105.5"/>
    <n v="4500000"/>
    <n v="2673334.7999999998"/>
    <s v="CLORO, POLIFOSFATO, SAL INDUSTRIAL"/>
    <s v="."/>
  </r>
  <r>
    <s v="1.1-00-2405_24621015_2425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521"/>
    <x v="40"/>
    <n v="0"/>
    <s v="SIN DESCRIPCIÓN PARA DESTINOS 00"/>
    <n v="123580"/>
    <n v="123580"/>
    <n v="0"/>
    <n v="0"/>
    <n v="0"/>
    <n v="0"/>
    <n v="0"/>
    <n v="123580"/>
    <n v="0"/>
    <n v="0"/>
    <n v="0"/>
    <n v="0"/>
    <n v="0"/>
    <n v="123580"/>
    <n v="0"/>
    <m/>
    <n v="0"/>
    <m/>
    <m/>
    <n v="0"/>
    <n v="123580"/>
    <n v="123580"/>
    <s v="."/>
    <s v="."/>
  </r>
  <r>
    <s v="1.1-00-2407_24339024_24252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521"/>
    <x v="40"/>
    <n v="0"/>
    <s v="SIN DESCRIPCIÓN PARA DESTINOS 00"/>
    <n v="470880"/>
    <n v="450000"/>
    <n v="442071.39"/>
    <n v="313311.39"/>
    <n v="313311.39"/>
    <n v="313311.39"/>
    <n v="313311.39"/>
    <n v="28808.609999999986"/>
    <n v="0"/>
    <n v="0"/>
    <n v="0"/>
    <n v="0"/>
    <n v="0"/>
    <n v="450000"/>
    <n v="-20880"/>
    <m/>
    <n v="0"/>
    <m/>
    <m/>
    <n v="0"/>
    <n v="470880"/>
    <n v="28808.609999999986"/>
    <s v="PARA LA FUMIGACION  Y  PREVENCION (DENGUE) EN TODO EL MUNICIPIO"/>
    <s v="."/>
  </r>
  <r>
    <s v="1.1-00-2409_24844028_2425210"/>
    <s v="1.1-00-24"/>
    <x v="1"/>
    <s v="3.1.1"/>
    <s v="DESARROLLO ECONOMICO"/>
    <s v="ASUNTOS ECONOMICOS, COMERCIALES Y LABORALES EN GENERAL "/>
    <s v="ASUNTOS ECONÓMICOS Y COMERCIALES EN GENERAL"/>
    <s v="E"/>
    <s v="Actividades del sector público, que realiza en for"/>
    <s v="09_24"/>
    <x v="10"/>
    <n v="8"/>
    <s v="DESARROLLO ECONÓMICO Y EMPLEO"/>
    <n v="44"/>
    <s v="PAQUETE AGROECOLÓGICO"/>
    <s v="028_24"/>
    <s v="DIRECCÍON GENERAL DE DESARROLLO RURAL"/>
    <s v="GASTO CORRIENTE"/>
    <x v="1"/>
    <s v="MATERIALES Y SUMINISTROS"/>
    <n v="2521"/>
    <x v="40"/>
    <n v="0"/>
    <s v="SIN DESCRIPCIÓN PARA DESTINOS 00"/>
    <n v="0"/>
    <n v="500000"/>
    <n v="0"/>
    <n v="0"/>
    <n v="0"/>
    <n v="0"/>
    <n v="0"/>
    <n v="0"/>
    <n v="0"/>
    <n v="0"/>
    <n v="0"/>
    <n v="500000"/>
    <n v="-500000"/>
    <n v="500000"/>
    <n v="500000"/>
    <m/>
    <n v="0"/>
    <m/>
    <m/>
    <n v="0"/>
    <n v="0"/>
    <n v="0"/>
    <s v="para igualar el presupueto otorgado en el 2023"/>
    <s v="Equipo c4 solo 10"/>
  </r>
  <r>
    <s v="1.1-00-2410_24448030_24252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1"/>
    <s v="MATERIALES Y SUMINISTROS"/>
    <n v="2521"/>
    <x v="40"/>
    <n v="0"/>
    <s v="SIN DESCRIPCIÓN PARA DESTINOS 00"/>
    <n v="50000"/>
    <n v="50000"/>
    <n v="0"/>
    <n v="0"/>
    <n v="0"/>
    <n v="0"/>
    <n v="0"/>
    <n v="50000"/>
    <n v="0"/>
    <n v="0"/>
    <n v="0"/>
    <n v="0"/>
    <n v="0"/>
    <n v="50000"/>
    <n v="0"/>
    <m/>
    <n v="0"/>
    <m/>
    <m/>
    <n v="0"/>
    <n v="50000"/>
    <n v="50000"/>
    <s v="SIN MODIFICACIÓN"/>
    <s v="."/>
  </r>
  <r>
    <s v="1.1-00-2402_24312009_2425310"/>
    <s v="1.1-00-24"/>
    <x v="1"/>
    <s v="1.7.2"/>
    <s v="GOBIERNO"/>
    <s v="ASUNTOS DE ORDEN PÚBLICO Y DE SEGURIDAD INTERIOR "/>
    <s v="PROTECCIÓN CIVIL"/>
    <s v="E"/>
    <s v="Actividades del sector público, que realiza en for"/>
    <s v="02_24"/>
    <x v="1"/>
    <n v="3"/>
    <s v="INFRAESTRUCTURA Y SERVICIOS PÚBLICOS"/>
    <n v="12"/>
    <s v="EQUIPOS DE PROTECCIÓN  Y HERRAMIENTA MANUAL"/>
    <s v="009_24"/>
    <s v="DIRECCIÓN GENERAL ADJUNTA DE PROTECCIÓN"/>
    <s v="GASTO CORRIENTE"/>
    <x v="1"/>
    <s v="MATERIALES Y SUMINISTROS"/>
    <n v="2531"/>
    <x v="41"/>
    <n v="0"/>
    <s v="SIN DESCRIPCIÓN PARA DESTINOS 00"/>
    <n v="50000"/>
    <n v="50000"/>
    <n v="0"/>
    <n v="0"/>
    <n v="0"/>
    <n v="0"/>
    <n v="0"/>
    <n v="50000"/>
    <n v="0"/>
    <n v="0"/>
    <n v="0"/>
    <n v="0"/>
    <n v="0"/>
    <n v="50000"/>
    <n v="0"/>
    <m/>
    <n v="0"/>
    <m/>
    <m/>
    <n v="0"/>
    <n v="50000"/>
    <n v="50000"/>
    <s v="El presupuesto sera destinado para el fortalecimiento y abastecimiento de botiquines de todo el personal para la atención basíca prehospitaliaria durante la atención de emergencias"/>
    <s v="."/>
  </r>
  <r>
    <s v="1.1-00-2404_24618012_24253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531"/>
    <x v="41"/>
    <n v="0"/>
    <s v="SIN DESCRIPCIÓN PARA DESTINOS 00"/>
    <n v="1485"/>
    <n v="0"/>
    <n v="1483.17"/>
    <n v="1483.17"/>
    <n v="1483.17"/>
    <n v="1483.17"/>
    <n v="1483.17"/>
    <n v="1.8299999999999272"/>
    <n v="0"/>
    <n v="1825"/>
    <n v="0"/>
    <n v="340"/>
    <n v="1485"/>
    <n v="0"/>
    <n v="-1485"/>
    <m/>
    <n v="0"/>
    <m/>
    <m/>
    <n v="0"/>
    <n v="1485"/>
    <n v="1.8299999999999272"/>
    <s v="."/>
    <s v="."/>
  </r>
  <r>
    <s v="1.1-00-2407_24339024_24253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531"/>
    <x v="41"/>
    <n v="0"/>
    <s v="SIN DESCRIPCIÓN PARA DESTINOS 00"/>
    <n v="5950000"/>
    <n v="5500000"/>
    <n v="3421014.79"/>
    <n v="3414714.79"/>
    <n v="2399697.73"/>
    <n v="2392374.65"/>
    <n v="2349065.27"/>
    <n v="2528985.21"/>
    <n v="0"/>
    <n v="0"/>
    <n v="0"/>
    <n v="0"/>
    <n v="0"/>
    <n v="5500000"/>
    <n v="-450000"/>
    <m/>
    <n v="0"/>
    <m/>
    <m/>
    <n v="0"/>
    <n v="5950000"/>
    <n v="2528985.21"/>
    <s v="De acuerdo al incremento  y compra de insumos de medicamentos para urgencias medicas"/>
    <s v="."/>
  </r>
  <r>
    <s v="1.1-00-2417_24456037_24253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531"/>
    <x v="41"/>
    <n v="0"/>
    <s v="SIN DESCRIPCIÓN PARA DESTINOS 00"/>
    <n v="900000"/>
    <n v="900000"/>
    <n v="624224.6"/>
    <n v="570731.6"/>
    <n v="389808.6"/>
    <n v="327624"/>
    <n v="327624"/>
    <n v="275775.40000000002"/>
    <n v="0"/>
    <n v="0"/>
    <n v="0"/>
    <n v="0"/>
    <n v="0"/>
    <n v="900000"/>
    <n v="0"/>
    <m/>
    <n v="0"/>
    <m/>
    <m/>
    <n v="0"/>
    <n v="900000"/>
    <n v="275775.40000000002"/>
    <s v="Compra de medicamento para la Jefatura de Control y Maltrato Animal, para los animales de la Unidad de Rescate de Fauna Silvestre, para la Clínica de Pequeñas Especies del Centro Multidisciplinario El Valle, así como continuar con la campaña de esterilización gratuita a caninos y felinos , se tiene contemplado realizar 2,600 esterilizaciones gratuitas al año.   "/>
    <s v="."/>
  </r>
  <r>
    <s v="1.1-00-2402_24312009_2425410"/>
    <s v="1.1-00-24"/>
    <x v="1"/>
    <s v="1.7.2"/>
    <s v="GOBIERNO"/>
    <s v="ASUNTOS DE ORDEN PÚBLICO Y DE SEGURIDAD INTERIOR "/>
    <s v="PROTECCIÓN CIVIL"/>
    <s v="E"/>
    <s v="Actividades del sector público, que realiza en for"/>
    <s v="02_24"/>
    <x v="1"/>
    <n v="3"/>
    <s v="INFRAESTRUCTURA Y SERVICIOS PÚBLICOS"/>
    <n v="12"/>
    <s v="EQUIPOS DE PROTECCIÓN  Y HERRAMIENTA MANUAL"/>
    <s v="009_24"/>
    <s v="DIRECCIÓN GENERAL ADJUNTA DE PROTECCIÓN"/>
    <s v="GASTO CORRIENTE"/>
    <x v="1"/>
    <s v="MATERIALES Y SUMINISTROS"/>
    <n v="2541"/>
    <x v="42"/>
    <n v="0"/>
    <s v="SIN DESCRIPCIÓN PARA DESTINOS 00"/>
    <n v="52000"/>
    <n v="52000"/>
    <n v="41760"/>
    <n v="0"/>
    <n v="0"/>
    <n v="0"/>
    <n v="0"/>
    <n v="10240"/>
    <n v="0"/>
    <n v="0"/>
    <n v="0"/>
    <n v="0"/>
    <n v="0"/>
    <n v="52000"/>
    <n v="0"/>
    <m/>
    <n v="0"/>
    <m/>
    <m/>
    <n v="0"/>
    <n v="52000"/>
    <n v="10240"/>
    <s v="El presupuesto sera destinado para el fortalecimiento y abastecimiento de botiquines de todo el personal para la atención basíca prehospitaliaria durante la atención de emergencias"/>
    <s v="."/>
  </r>
  <r>
    <s v="1.1-00-2406_24529017_2425410"/>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1"/>
    <s v="MATERIALES Y SUMINISTROS"/>
    <n v="2541"/>
    <x v="42"/>
    <n v="0"/>
    <s v="SIN DESCRIPCIÓN PARA DESTINOS 00"/>
    <n v="2500"/>
    <n v="2500"/>
    <n v="2424.4"/>
    <n v="0"/>
    <n v="0"/>
    <n v="0"/>
    <n v="0"/>
    <n v="75.599999999999909"/>
    <n v="0"/>
    <n v="0"/>
    <n v="0"/>
    <n v="0"/>
    <n v="0"/>
    <n v="2500"/>
    <n v="0"/>
    <m/>
    <n v="0"/>
    <m/>
    <m/>
    <n v="0"/>
    <n v="2500"/>
    <n v="75.599999999999909"/>
    <s v="."/>
    <s v="."/>
  </r>
  <r>
    <s v="1.1-00-2407_24339024_24254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541"/>
    <x v="42"/>
    <n v="0"/>
    <s v="SIN DESCRIPCIÓN PARA DESTINOS 00"/>
    <n v="6500000"/>
    <n v="6500000"/>
    <n v="6428841.79"/>
    <n v="4176501.69"/>
    <n v="4070553.09"/>
    <n v="3471098.73"/>
    <n v="3471098.73"/>
    <n v="71158.209999999963"/>
    <n v="0"/>
    <n v="0"/>
    <n v="0"/>
    <n v="0"/>
    <n v="0"/>
    <n v="6500000"/>
    <n v="0"/>
    <m/>
    <n v="0"/>
    <m/>
    <m/>
    <n v="0"/>
    <n v="6500000"/>
    <n v="71158.209999999963"/>
    <s v="MATERIAL DE CURACION PARA URGENCIAS DE LAS (4) UNIDADES  DEL MUNICIPIO"/>
    <s v="."/>
  </r>
  <r>
    <s v="1.1-00-2417_24456037_24254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541"/>
    <x v="42"/>
    <n v="0"/>
    <s v="SIN DESCRIPCIÓN PARA DESTINOS 00"/>
    <n v="600000"/>
    <n v="600000"/>
    <n v="275823.45"/>
    <n v="238831.05"/>
    <n v="185273.94"/>
    <n v="79856.070000000007"/>
    <n v="79856.070000000007"/>
    <n v="324176.55"/>
    <n v="0"/>
    <n v="0"/>
    <n v="0"/>
    <n v="0"/>
    <n v="0"/>
    <n v="600000"/>
    <n v="0"/>
    <m/>
    <n v="0"/>
    <m/>
    <n v="-7000"/>
    <n v="-7000"/>
    <n v="593000"/>
    <n v="317176.55"/>
    <s v="Compra de material de curación para la Jefatura de Control y Maltrato Animal, para la Unidad de Rescate de Fauna Silvestre, para la Clínica de Pequeñas Especies,  así como para la campaña de 2,600 esterlizaciones gratuitas de caninos y felinos que se tiene contemplado realizar."/>
    <s v="."/>
  </r>
  <r>
    <s v="1.1-00-2407_24236022_24255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551"/>
    <x v="43"/>
    <n v="0"/>
    <s v="SIN DESCRIPCIÓN PARA DESTINOS 00"/>
    <n v="470000"/>
    <n v="250000"/>
    <n v="357145.58"/>
    <n v="357145.58"/>
    <n v="0"/>
    <n v="0"/>
    <n v="0"/>
    <n v="112854.41999999998"/>
    <n v="0"/>
    <n v="220000"/>
    <n v="0"/>
    <n v="0"/>
    <n v="220000"/>
    <n v="250000"/>
    <n v="-220000"/>
    <m/>
    <n v="0"/>
    <m/>
    <m/>
    <n v="0"/>
    <n v="470000"/>
    <n v="112854.41999999998"/>
    <s v="REACTIVOS PARA LABORATORIO"/>
    <s v="."/>
  </r>
  <r>
    <s v="1.1-00-2405_24621015_24256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561"/>
    <x v="44"/>
    <n v="0"/>
    <s v="SIN DESCRIPCIÓN PARA DESTINOS 00"/>
    <n v="16200"/>
    <n v="1500"/>
    <n v="3280.93"/>
    <n v="3280.93"/>
    <n v="3280.93"/>
    <n v="3280.93"/>
    <n v="3280.93"/>
    <n v="12919.07"/>
    <n v="0"/>
    <n v="14700"/>
    <n v="0"/>
    <n v="0"/>
    <n v="14700"/>
    <n v="1500"/>
    <n v="-14700"/>
    <m/>
    <n v="0"/>
    <m/>
    <m/>
    <n v="0"/>
    <n v="16200"/>
    <n v="12919.07"/>
    <s v="."/>
    <s v="."/>
  </r>
  <r>
    <s v="1.1-00-2407_24236022_24256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561"/>
    <x v="44"/>
    <n v="0"/>
    <s v="SIN DESCRIPCIÓN PARA DESTINOS 00"/>
    <n v="2350000"/>
    <n v="2750000"/>
    <n v="2385897.16"/>
    <n v="1629084.62"/>
    <n v="1549372.3"/>
    <n v="1549372.3"/>
    <n v="1549372.3"/>
    <n v="-35897.160000000149"/>
    <n v="0"/>
    <n v="0"/>
    <n v="0"/>
    <n v="400000"/>
    <n v="-400000"/>
    <n v="2750000"/>
    <n v="400000"/>
    <m/>
    <n v="0"/>
    <n v="400000"/>
    <m/>
    <n v="400000"/>
    <n v="2750000"/>
    <n v="364102.83999999985"/>
    <s v="TUBERIAS, VALVULAS, JUNTAS, EXTREMIDADES EN PVC  ETC"/>
    <s v="."/>
  </r>
  <r>
    <s v="1.1-00-2407_24339024_24256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561"/>
    <x v="44"/>
    <n v="0"/>
    <s v="SIN DESCRIPCIÓN PARA DESTINOS 00"/>
    <n v="6000"/>
    <n v="6000"/>
    <n v="5568"/>
    <n v="0"/>
    <n v="0"/>
    <n v="0"/>
    <n v="0"/>
    <n v="432"/>
    <n v="0"/>
    <n v="0"/>
    <n v="0"/>
    <n v="0"/>
    <n v="0"/>
    <n v="6000"/>
    <n v="0"/>
    <m/>
    <n v="0"/>
    <m/>
    <m/>
    <n v="0"/>
    <n v="6000"/>
    <n v="432"/>
    <s v="CAJAS DE  PLASTICOS Y CONTENEDORES PARA LA RECOLECCION DE RESIDUOS "/>
    <s v="."/>
  </r>
  <r>
    <s v="1.1-00-2410_24448030_24259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1"/>
    <s v="MATERIALES Y SUMINISTROS"/>
    <n v="2591"/>
    <x v="45"/>
    <n v="0"/>
    <s v="SIN DESCRIPCIÓN PARA DESTINOS 00"/>
    <n v="3685376.84"/>
    <n v="3775271.34"/>
    <n v="3685376.84"/>
    <n v="3685376.84"/>
    <n v="3685376.84"/>
    <n v="3685376.84"/>
    <n v="3685376.84"/>
    <n v="0"/>
    <n v="0"/>
    <n v="0"/>
    <n v="0"/>
    <n v="0"/>
    <n v="0"/>
    <n v="3775271.34"/>
    <n v="89894.5"/>
    <m/>
    <n v="0"/>
    <m/>
    <m/>
    <n v="0"/>
    <n v="3685376.84"/>
    <n v="0"/>
    <s v="SIN MODIFICACIÓN"/>
    <s v="."/>
  </r>
  <r>
    <s v="1.1-00-2402_24115010_24261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611"/>
    <x v="46"/>
    <s v="0"/>
    <s v="SIN DESCRIPCIÓN PARA DESTINOS 00"/>
    <n v="0"/>
    <n v="0"/>
    <n v="0"/>
    <n v="0"/>
    <n v="0"/>
    <n v="0"/>
    <n v="0"/>
    <n v="0"/>
    <n v="0"/>
    <n v="0"/>
    <n v="0"/>
    <n v="0"/>
    <n v="0"/>
    <n v="50000"/>
    <n v="50000"/>
    <m/>
    <n v="0"/>
    <n v="50000"/>
    <m/>
    <n v="50000"/>
    <n v="50000"/>
    <n v="50000"/>
    <s v="Adquisición de gasolina y aditivo para las desbrozadoras utilizadas en las intervenciones de los Espacios de Paz"/>
    <s v="."/>
  </r>
  <r>
    <s v="1.1-00-2405_24621015_2426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611"/>
    <x v="46"/>
    <n v="0"/>
    <s v="SIN DESCRIPCIÓN PARA DESTINOS 00"/>
    <n v="47577000"/>
    <n v="47577000"/>
    <n v="22718580.59"/>
    <n v="19409222.260000002"/>
    <n v="19309132.710000001"/>
    <n v="19309132.710000001"/>
    <n v="19309132.710000001"/>
    <n v="24858419.41"/>
    <n v="0"/>
    <n v="0"/>
    <n v="0"/>
    <n v="0"/>
    <n v="0"/>
    <n v="47577000"/>
    <n v="0"/>
    <m/>
    <n v="0"/>
    <m/>
    <m/>
    <n v="0"/>
    <n v="47577000"/>
    <n v="24858419.41"/>
    <s v="se incremento el consumo por la adquisicion de los compactadores y compra de urea"/>
    <s v="."/>
  </r>
  <r>
    <s v="2.5-02-2405_24622015_2426110"/>
    <s v="2.5-02-24"/>
    <x v="4"/>
    <s v="1.7.1"/>
    <s v="GOBIERNO"/>
    <s v="ASUNTOS DE ORDEN PÚBLICO Y DE SEGURIDAD INTERIOR "/>
    <s v="POLICÍA"/>
    <s v="E"/>
    <s v="Actividades del sector público, que realiza en for"/>
    <s v="05_24"/>
    <x v="0"/>
    <n v="6"/>
    <s v="GOBIERNO EFECTIVO"/>
    <n v="22"/>
    <s v="DESPLIEGUE OPERATIVO COMISARIA DE LA POLICIA"/>
    <s v="015_24"/>
    <s v="DIRECCIÓN GENERAL DE ADMINISTRACIÓN"/>
    <s v="GASTO CORRIENTE"/>
    <x v="1"/>
    <s v="MATERIALES Y SUMINISTROS"/>
    <n v="2611"/>
    <x v="46"/>
    <n v="0"/>
    <s v="SIN DESCRIPCIÓN PARA DESTINOS 00"/>
    <n v="33847132"/>
    <n v="28000000"/>
    <n v="17725635.25"/>
    <n v="15492142.67"/>
    <n v="15492142.67"/>
    <n v="15492142.67"/>
    <n v="15492142.67"/>
    <n v="16121496.75"/>
    <n v="5847132"/>
    <n v="0"/>
    <n v="0"/>
    <n v="0"/>
    <n v="5847132"/>
    <n v="37447132"/>
    <n v="3600000"/>
    <m/>
    <n v="0"/>
    <m/>
    <n v="-2847132"/>
    <n v="-2847132"/>
    <n v="31000000"/>
    <n v="13274364.75"/>
    <s v="SIN MODIFICACIÓN"/>
    <m/>
  </r>
  <r>
    <s v="1.1-00-2405_24622015_2426110"/>
    <s v="1.1-00-24"/>
    <x v="1"/>
    <s v="1.7.1"/>
    <s v="GOBIERNO"/>
    <s v="ASUNTOS DE ORDEN PÚBLICO Y DE SEGURIDAD INTERIOR "/>
    <s v="POLICÍA"/>
    <s v="E"/>
    <s v="Actividades del sector público, que realiza en for"/>
    <s v="05_24"/>
    <x v="0"/>
    <n v="6"/>
    <s v="GOBIERNO EFECTIVO"/>
    <n v="22"/>
    <s v="DESPLIEGUE OPERATIVO COMISARIA DE LA POLICIA"/>
    <s v="015_24"/>
    <s v="DIRECCIÓN GENERAL DE ADMINISTRACIÓN"/>
    <s v="GASTO CORRIENTE"/>
    <x v="1"/>
    <s v="MATERIALES Y SUMINISTROS"/>
    <n v="2611"/>
    <x v="46"/>
    <n v="0"/>
    <s v="SIN DESCRIPCIÓN PARA DESTINOS 00"/>
    <n v="3600000"/>
    <n v="3600000"/>
    <n v="0"/>
    <n v="0"/>
    <n v="0"/>
    <n v="0"/>
    <n v="0"/>
    <n v="3600000"/>
    <n v="0"/>
    <n v="0"/>
    <n v="0"/>
    <n v="0"/>
    <n v="0"/>
    <n v="0"/>
    <n v="0"/>
    <m/>
    <n v="0"/>
    <m/>
    <n v="14125635.25"/>
    <n v="14125635.25"/>
    <n v="17725635.25"/>
    <n v="17725635.25"/>
    <s v="."/>
    <s v="ESTIMADOA DICIEMBRE 2024"/>
  </r>
  <r>
    <s v="1.1-00-2405_24623015_2426110"/>
    <s v="1.1-00-24"/>
    <x v="1"/>
    <s v="1.7.2"/>
    <s v="GOBIERNO"/>
    <s v="ASUNTOS DE ORDEN PÚBLICO Y DE SEGURIDAD INTERIOR "/>
    <s v="PROTECCIÓN CIVIL"/>
    <s v="E"/>
    <s v="Actividades del sector público, que realiza en for"/>
    <s v="05_24"/>
    <x v="0"/>
    <n v="6"/>
    <s v="GOBIERNO EFECTIVO"/>
    <n v="23"/>
    <s v="DESPLIEGUE OPERATIVO PROTECCIÓN CIVIL Y SERVICIOS MEDICOS"/>
    <s v="015_24"/>
    <s v="DIRECCIÓN GENERAL DE ADMINISTRACIÓN"/>
    <s v="GASTO CORRIENTE"/>
    <x v="1"/>
    <s v="MATERIALES Y SUMINISTROS"/>
    <n v="2611"/>
    <x v="46"/>
    <n v="0"/>
    <s v="SIN DESCRIPCIÓN PARA DESTINOS 00"/>
    <n v="9000000"/>
    <n v="9000000"/>
    <n v="4169097.48"/>
    <n v="3780084.65"/>
    <n v="3780084.65"/>
    <n v="3780084.65"/>
    <n v="3780084.65"/>
    <n v="4830902.5199999996"/>
    <n v="0"/>
    <n v="0"/>
    <n v="0"/>
    <n v="0"/>
    <n v="0"/>
    <n v="9000000"/>
    <n v="0"/>
    <m/>
    <n v="0"/>
    <m/>
    <n v="4169097.48"/>
    <n v="4169097.48"/>
    <n v="13169097.48"/>
    <n v="9000000"/>
    <s v="SIN MODIFICACIÓN"/>
    <s v="COMPLETO HASTA DICIEMBRE 2024"/>
  </r>
  <r>
    <s v="1.1-00-2401_2463003_2427110"/>
    <s v="1.1-00-24"/>
    <x v="1"/>
    <s v="1.3.4"/>
    <s v="GOBIERNO"/>
    <s v="COORDINACION DE LA POLITICA DE GOBIERNO"/>
    <s v="FUNCIÓN PÚBLICA"/>
    <s v="E"/>
    <s v="Actividades del sector público, que realiza en for"/>
    <s v="01_24"/>
    <x v="8"/>
    <n v="6"/>
    <s v="GOBIERNO EFECTIVO"/>
    <n v="3"/>
    <s v="DESPACHO DE LA JEFATURA DE GABINETE"/>
    <s v="003_24"/>
    <s v="JEFATURA DE GABINETE"/>
    <s v="GASTO CORRIENTE"/>
    <x v="1"/>
    <s v="MATERIALES Y SUMINISTROS"/>
    <n v="2711"/>
    <x v="47"/>
    <n v="0"/>
    <s v="SIN DESCRIPCIÓN PARA DESTINOS 00"/>
    <n v="2926756.09"/>
    <n v="2926756.09"/>
    <n v="0"/>
    <n v="0"/>
    <n v="0"/>
    <n v="0"/>
    <n v="0"/>
    <n v="2926756.09"/>
    <n v="0"/>
    <n v="0"/>
    <n v="0"/>
    <n v="0"/>
    <n v="0"/>
    <n v="2926756.09"/>
    <n v="0"/>
    <m/>
    <n v="0"/>
    <m/>
    <m/>
    <n v="0"/>
    <n v="2926756.09"/>
    <n v="2926756.09"/>
    <s v="SIN MODIFICACIÓN"/>
    <s v="."/>
  </r>
  <r>
    <s v="1.1-00-2402_24311009_24271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711"/>
    <x v="47"/>
    <n v="0"/>
    <s v="SIN DESCRIPCIÓN PARA DESTINOS 00"/>
    <n v="500000"/>
    <n v="0"/>
    <n v="371425.04"/>
    <n v="371425.04"/>
    <n v="0"/>
    <n v="0"/>
    <n v="0"/>
    <n v="128574.96000000002"/>
    <n v="0"/>
    <n v="500000"/>
    <n v="0"/>
    <n v="0"/>
    <n v="500000"/>
    <n v="500000"/>
    <n v="0"/>
    <m/>
    <n v="0"/>
    <m/>
    <m/>
    <n v="0"/>
    <n v="500000"/>
    <n v="128574.96000000002"/>
    <s v="Se solicita la asignacion de presupuesto para la compra de vestuario y uniformes para el personal, ya que se tenia un deficit en la distribucion de los mismos donde desde el 2018 aproximadamente se realizo la ultima compra, y hasta este 2023 se realizo una nueva compra, sin embargo en virtud  al deficit de asignación de uniformes con los que cuenta el personal se encuentran en muy mal estado y siendo un institucion de contacto directo con la ciudadania se requiere una presencia adecuada "/>
    <s v="."/>
  </r>
  <r>
    <s v="1.1-00-2407_24339024_24271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711"/>
    <x v="47"/>
    <n v="0"/>
    <s v="SIN DESCRIPCIÓN PARA DESTINOS 00"/>
    <n v="1187100"/>
    <n v="1187100"/>
    <n v="1120729.3600000001"/>
    <n v="1009369.36"/>
    <n v="0"/>
    <n v="0"/>
    <n v="0"/>
    <n v="66370.639999999898"/>
    <n v="0"/>
    <n v="0"/>
    <n v="0"/>
    <n v="0"/>
    <n v="0"/>
    <n v="1187100"/>
    <n v="0"/>
    <m/>
    <n v="0"/>
    <m/>
    <m/>
    <n v="0"/>
    <n v="1187100"/>
    <n v="66370.639999999898"/>
    <s v="UNIFORMES PARA LAS AREAS OPERATIVAS DE LA DIRECCION DE SALUD PUBLICA"/>
    <s v="."/>
  </r>
  <r>
    <s v="1.1-00-2408_24741025_24271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711"/>
    <x v="47"/>
    <n v="0"/>
    <s v="SIN DESCRIPCIÓN PARA DESTINOS 00"/>
    <n v="1300000"/>
    <n v="1300000"/>
    <n v="90811.4"/>
    <n v="90811.4"/>
    <n v="0"/>
    <n v="0"/>
    <n v="0"/>
    <n v="1209188.6000000001"/>
    <n v="0"/>
    <n v="0"/>
    <n v="0"/>
    <n v="0"/>
    <n v="0"/>
    <n v="1300000"/>
    <n v="0"/>
    <m/>
    <n v="0"/>
    <m/>
    <m/>
    <n v="0"/>
    <n v="1300000"/>
    <n v="1209188.6000000001"/>
    <s v="."/>
    <s v="."/>
  </r>
  <r>
    <s v="1.1-00-2417_24456037_24271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711"/>
    <x v="47"/>
    <n v="0"/>
    <s v="SIN DESCRIPCIÓN PARA DESTINOS 00"/>
    <n v="10500"/>
    <n v="0"/>
    <n v="9941.2000000000007"/>
    <n v="9941.2000000000007"/>
    <n v="0"/>
    <n v="0"/>
    <n v="0"/>
    <n v="558.79999999999927"/>
    <n v="0"/>
    <n v="10500"/>
    <n v="0"/>
    <n v="0"/>
    <n v="10500"/>
    <n v="0"/>
    <n v="-10500"/>
    <m/>
    <n v="0"/>
    <m/>
    <m/>
    <n v="0"/>
    <n v="10500"/>
    <n v="558.79999999999927"/>
    <s v="."/>
    <s v="."/>
  </r>
  <r>
    <s v="1.1-00-2405_24621015_2427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711"/>
    <x v="47"/>
    <n v="0"/>
    <s v="SIN DESCRIPCIÓN PARA DESTINOS 00"/>
    <n v="100000"/>
    <n v="0"/>
    <n v="93960"/>
    <n v="0"/>
    <n v="0"/>
    <n v="0"/>
    <n v="0"/>
    <n v="6040"/>
    <n v="0"/>
    <n v="0"/>
    <n v="0"/>
    <n v="0"/>
    <n v="0"/>
    <n v="0"/>
    <n v="-100000"/>
    <m/>
    <n v="0"/>
    <m/>
    <m/>
    <n v="0"/>
    <n v="100000"/>
    <n v="6040"/>
    <s v="."/>
    <s v="."/>
  </r>
  <r>
    <s v="1.1-00-2402_24312009_2427210"/>
    <s v="1.1-00-24"/>
    <x v="1"/>
    <s v="1.7.2"/>
    <s v="GOBIERNO"/>
    <s v="ASUNTOS DE ORDEN PÚBLICO Y DE SEGURIDAD INTERIOR "/>
    <s v="PROTECCIÓN CIVIL"/>
    <s v="E"/>
    <s v="Actividades del sector público, que realiza en for"/>
    <s v="02_24"/>
    <x v="1"/>
    <n v="3"/>
    <s v="INFRAESTRUCTURA Y SERVICIOS PÚBLICOS"/>
    <n v="12"/>
    <s v="EQUIPOS DE PROTECCIÓN  Y HERRAMIENTA MANUAL"/>
    <s v="009_24"/>
    <s v="DIRECCIÓN GENERAL ADJUNTA DE PROTECCIÓN"/>
    <s v="GASTO CORRIENTE"/>
    <x v="1"/>
    <s v="MATERIALES Y SUMINISTROS"/>
    <n v="2721"/>
    <x v="48"/>
    <n v="0"/>
    <s v="SIN DESCRIPCIÓN PARA DESTINOS 00"/>
    <n v="2500000"/>
    <n v="2500000"/>
    <n v="2414427.91"/>
    <n v="2414427.91"/>
    <n v="123540"/>
    <n v="0"/>
    <n v="0"/>
    <n v="85572.089999999851"/>
    <n v="0"/>
    <n v="0"/>
    <n v="0"/>
    <n v="0"/>
    <n v="0"/>
    <n v="2500000"/>
    <n v="0"/>
    <m/>
    <n v="0"/>
    <m/>
    <m/>
    <n v="0"/>
    <n v="2500000"/>
    <n v="85572.089999999851"/>
    <s v="Se solicita la ampliacion del techo presupuestal asignado para continuar con el fortalecimiento del equipamiento de proteccion personal del personal asignado a la Brigada Forestal y Dirección Operativo con el objetivo de avanzar año con año de un 20 al 25% del personal equipado con la finalidad de obtener ideal en el que cada uno de ellos cuente con equipo individual y no compartiddo como actualmente se viene manejando por condiciones de norma como de seguridad e higiene de los mismos "/>
    <s v="."/>
  </r>
  <r>
    <s v="1.1-00-2402_24115010_24272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1"/>
    <s v="MATERIALES Y SUMINISTROS"/>
    <n v="2721"/>
    <x v="48"/>
    <n v="0"/>
    <s v="SIN DESCRIPCIÓN PARA DESTINOS 00"/>
    <n v="300000"/>
    <n v="300000"/>
    <n v="17539.310000000001"/>
    <n v="17539.310000000001"/>
    <n v="0"/>
    <n v="0"/>
    <n v="0"/>
    <n v="282460.69"/>
    <n v="0"/>
    <n v="0"/>
    <n v="0"/>
    <n v="0"/>
    <n v="0"/>
    <n v="300000"/>
    <n v="0"/>
    <m/>
    <n v="0"/>
    <m/>
    <m/>
    <n v="0"/>
    <n v="300000"/>
    <n v="282460.69"/>
    <s v="Adquisición de herramientas tales como martillo, seguetas,  tijeras, entre otras utilizadas para las intervenciones de los Espacios de paz “Hecho a mano” "/>
    <s v="."/>
  </r>
  <r>
    <s v="1.1-00-2402_24116010_24272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1"/>
    <s v="MATERIALES Y SUMINISTROS"/>
    <n v="2721"/>
    <x v="48"/>
    <n v="0"/>
    <s v="SIN DESCRIPCIÓN PARA DESTINOS 00"/>
    <n v="11000"/>
    <n v="50000"/>
    <n v="10150"/>
    <n v="10150"/>
    <n v="10150"/>
    <n v="10150"/>
    <n v="10150"/>
    <n v="850"/>
    <n v="0"/>
    <n v="0"/>
    <n v="0"/>
    <n v="39000"/>
    <n v="-39000"/>
    <n v="50000"/>
    <n v="39000"/>
    <m/>
    <n v="0"/>
    <m/>
    <m/>
    <n v="0"/>
    <n v="11000"/>
    <n v="850"/>
    <s v="Equipo para protección y seguridad de brigadistas participantes en el Programa"/>
    <s v="."/>
  </r>
  <r>
    <s v="1.1-00-2403_24117011_2427210"/>
    <s v="1.1-00-24"/>
    <x v="1"/>
    <s v="1.3.5"/>
    <s v="GOBIERNO"/>
    <s v="COORDINACION DE LA POLITICA DE GOBIERNO"/>
    <s v="ASUNTOS JURÍDICOS"/>
    <s v="O"/>
    <s v="Actividades que realizan la función pública o cont"/>
    <s v="03_24"/>
    <x v="9"/>
    <n v="1"/>
    <s v="CORRESPONSABILIDAD SOCIAL (TRANSVERSAL)"/>
    <n v="17"/>
    <s v="DEFENSORÍA LEGAL"/>
    <s v="011_24"/>
    <s v="DIRECCIÓN GENERAL JURIDÍCA"/>
    <s v="GASTO CORRIENTE"/>
    <x v="1"/>
    <s v="MATERIALES Y SUMINISTROS"/>
    <n v="2721"/>
    <x v="48"/>
    <n v="0"/>
    <s v="SIN DESCRIPCIÓN PARA DESTINOS 00"/>
    <n v="50000"/>
    <n v="50000"/>
    <n v="0"/>
    <n v="0"/>
    <n v="0"/>
    <n v="0"/>
    <n v="0"/>
    <n v="50000"/>
    <n v="0"/>
    <n v="0"/>
    <n v="0"/>
    <n v="0"/>
    <n v="0"/>
    <n v="50000"/>
    <n v="0"/>
    <m/>
    <n v="0"/>
    <m/>
    <m/>
    <n v="0"/>
    <n v="50000"/>
    <n v="50000"/>
    <s v="Equipo especializado "/>
    <s v="."/>
  </r>
  <r>
    <s v="1.1-00-2405_24621015_2427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721"/>
    <x v="48"/>
    <n v="0"/>
    <s v="SIN DESCRIPCIÓN PARA DESTINOS 00"/>
    <n v="195000"/>
    <n v="195000"/>
    <n v="75917.240000000005"/>
    <n v="25573.24"/>
    <n v="13248.36"/>
    <n v="13248.36"/>
    <n v="13248.36"/>
    <n v="119082.76"/>
    <n v="0"/>
    <n v="0"/>
    <n v="0"/>
    <n v="0"/>
    <n v="0"/>
    <n v="195000"/>
    <n v="0"/>
    <m/>
    <n v="0"/>
    <m/>
    <m/>
    <n v="0"/>
    <n v="195000"/>
    <n v="119082.76"/>
    <s v="."/>
    <s v="."/>
  </r>
  <r>
    <s v="1.1-00-2407_24333019_24272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721"/>
    <x v="48"/>
    <n v="0"/>
    <s v="SIN DESCRIPCIÓN PARA DESTINOS 00"/>
    <n v="312540.5"/>
    <n v="366490.4"/>
    <n v="301089.59999999998"/>
    <n v="16599.599999999999"/>
    <n v="16599.599999999999"/>
    <n v="16599.599999999999"/>
    <n v="16599.599999999999"/>
    <n v="11450.900000000023"/>
    <n v="0"/>
    <n v="0"/>
    <n v="0"/>
    <n v="0"/>
    <n v="0"/>
    <n v="366490.4"/>
    <n v="53949.900000000023"/>
    <m/>
    <n v="0"/>
    <m/>
    <n v="-11450.9"/>
    <n v="-11450.9"/>
    <n v="301089.59999999998"/>
    <n v="0"/>
    <s v="para la compra de guantes para soldador, botas dielectricas, mandiles, lentes, cascos, chalecos, fajas, guantes de carnaza, botas de hule,arneses  para las 6 areas  de servicios publicos del municipio"/>
    <s v="."/>
  </r>
  <r>
    <s v="1.1-00-2407_24334020_2427210"/>
    <s v="1.1-00-24"/>
    <x v="1"/>
    <s v="2.2.4"/>
    <s v="DESARROLLO SOCIAL"/>
    <s v="VIVIENDA Y SERVICIOS A LA COMUNIDAD"/>
    <s v="ALUMBRADO PÚBLICO"/>
    <s v="E"/>
    <s v="Actividades del sector público, que realiza en for"/>
    <s v="07_24"/>
    <x v="5"/>
    <n v="3"/>
    <s v="INFRAESTRUCTURA Y SERVICIOS PÚBLICOS"/>
    <n v="34"/>
    <s v="SERVICIO DE MANTENIMIENTO DE ALUMBRADO PÚBLICO"/>
    <s v="020_24"/>
    <s v="DIRECCIÓN DE ALUMBRADO PÚBLICO"/>
    <s v="GASTO CORRIENTE"/>
    <x v="1"/>
    <s v="MATERIALES Y SUMINISTROS"/>
    <n v="2721"/>
    <x v="48"/>
    <n v="0"/>
    <s v="SIN DESCRIPCIÓN PARA DESTINOS 00"/>
    <n v="96000"/>
    <n v="96000"/>
    <n v="58549.14"/>
    <n v="58549.14"/>
    <n v="46129.02"/>
    <n v="0"/>
    <n v="0"/>
    <n v="37450.86"/>
    <n v="0"/>
    <n v="0"/>
    <n v="0"/>
    <n v="0"/>
    <n v="0"/>
    <n v="96000"/>
    <n v="0"/>
    <m/>
    <n v="0"/>
    <m/>
    <m/>
    <n v="0"/>
    <n v="96000"/>
    <n v="37450.86"/>
    <s v="SIN MODIFICACIÓN"/>
    <s v="."/>
  </r>
  <r>
    <s v="1.1-00-2407_24335021_2427210"/>
    <s v="1.1-00-24"/>
    <x v="1"/>
    <s v="2.1.1"/>
    <s v="DESARROLLO SOCIAL"/>
    <s v="PROTECCION AMBIENTAL"/>
    <s v="ORDENACIÓN DE DESECHOS"/>
    <s v="E"/>
    <s v="Actividades del sector público, que realiza en for"/>
    <s v="07_24"/>
    <x v="5"/>
    <n v="3"/>
    <s v="INFRAESTRUCTURA Y SERVICIOS PÚBLICOS"/>
    <n v="35"/>
    <s v="RECOLECCION DE RESIDUOS SOLIDOS  URBANOS"/>
    <s v="021_24"/>
    <s v="DIRECCIÓN DE ASEO PÚBLICO"/>
    <s v="GASTO CORRIENTE"/>
    <x v="1"/>
    <s v="MATERIALES Y SUMINISTROS"/>
    <n v="2721"/>
    <x v="48"/>
    <n v="0"/>
    <s v="SIN DESCRIPCIÓN PARA DESTINOS 00"/>
    <n v="180000"/>
    <n v="180000"/>
    <n v="78661.919999999998"/>
    <n v="78661.919999999998"/>
    <n v="78661.919999999998"/>
    <n v="78661.919999999998"/>
    <n v="78661.919999999998"/>
    <n v="101338.08"/>
    <n v="0"/>
    <n v="0"/>
    <n v="0"/>
    <n v="0"/>
    <n v="0"/>
    <n v="180000"/>
    <n v="0"/>
    <m/>
    <n v="0"/>
    <m/>
    <m/>
    <n v="0"/>
    <n v="180000"/>
    <n v="101338.08"/>
    <s v="SIN MODIFICACIÓN"/>
    <s v="."/>
  </r>
  <r>
    <s v="1.1-00-2407_24236022_24272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721"/>
    <x v="48"/>
    <n v="0"/>
    <s v="SIN DESCRIPCIÓN PARA DESTINOS 00"/>
    <n v="480000"/>
    <n v="480000"/>
    <n v="363751.7"/>
    <n v="311319.7"/>
    <n v="0"/>
    <n v="0"/>
    <n v="0"/>
    <n v="116248.29999999999"/>
    <n v="0"/>
    <n v="0"/>
    <n v="0"/>
    <n v="0"/>
    <n v="0"/>
    <n v="480000"/>
    <n v="0"/>
    <m/>
    <n v="0"/>
    <m/>
    <m/>
    <n v="0"/>
    <n v="480000"/>
    <n v="116248.29999999999"/>
    <s v="BOTAS, IMPREMEABLES, GUANTES Y CASCOS"/>
    <s v="."/>
  </r>
  <r>
    <s v="1.1-00-2407_24337023_2427210"/>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ORRIENTE"/>
    <x v="1"/>
    <s v="MATERIALES Y SUMINISTROS"/>
    <n v="2721"/>
    <x v="48"/>
    <n v="0"/>
    <s v="SIN DESCRIPCIÓN PARA DESTINOS 00"/>
    <n v="57223"/>
    <n v="75000"/>
    <n v="0"/>
    <n v="0"/>
    <n v="0"/>
    <n v="0"/>
    <n v="0"/>
    <n v="57223"/>
    <n v="0"/>
    <n v="0"/>
    <n v="0"/>
    <n v="17777"/>
    <n v="-17777"/>
    <n v="75000"/>
    <n v="17777"/>
    <m/>
    <n v="0"/>
    <n v="20000"/>
    <m/>
    <n v="20000"/>
    <n v="77223"/>
    <n v="77223"/>
    <s v="Prendas de seguridad para temporal de lluvias"/>
    <s v="DEVOLUCIÓN DE LO QUE SE TRANSFIRIO A TESORERIA"/>
  </r>
  <r>
    <s v="1.1-00-2407_24339024_24272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721"/>
    <x v="48"/>
    <n v="0"/>
    <s v="SIN DESCRIPCIÓN PARA DESTINOS 00"/>
    <n v="292200"/>
    <n v="442200"/>
    <n v="241618.72"/>
    <n v="241618.72"/>
    <n v="177794.36"/>
    <n v="155922.56"/>
    <n v="155922.56"/>
    <n v="50581.279999999999"/>
    <n v="0"/>
    <n v="0"/>
    <n v="0"/>
    <n v="0"/>
    <n v="0"/>
    <n v="442200"/>
    <n v="150000"/>
    <m/>
    <n v="0"/>
    <m/>
    <m/>
    <n v="0"/>
    <n v="292200"/>
    <n v="50581.279999999999"/>
    <s v="PRENDAS DE SEGURIDAD PARA LAS AREAS OPERATIVAS DE LA DIRECCION DE SALUD PUBLICA"/>
    <s v="."/>
  </r>
  <r>
    <s v="1.1-00-2409_24842026_24272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721"/>
    <x v="48"/>
    <n v="0"/>
    <s v="SIN DESCRIPCIÓN PARA DESTINOS 00"/>
    <n v="200000"/>
    <n v="200000"/>
    <n v="78923.63"/>
    <n v="78923.63"/>
    <n v="15023.79"/>
    <n v="0"/>
    <n v="0"/>
    <n v="121076.37"/>
    <n v="0"/>
    <n v="0"/>
    <n v="0"/>
    <n v="0"/>
    <n v="0"/>
    <n v="200000"/>
    <n v="0"/>
    <m/>
    <n v="0"/>
    <m/>
    <m/>
    <n v="0"/>
    <n v="200000"/>
    <n v="121076.37"/>
    <s v="."/>
    <s v="."/>
  </r>
  <r>
    <s v="1.1-00-2409_24343027_2427210"/>
    <s v="1.1-00-24"/>
    <x v="1"/>
    <s v="1.3.4"/>
    <s v="GOBIERNO"/>
    <s v="COORDINACION DE LA POLITICA DE GOBIERNO"/>
    <s v="FUNCIÓN PÚBLICA"/>
    <s v="E"/>
    <s v="Actividades del sector público, que realiza en for"/>
    <s v="09_24"/>
    <x v="10"/>
    <n v="3"/>
    <s v="INFRAESTRUCTURA Y SERVICIOS PÚBLICOS"/>
    <n v="43"/>
    <s v="SACRIFICIO DE BOVINOS Y PORCINOS EN EL RASTRO MUNICIPAL"/>
    <s v="027_24"/>
    <s v="DIRECCIÓN DE RASTRO MUNICIPAL"/>
    <s v="GASTO CORRIENTE"/>
    <x v="1"/>
    <s v="MATERIALES Y SUMINISTROS"/>
    <n v="2721"/>
    <x v="48"/>
    <n v="0"/>
    <s v="SIN DESCRIPCIÓN PARA DESTINOS 00"/>
    <n v="0"/>
    <n v="50000"/>
    <n v="0"/>
    <n v="0"/>
    <n v="0"/>
    <n v="0"/>
    <n v="0"/>
    <n v="0"/>
    <n v="0"/>
    <n v="0"/>
    <n v="0"/>
    <n v="50000"/>
    <n v="-50000"/>
    <n v="50000"/>
    <n v="50000"/>
    <m/>
    <n v="0"/>
    <m/>
    <m/>
    <n v="0"/>
    <n v="0"/>
    <n v="0"/>
    <s v="Para la adquisición de equipo de protección de seguridad para el personal operativo, ya que por las actividades desempeñadas y al desgaste de las mismas se requiere de más equipo de protección para el buen desempeño del trabajo"/>
    <s v="."/>
  </r>
  <r>
    <s v="1.1-00-2411_24649031_24272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721"/>
    <x v="48"/>
    <n v="0"/>
    <s v="SIN DESCRIPCIÓN PARA DESTINOS 00"/>
    <n v="6780"/>
    <n v="6780"/>
    <n v="0"/>
    <n v="0"/>
    <n v="0"/>
    <n v="0"/>
    <n v="0"/>
    <n v="6780"/>
    <n v="0"/>
    <n v="0"/>
    <n v="0"/>
    <n v="0"/>
    <n v="0"/>
    <n v="6780"/>
    <n v="0"/>
    <m/>
    <n v="0"/>
    <m/>
    <m/>
    <n v="0"/>
    <n v="6780"/>
    <n v="6780"/>
    <s v="compra material para instalar cámaras de video vigilancia"/>
    <s v="."/>
  </r>
  <r>
    <s v="1.1-00-2404_24618012_24272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721"/>
    <x v="48"/>
    <n v="0"/>
    <s v="SIN DESCRIPCIÓN PARA DESTINOS 00"/>
    <n v="2269"/>
    <n v="0"/>
    <n v="2268.96"/>
    <n v="2268.96"/>
    <n v="2268.96"/>
    <n v="2268.96"/>
    <n v="2268.96"/>
    <n v="3.999999999996362E-2"/>
    <n v="0"/>
    <n v="2269"/>
    <n v="0"/>
    <n v="0"/>
    <n v="2269"/>
    <n v="0"/>
    <n v="-2269"/>
    <m/>
    <n v="0"/>
    <m/>
    <m/>
    <n v="0"/>
    <n v="2269"/>
    <n v="3.999999999996362E-2"/>
    <s v="."/>
    <s v="."/>
  </r>
  <r>
    <s v="1.1-00-2402_24114010_24273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731"/>
    <x v="49"/>
    <n v="0"/>
    <s v="SIN DESCRIPCIÓN PARA DESTINOS 00"/>
    <n v="24000"/>
    <n v="0"/>
    <n v="19986.8"/>
    <n v="19986.8"/>
    <n v="0"/>
    <n v="0"/>
    <n v="0"/>
    <n v="4013.2000000000007"/>
    <n v="0"/>
    <n v="24000"/>
    <n v="0"/>
    <n v="0"/>
    <n v="24000"/>
    <n v="0"/>
    <n v="-24000"/>
    <m/>
    <n v="0"/>
    <m/>
    <m/>
    <n v="0"/>
    <n v="24000"/>
    <n v="4013.2000000000007"/>
    <s v="."/>
    <s v="."/>
  </r>
  <r>
    <s v="1.1-00-2408_24741025_24282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821"/>
    <x v="50"/>
    <n v="0"/>
    <s v="SIN DESCRIPCIÓN PARA DESTINOS 00"/>
    <n v="347102.12"/>
    <n v="900000"/>
    <n v="0"/>
    <n v="0"/>
    <n v="0"/>
    <n v="0"/>
    <n v="0"/>
    <n v="347102.12"/>
    <n v="0"/>
    <n v="0"/>
    <n v="0"/>
    <n v="552897.88"/>
    <n v="-552897.88"/>
    <n v="900000"/>
    <n v="552897.88"/>
    <m/>
    <n v="0"/>
    <m/>
    <n v="-30000"/>
    <n v="-30000"/>
    <n v="317102.12"/>
    <n v="317102.12"/>
    <s v="."/>
    <s v="."/>
  </r>
  <r>
    <s v="1.1-00-2408_24741025_24283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831"/>
    <x v="51"/>
    <n v="0"/>
    <s v="SIN DESCRIPCIÓN PARA DESTINOS 00"/>
    <n v="264514.8"/>
    <n v="264514.8"/>
    <n v="84220.29"/>
    <n v="6874.97"/>
    <n v="6874.97"/>
    <n v="0"/>
    <n v="0"/>
    <n v="180294.51"/>
    <n v="0"/>
    <n v="0"/>
    <n v="0"/>
    <n v="0"/>
    <n v="0"/>
    <n v="264514.8"/>
    <n v="0"/>
    <m/>
    <n v="0"/>
    <m/>
    <m/>
    <n v="0"/>
    <n v="264514.8"/>
    <n v="180294.51"/>
    <s v="."/>
    <s v="."/>
  </r>
  <r>
    <s v="2.5-02-2408_24741025_2428310"/>
    <s v="2.5-02-24"/>
    <x v="4"/>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831"/>
    <x v="51"/>
    <n v="0"/>
    <s v="SIN DESCRIPCIÓN PARA DESTINOS 00"/>
    <n v="3100000"/>
    <n v="3100000"/>
    <n v="3086760"/>
    <n v="2859400"/>
    <n v="0"/>
    <n v="0"/>
    <n v="0"/>
    <n v="13240"/>
    <n v="0"/>
    <n v="0"/>
    <n v="0"/>
    <n v="0"/>
    <n v="0"/>
    <n v="3100000"/>
    <n v="0"/>
    <m/>
    <n v="0"/>
    <m/>
    <m/>
    <n v="0"/>
    <n v="3100000"/>
    <n v="13240"/>
    <s v="."/>
    <s v="."/>
  </r>
  <r>
    <s v="1.1-00-2402_24312009_2429110"/>
    <s v="1.1-00-24"/>
    <x v="1"/>
    <s v="1.7.2"/>
    <s v="GOBIERNO"/>
    <s v="ASUNTOS DE ORDEN PÚBLICO Y DE SEGURIDAD INTERIOR "/>
    <s v="PROTECCIÓN CIVIL"/>
    <s v="E"/>
    <s v="Actividades del sector público, que realiza en for"/>
    <s v="02_24"/>
    <x v="1"/>
    <n v="3"/>
    <s v="INFRAESTRUCTURA Y SERVICIOS PÚBLICOS"/>
    <n v="12"/>
    <s v="EQUIPOS DE PROTECCIÓN  Y HERRAMIENTA MANUAL"/>
    <s v="009_24"/>
    <s v="DIRECCIÓN GENERAL ADJUNTA DE PROTECCIÓN"/>
    <s v="GASTO CORRIENTE"/>
    <x v="1"/>
    <s v="MATERIALES Y SUMINISTROS"/>
    <n v="2911"/>
    <x v="52"/>
    <n v="0"/>
    <s v="SIN DESCRIPCIÓN PARA DESTINOS 00"/>
    <n v="70000"/>
    <n v="100000"/>
    <n v="45492.3"/>
    <n v="45492.3"/>
    <n v="45492.3"/>
    <n v="31396.27"/>
    <n v="31396.27"/>
    <n v="24507.699999999997"/>
    <n v="0"/>
    <n v="0"/>
    <n v="0"/>
    <n v="30000"/>
    <n v="-30000"/>
    <n v="100000"/>
    <n v="30000"/>
    <m/>
    <n v="0"/>
    <m/>
    <m/>
    <n v="0"/>
    <n v="70000"/>
    <n v="24507.699999999997"/>
    <s v="Se solicita ampliacion del techo presupuestal de esta partida ya que es indispensable la compra continua de herramientas menores las cuales son utilizadas durante las comtigencias y servicios de emergencia y al ser consumibles su tiempo de vida es corta "/>
    <s v="."/>
  </r>
  <r>
    <s v="1.1-00-2402_24114010_24291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911"/>
    <x v="52"/>
    <n v="0"/>
    <s v="SIN DESCRIPCIÓN PARA DESTINOS 00"/>
    <n v="30300"/>
    <n v="0"/>
    <n v="15025.71"/>
    <n v="15025.71"/>
    <n v="3712.93"/>
    <n v="0"/>
    <n v="0"/>
    <n v="15274.29"/>
    <n v="0"/>
    <n v="30300"/>
    <n v="0"/>
    <n v="0"/>
    <n v="30300"/>
    <n v="0"/>
    <n v="-30300"/>
    <m/>
    <n v="0"/>
    <m/>
    <m/>
    <n v="0"/>
    <n v="30300"/>
    <n v="15274.29"/>
    <s v="."/>
    <s v="."/>
  </r>
  <r>
    <s v="1.1-00-2402_24116010_24291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1"/>
    <s v="MATERIALES Y SUMINISTROS"/>
    <n v="2911"/>
    <x v="52"/>
    <n v="0"/>
    <s v="SIN DESCRIPCIÓN PARA DESTINOS 00"/>
    <n v="27600"/>
    <n v="70000"/>
    <n v="27556.9"/>
    <n v="20538.900000000001"/>
    <n v="20538.900000000001"/>
    <n v="13868.96"/>
    <n v="13868.96"/>
    <n v="43.099999999998545"/>
    <n v="0"/>
    <n v="0"/>
    <n v="0"/>
    <n v="44500"/>
    <n v="-44500"/>
    <n v="70000"/>
    <n v="42400"/>
    <m/>
    <n v="0"/>
    <m/>
    <m/>
    <n v="0"/>
    <n v="27600"/>
    <n v="43.099999999998545"/>
    <s v="Herramientas de apoyo para el trabajo de rehabilitación y limpieza de los espacios públicos."/>
    <s v="."/>
  </r>
  <r>
    <s v="1.1-00-2404_24618012_2429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911"/>
    <x v="52"/>
    <n v="0"/>
    <s v="SIN DESCRIPCIÓN PARA DESTINOS 00"/>
    <n v="2042"/>
    <n v="350"/>
    <n v="2041.6"/>
    <n v="2041.6"/>
    <n v="2041.6"/>
    <n v="2041.6"/>
    <n v="2041.6"/>
    <n v="0.40000000000009095"/>
    <n v="0"/>
    <n v="4500"/>
    <n v="0"/>
    <n v="2808"/>
    <n v="1692"/>
    <n v="350"/>
    <n v="-1692"/>
    <m/>
    <n v="0"/>
    <m/>
    <m/>
    <n v="0"/>
    <n v="2042"/>
    <n v="0.40000000000009095"/>
    <s v="."/>
    <s v="."/>
  </r>
  <r>
    <s v="1.1-00-2405_24621015_2429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11"/>
    <x v="52"/>
    <n v="0"/>
    <s v="SIN DESCRIPCIÓN PARA DESTINOS 00"/>
    <n v="447560.86"/>
    <n v="147560.85999999999"/>
    <n v="91587.27"/>
    <n v="74215.11"/>
    <n v="67754.16"/>
    <n v="65241.5"/>
    <n v="65241.5"/>
    <n v="355973.58999999997"/>
    <n v="0"/>
    <n v="0"/>
    <n v="0"/>
    <n v="0"/>
    <n v="0"/>
    <n v="147560.85999999999"/>
    <n v="-300000"/>
    <m/>
    <n v="0"/>
    <m/>
    <m/>
    <n v="0"/>
    <n v="447560.86"/>
    <n v="355973.58999999997"/>
    <s v="."/>
    <s v="."/>
  </r>
  <r>
    <s v="1.1-00-2406_24529017_2429110"/>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1"/>
    <s v="MATERIALES Y SUMINISTROS"/>
    <n v="2911"/>
    <x v="52"/>
    <n v="0"/>
    <s v="SIN DESCRIPCIÓN PARA DESTINOS 00"/>
    <n v="3500"/>
    <n v="3500"/>
    <n v="0"/>
    <n v="0"/>
    <n v="0"/>
    <n v="0"/>
    <n v="0"/>
    <n v="3500"/>
    <n v="0"/>
    <n v="0"/>
    <n v="0"/>
    <n v="0"/>
    <n v="0"/>
    <n v="3500"/>
    <n v="0"/>
    <m/>
    <n v="0"/>
    <m/>
    <m/>
    <n v="0"/>
    <n v="3500"/>
    <n v="3500"/>
    <s v="."/>
    <s v="."/>
  </r>
  <r>
    <s v="1.1-00-2407_24333019_24291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911"/>
    <x v="52"/>
    <n v="0"/>
    <s v="SIN DESCRIPCIÓN PARA DESTINOS 00"/>
    <n v="920005"/>
    <n v="921350"/>
    <n v="405473.28000000003"/>
    <n v="405473.28000000003"/>
    <n v="290037.57"/>
    <n v="256985.16"/>
    <n v="256985.16"/>
    <n v="514531.72"/>
    <n v="0"/>
    <n v="0"/>
    <n v="0"/>
    <n v="1345"/>
    <n v="-1345"/>
    <n v="921350"/>
    <n v="1345"/>
    <m/>
    <n v="0"/>
    <m/>
    <n v="-448346.51"/>
    <n v="-448346.51"/>
    <n v="471658.49"/>
    <n v="66185.209999999963"/>
    <s v="Se requiere $350,000 para la compra de compresor de ahire para pintar  y 2 maquinas de soldar costo aprox $84,000 c/u y 2 compresores de ahire $77,000 c/u   costos aprox Compra de tijeras  de podar ,caba hoyo, zapapicos, palas, carretillas, arañas de metal, cintas de medir, lijas,   para las 6 areas de espacios publicos)"/>
    <s v="."/>
  </r>
  <r>
    <s v="1.1-00-2407_24334020_2429110"/>
    <s v="1.1-00-24"/>
    <x v="1"/>
    <s v="2.2.4"/>
    <s v="DESARROLLO SOCIAL"/>
    <s v="VIVIENDA Y SERVICIOS A LA COMUNIDAD"/>
    <s v="ALUMBRADO PÚBLICO"/>
    <s v="E"/>
    <s v="Actividades del sector público, que realiza en for"/>
    <s v="07_24"/>
    <x v="5"/>
    <n v="3"/>
    <s v="INFRAESTRUCTURA Y SERVICIOS PÚBLICOS"/>
    <n v="34"/>
    <s v="SERVICIO DE MANTENIMIENTO DE ALUMBRADO PÚBLICO"/>
    <s v="020_24"/>
    <s v="DIRECCIÓN DE ALUMBRADO PÚBLICO"/>
    <s v="GASTO CORRIENTE"/>
    <x v="1"/>
    <s v="MATERIALES Y SUMINISTROS"/>
    <n v="2911"/>
    <x v="52"/>
    <n v="0"/>
    <s v="SIN DESCRIPCIÓN PARA DESTINOS 00"/>
    <n v="150000"/>
    <n v="150000"/>
    <n v="126287.4"/>
    <n v="126287.4"/>
    <n v="126287.4"/>
    <n v="121409"/>
    <n v="121409"/>
    <n v="23712.600000000006"/>
    <n v="0"/>
    <n v="0"/>
    <n v="0"/>
    <n v="0"/>
    <n v="0"/>
    <n v="150000"/>
    <n v="0"/>
    <m/>
    <n v="0"/>
    <m/>
    <m/>
    <n v="0"/>
    <n v="150000"/>
    <n v="23712.600000000006"/>
    <s v="SIN MODIFICACIÓN"/>
    <s v="."/>
  </r>
  <r>
    <s v="1.1-00-2407_24236022_24291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911"/>
    <x v="52"/>
    <n v="0"/>
    <s v="SIN DESCRIPCIÓN PARA DESTINOS 00"/>
    <n v="1650000"/>
    <n v="1650000"/>
    <n v="5472017.1500000004"/>
    <n v="5472017.1500000004"/>
    <n v="1118328.4099999999"/>
    <n v="0"/>
    <n v="0"/>
    <n v="-3822017.1500000004"/>
    <n v="0"/>
    <n v="0"/>
    <n v="0"/>
    <n v="0"/>
    <n v="0"/>
    <n v="1650000"/>
    <n v="0"/>
    <m/>
    <n v="3822017.1500000004"/>
    <m/>
    <m/>
    <n v="3822017.1500000004"/>
    <n v="5472017.1500000004"/>
    <n v="0"/>
    <s v="HERRAMIENTAS MANUALES Y ELECTRICAS"/>
    <s v="."/>
  </r>
  <r>
    <s v="1.1-00-2407_24339024_24291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1"/>
    <s v="MATERIALES Y SUMINISTROS"/>
    <n v="2911"/>
    <x v="52"/>
    <n v="0"/>
    <s v="SIN DESCRIPCIÓN PARA DESTINOS 00"/>
    <n v="200000"/>
    <n v="300000"/>
    <n v="185272.12"/>
    <n v="35516.03"/>
    <n v="7478.05"/>
    <n v="7478.05"/>
    <n v="7478.05"/>
    <n v="14727.880000000005"/>
    <n v="0"/>
    <n v="0"/>
    <n v="0"/>
    <n v="100000"/>
    <n v="-100000"/>
    <n v="300000"/>
    <n v="100000"/>
    <m/>
    <n v="0"/>
    <m/>
    <m/>
    <n v="0"/>
    <n v="200000"/>
    <n v="14727.880000000005"/>
    <s v="HERRAMIENTAS PARA LAS AREAS DE MANTENIMIENTO DE LA DIRECCION DE SALUD PUBLICA"/>
    <s v="."/>
  </r>
  <r>
    <s v="1.1-00-2409_24842026_24291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1"/>
    <s v="MATERIALES Y SUMINISTROS"/>
    <n v="2911"/>
    <x v="52"/>
    <n v="0"/>
    <s v="SIN DESCRIPCIÓN PARA DESTINOS 00"/>
    <n v="0"/>
    <n v="150000"/>
    <n v="0"/>
    <n v="0"/>
    <n v="0"/>
    <n v="0"/>
    <n v="0"/>
    <n v="0"/>
    <n v="0"/>
    <n v="0"/>
    <n v="0"/>
    <n v="150000"/>
    <n v="-150000"/>
    <n v="150000"/>
    <n v="150000"/>
    <m/>
    <n v="0"/>
    <m/>
    <m/>
    <n v="0"/>
    <n v="0"/>
    <n v="0"/>
    <s v="."/>
    <s v="."/>
  </r>
  <r>
    <s v="1.1-00-2409_24343027_2429110"/>
    <s v="1.1-00-24"/>
    <x v="1"/>
    <s v="1.3.4"/>
    <s v="GOBIERNO"/>
    <s v="COORDINACION DE LA POLITICA DE GOBIERNO"/>
    <s v="FUNCIÓN PÚBLICA"/>
    <s v="E"/>
    <s v="Actividades del sector público, que realiza en for"/>
    <s v="09_24"/>
    <x v="10"/>
    <n v="3"/>
    <s v="INFRAESTRUCTURA Y SERVICIOS PÚBLICOS"/>
    <n v="43"/>
    <s v="SACRIFICIO DE BOVINOS Y PORCINOS EN EL RASTRO MUNICIPAL"/>
    <s v="027_24"/>
    <s v="DIRECCIÓN DE RASTRO MUNICIPAL"/>
    <s v="GASTO CORRIENTE"/>
    <x v="1"/>
    <s v="MATERIALES Y SUMINISTROS"/>
    <n v="2911"/>
    <x v="52"/>
    <n v="0"/>
    <s v="SIN DESCRIPCIÓN PARA DESTINOS 00"/>
    <n v="120000"/>
    <n v="70000"/>
    <n v="78880"/>
    <n v="0"/>
    <n v="0"/>
    <n v="0"/>
    <n v="0"/>
    <n v="41120"/>
    <n v="0"/>
    <n v="50000"/>
    <n v="0"/>
    <n v="0"/>
    <n v="50000"/>
    <n v="70000"/>
    <n v="-50000"/>
    <m/>
    <n v="0"/>
    <m/>
    <m/>
    <n v="0"/>
    <n v="120000"/>
    <n v="41120"/>
    <s v="Para la adquisición de herramientas de trabajo para el personal operativo ya que por el desgaste de las mismas se requiere de más equipo para el buen desempeño del trabajo"/>
    <s v="."/>
  </r>
  <r>
    <s v="1.1-00-2411_24649031_24291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911"/>
    <x v="52"/>
    <n v="0"/>
    <s v="SIN DESCRIPCIÓN PARA DESTINOS 00"/>
    <n v="72519"/>
    <n v="44519"/>
    <n v="47681.919999999998"/>
    <n v="47681.919999999998"/>
    <n v="47681.919999999998"/>
    <n v="0"/>
    <n v="0"/>
    <n v="24837.08"/>
    <n v="0"/>
    <n v="28000"/>
    <n v="0"/>
    <n v="0"/>
    <n v="28000"/>
    <n v="44519"/>
    <n v="-28000"/>
    <m/>
    <n v="0"/>
    <m/>
    <m/>
    <n v="0"/>
    <n v="72519"/>
    <n v="24837.08"/>
    <s v="Material de soporte y redes para la Dirección de Infraestructura de TI"/>
    <s v="."/>
  </r>
  <r>
    <s v="1.1-00-2417_24456037_24291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911"/>
    <x v="52"/>
    <n v="0"/>
    <s v="SIN DESCRIPCIÓN PARA DESTINOS 00"/>
    <n v="20000"/>
    <n v="20000"/>
    <n v="15873.78"/>
    <n v="15873.78"/>
    <n v="3810.6"/>
    <n v="0"/>
    <n v="0"/>
    <n v="4126.2199999999993"/>
    <n v="0"/>
    <n v="0"/>
    <n v="0"/>
    <n v="0"/>
    <n v="0"/>
    <n v="20000"/>
    <n v="0"/>
    <m/>
    <n v="0"/>
    <m/>
    <m/>
    <n v="0"/>
    <n v="20000"/>
    <n v="4126.2199999999993"/>
    <s v="Adquisicion de herramientas menores auxiliares en las labores de trabajo que se realizan a diario en la Jefatura de Control y Maltrato Animal y en la Unidad de Rescate Fauna Silvestre. "/>
    <s v="."/>
  </r>
  <r>
    <s v="1.1-00-2402_24311009_24292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921"/>
    <x v="53"/>
    <n v="0"/>
    <s v="SIN DESCRIPCIÓN PARA DESTINOS 00"/>
    <n v="1000"/>
    <n v="1000"/>
    <n v="0"/>
    <n v="0"/>
    <n v="0"/>
    <n v="0"/>
    <n v="0"/>
    <n v="1000"/>
    <n v="0"/>
    <n v="0"/>
    <n v="0"/>
    <n v="0"/>
    <n v="0"/>
    <n v="1000"/>
    <n v="0"/>
    <m/>
    <n v="0"/>
    <m/>
    <m/>
    <n v="0"/>
    <n v="1000"/>
    <n v="1000"/>
    <s v="Sera destinado para el mantenimiento y reparacion de las instalaciones de las diferente bases con las que contamos "/>
    <s v="."/>
  </r>
  <r>
    <s v="1.1-00-2402_24114010_24292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1"/>
    <s v="MATERIALES Y SUMINISTROS"/>
    <n v="2921"/>
    <x v="53"/>
    <n v="0"/>
    <s v="SIN DESCRIPCIÓN PARA DESTINOS 00"/>
    <n v="0"/>
    <n v="50000"/>
    <n v="0"/>
    <n v="0"/>
    <n v="0"/>
    <n v="0"/>
    <n v="0"/>
    <n v="0"/>
    <n v="0"/>
    <n v="0"/>
    <n v="0"/>
    <n v="50000"/>
    <n v="-50000"/>
    <n v="50000"/>
    <n v="50000"/>
    <m/>
    <n v="0"/>
    <m/>
    <m/>
    <n v="0"/>
    <n v="0"/>
    <n v="0"/>
    <s v="Adquisición de candados utlizados en las diversas sedes de la Red de Bases para brindar seguridad"/>
    <s v="."/>
  </r>
  <r>
    <s v="1.1-00-2404_24618012_24292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921"/>
    <x v="53"/>
    <n v="0"/>
    <s v="SIN DESCRIPCIÓN PARA DESTINOS 00"/>
    <n v="953"/>
    <n v="0"/>
    <n v="952.82"/>
    <n v="952.82"/>
    <n v="952.82"/>
    <n v="952.82"/>
    <n v="952.82"/>
    <n v="0.17999999999994998"/>
    <n v="0"/>
    <n v="1500"/>
    <n v="0"/>
    <n v="547"/>
    <n v="953"/>
    <n v="0"/>
    <n v="-953"/>
    <m/>
    <n v="0"/>
    <m/>
    <m/>
    <n v="0"/>
    <n v="953"/>
    <n v="0.17999999999994998"/>
    <s v="."/>
    <s v="."/>
  </r>
  <r>
    <s v="1.1-00-2405_24621015_2429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21"/>
    <x v="53"/>
    <n v="0"/>
    <s v="SIN DESCRIPCIÓN PARA DESTINOS 00"/>
    <n v="45000"/>
    <n v="45000"/>
    <n v="24165.279999999999"/>
    <n v="24165.279999999999"/>
    <n v="24165.279999999999"/>
    <n v="24165.279999999999"/>
    <n v="24165.279999999999"/>
    <n v="20834.72"/>
    <n v="0"/>
    <n v="0"/>
    <n v="0"/>
    <n v="0"/>
    <n v="0"/>
    <n v="45000"/>
    <n v="0"/>
    <m/>
    <n v="0"/>
    <m/>
    <m/>
    <n v="0"/>
    <n v="45000"/>
    <n v="20834.72"/>
    <s v="."/>
    <s v="."/>
  </r>
  <r>
    <s v="1.1-00-2404_24618012_24293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931"/>
    <x v="54"/>
    <n v="0"/>
    <s v="SIN DESCRIPCIÓN PARA DESTINOS 00"/>
    <n v="2622"/>
    <n v="0"/>
    <n v="0"/>
    <n v="0"/>
    <n v="0"/>
    <n v="0"/>
    <n v="0"/>
    <n v="2622"/>
    <n v="0"/>
    <n v="5000"/>
    <n v="0"/>
    <n v="2378"/>
    <n v="2622"/>
    <n v="0"/>
    <n v="-2622"/>
    <m/>
    <n v="0"/>
    <n v="30000"/>
    <m/>
    <n v="30000"/>
    <n v="32622"/>
    <n v="32622"/>
    <s v="."/>
    <s v="."/>
  </r>
  <r>
    <s v="1.1-00-2404_24618012_24294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941"/>
    <x v="55"/>
    <s v="0"/>
    <s v="SIN DESCRIPCIÓN PARA DESTINOS 00"/>
    <n v="0"/>
    <n v="0"/>
    <n v="0"/>
    <n v="0"/>
    <n v="0"/>
    <n v="0"/>
    <n v="0"/>
    <n v="0"/>
    <n v="0"/>
    <n v="0"/>
    <n v="0"/>
    <n v="0"/>
    <n v="0"/>
    <n v="200"/>
    <n v="200"/>
    <m/>
    <n v="0"/>
    <n v="600"/>
    <m/>
    <n v="600"/>
    <n v="600"/>
    <n v="600"/>
    <s v="."/>
    <s v="."/>
  </r>
  <r>
    <s v="1.1-00-2405_24621015_2429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41"/>
    <x v="55"/>
    <n v="0"/>
    <s v="SIN DESCRIPCIÓN PARA DESTINOS 00"/>
    <n v="1050"/>
    <n v="0"/>
    <n v="1040"/>
    <n v="1040"/>
    <n v="1040"/>
    <n v="1040"/>
    <n v="1040"/>
    <n v="10"/>
    <n v="0"/>
    <n v="1050"/>
    <n v="0"/>
    <n v="0"/>
    <n v="1050"/>
    <n v="0"/>
    <n v="-1050"/>
    <m/>
    <n v="0"/>
    <m/>
    <m/>
    <n v="0"/>
    <n v="1050"/>
    <n v="10"/>
    <s v="."/>
    <s v="."/>
  </r>
  <r>
    <s v="1.1-00-2411_24649031_24294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941"/>
    <x v="55"/>
    <n v="0"/>
    <s v="SIN DESCRIPCIÓN PARA DESTINOS 00"/>
    <n v="1099000"/>
    <n v="1137000"/>
    <n v="500341.36"/>
    <n v="495469.36"/>
    <n v="443139.44"/>
    <n v="313911.26"/>
    <n v="313911.26"/>
    <n v="598658.64"/>
    <n v="0"/>
    <n v="0"/>
    <n v="0"/>
    <n v="28000"/>
    <n v="-28000"/>
    <n v="1137000"/>
    <n v="38000"/>
    <m/>
    <n v="0"/>
    <m/>
    <m/>
    <n v="0"/>
    <n v="1099000"/>
    <n v="598658.64"/>
    <s v="Material de soporte y redes para la Dirección de Infraestructura de TI (281,697) más una pantalla de 60 pulgadas para CATS  (25,000) Y 4 pantallas 55&quot; para los puntos CATS (80,000.00) Pilas para Dron de Geomática (50,000.00), 120 Discos duros y Memorias (200,000) Banco de baterías para almacenar energía de los panel solar (500,000)"/>
    <s v="."/>
  </r>
  <r>
    <s v="1.1-00-2404_24618012_24296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1"/>
    <s v="MATERIALES Y SUMINISTROS"/>
    <n v="2961"/>
    <x v="56"/>
    <n v="0"/>
    <s v="SIN DESCRIPCIÓN PARA DESTINOS 00"/>
    <n v="0"/>
    <n v="0"/>
    <n v="0"/>
    <n v="0"/>
    <n v="0"/>
    <n v="0"/>
    <n v="0"/>
    <n v="0"/>
    <n v="0"/>
    <n v="0"/>
    <n v="0"/>
    <n v="0"/>
    <n v="0"/>
    <n v="0"/>
    <n v="0"/>
    <m/>
    <n v="0"/>
    <m/>
    <m/>
    <n v="0"/>
    <n v="0"/>
    <n v="0"/>
    <s v="."/>
    <s v="."/>
  </r>
  <r>
    <s v="1.1-00-2402_24311009_24296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1"/>
    <s v="MATERIALES Y SUMINISTROS"/>
    <n v="2961"/>
    <x v="56"/>
    <n v="0"/>
    <s v="SIN DESCRIPCIÓN PARA DESTINOS 00"/>
    <n v="30000"/>
    <n v="0"/>
    <n v="6461.2"/>
    <n v="6461.2"/>
    <n v="6461.2"/>
    <n v="6461.2"/>
    <n v="6461.2"/>
    <n v="23538.799999999999"/>
    <n v="0"/>
    <n v="30000"/>
    <n v="0"/>
    <n v="0"/>
    <n v="30000"/>
    <n v="50000"/>
    <n v="20000"/>
    <m/>
    <n v="0"/>
    <n v="20000"/>
    <m/>
    <n v="20000"/>
    <n v="50000"/>
    <n v="43538.8"/>
    <s v="Se solicita una amplicacion de $5,000 pesos del la propuesta proyectada para el nuevo techo presupuestal como resultado del deficit del parque vehicular lo cual esto origina mayor desgaste en los mismos ya que son utilizados para toda la atención de servicios como areas administrativas para solventar todas las solcitudes como apoyo a la ciudadania "/>
    <s v="."/>
  </r>
  <r>
    <s v="1.1-00-2405_24621015_24296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61"/>
    <x v="56"/>
    <n v="0"/>
    <s v="SIN DESCRIPCIÓN PARA DESTINOS 00"/>
    <n v="1437424.1"/>
    <n v="1000000"/>
    <n v="594373.51"/>
    <n v="573777.36"/>
    <n v="504550.43"/>
    <n v="84215.15"/>
    <n v="84215.15"/>
    <n v="843050.59000000008"/>
    <n v="0"/>
    <n v="478544.1"/>
    <n v="0"/>
    <n v="41120"/>
    <n v="437424.1"/>
    <n v="1000000"/>
    <n v="-437424.10000000009"/>
    <m/>
    <n v="0"/>
    <m/>
    <m/>
    <n v="0"/>
    <n v="1437424.1"/>
    <n v="843050.59000000008"/>
    <s v="."/>
    <s v="."/>
  </r>
  <r>
    <s v="2.6-05-2405_24621015_2429610"/>
    <s v="2.6-05-24"/>
    <x v="5"/>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61"/>
    <x v="56"/>
    <n v="0"/>
    <s v="SIN DESCRIPCIÓN PARA DESTINOS 00"/>
    <n v="0"/>
    <n v="0"/>
    <n v="0"/>
    <n v="0"/>
    <n v="0"/>
    <n v="0"/>
    <n v="0"/>
    <n v="0"/>
    <n v="0"/>
    <n v="0"/>
    <n v="0"/>
    <n v="0"/>
    <n v="0"/>
    <n v="0"/>
    <n v="0"/>
    <m/>
    <n v="0"/>
    <n v="0"/>
    <m/>
    <n v="0"/>
    <n v="0"/>
    <n v="0"/>
    <s v="."/>
    <m/>
  </r>
  <r>
    <s v="1.1-00-2408_24741025_24297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1"/>
    <s v="MATERIALES Y SUMINISTROS"/>
    <n v="2971"/>
    <x v="57"/>
    <n v="0"/>
    <s v="SIN DESCRIPCIÓN PARA DESTINOS 00"/>
    <n v="5800"/>
    <n v="0"/>
    <n v="5800"/>
    <n v="5800"/>
    <n v="5800"/>
    <n v="0"/>
    <n v="0"/>
    <n v="0"/>
    <n v="0"/>
    <n v="5800"/>
    <n v="0"/>
    <n v="0"/>
    <n v="5800"/>
    <n v="0"/>
    <n v="-5800"/>
    <m/>
    <n v="0"/>
    <m/>
    <m/>
    <n v="0"/>
    <n v="5800"/>
    <n v="0"/>
    <s v="."/>
    <s v="."/>
  </r>
  <r>
    <s v="1.1-00-2417_24456037_24297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1"/>
    <s v="MATERIALES Y SUMINISTROS"/>
    <n v="2971"/>
    <x v="57"/>
    <n v="0"/>
    <s v="SIN DESCRIPCIÓN PARA DESTINOS 00"/>
    <n v="49500"/>
    <n v="60000"/>
    <n v="0"/>
    <n v="0"/>
    <n v="0"/>
    <n v="0"/>
    <n v="0"/>
    <n v="49500"/>
    <n v="0"/>
    <n v="0"/>
    <n v="0"/>
    <n v="10500"/>
    <n v="-10500"/>
    <n v="60000"/>
    <n v="10500"/>
    <m/>
    <n v="0"/>
    <m/>
    <n v="-49000"/>
    <n v="-49000"/>
    <n v="500"/>
    <n v="500"/>
    <s v="Adquisición  de equipo de defensa y  seguridad como son dardos, kennel, guantes anti-mordedura,  trajes de apicultor, etc. para la Unidad de Rescate de Fauna Silvestre, S.O.S. Abejas y Control y Maltrato Animal."/>
    <s v="."/>
  </r>
  <r>
    <s v="1.1-00-2405_24621015_24298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81"/>
    <x v="58"/>
    <n v="0"/>
    <s v="SIN DESCRIPCIÓN PARA DESTINOS 00"/>
    <n v="650846.30000000005"/>
    <n v="698350.4"/>
    <n v="491118.39"/>
    <n v="464960.39"/>
    <n v="422620.39"/>
    <n v="239283.47"/>
    <n v="239283.47"/>
    <n v="159727.91000000003"/>
    <n v="0"/>
    <n v="0"/>
    <n v="0"/>
    <n v="101454"/>
    <n v="-101454"/>
    <n v="698350.4"/>
    <n v="47504.099999999977"/>
    <m/>
    <n v="0"/>
    <m/>
    <n v="60552"/>
    <n v="60552"/>
    <n v="711398.3"/>
    <n v="220279.91000000003"/>
    <s v="."/>
    <s v="."/>
  </r>
  <r>
    <s v="1.1-00-2407_24333019_24298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1"/>
    <s v="MATERIALES Y SUMINISTROS"/>
    <n v="2981"/>
    <x v="58"/>
    <n v="0"/>
    <s v="SIN DESCRIPCIÓN PARA DESTINOS 00"/>
    <n v="1345"/>
    <n v="0"/>
    <n v="1344.42"/>
    <n v="1344.42"/>
    <n v="1344.42"/>
    <n v="1344.42"/>
    <n v="1344.42"/>
    <n v="0.57999999999992724"/>
    <n v="0"/>
    <n v="1345"/>
    <n v="0"/>
    <n v="0"/>
    <n v="1345"/>
    <n v="0"/>
    <n v="-1345"/>
    <m/>
    <n v="0"/>
    <m/>
    <n v="137248.1"/>
    <n v="137248.1"/>
    <n v="138593.1"/>
    <n v="137248.68"/>
    <s v="."/>
    <s v="."/>
  </r>
  <r>
    <s v="1.1-00-2407_24236022_24298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1"/>
    <s v="MATERIALES Y SUMINISTROS"/>
    <n v="2981"/>
    <x v="58"/>
    <n v="0"/>
    <s v="SIN DESCRIPCIÓN PARA DESTINOS 00"/>
    <n v="0"/>
    <n v="200000"/>
    <n v="0"/>
    <n v="0"/>
    <n v="0"/>
    <n v="0"/>
    <n v="0"/>
    <n v="0"/>
    <n v="0"/>
    <n v="0"/>
    <n v="0"/>
    <n v="200000"/>
    <n v="-200000"/>
    <n v="200000"/>
    <n v="200000"/>
    <m/>
    <n v="0"/>
    <n v="200000"/>
    <m/>
    <n v="200000"/>
    <n v="200000"/>
    <n v="200000"/>
    <s v="BOMBAS DOSIFICADORAS CALIDAD DEL AGUA"/>
    <s v="."/>
  </r>
  <r>
    <s v="1.1-00-2405_24621015_24299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1"/>
    <s v="MATERIALES Y SUMINISTROS"/>
    <n v="2991"/>
    <x v="59"/>
    <n v="0"/>
    <s v="SIN DESCRIPCIÓN PARA DESTINOS 00"/>
    <n v="0"/>
    <n v="0"/>
    <n v="423400"/>
    <n v="423400"/>
    <n v="423400"/>
    <n v="423400"/>
    <n v="423400"/>
    <n v="-423400"/>
    <n v="0"/>
    <n v="0"/>
    <n v="0"/>
    <n v="0"/>
    <n v="0"/>
    <n v="0"/>
    <n v="0"/>
    <m/>
    <n v="423400"/>
    <m/>
    <m/>
    <n v="423400"/>
    <n v="423400"/>
    <n v="0"/>
    <s v="."/>
    <s v="."/>
  </r>
  <r>
    <s v="1.1-00-2411_24649031_24299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1"/>
    <s v="MATERIALES Y SUMINISTROS"/>
    <n v="2991"/>
    <x v="59"/>
    <n v="0"/>
    <s v="SIN DESCRIPCIÓN PARA DESTINOS 00"/>
    <n v="21624"/>
    <n v="1624"/>
    <n v="5104"/>
    <n v="0"/>
    <n v="0"/>
    <n v="0"/>
    <n v="0"/>
    <n v="16520"/>
    <n v="0"/>
    <n v="20000"/>
    <n v="0"/>
    <n v="0"/>
    <n v="20000"/>
    <n v="1624"/>
    <n v="-20000"/>
    <m/>
    <n v="0"/>
    <m/>
    <m/>
    <n v="0"/>
    <n v="21624"/>
    <n v="16520"/>
    <s v="material de redes"/>
    <s v="."/>
  </r>
  <r>
    <s v="1.1-00-2405_24621015_2431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111"/>
    <x v="60"/>
    <n v="0"/>
    <s v="SIN DESCRIPCIÓN PARA DESTINOS 00"/>
    <n v="5820000"/>
    <n v="5820000"/>
    <n v="4469727.99"/>
    <n v="4469727.99"/>
    <n v="2814577.99"/>
    <n v="2814577.99"/>
    <n v="2814577.99"/>
    <n v="1350272.0099999998"/>
    <n v="0"/>
    <n v="0"/>
    <n v="0"/>
    <n v="0"/>
    <n v="0"/>
    <n v="5820000"/>
    <n v="0"/>
    <m/>
    <n v="0"/>
    <m/>
    <m/>
    <n v="0"/>
    <n v="5820000"/>
    <n v="1350272.0099999998"/>
    <s v="."/>
    <s v="."/>
  </r>
  <r>
    <s v="1.1-00-2407_24334020_2431110"/>
    <s v="1.1-00-24"/>
    <x v="1"/>
    <s v="2.2.4"/>
    <s v="DESARROLLO SOCIAL"/>
    <s v="VIVIENDA Y SERVICIOS A LA COMUNIDAD"/>
    <s v="ALUMBRADO PÚBLICO"/>
    <s v="E"/>
    <s v="Actividades del sector público, que realiza en for"/>
    <s v="07_24"/>
    <x v="5"/>
    <n v="3"/>
    <s v="INFRAESTRUCTURA Y SERVICIOS PÚBLICOS"/>
    <n v="34"/>
    <s v="SERVICIO DE MANTENIMIENTO DE ALUMBRADO PÚBLICO"/>
    <s v="020_24"/>
    <s v="DIRECCIÓN DE ALUMBRADO PÚBLICO"/>
    <s v="GASTO CORRIENTE"/>
    <x v="2"/>
    <s v="SERVICIOS GENERALES"/>
    <n v="3111"/>
    <x v="60"/>
    <n v="0"/>
    <s v="SIN DESCRIPCIÓN PARA DESTINOS 00"/>
    <n v="8000000"/>
    <n v="8000000"/>
    <n v="0"/>
    <n v="0"/>
    <n v="0"/>
    <n v="0"/>
    <n v="0"/>
    <n v="8000000"/>
    <n v="0"/>
    <n v="0"/>
    <n v="0"/>
    <n v="0"/>
    <n v="0"/>
    <n v="0"/>
    <n v="-8000000"/>
    <m/>
    <n v="0"/>
    <n v="7452580.0699999928"/>
    <m/>
    <n v="7452580.0699999928"/>
    <n v="15452580.069999993"/>
    <n v="15452580.069999993"/>
    <s v="."/>
    <s v="ESTIMADO A DICIEMBRE 2024"/>
  </r>
  <r>
    <s v="2.5-02-2407_24334020_2431110"/>
    <s v="2.5-02-24"/>
    <x v="4"/>
    <s v="2.2.4"/>
    <s v="DESARROLLO SOCIAL"/>
    <s v="VIVIENDA Y SERVICIOS A LA COMUNIDAD"/>
    <s v="ALUMBRADO PÚBLICO"/>
    <s v="E"/>
    <s v="Actividades del sector público, que realiza en for"/>
    <s v="07_24"/>
    <x v="5"/>
    <n v="3"/>
    <s v="INFRAESTRUCTURA Y SERVICIOS PÚBLICOS"/>
    <n v="34"/>
    <s v="SERVICIO DE MANTENIMIENTO DE ALUMBRADO PÚBLICO"/>
    <s v="020_24"/>
    <s v="DIRECCIÓN DE ALUMBRADO PÚBLICO"/>
    <s v="GASTO CORRIENTE"/>
    <x v="2"/>
    <s v="SERVICIOS GENERALES"/>
    <n v="3111"/>
    <x v="60"/>
    <n v="0"/>
    <s v="SIN DESCRIPCIÓN PARA DESTINOS 00"/>
    <n v="87267283.930000007"/>
    <n v="75088733.549999997"/>
    <n v="47359932"/>
    <n v="47359932"/>
    <n v="47359932"/>
    <n v="47359932"/>
    <n v="47359932"/>
    <n v="39907351.930000007"/>
    <n v="12178550.380000001"/>
    <n v="0"/>
    <n v="0"/>
    <n v="0"/>
    <n v="12178550.380000001"/>
    <n v="95267283.930000007"/>
    <n v="8000000"/>
    <m/>
    <n v="0"/>
    <m/>
    <m/>
    <n v="0"/>
    <n v="87267283.930000007"/>
    <n v="39907351.930000007"/>
    <s v="SIN MODIFICACIÓN"/>
    <s v="INCREMENTO ESTIMADO A SEPTIEMBRE 2024"/>
  </r>
  <r>
    <s v="1.1-00-2407_24236022_24311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111"/>
    <x v="60"/>
    <n v="0"/>
    <s v="SIN DESCRIPCIÓN PARA DESTINOS 00"/>
    <n v="223000000"/>
    <n v="180000000"/>
    <n v="121759489.5"/>
    <n v="121759489.5"/>
    <n v="121759489.5"/>
    <n v="121759489.5"/>
    <n v="121759489.5"/>
    <n v="101240510.5"/>
    <n v="0"/>
    <n v="43000000"/>
    <n v="0"/>
    <n v="0"/>
    <n v="43000000"/>
    <n v="223000000"/>
    <n v="0"/>
    <m/>
    <n v="0"/>
    <n v="1540000"/>
    <m/>
    <n v="1540000"/>
    <n v="224540000"/>
    <n v="102780510.5"/>
    <s v="CONSUMO ENERGIA POZOS Y PLANTAS"/>
    <s v="."/>
  </r>
  <r>
    <s v="1.1-00-2405_24621015_2431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141"/>
    <x v="61"/>
    <n v="0"/>
    <s v="SIN DESCRIPCIÓN PARA DESTINOS 00"/>
    <n v="720000"/>
    <n v="720000"/>
    <n v="522000"/>
    <n v="522000"/>
    <n v="277796.71000000002"/>
    <n v="277796.71000000002"/>
    <n v="277796.71000000002"/>
    <n v="198000"/>
    <n v="0"/>
    <n v="0"/>
    <n v="0"/>
    <n v="0"/>
    <n v="0"/>
    <n v="720000"/>
    <n v="0"/>
    <m/>
    <n v="0"/>
    <m/>
    <m/>
    <n v="0"/>
    <n v="720000"/>
    <n v="198000"/>
    <s v="."/>
    <s v="."/>
  </r>
  <r>
    <s v="1.1-00-2411_24649031_24314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141"/>
    <x v="61"/>
    <n v="0"/>
    <s v="SIN DESCRIPCIÓN PARA DESTINOS 00"/>
    <n v="2000000"/>
    <n v="1000000"/>
    <n v="1286437.68"/>
    <n v="1286437.68"/>
    <n v="552287.6"/>
    <n v="552287.6"/>
    <n v="552287.6"/>
    <n v="713562.32000000007"/>
    <n v="0"/>
    <n v="1000000"/>
    <n v="0"/>
    <n v="0"/>
    <n v="1000000"/>
    <n v="2000000"/>
    <n v="0"/>
    <m/>
    <n v="0"/>
    <m/>
    <m/>
    <n v="0"/>
    <n v="2000000"/>
    <n v="713562.32000000007"/>
    <s v="TELEFONIA POR CABLE, S.A. DE C.V.(1,325,490.24 todo el año) y enlace punto a punto CAT gavilanes y CAT Valle (415,976), 10% más a telefonía para más enlaces"/>
    <s v="."/>
  </r>
  <r>
    <s v="1.1-00-2411_24649031_24315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151"/>
    <x v="62"/>
    <n v="0"/>
    <s v="SIN DESCRIPCIÓN PARA DESTINOS 00"/>
    <n v="0"/>
    <n v="0"/>
    <n v="0"/>
    <n v="0"/>
    <n v="0"/>
    <n v="0"/>
    <n v="0"/>
    <n v="0"/>
    <n v="0"/>
    <n v="0"/>
    <n v="0"/>
    <n v="0"/>
    <n v="0"/>
    <n v="0"/>
    <n v="0"/>
    <m/>
    <n v="0"/>
    <m/>
    <m/>
    <n v="0"/>
    <n v="0"/>
    <n v="0"/>
    <s v="."/>
    <m/>
  </r>
  <r>
    <s v="1.1-00-2405_24621015_24316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161"/>
    <x v="63"/>
    <n v="0"/>
    <s v="SIN DESCRIPCIÓN PARA DESTINOS 00"/>
    <n v="2700000"/>
    <n v="2700000"/>
    <n v="1835584"/>
    <n v="1835584"/>
    <n v="823020"/>
    <n v="823020"/>
    <n v="823020"/>
    <n v="864416"/>
    <n v="0"/>
    <n v="0"/>
    <n v="0"/>
    <n v="0"/>
    <n v="0"/>
    <n v="2700000"/>
    <n v="0"/>
    <m/>
    <n v="0"/>
    <m/>
    <m/>
    <n v="0"/>
    <n v="2700000"/>
    <n v="864416"/>
    <s v="."/>
    <s v="."/>
  </r>
  <r>
    <s v="1.1-00-2408_24741025_24316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161"/>
    <x v="63"/>
    <n v="0"/>
    <s v="SIN DESCRIPCIÓN PARA DESTINOS 00"/>
    <n v="230000"/>
    <n v="230000"/>
    <n v="163881.9"/>
    <n v="163881.9"/>
    <n v="91045.5"/>
    <n v="72836.399999999994"/>
    <n v="72836.399999999994"/>
    <n v="66118.100000000006"/>
    <n v="0"/>
    <n v="0"/>
    <n v="0"/>
    <n v="0"/>
    <n v="0"/>
    <n v="230000"/>
    <n v="0"/>
    <m/>
    <n v="0"/>
    <m/>
    <m/>
    <n v="0"/>
    <n v="230000"/>
    <n v="66118.100000000006"/>
    <s v="."/>
    <s v="."/>
  </r>
  <r>
    <s v="1.1-00-2411_24649031_24316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161"/>
    <x v="63"/>
    <n v="0"/>
    <s v="SIN DESCRIPCIÓN PARA DESTINOS 00"/>
    <n v="123522.4"/>
    <n v="1000000"/>
    <n v="90201.600000000006"/>
    <n v="90201.600000000006"/>
    <n v="54507.12"/>
    <n v="39300.800000000003"/>
    <n v="7725.6"/>
    <n v="33320.799999999988"/>
    <n v="0"/>
    <n v="6407022.4000000004"/>
    <n v="0"/>
    <n v="7311500"/>
    <n v="-904477.6"/>
    <n v="7097022.4000000004"/>
    <n v="6973500"/>
    <m/>
    <n v="0"/>
    <m/>
    <m/>
    <n v="0"/>
    <n v="123522.4"/>
    <n v="33320.799999999988"/>
    <s v="Servicio starlink (27,422.40 todo el año), plataforma México (69,600) Conectividad de la red (internet) de PMI´s del C4 (7,000,000.00)por los meses de octubre a diciembre 2024"/>
    <s v="."/>
  </r>
  <r>
    <s v="1.1-00-2411_24649031_24317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171"/>
    <x v="64"/>
    <n v="0"/>
    <s v="SIN DESCRIPCIÓN PARA DESTINOS 00"/>
    <n v="20000"/>
    <n v="0"/>
    <n v="16008"/>
    <n v="16008"/>
    <n v="0"/>
    <n v="0"/>
    <n v="0"/>
    <n v="3992"/>
    <n v="0"/>
    <n v="20000"/>
    <n v="0"/>
    <n v="0"/>
    <n v="20000"/>
    <n v="0"/>
    <n v="-20000"/>
    <m/>
    <n v="0"/>
    <m/>
    <m/>
    <n v="0"/>
    <n v="20000"/>
    <n v="3992"/>
    <s v="."/>
    <s v="."/>
  </r>
  <r>
    <s v="1.1-00-2401_2464004_2431810"/>
    <s v="1.1-00-24"/>
    <x v="1"/>
    <s v="1.3.4"/>
    <s v="GOBIERNO"/>
    <s v="COORDINACION DE LA POLITICA DE GOBIERNO"/>
    <s v="FUNCIÓN PÚBLICA"/>
    <s v="E"/>
    <s v="Actividades del sector público, que realiza en for"/>
    <s v="01_24"/>
    <x v="8"/>
    <n v="6"/>
    <s v="GOBIERNO EFECTIVO"/>
    <n v="4"/>
    <s v="COMUNICACIÓN ESTRATÉGICA DEL GOBIERNO"/>
    <s v="004_24"/>
    <s v="DIRECCIÓN DE COMUNICACIÓN"/>
    <s v="GASTO CORRIENTE"/>
    <x v="2"/>
    <s v="SERVICIOS GENERALES"/>
    <n v="3181"/>
    <x v="65"/>
    <n v="0"/>
    <s v="SIN DESCRIPCIÓN PARA DESTINOS 00"/>
    <n v="5000"/>
    <n v="5000"/>
    <n v="0"/>
    <n v="0"/>
    <n v="0"/>
    <n v="0"/>
    <n v="0"/>
    <n v="5000"/>
    <n v="0"/>
    <n v="0"/>
    <n v="0"/>
    <n v="0"/>
    <n v="0"/>
    <n v="5000"/>
    <n v="0"/>
    <m/>
    <n v="0"/>
    <m/>
    <m/>
    <n v="0"/>
    <n v="5000"/>
    <n v="5000"/>
    <s v="."/>
    <s v="ok"/>
  </r>
  <r>
    <s v="1.1-00-2404_24618012_24318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181"/>
    <x v="65"/>
    <n v="0"/>
    <s v="SIN DESCRIPCIÓN PARA DESTINOS 00"/>
    <n v="13000"/>
    <n v="5500"/>
    <n v="5395.02"/>
    <n v="5395.02"/>
    <n v="5395.02"/>
    <n v="5395.02"/>
    <n v="5395.02"/>
    <n v="7604.98"/>
    <n v="0"/>
    <n v="7500"/>
    <n v="0"/>
    <n v="0"/>
    <n v="7500"/>
    <n v="5500"/>
    <n v="-7500"/>
    <m/>
    <n v="0"/>
    <n v="5000"/>
    <m/>
    <n v="5000"/>
    <n v="18000"/>
    <n v="12604.98"/>
    <s v="."/>
    <s v="."/>
  </r>
  <r>
    <s v="1.1-00-2408_24740025_2431810"/>
    <s v="1.1-00-24"/>
    <x v="1"/>
    <s v="1.7.1"/>
    <s v="GOBIERNO"/>
    <s v="ASUNTOS DE ORDEN PÚBLICO Y DE SEGURIDAD INTERIOR "/>
    <s v="POLICÍA"/>
    <s v="R"/>
    <s v="Solamente actividades específicas, distintas a las"/>
    <s v="08_24"/>
    <x v="7"/>
    <n v="7"/>
    <s v="SEGURIDAD CIUDADANA"/>
    <n v="40"/>
    <s v="CAPACITACIÓN"/>
    <s v="025_24"/>
    <s v="DESPACHO DE LA COMISARÍA DE LA POLICÍA P"/>
    <s v="GASTO CORRIENTE"/>
    <x v="2"/>
    <s v="SERVICIOS GENERALES"/>
    <n v="3181"/>
    <x v="65"/>
    <n v="0"/>
    <s v="SIN DESCRIPCIÓN PARA DESTINOS 00"/>
    <n v="10000"/>
    <n v="10000"/>
    <n v="0"/>
    <n v="0"/>
    <n v="0"/>
    <n v="0"/>
    <n v="0"/>
    <n v="10000"/>
    <n v="0"/>
    <n v="0"/>
    <n v="0"/>
    <n v="0"/>
    <n v="0"/>
    <n v="10000"/>
    <n v="0"/>
    <m/>
    <n v="0"/>
    <m/>
    <m/>
    <n v="0"/>
    <n v="10000"/>
    <n v="10000"/>
    <s v="."/>
    <s v="."/>
  </r>
  <r>
    <s v="1.1-00-2411_24649031_24318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181"/>
    <x v="65"/>
    <n v="0"/>
    <s v="SIN DESCRIPCIÓN PARA DESTINOS 00"/>
    <n v="1500"/>
    <n v="0"/>
    <n v="795.16"/>
    <n v="795.16"/>
    <n v="795.16"/>
    <n v="795.16"/>
    <n v="795.16"/>
    <n v="704.84"/>
    <n v="0"/>
    <n v="1500"/>
    <n v="0"/>
    <n v="0"/>
    <n v="1500"/>
    <n v="0"/>
    <n v="-1500"/>
    <m/>
    <n v="0"/>
    <m/>
    <m/>
    <n v="0"/>
    <n v="1500"/>
    <n v="704.84"/>
    <s v="."/>
    <s v="."/>
  </r>
  <r>
    <s v="1.1-00-2405_24621015_24318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181"/>
    <x v="65"/>
    <n v="0"/>
    <s v="SIN DESCRIPCIÓN PARA DESTINOS 00"/>
    <n v="362"/>
    <n v="0"/>
    <n v="361.98"/>
    <n v="361.98"/>
    <n v="361.98"/>
    <n v="0"/>
    <n v="0"/>
    <n v="1.999999999998181E-2"/>
    <n v="0"/>
    <n v="362"/>
    <n v="0"/>
    <n v="0"/>
    <n v="362"/>
    <n v="0"/>
    <n v="-362"/>
    <m/>
    <n v="0"/>
    <m/>
    <m/>
    <n v="0"/>
    <n v="362"/>
    <n v="1.999999999998181E-2"/>
    <s v="."/>
    <m/>
  </r>
  <r>
    <s v="1.1-00-2404_24618012_24321134"/>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211"/>
    <x v="66"/>
    <n v="34"/>
    <s v="PA/442/2021-2024"/>
    <n v="0"/>
    <n v="0"/>
    <n v="2000000"/>
    <n v="2000000"/>
    <n v="2000000"/>
    <n v="2000000"/>
    <n v="2000000"/>
    <n v="-2000000"/>
    <n v="0"/>
    <n v="0"/>
    <n v="0"/>
    <n v="0"/>
    <n v="0"/>
    <n v="0"/>
    <n v="0"/>
    <m/>
    <n v="2000000"/>
    <m/>
    <m/>
    <n v="2000000"/>
    <n v="2000000"/>
    <n v="0"/>
    <s v="."/>
    <s v="."/>
  </r>
  <r>
    <s v="1.1-00-2404_24618012_24321136"/>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211"/>
    <x v="66"/>
    <n v="36"/>
    <s v="PA/466/2021-2024"/>
    <n v="0"/>
    <n v="0"/>
    <n v="928551.63"/>
    <n v="928551.63"/>
    <n v="928551.63"/>
    <n v="928551.63"/>
    <n v="928551.63"/>
    <n v="-928551.63"/>
    <n v="0"/>
    <n v="0"/>
    <n v="0"/>
    <n v="0"/>
    <n v="0"/>
    <n v="0"/>
    <n v="0"/>
    <m/>
    <n v="928551.63"/>
    <m/>
    <m/>
    <n v="928551.63"/>
    <n v="928551.63"/>
    <n v="0"/>
    <s v="."/>
    <s v="."/>
  </r>
  <r>
    <s v="1.1-00-2405_24621015_2432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221"/>
    <x v="67"/>
    <n v="0"/>
    <s v="SIN DESCRIPCIÓN PARA DESTINOS 00"/>
    <n v="1674000"/>
    <n v="1500000"/>
    <n v="1604946.17"/>
    <n v="1604946.17"/>
    <n v="1138422.8700000001"/>
    <n v="1122836.18"/>
    <n v="1049094.18"/>
    <n v="69053.830000000075"/>
    <n v="0"/>
    <n v="174000"/>
    <n v="0"/>
    <n v="0"/>
    <n v="174000"/>
    <n v="2698000"/>
    <n v="1024000"/>
    <m/>
    <n v="0"/>
    <m/>
    <m/>
    <n v="0"/>
    <n v="1674000"/>
    <n v="69053.830000000075"/>
    <s v="."/>
    <s v="."/>
  </r>
  <r>
    <s v="1.1-00-2406_24529017_2432210"/>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2"/>
    <s v="SERVICIOS GENERALES"/>
    <n v="3221"/>
    <x v="67"/>
    <n v="0"/>
    <s v="SIN DESCRIPCIÓN PARA DESTINOS 00"/>
    <n v="0"/>
    <n v="348000"/>
    <n v="0"/>
    <n v="0"/>
    <n v="0"/>
    <n v="0"/>
    <n v="0"/>
    <n v="0"/>
    <n v="0"/>
    <n v="0"/>
    <n v="0"/>
    <n v="348000"/>
    <n v="-348000"/>
    <n v="348000"/>
    <n v="348000"/>
    <m/>
    <n v="0"/>
    <m/>
    <m/>
    <n v="0"/>
    <n v="0"/>
    <n v="0"/>
    <s v="ARRENDAMIENTO DE LOCALES DE LA DIRECCIÓN DE ABC"/>
    <s v="SE LO TRANSFIRIERON A OTRA DEPENDENCIA"/>
  </r>
  <r>
    <s v="1.1-00-2405_24621015_24323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231"/>
    <x v="68"/>
    <n v="0"/>
    <s v="SIN DESCRIPCIÓN PARA DESTINOS 00"/>
    <n v="3000000"/>
    <n v="3000000"/>
    <n v="0"/>
    <n v="0"/>
    <n v="0"/>
    <n v="0"/>
    <n v="0"/>
    <n v="3000000"/>
    <n v="0"/>
    <n v="0"/>
    <n v="0"/>
    <n v="0"/>
    <n v="0"/>
    <n v="3000000"/>
    <n v="0"/>
    <m/>
    <n v="0"/>
    <m/>
    <m/>
    <n v="0"/>
    <n v="3000000"/>
    <n v="3000000"/>
    <s v="."/>
    <s v="."/>
  </r>
  <r>
    <s v="1.1-00-2411_24650031_24323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ORRIENTE"/>
    <x v="2"/>
    <s v="SERVICIOS GENERALES"/>
    <n v="3231"/>
    <x v="68"/>
    <n v="0"/>
    <s v="SIN DESCRIPCIÓN PARA DESTINOS 00"/>
    <n v="5651997"/>
    <n v="1000000"/>
    <n v="4324721.4000000004"/>
    <n v="4135270.2"/>
    <n v="2436922.38"/>
    <n v="2436922.38"/>
    <n v="2436922.38"/>
    <n v="1327275.5999999996"/>
    <n v="0"/>
    <n v="4651997"/>
    <n v="0"/>
    <n v="0"/>
    <n v="4651997"/>
    <n v="5651997"/>
    <n v="0"/>
    <m/>
    <n v="0"/>
    <m/>
    <m/>
    <n v="0"/>
    <n v="5651997"/>
    <n v="1327275.5999999996"/>
    <s v="Instacrops (500,000.00), Perspective (741,796.80 todo el año), Merviza (4,300,000.00 todo el año) Sistema Integral de apoyo SER (110,200)"/>
    <s v="."/>
  </r>
  <r>
    <s v="2.5-02-2402_24313009_2432510"/>
    <s v="2.5-02-24"/>
    <x v="4"/>
    <s v="1.7.2"/>
    <s v="GOBIERNO"/>
    <s v="ASUNTOS DE ORDEN PÚBLICO Y DE SEGURIDAD INTERIOR "/>
    <s v="PROTECCIÓN CIVIL"/>
    <s v="E"/>
    <s v="Actividades del sector público, que realiza en for"/>
    <s v="02_24"/>
    <x v="1"/>
    <n v="3"/>
    <s v="INFRAESTRUCTURA Y SERVICIOS PÚBLICOS"/>
    <n v="13"/>
    <s v="SERVICIO DE UNIDADES MOVILES ARRENDADAS"/>
    <s v="009_24"/>
    <s v="DIRECCIÓN GENERAL ADJUNTA DE PROTECCIÓN"/>
    <s v="GASTO CORRIENTE"/>
    <x v="2"/>
    <s v="SERVICIOS GENERALES"/>
    <n v="3251"/>
    <x v="69"/>
    <n v="0"/>
    <s v="SIN DESCRIPCIÓN PARA DESTINOS 00"/>
    <n v="9003456"/>
    <n v="9003456"/>
    <n v="7202764.7999999998"/>
    <n v="7202764.7999999998"/>
    <n v="6602534.4000000004"/>
    <n v="6602534.4000000004"/>
    <n v="6602534.4000000004"/>
    <n v="1800691.2000000002"/>
    <n v="0"/>
    <n v="0"/>
    <n v="0"/>
    <n v="0"/>
    <n v="0"/>
    <n v="9003456"/>
    <n v="0"/>
    <m/>
    <n v="0"/>
    <m/>
    <m/>
    <n v="0"/>
    <n v="9003456"/>
    <n v="1800691.2000000002"/>
    <s v="Se requiere la asignación de este nuevo presupuesto ya que hemos observado incremento en las comtigencias con mayor afectacion y temporadas de estiaje mas agresivas y cercanas"/>
    <s v="."/>
  </r>
  <r>
    <s v="1.1-00-2402_24115010_24325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2"/>
    <s v="SERVICIOS GENERALES"/>
    <n v="3251"/>
    <x v="69"/>
    <n v="0"/>
    <s v="SIN DESCRIPCIÓN PARA DESTINOS 00"/>
    <n v="0"/>
    <n v="100000"/>
    <n v="0"/>
    <n v="0"/>
    <n v="0"/>
    <n v="0"/>
    <n v="0"/>
    <n v="0"/>
    <n v="0"/>
    <n v="0"/>
    <n v="0"/>
    <n v="100000"/>
    <n v="-100000"/>
    <n v="100000"/>
    <n v="100000"/>
    <m/>
    <n v="0"/>
    <m/>
    <m/>
    <n v="0"/>
    <n v="0"/>
    <n v="0"/>
    <s v="Arrendamiento de transporte para realizar presentaciones con la orquesta de PAZ ECOS Valle. "/>
    <s v="."/>
  </r>
  <r>
    <s v="1.1-00-2405_24621015_24325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251"/>
    <x v="69"/>
    <n v="0"/>
    <s v="SIN DESCRIPCIÓN PARA DESTINOS 00"/>
    <n v="35849789.109999999"/>
    <n v="0"/>
    <n v="0"/>
    <n v="0"/>
    <n v="0"/>
    <n v="0"/>
    <n v="0"/>
    <n v="35849789.109999999"/>
    <n v="0"/>
    <n v="35849789.109999999"/>
    <n v="0"/>
    <n v="0"/>
    <n v="35849789.109999999"/>
    <n v="38806666.080000013"/>
    <n v="2956876.9700000137"/>
    <m/>
    <n v="0"/>
    <n v="5371412.3399999999"/>
    <m/>
    <n v="5371412.3399999999"/>
    <n v="41221201.450000003"/>
    <n v="41221201.450000003"/>
    <s v="Pago residual de los 3 arrendamientos 14,394,729.37 11,662,126.74  11,734,818.08"/>
    <s v="SOLICITUDES ABIERTAS DE CASANOVA VELLEJO A MAYO 2024"/>
  </r>
  <r>
    <s v="2.5-02-2405_24621015_2432510"/>
    <s v="2.5-02-24"/>
    <x v="4"/>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251"/>
    <x v="69"/>
    <n v="0"/>
    <s v="SIN DESCRIPCIÓN PARA DESTINOS 00"/>
    <n v="79789885.069999993"/>
    <n v="75218705.450000003"/>
    <n v="78965672.739999995"/>
    <n v="78965672.739999995"/>
    <n v="55731905.670000002"/>
    <n v="46099804.859999999"/>
    <n v="46099804.859999999"/>
    <n v="824212.32999999821"/>
    <n v="4571179.62"/>
    <n v="0"/>
    <n v="0"/>
    <n v="0"/>
    <n v="4571179.62"/>
    <n v="76833008.099999994"/>
    <n v="0"/>
    <m/>
    <n v="0"/>
    <m/>
    <n v="-267412.33"/>
    <n v="-267412.33"/>
    <n v="79522472.739999995"/>
    <n v="556800"/>
    <n v="3310242.8277777778"/>
    <s v="."/>
  </r>
  <r>
    <s v="1.1-00-2407_24333019_24326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2"/>
    <s v="SERVICIOS GENERALES"/>
    <n v="3261"/>
    <x v="70"/>
    <n v="0"/>
    <s v="SIN DESCRIPCIÓN PARA DESTINOS 00"/>
    <n v="25627079.98"/>
    <n v="5000000"/>
    <n v="24642626"/>
    <n v="17852078.800000001"/>
    <n v="13017546.800000001"/>
    <n v="13017546.800000001"/>
    <n v="12278394.800000001"/>
    <n v="984453.98000000045"/>
    <n v="0"/>
    <n v="20969672"/>
    <n v="0"/>
    <n v="0"/>
    <n v="20969672"/>
    <n v="13740256"/>
    <n v="-11886823.98"/>
    <m/>
    <n v="0"/>
    <m/>
    <n v="-554902.56000000006"/>
    <n v="-554902.56000000006"/>
    <n v="25072177.420000002"/>
    <n v="429551.42000000179"/>
    <s v="2 Camiones de 7 metros  y  4 de 14 mts para la recoleccion de maleza escombro y basura del municipio tambien 2 retroexcavadoras con capacidad de carga de 2,547kg  para la limpieza de las diferentes areas del municipio 2 tractores con desvaradora  para la limpieza en areas verdes 1 plataforma para recoleccion de maleza, basura 2 camiones de 14mts para la recoleccion de maleza y basura  excavadora de brazo largo 322c con capacidad de carga 1mt cubico de 24tn  para el programa de limpieza y desasolve en el municipio "/>
    <s v="."/>
  </r>
  <r>
    <s v="1.1-00-2407_24236022_24326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261"/>
    <x v="70"/>
    <n v="0"/>
    <s v="SIN DESCRIPCIÓN PARA DESTINOS 00"/>
    <n v="77000000"/>
    <n v="65000000"/>
    <n v="62437487.200000003"/>
    <n v="62437487.200000003"/>
    <n v="48756799.840000004"/>
    <n v="46429143.840000004"/>
    <n v="44938775.840000004"/>
    <n v="14562512.799999997"/>
    <n v="0"/>
    <n v="12000000"/>
    <n v="0"/>
    <n v="0"/>
    <n v="12000000"/>
    <n v="65000000"/>
    <n v="-12000000"/>
    <m/>
    <n v="0"/>
    <n v="1500000"/>
    <m/>
    <n v="1500000"/>
    <n v="78500000"/>
    <n v="16062512.799999997"/>
    <s v="SERV. PIPAS, VACTOR Y RETRO"/>
    <s v="SE AMPLIARON 12MDP POR INCREMENTO DE PIPAS"/>
  </r>
  <r>
    <s v="1.1-00-2409_24842026_24326121"/>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261"/>
    <x v="70"/>
    <n v="21"/>
    <s v="LIMPIEZA DE MINAS DE BASALTO"/>
    <n v="586960"/>
    <n v="800000"/>
    <n v="586960"/>
    <n v="586960"/>
    <n v="586960"/>
    <n v="586960"/>
    <n v="586960"/>
    <n v="0"/>
    <n v="0"/>
    <n v="0"/>
    <n v="0"/>
    <n v="213040"/>
    <n v="-213040"/>
    <n v="800000"/>
    <n v="213040"/>
    <m/>
    <n v="0"/>
    <m/>
    <m/>
    <n v="0"/>
    <n v="586960"/>
    <n v="0"/>
    <s v="será utilizado para la limpieza de las minas de basalto con un monto aproximado de 500,000 y para la renta de camiones tipo pipa para el riego en temporada de sequía en el centro de compostaje por un monto de 300,000"/>
    <s v="."/>
  </r>
  <r>
    <s v="1.1-00-2401_2452002_2432910"/>
    <s v="1.1-00-24"/>
    <x v="1"/>
    <s v="1.3.4"/>
    <s v="GOBIERNO"/>
    <s v="COORDINACION DE LA POLITICA DE GOBIERNO"/>
    <s v="FUNCIÓN PÚBLICA"/>
    <s v="E"/>
    <s v="Actividades del sector público, que realiza en for"/>
    <s v="01_24"/>
    <x v="8"/>
    <n v="5"/>
    <s v="SOCIEDAD COHESIVA Y RESILENTE"/>
    <n v="2"/>
    <s v="ATENCIÓN A EVENTOS DEL GOBIERNO MUNICIPAL  Y AGENDA GUBERNAMENTAL"/>
    <s v="002_24"/>
    <s v="DIRECCIÓN GENERAL DE RELACIONES PÚBLICAS"/>
    <s v="GASTO CORRIENTE"/>
    <x v="2"/>
    <s v="SERVICIOS GENERALES"/>
    <n v="3291"/>
    <x v="71"/>
    <n v="0"/>
    <s v="SIN DESCRIPCIÓN PARA DESTINOS 00"/>
    <n v="0"/>
    <n v="500000"/>
    <n v="0"/>
    <n v="0"/>
    <n v="0"/>
    <n v="0"/>
    <n v="0"/>
    <n v="0"/>
    <n v="0"/>
    <n v="0"/>
    <n v="0"/>
    <n v="500000"/>
    <n v="-500000"/>
    <n v="0"/>
    <n v="0"/>
    <m/>
    <n v="0"/>
    <m/>
    <m/>
    <n v="0"/>
    <n v="0"/>
    <n v="0"/>
    <s v="SIN MODIFICACIÓN"/>
    <s v="."/>
  </r>
  <r>
    <s v="1.1-00-2404_24618012_24329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291"/>
    <x v="71"/>
    <n v="0"/>
    <s v="SIN DESCRIPCIÓN PARA DESTINOS 00"/>
    <n v="140000"/>
    <n v="140000"/>
    <n v="102195.07"/>
    <n v="102195.07"/>
    <n v="56775.05"/>
    <n v="56775.05"/>
    <n v="56775.05"/>
    <n v="37804.929999999993"/>
    <n v="0"/>
    <n v="0"/>
    <n v="0"/>
    <n v="0"/>
    <n v="0"/>
    <n v="140000"/>
    <n v="0"/>
    <m/>
    <n v="0"/>
    <m/>
    <m/>
    <n v="0"/>
    <n v="140000"/>
    <n v="37804.929999999993"/>
    <s v="."/>
    <s v="."/>
  </r>
  <r>
    <s v="1.1-00-2405_24621015_24329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291"/>
    <x v="71"/>
    <n v="0"/>
    <s v="SIN DESCRIPCIÓN PARA DESTINOS 00"/>
    <n v="184000"/>
    <n v="10000"/>
    <n v="0"/>
    <n v="0"/>
    <n v="0"/>
    <n v="0"/>
    <n v="0"/>
    <n v="184000"/>
    <n v="0"/>
    <n v="174000"/>
    <n v="0"/>
    <n v="0"/>
    <n v="174000"/>
    <n v="10000"/>
    <n v="-174000"/>
    <m/>
    <n v="0"/>
    <m/>
    <m/>
    <n v="0"/>
    <n v="184000"/>
    <n v="184000"/>
    <s v="."/>
    <s v="."/>
  </r>
  <r>
    <s v="1.1-00-2409_24842026_24329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291"/>
    <x v="71"/>
    <n v="0"/>
    <s v="SIN DESCRIPCIÓN PARA DESTINOS 00"/>
    <n v="0"/>
    <n v="42000"/>
    <n v="0"/>
    <n v="0"/>
    <n v="0"/>
    <n v="0"/>
    <n v="0"/>
    <n v="0"/>
    <n v="0"/>
    <n v="0"/>
    <n v="0"/>
    <n v="42000"/>
    <n v="-42000"/>
    <n v="42000"/>
    <n v="42000"/>
    <m/>
    <n v="0"/>
    <m/>
    <m/>
    <n v="0"/>
    <n v="0"/>
    <n v="0"/>
    <s v="."/>
    <s v="."/>
  </r>
  <r>
    <s v="1.1-00-2401_2455005_2432910"/>
    <s v="1.1-00-24"/>
    <x v="1"/>
    <s v="1.3.4"/>
    <s v="GOBIERNO"/>
    <s v="COORDINACION DE LA POLITICA DE GOBIERNO"/>
    <s v="FUNCIÓN PÚBLICA"/>
    <s v="E"/>
    <s v="Actividades del sector público, que realiza en for"/>
    <s v="01_24"/>
    <x v="8"/>
    <n v="5"/>
    <s v="SOCIEDAD COHESIVA Y RESILENTE"/>
    <n v="5"/>
    <s v="RELACIONES GUBERNAMENTALES"/>
    <s v="005_24"/>
    <s v="DIRECCIÓN GENERAL DE RELACIONES GUBERNAM"/>
    <s v="GASTO CORRIENTE"/>
    <x v="2"/>
    <s v="SERVICIOS GENERALES"/>
    <n v="3291"/>
    <x v="71"/>
    <n v="0"/>
    <s v="SIN DESCRIPCIÓN PARA DESTINOS 00"/>
    <n v="500000"/>
    <n v="0"/>
    <n v="356236"/>
    <n v="339416"/>
    <n v="191168"/>
    <n v="191168"/>
    <n v="191168"/>
    <n v="143764"/>
    <n v="0"/>
    <n v="500000"/>
    <n v="0"/>
    <n v="0"/>
    <n v="500000"/>
    <n v="500000"/>
    <n v="0"/>
    <m/>
    <n v="0"/>
    <m/>
    <m/>
    <n v="0"/>
    <n v="500000"/>
    <n v="143764"/>
    <s v="."/>
    <s v="."/>
  </r>
  <r>
    <s v="1.1-00-2403_24117011_2433110"/>
    <s v="1.1-00-24"/>
    <x v="1"/>
    <s v="1.3.5"/>
    <s v="GOBIERNO"/>
    <s v="COORDINACION DE LA POLITICA DE GOBIERNO"/>
    <s v="ASUNTOS JURÍDICOS"/>
    <s v="O"/>
    <s v="Actividades que realizan la función pública o cont"/>
    <s v="03_24"/>
    <x v="9"/>
    <n v="1"/>
    <s v="CORRESPONSABILIDAD SOCIAL (TRANSVERSAL)"/>
    <n v="17"/>
    <s v="DEFENSORÍA LEGAL"/>
    <s v="011_24"/>
    <s v="DIRECCIÓN GENERAL JURIDÍCA"/>
    <s v="GASTO CORRIENTE"/>
    <x v="2"/>
    <s v="SERVICIOS GENERALES"/>
    <n v="3311"/>
    <x v="72"/>
    <n v="0"/>
    <s v="SIN DESCRIPCIÓN PARA DESTINOS 00"/>
    <n v="2367000"/>
    <n v="2367000"/>
    <n v="1357200"/>
    <n v="1357200"/>
    <n v="754000"/>
    <n v="754000"/>
    <n v="754000"/>
    <n v="1009800"/>
    <n v="0"/>
    <n v="0"/>
    <n v="0"/>
    <n v="0"/>
    <n v="0"/>
    <n v="2367000"/>
    <n v="0"/>
    <m/>
    <n v="0"/>
    <m/>
    <m/>
    <n v="0"/>
    <n v="2367000"/>
    <n v="1009800"/>
    <s v="Pago de Despachos"/>
    <s v="."/>
  </r>
  <r>
    <s v="1.1-00-2404_24618012_2433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311"/>
    <x v="72"/>
    <n v="0"/>
    <s v="SIN DESCRIPCIÓN PARA DESTINOS 00"/>
    <n v="3325000"/>
    <n v="1500000"/>
    <n v="255200"/>
    <n v="0"/>
    <n v="0"/>
    <n v="0"/>
    <n v="0"/>
    <n v="3069800"/>
    <n v="0"/>
    <n v="1825000"/>
    <n v="0"/>
    <n v="0"/>
    <n v="1825000"/>
    <n v="3325000"/>
    <n v="0"/>
    <m/>
    <n v="0"/>
    <m/>
    <m/>
    <n v="0"/>
    <n v="3325000"/>
    <n v="3069800"/>
    <s v="."/>
    <s v="."/>
  </r>
  <r>
    <s v="1.1-00-2405_24621015_2433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311"/>
    <x v="72"/>
    <n v="0"/>
    <s v="SIN DESCRIPCIÓN PARA DESTINOS 00"/>
    <n v="247638"/>
    <n v="250000"/>
    <n v="231420"/>
    <n v="231420"/>
    <n v="0"/>
    <n v="0"/>
    <n v="0"/>
    <n v="16218"/>
    <n v="0"/>
    <n v="0"/>
    <n v="0"/>
    <n v="0"/>
    <n v="0"/>
    <n v="250000"/>
    <n v="2362"/>
    <m/>
    <n v="0"/>
    <m/>
    <m/>
    <n v="0"/>
    <n v="247638"/>
    <n v="16218"/>
    <s v="."/>
    <s v="."/>
  </r>
  <r>
    <s v="1.1-00-2407_24236022_24331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311"/>
    <x v="72"/>
    <n v="0"/>
    <s v="SIN DESCRIPCIÓN PARA DESTINOS 00"/>
    <n v="3480000"/>
    <n v="1500000"/>
    <n v="2958000"/>
    <n v="2958000"/>
    <n v="1218000"/>
    <n v="1218000"/>
    <n v="1218000"/>
    <n v="522000"/>
    <n v="0"/>
    <n v="1980000"/>
    <n v="0"/>
    <n v="0"/>
    <n v="1980000"/>
    <n v="3480000"/>
    <n v="0"/>
    <m/>
    <n v="0"/>
    <m/>
    <m/>
    <n v="0"/>
    <n v="3480000"/>
    <n v="522000"/>
    <s v="REGULARIZACION DE TITULOS"/>
    <s v="."/>
  </r>
  <r>
    <s v="1.1-00-2405_24621015_2433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321"/>
    <x v="73"/>
    <n v="0"/>
    <s v="SIN DESCRIPCIÓN PARA DESTINOS 00"/>
    <n v="74538"/>
    <n v="69408"/>
    <n v="0"/>
    <n v="0"/>
    <n v="0"/>
    <n v="0"/>
    <n v="0"/>
    <n v="74538"/>
    <n v="0"/>
    <n v="5130"/>
    <n v="0"/>
    <n v="0"/>
    <n v="5130"/>
    <n v="69408"/>
    <n v="-5130"/>
    <m/>
    <n v="0"/>
    <m/>
    <m/>
    <n v="0"/>
    <n v="74538"/>
    <n v="74538"/>
    <s v="."/>
    <s v="."/>
  </r>
  <r>
    <s v="1.1-00-2407_24236022_24332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321"/>
    <x v="73"/>
    <n v="0"/>
    <s v="SIN DESCRIPCIÓN PARA DESTINOS 00"/>
    <n v="5400000"/>
    <n v="2500000"/>
    <n v="2137920.6"/>
    <n v="2137920.6"/>
    <n v="2137920.6"/>
    <n v="2137920.6"/>
    <n v="2137920.6"/>
    <n v="3262079.4"/>
    <n v="0"/>
    <n v="2900000"/>
    <n v="0"/>
    <n v="0"/>
    <n v="2900000"/>
    <n v="5400000"/>
    <n v="0"/>
    <m/>
    <n v="0"/>
    <m/>
    <m/>
    <n v="0"/>
    <n v="5400000"/>
    <n v="3262079.4"/>
    <s v="SERV. LABORATORIO Y MUESTREO"/>
    <s v="."/>
  </r>
  <r>
    <s v="1.1-00-2402_2417007_24333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331"/>
    <x v="74"/>
    <n v="0"/>
    <s v="SIN DESCRIPCIÓN PARA DESTINOS 00"/>
    <n v="340000"/>
    <n v="340000"/>
    <n v="0"/>
    <n v="0"/>
    <n v="0"/>
    <n v="0"/>
    <n v="0"/>
    <n v="340000"/>
    <n v="0"/>
    <n v="0"/>
    <n v="0"/>
    <n v="0"/>
    <n v="0"/>
    <n v="340000"/>
    <n v="0"/>
    <m/>
    <n v="0"/>
    <m/>
    <m/>
    <n v="0"/>
    <n v="340000"/>
    <n v="340000"/>
    <s v="IMPRESION DE GACETAS  Y EMPASTADO DE GACETAS"/>
    <s v="."/>
  </r>
  <r>
    <s v="1.1-00-2404_24618012_24333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331"/>
    <x v="74"/>
    <n v="0"/>
    <s v="SIN DESCRIPCIÓN PARA DESTINOS 00"/>
    <n v="2605268"/>
    <n v="1000000"/>
    <n v="415355.4"/>
    <n v="415355.4"/>
    <n v="230753"/>
    <n v="230753"/>
    <n v="230753"/>
    <n v="2189912.6"/>
    <n v="0"/>
    <n v="1605268"/>
    <n v="0"/>
    <n v="0"/>
    <n v="1605268"/>
    <n v="2605267.2000000002"/>
    <n v="-0.79999999981373549"/>
    <m/>
    <n v="0"/>
    <m/>
    <m/>
    <n v="0"/>
    <n v="2605268"/>
    <n v="2189912.6"/>
    <s v="."/>
    <s v="."/>
  </r>
  <r>
    <s v="1.1-00-2405_24621015_24333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331"/>
    <x v="74"/>
    <n v="0"/>
    <s v="SIN DESCRIPCIÓN PARA DESTINOS 00"/>
    <n v="100000"/>
    <n v="100000"/>
    <n v="36588.300000000003"/>
    <n v="36588.300000000003"/>
    <n v="36588.300000000003"/>
    <n v="0"/>
    <n v="0"/>
    <n v="63411.7"/>
    <n v="0"/>
    <n v="0"/>
    <n v="0"/>
    <n v="0"/>
    <n v="0"/>
    <n v="100000"/>
    <n v="0"/>
    <m/>
    <n v="0"/>
    <m/>
    <m/>
    <n v="0"/>
    <n v="100000"/>
    <n v="63411.7"/>
    <s v="."/>
    <s v="."/>
  </r>
  <r>
    <s v="1.1-00-2411_24650031_24333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ORRIENTE"/>
    <x v="2"/>
    <s v="SERVICIOS GENERALES"/>
    <n v="3331"/>
    <x v="74"/>
    <n v="0"/>
    <s v="SIN DESCRIPCIÓN PARA DESTINOS 00"/>
    <n v="5080000"/>
    <n v="500000"/>
    <n v="2917840.8"/>
    <n v="2385400.7999999998"/>
    <n v="2385400.7999999998"/>
    <n v="2385400.7999999998"/>
    <n v="2385400.7999999998"/>
    <n v="2162159.2000000002"/>
    <n v="0"/>
    <n v="4500000"/>
    <n v="0"/>
    <n v="0"/>
    <n v="4500000"/>
    <n v="9262245"/>
    <n v="4182245"/>
    <m/>
    <n v="0"/>
    <m/>
    <m/>
    <n v="0"/>
    <n v="5080000"/>
    <n v="2162159.2000000002"/>
    <s v="soporte ingresos, RH y egresos (3,000,000) Gestor de trámites (5,346,045.60) y auditoría externa (250,000) RH y Nominas (916,200)"/>
    <s v="."/>
  </r>
  <r>
    <s v="1.1-00-2408_24740025_2433410"/>
    <s v="1.1-00-24"/>
    <x v="1"/>
    <s v="1.7.1"/>
    <s v="GOBIERNO"/>
    <s v="ASUNTOS DE ORDEN PÚBLICO Y DE SEGURIDAD INTERIOR "/>
    <s v="POLICÍA"/>
    <s v="R"/>
    <s v="Solamente actividades específicas, distintas a las"/>
    <s v="08_24"/>
    <x v="7"/>
    <n v="7"/>
    <s v="SEGURIDAD CIUDADANA"/>
    <n v="40"/>
    <s v="CAPACITACIÓN"/>
    <s v="025_24"/>
    <s v="DESPACHO DE LA COMISARÍA DE LA POLICÍA P"/>
    <s v="GASTO CORRIENTE"/>
    <x v="2"/>
    <s v="SERVICIOS GENERALES"/>
    <n v="3341"/>
    <x v="75"/>
    <n v="0"/>
    <s v="SIN DESCRIPCIÓN PARA DESTINOS 00"/>
    <n v="0"/>
    <n v="0"/>
    <n v="42000"/>
    <n v="0"/>
    <n v="0"/>
    <n v="0"/>
    <n v="0"/>
    <n v="-42000"/>
    <n v="0"/>
    <n v="0"/>
    <n v="0"/>
    <n v="0"/>
    <n v="0"/>
    <n v="0"/>
    <n v="0"/>
    <m/>
    <n v="42000"/>
    <m/>
    <m/>
    <n v="42000"/>
    <n v="42000"/>
    <n v="0"/>
    <s v="."/>
    <m/>
  </r>
  <r>
    <s v="1.1-00-2405_24621015_243341XX"/>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341"/>
    <x v="75"/>
    <s v="XX"/>
    <s v="BANDA MUNICIPAL"/>
    <n v="0"/>
    <n v="0"/>
    <n v="0"/>
    <n v="0"/>
    <n v="0"/>
    <n v="0"/>
    <n v="0"/>
    <n v="0"/>
    <n v="0"/>
    <n v="0"/>
    <n v="0"/>
    <n v="0"/>
    <n v="0"/>
    <n v="139200"/>
    <n v="139200"/>
    <m/>
    <n v="0"/>
    <m/>
    <m/>
    <n v="0"/>
    <n v="0"/>
    <n v="0"/>
    <m/>
    <s v="CONTRATACIÓN DEL DIRECTOR DE LA BANDA MUNICIPAL"/>
  </r>
  <r>
    <s v="1.1-00-2405_24621015_2433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341"/>
    <x v="75"/>
    <n v="0"/>
    <s v="SIN DESCRIPCIÓN PARA DESTINOS 00"/>
    <n v="735486"/>
    <n v="735486"/>
    <n v="371346.4"/>
    <n v="371346.4"/>
    <n v="315666.40000000002"/>
    <n v="315666.40000000002"/>
    <n v="211746.4"/>
    <n v="364139.6"/>
    <n v="0"/>
    <n v="0"/>
    <n v="0"/>
    <n v="0"/>
    <n v="0"/>
    <n v="735486"/>
    <n v="0"/>
    <m/>
    <n v="0"/>
    <m/>
    <m/>
    <n v="0"/>
    <n v="735486"/>
    <n v="364139.6"/>
    <s v="."/>
    <s v="."/>
  </r>
  <r>
    <s v="2.5-02-2408_24740025_2433410"/>
    <s v="2.5-02-24"/>
    <x v="4"/>
    <s v="1.7.1"/>
    <s v="GOBIERNO"/>
    <s v="ASUNTOS DE ORDEN PÚBLICO Y DE SEGURIDAD INTERIOR "/>
    <s v="POLICÍA"/>
    <s v="R"/>
    <s v="Solamente actividades específicas, distintas a las"/>
    <s v="08_24"/>
    <x v="7"/>
    <n v="7"/>
    <s v="SEGURIDAD CIUDADANA"/>
    <n v="40"/>
    <s v="CAPACITACIÓN"/>
    <s v="025_24"/>
    <s v="DESPACHO DE LA COMISARÍA DE LA POLICÍA P"/>
    <s v="GASTO CORRIENTE"/>
    <x v="2"/>
    <s v="SERVICIOS GENERALES"/>
    <n v="3341"/>
    <x v="75"/>
    <n v="0"/>
    <s v="SIN DESCRIPCIÓN PARA DESTINOS 00"/>
    <n v="3000000"/>
    <n v="3000000"/>
    <n v="2973000"/>
    <n v="2973000"/>
    <n v="0"/>
    <n v="0"/>
    <n v="0"/>
    <n v="27000"/>
    <n v="0"/>
    <n v="0"/>
    <n v="0"/>
    <n v="0"/>
    <n v="0"/>
    <n v="3000000"/>
    <n v="0"/>
    <m/>
    <n v="0"/>
    <m/>
    <m/>
    <n v="0"/>
    <n v="3000000"/>
    <n v="27000"/>
    <s v="."/>
    <s v="."/>
  </r>
  <r>
    <s v="1.1-00-2411_24650031_24334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ORRIENTE"/>
    <x v="2"/>
    <s v="SERVICIOS GENERALES"/>
    <n v="3341"/>
    <x v="75"/>
    <s v="0"/>
    <s v="SIN DESCRIPCIÓN PARA DESTINOS 00"/>
    <n v="0"/>
    <n v="0"/>
    <n v="0"/>
    <n v="0"/>
    <n v="0"/>
    <n v="0"/>
    <n v="0"/>
    <n v="0"/>
    <n v="0"/>
    <n v="0"/>
    <n v="0"/>
    <n v="0"/>
    <n v="0"/>
    <n v="300000"/>
    <n v="300000"/>
    <m/>
    <n v="0"/>
    <m/>
    <m/>
    <n v="0"/>
    <n v="0"/>
    <n v="0"/>
    <s v="cursos de ISO (120,000) y servicio al cliente (180,000)"/>
    <s v="."/>
  </r>
  <r>
    <s v="1.1-00-2406_24530018_2433510"/>
    <s v="1.1-00-24"/>
    <x v="1"/>
    <s v="2.7.1"/>
    <s v="DESARROLLO SOCIAL"/>
    <s v="OTROS ASUNTOS SOCIALES"/>
    <s v="OTROS ASUNTOS SOCIALES"/>
    <s v="S"/>
    <s v="Definidos en el Presupuesto de Egresos y los que s"/>
    <s v="06_24"/>
    <x v="11"/>
    <n v="5"/>
    <s v="SOCIEDAD COHESIVA Y RESILENTE"/>
    <n v="30"/>
    <s v="BECAS  A ESTUDIANTES"/>
    <s v="018_24"/>
    <s v="DIRECCIÓN GENERAL DE POLÍTICA SOCIAL"/>
    <s v="GASTO CORRIENTE"/>
    <x v="2"/>
    <s v="SERVICIOS GENERALES"/>
    <n v="3351"/>
    <x v="76"/>
    <n v="0"/>
    <s v="SIN DESCRIPCIÓN PARA DESTINOS 00"/>
    <n v="470000"/>
    <n v="470000"/>
    <n v="516780"/>
    <n v="516780"/>
    <n v="513115.56"/>
    <n v="513115.56"/>
    <n v="469800"/>
    <n v="-46780"/>
    <n v="0"/>
    <n v="0"/>
    <n v="0"/>
    <n v="0"/>
    <n v="0"/>
    <n v="470000"/>
    <n v="0"/>
    <m/>
    <n v="46780"/>
    <m/>
    <m/>
    <n v="46780"/>
    <n v="516780"/>
    <n v="0"/>
    <s v="."/>
    <s v="."/>
  </r>
  <r>
    <s v="1.1-00-2401_2463003_2433610"/>
    <s v="1.1-00-24"/>
    <x v="1"/>
    <s v="1.3.4"/>
    <s v="GOBIERNO"/>
    <s v="COORDINACION DE LA POLITICA DE GOBIERNO"/>
    <s v="FUNCIÓN PÚBLICA"/>
    <s v="E"/>
    <s v="Actividades del sector público, que realiza en for"/>
    <s v="01_24"/>
    <x v="8"/>
    <n v="6"/>
    <s v="GOBIERNO EFECTIVO"/>
    <n v="3"/>
    <s v="DESPACHO DE LA JEFATURA DE GABINETE"/>
    <s v="003_24"/>
    <s v="JEFATURA DE GABINETE"/>
    <s v="GASTO CORRIENTE"/>
    <x v="2"/>
    <s v="SERVICIOS GENERALES"/>
    <n v="3361"/>
    <x v="77"/>
    <n v="0"/>
    <s v="SIN DESCRIPCIÓN PARA DESTINOS 00"/>
    <n v="13515565"/>
    <n v="10500000"/>
    <n v="26076839.23"/>
    <n v="21301744.989999998"/>
    <n v="17499289.129999999"/>
    <n v="16490338.529999999"/>
    <n v="16490338.529999999"/>
    <n v="-12561274.23"/>
    <n v="0"/>
    <n v="3015565"/>
    <n v="0"/>
    <n v="0"/>
    <n v="3015565"/>
    <n v="13515565.449999999"/>
    <n v="0.44999999925494194"/>
    <m/>
    <n v="12561274.23"/>
    <n v="6038425.7699999996"/>
    <m/>
    <n v="18599700"/>
    <n v="32115265"/>
    <n v="6038425.7699999996"/>
    <s v="SIN MODIFICACIÓN"/>
    <s v="Oficio DGF/141/2024"/>
  </r>
  <r>
    <s v="1.1-00-2404_24618012_24336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361"/>
    <x v="77"/>
    <n v="0"/>
    <s v="SIN DESCRIPCIÓN PARA DESTINOS 00"/>
    <n v="9566"/>
    <n v="9566"/>
    <n v="4772"/>
    <n v="4772"/>
    <n v="0"/>
    <n v="0"/>
    <n v="0"/>
    <n v="4794"/>
    <n v="0"/>
    <n v="0"/>
    <n v="0"/>
    <n v="0"/>
    <n v="0"/>
    <n v="9566"/>
    <n v="0"/>
    <m/>
    <n v="0"/>
    <n v="7285775.7899999619"/>
    <m/>
    <n v="7285775.7899999619"/>
    <n v="7295341.7899999619"/>
    <n v="7290569.7899999619"/>
    <s v="."/>
    <s v="DIGITALIZACIÓN DE DOCUMENTOS DE POLITICA FISCAL"/>
  </r>
  <r>
    <s v="1.1-00-2407_24337023_2433610"/>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ORRIENTE"/>
    <x v="2"/>
    <s v="SERVICIOS GENERALES"/>
    <n v="3361"/>
    <x v="77"/>
    <n v="0"/>
    <s v="SIN DESCRIPCIÓN PARA DESTINOS 00"/>
    <n v="20000"/>
    <n v="20000"/>
    <n v="0"/>
    <n v="0"/>
    <n v="0"/>
    <n v="0"/>
    <n v="0"/>
    <n v="20000"/>
    <n v="0"/>
    <n v="0"/>
    <n v="0"/>
    <n v="0"/>
    <n v="0"/>
    <n v="20000"/>
    <n v="0"/>
    <m/>
    <n v="0"/>
    <m/>
    <m/>
    <n v="0"/>
    <n v="20000"/>
    <n v="20000"/>
    <s v="Para pagos de publicaciones"/>
    <s v="."/>
  </r>
  <r>
    <s v="2.5-02-2408_24741025_2433610"/>
    <s v="2.5-02-24"/>
    <x v="4"/>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361"/>
    <x v="77"/>
    <n v="0"/>
    <s v="SIN DESCRIPCIÓN PARA DESTINOS 00"/>
    <n v="0"/>
    <n v="0"/>
    <n v="0"/>
    <n v="0"/>
    <n v="0"/>
    <n v="0"/>
    <n v="0"/>
    <n v="0"/>
    <n v="0"/>
    <n v="0"/>
    <n v="0"/>
    <n v="0"/>
    <n v="0"/>
    <n v="0"/>
    <n v="0"/>
    <m/>
    <n v="0"/>
    <m/>
    <m/>
    <n v="0"/>
    <n v="0"/>
    <n v="0"/>
    <s v="."/>
    <s v="."/>
  </r>
  <r>
    <s v="1.1-00-2408_24741025_24336135"/>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361"/>
    <x v="77"/>
    <n v="35"/>
    <s v="FORMATOS IPH"/>
    <n v="0"/>
    <n v="0"/>
    <n v="154512"/>
    <n v="154512"/>
    <n v="0"/>
    <n v="0"/>
    <n v="0"/>
    <n v="-154512"/>
    <n v="0"/>
    <n v="0"/>
    <n v="0"/>
    <n v="0"/>
    <n v="0"/>
    <n v="0"/>
    <n v="0"/>
    <m/>
    <n v="154512"/>
    <m/>
    <m/>
    <n v="154512"/>
    <n v="154512"/>
    <n v="0"/>
    <s v="."/>
    <s v="LOS FORMATOS IPH NO LOS TRAIAN NI EN EL IDEAL"/>
  </r>
  <r>
    <s v="1.1-00-2408_24741025_24336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361"/>
    <x v="77"/>
    <n v="0"/>
    <s v="SIN DESCRIPCIÓN PARA DESTINOS 00"/>
    <n v="30000"/>
    <n v="30000"/>
    <n v="1195469.8999999999"/>
    <n v="1195469.8999999999"/>
    <n v="10993.9"/>
    <n v="0"/>
    <n v="0"/>
    <n v="-1165469.8999999999"/>
    <n v="0"/>
    <n v="0"/>
    <n v="0"/>
    <n v="0"/>
    <n v="0"/>
    <n v="30000"/>
    <n v="0"/>
    <m/>
    <n v="1165469.8999999999"/>
    <m/>
    <m/>
    <n v="1165469.8999999999"/>
    <n v="1195469.8999999999"/>
    <n v="0"/>
    <s v="PORTACIONES DE ARMAS"/>
    <s v="."/>
  </r>
  <r>
    <s v="1.1-00-2411_24650031_24336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ORRIENTE"/>
    <x v="2"/>
    <s v="SERVICIOS GENERALES"/>
    <n v="3361"/>
    <x v="77"/>
    <n v="0"/>
    <s v="SIN DESCRIPCIÓN PARA DESTINOS 00"/>
    <n v="7000000"/>
    <n v="0"/>
    <n v="15080000"/>
    <n v="0"/>
    <n v="0"/>
    <n v="0"/>
    <n v="0"/>
    <n v="-8080000"/>
    <n v="0"/>
    <n v="7000000"/>
    <n v="0"/>
    <n v="0"/>
    <n v="7000000"/>
    <n v="0"/>
    <n v="-7000000"/>
    <m/>
    <n v="8080000"/>
    <m/>
    <m/>
    <n v="8080000"/>
    <n v="15080000"/>
    <n v="0"/>
    <s v="."/>
    <s v="."/>
  </r>
  <r>
    <s v="2.6-05-2401_2463003_2433610"/>
    <s v="2.6-05-24"/>
    <x v="5"/>
    <s v="1.3.4"/>
    <s v="GOBIERNO"/>
    <s v="COORDINACION DE LA POLITICA DE GOBIERNO"/>
    <s v="FUNCIÓN PÚBLICA"/>
    <s v="E"/>
    <s v="Actividades del sector público, que realiza en for"/>
    <s v="01_24"/>
    <x v="8"/>
    <n v="6"/>
    <s v="GOBIERNO EFECTIVO"/>
    <n v="3"/>
    <s v="DESPACHO DE LA JEFATURA DE GABINETE"/>
    <s v="003_24"/>
    <s v="JEFATURA DE GABINETE"/>
    <s v="GASTO CORRIENTE"/>
    <x v="2"/>
    <s v="SERVICIOS GENERALES"/>
    <n v="3361"/>
    <x v="77"/>
    <n v="0"/>
    <s v="SIN DESCRIPCIÓN PARA DESTINOS 00"/>
    <n v="0"/>
    <n v="0"/>
    <n v="0"/>
    <n v="0"/>
    <n v="0"/>
    <n v="0"/>
    <n v="0"/>
    <n v="0"/>
    <n v="0"/>
    <n v="0"/>
    <n v="0"/>
    <n v="0"/>
    <n v="0"/>
    <n v="0"/>
    <n v="0"/>
    <m/>
    <n v="0"/>
    <n v="25000"/>
    <m/>
    <n v="25000"/>
    <n v="25000"/>
    <n v="25000"/>
    <s v="."/>
    <s v="."/>
  </r>
  <r>
    <s v="1.1-00-2405_24621015_24337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371"/>
    <x v="78"/>
    <n v="0"/>
    <s v="SIN DESCRIPCIÓN PARA DESTINOS 00"/>
    <n v="20000000"/>
    <n v="20000000"/>
    <n v="11788876.48"/>
    <n v="11788876.48"/>
    <n v="11081566.48"/>
    <n v="10767206.48"/>
    <n v="10767206.48"/>
    <n v="8211123.5199999996"/>
    <n v="0"/>
    <n v="0"/>
    <n v="0"/>
    <n v="0"/>
    <n v="0"/>
    <n v="20885568"/>
    <n v="885568"/>
    <m/>
    <n v="0"/>
    <m/>
    <m/>
    <n v="0"/>
    <n v="20000000"/>
    <n v="8211123.5199999996"/>
    <s v="."/>
    <s v="."/>
  </r>
  <r>
    <s v="1.1-00-2407_24333019_24337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ORRIENTE"/>
    <x v="2"/>
    <s v="SERVICIOS GENERALES"/>
    <n v="3371"/>
    <x v="78"/>
    <n v="0"/>
    <s v="SIN DESCRIPCIÓN PARA DESTINOS 00"/>
    <n v="5349527.0199999996"/>
    <n v="5006935"/>
    <n v="5161140.3099999996"/>
    <n v="4724565.7699999996"/>
    <n v="2580570.16"/>
    <n v="2580570.16"/>
    <n v="2580570.16"/>
    <n v="188386.70999999996"/>
    <n v="0"/>
    <n v="0"/>
    <n v="0"/>
    <n v="0"/>
    <n v="0"/>
    <n v="5006935"/>
    <n v="-342592.01999999955"/>
    <m/>
    <n v="0"/>
    <m/>
    <n v="684402.37"/>
    <n v="684402.37"/>
    <n v="6033929.3899999997"/>
    <n v="872789.08000000007"/>
    <s v="Servicio de seguridad de 29 elementos para la seguridad de unidades deportivas del municipio queda pendiente pagar el mes de diciembre 2023 y se cubriria para enero a septiembre 2024  esta partida tiene un contrato que termina en septiembre 2024"/>
    <s v="."/>
  </r>
  <r>
    <s v="1.1-00-2402_24114010_24338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2"/>
    <s v="SERVICIOS GENERALES"/>
    <n v="3381"/>
    <x v="79"/>
    <n v="0"/>
    <s v="SIN DESCRIPCIÓN PARA DESTINOS 00"/>
    <n v="1238100"/>
    <n v="1000000"/>
    <n v="4116144"/>
    <n v="4116144"/>
    <n v="2055752"/>
    <n v="2055752"/>
    <n v="2055752"/>
    <n v="-2878044"/>
    <n v="0"/>
    <n v="238100"/>
    <n v="0"/>
    <n v="0"/>
    <n v="238100"/>
    <n v="4050000"/>
    <n v="2811900"/>
    <m/>
    <n v="2878044"/>
    <m/>
    <m/>
    <n v="2878044"/>
    <n v="4116144"/>
    <n v="0"/>
    <s v="Seguridad privada para resguardar los equipamientos de la Red de Bases "/>
    <s v="."/>
  </r>
  <r>
    <s v="1.1-00-2407_24236022_24338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381"/>
    <x v="79"/>
    <n v="0"/>
    <s v="SIN DESCRIPCIÓN PARA DESTINOS 00"/>
    <n v="42000000"/>
    <n v="42000000"/>
    <n v="36510138.829999998"/>
    <n v="36510138.829999998"/>
    <n v="21708368.07"/>
    <n v="21708368.07"/>
    <n v="21708368.07"/>
    <n v="5489861.1700000018"/>
    <n v="0"/>
    <n v="0"/>
    <n v="0"/>
    <n v="0"/>
    <n v="0"/>
    <n v="42000000"/>
    <n v="0"/>
    <m/>
    <n v="0"/>
    <n v="994257.59999999986"/>
    <m/>
    <n v="994257.59999999986"/>
    <n v="42994257.600000001"/>
    <n v="6484118.7700000033"/>
    <s v="SERVICIO DE SEGURIDAD"/>
    <s v="INCREMENTO DE CAHERENGO DE MARZO A SEPTIEMBRE 2024"/>
  </r>
  <r>
    <s v="1.1-00-2401_2464004_2433910"/>
    <s v="1.1-00-24"/>
    <x v="1"/>
    <s v="1.3.4"/>
    <s v="GOBIERNO"/>
    <s v="COORDINACION DE LA POLITICA DE GOBIERNO"/>
    <s v="FUNCIÓN PÚBLICA"/>
    <s v="E"/>
    <s v="Actividades del sector público, que realiza en for"/>
    <s v="01_24"/>
    <x v="8"/>
    <n v="6"/>
    <s v="GOBIERNO EFECTIVO"/>
    <n v="4"/>
    <s v="COMUNICACIÓN ESTRATÉGICA DEL GOBIERNO"/>
    <s v="004_24"/>
    <s v="DIRECCIÓN DE COMUNICACIÓN"/>
    <s v="GASTO CORRIENTE"/>
    <x v="2"/>
    <s v="SERVICIOS GENERALES"/>
    <n v="3391"/>
    <x v="80"/>
    <n v="0"/>
    <s v="SIN DESCRIPCIÓN PARA DESTINOS 00"/>
    <n v="450000"/>
    <n v="450000"/>
    <n v="0"/>
    <n v="0"/>
    <n v="0"/>
    <n v="0"/>
    <n v="0"/>
    <n v="450000"/>
    <n v="0"/>
    <n v="0"/>
    <n v="0"/>
    <n v="0"/>
    <n v="0"/>
    <n v="450000"/>
    <n v="0"/>
    <m/>
    <n v="0"/>
    <m/>
    <m/>
    <n v="0"/>
    <n v="450000"/>
    <n v="450000"/>
    <s v="."/>
    <s v="ok"/>
  </r>
  <r>
    <s v="1.1-00-2401_2466006_2433910"/>
    <s v="1.1-00-24"/>
    <x v="1"/>
    <s v="1.3.4"/>
    <s v="GOBIERNO"/>
    <s v="COORDINACION DE LA POLITICA DE GOBIERNO"/>
    <s v="FUNCIÓN PÚBLICA"/>
    <s v="P"/>
    <s v="Actividades destinadas al desarrollo de programas "/>
    <s v="01_24"/>
    <x v="8"/>
    <n v="6"/>
    <s v="GOBIERNO EFECTIVO"/>
    <n v="6"/>
    <s v="PROCESOS ESTADISTICOS DEL MUNICIPIO"/>
    <s v="006_24"/>
    <s v="DIRECCIÓN GENERAL DE CENSOS Y ESTADISTIC"/>
    <s v="GASTO CORRIENTE"/>
    <x v="2"/>
    <s v="SERVICIOS GENERALES"/>
    <n v="3391"/>
    <x v="80"/>
    <n v="0"/>
    <s v="SIN DESCRIPCIÓN PARA DESTINOS 00"/>
    <n v="3000000"/>
    <n v="1570000"/>
    <n v="2582239.5499999998"/>
    <n v="2582239.5499999998"/>
    <n v="378239.55"/>
    <n v="378239.55"/>
    <n v="378239.55"/>
    <n v="417760.45000000019"/>
    <n v="0"/>
    <n v="1430000"/>
    <n v="0"/>
    <n v="0"/>
    <n v="1430000"/>
    <n v="3000000"/>
    <n v="0"/>
    <m/>
    <n v="0"/>
    <m/>
    <m/>
    <n v="0"/>
    <n v="3000000"/>
    <n v="417760.45000000019"/>
    <s v="."/>
    <s v="."/>
  </r>
  <r>
    <s v="1.1-00-2402_2417007_24339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391"/>
    <x v="80"/>
    <n v="0"/>
    <s v="SIN DESCRIPCIÓN PARA DESTINOS 00"/>
    <n v="2000000"/>
    <n v="500000"/>
    <n v="0"/>
    <n v="0"/>
    <n v="0"/>
    <n v="0"/>
    <n v="0"/>
    <n v="2000000"/>
    <n v="0"/>
    <n v="2000000"/>
    <n v="0"/>
    <n v="500000"/>
    <n v="1500000"/>
    <n v="2000000"/>
    <n v="0"/>
    <m/>
    <n v="0"/>
    <m/>
    <m/>
    <n v="0"/>
    <n v="2000000"/>
    <n v="2000000"/>
    <s v="CANTIDAD REQUERIDA PARA LA AREALIZACION DE AVALUOS DE PREDIOS DEL MUNCIPIO "/>
    <s v="."/>
  </r>
  <r>
    <s v="1.1-00-2402_24110008_2433910"/>
    <s v="1.1-00-24"/>
    <x v="1"/>
    <s v="2.2.7"/>
    <s v="DESARROLLO SOCIAL"/>
    <s v="VIVIENDA Y SERVICIOS A LA COMUNIDAD"/>
    <s v="DESARROLLO REGIONAL"/>
    <s v="S"/>
    <s v="Definidos en el Presupuesto de Egresos y los que s"/>
    <s v="02_24"/>
    <x v="1"/>
    <n v="1"/>
    <s v="CORRESPONSABILIDAD SOCIAL (TRANSVERSAL)"/>
    <n v="10"/>
    <s v="POLÍTICA DE VIVIENDA"/>
    <s v="008_24"/>
    <s v="DIRECCIÓN DE VIVIENDA"/>
    <s v="GASTO CORRIENTE"/>
    <x v="2"/>
    <s v="SERVICIOS GENERALES"/>
    <n v="3391"/>
    <x v="80"/>
    <n v="0"/>
    <s v="SIN DESCRIPCIÓN PARA DESTINOS 00"/>
    <n v="500000"/>
    <n v="500000"/>
    <n v="0"/>
    <n v="0"/>
    <n v="0"/>
    <n v="0"/>
    <n v="0"/>
    <n v="500000"/>
    <n v="0"/>
    <n v="0"/>
    <n v="0"/>
    <n v="0"/>
    <n v="0"/>
    <n v="500000"/>
    <n v="0"/>
    <m/>
    <n v="0"/>
    <m/>
    <m/>
    <n v="0"/>
    <n v="500000"/>
    <n v="500000"/>
    <s v="Para apoyo de escrituración y trámites legales a los beneficiarios de la Campaña de reestructura de crédito hipotecario en Jardines de Verano"/>
    <s v="."/>
  </r>
  <r>
    <s v="1.1-00-2402_24114010_24339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2"/>
    <s v="SERVICIOS GENERALES"/>
    <n v="3391"/>
    <x v="80"/>
    <n v="0"/>
    <s v="SIN DESCRIPCIÓN PARA DESTINOS 00"/>
    <n v="411900"/>
    <n v="500000"/>
    <n v="98600"/>
    <n v="98600"/>
    <n v="0"/>
    <n v="0"/>
    <n v="0"/>
    <n v="313300"/>
    <n v="0"/>
    <n v="0"/>
    <n v="0"/>
    <n v="88100"/>
    <n v="-88100"/>
    <n v="2000000"/>
    <n v="1588100"/>
    <m/>
    <n v="0"/>
    <n v="1470456"/>
    <m/>
    <n v="1470456"/>
    <n v="1882356"/>
    <n v="1783756"/>
    <s v="Contratación de servicios profesionales para la impartición de cursos, talleres y capacitaciones en la Red de Bases"/>
    <s v="."/>
  </r>
  <r>
    <s v="1.1-00-2402_24115010_24339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2"/>
    <s v="SERVICIOS GENERALES"/>
    <n v="3391"/>
    <x v="80"/>
    <n v="0"/>
    <s v="SIN DESCRIPCIÓN PARA DESTINOS 00"/>
    <n v="600000"/>
    <n v="500000"/>
    <n v="584640"/>
    <n v="584640"/>
    <n v="0"/>
    <n v="0"/>
    <n v="0"/>
    <n v="15360"/>
    <n v="0"/>
    <n v="100000"/>
    <n v="0"/>
    <n v="0"/>
    <n v="100000"/>
    <n v="500000"/>
    <n v="-100000"/>
    <m/>
    <n v="0"/>
    <m/>
    <m/>
    <n v="0"/>
    <n v="600000"/>
    <n v="15360"/>
    <s v="Contratación de servicios profesionales para las intervenciones de los Espacios de Paz"/>
    <s v="."/>
  </r>
  <r>
    <s v="1.1-00-2402_24116010_24339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2"/>
    <s v="SERVICIOS GENERALES"/>
    <n v="3391"/>
    <x v="80"/>
    <n v="0"/>
    <s v="SIN DESCRIPCIÓN PARA DESTINOS 00"/>
    <n v="180000"/>
    <n v="230000"/>
    <n v="0"/>
    <n v="0"/>
    <n v="0"/>
    <n v="0"/>
    <n v="0"/>
    <n v="180000"/>
    <n v="0"/>
    <n v="0"/>
    <n v="0"/>
    <n v="50000"/>
    <n v="-50000"/>
    <n v="230000"/>
    <n v="50000"/>
    <m/>
    <n v="0"/>
    <m/>
    <m/>
    <n v="0"/>
    <n v="180000"/>
    <n v="180000"/>
    <s v="Talleres de capacitación en materia de administración y finanzas  dirigidos a los comercios locales beneficiarios e interesados en el Programa Chamba para todos "/>
    <s v="."/>
  </r>
  <r>
    <s v="1.1-00-2407_24339024_24339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2"/>
    <s v="SERVICIOS GENERALES"/>
    <n v="3391"/>
    <x v="80"/>
    <n v="0"/>
    <s v="SIN DESCRIPCIÓN PARA DESTINOS 00"/>
    <n v="12000000"/>
    <n v="4000000"/>
    <n v="5139122.96"/>
    <n v="5139122.96"/>
    <n v="5139122.96"/>
    <n v="5139122.95"/>
    <n v="4275154.9400000004"/>
    <n v="6860877.04"/>
    <n v="0"/>
    <n v="8000000"/>
    <n v="0"/>
    <n v="0"/>
    <n v="8000000"/>
    <n v="12000000"/>
    <n v="0"/>
    <m/>
    <n v="0"/>
    <m/>
    <m/>
    <n v="0"/>
    <n v="12000000"/>
    <n v="6860877.04"/>
    <s v="SERVICIO DE LABORATORIO ANALISIS CLINICOS, RAYOS X Y TOMOGRAFIA."/>
    <s v="."/>
  </r>
  <r>
    <s v="1.1-00-2408_24741025_24339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391"/>
    <x v="80"/>
    <n v="0"/>
    <s v="SIN DESCRIPCIÓN PARA DESTINOS 00"/>
    <n v="1900000"/>
    <n v="1900000"/>
    <n v="1290932"/>
    <n v="1290932"/>
    <n v="1281010"/>
    <n v="1281010"/>
    <n v="1281010"/>
    <n v="609068"/>
    <n v="0"/>
    <n v="0"/>
    <n v="0"/>
    <n v="0"/>
    <n v="0"/>
    <n v="1900000"/>
    <n v="0"/>
    <m/>
    <n v="0"/>
    <m/>
    <m/>
    <n v="0"/>
    <n v="1900000"/>
    <n v="609068"/>
    <s v="."/>
    <s v="."/>
  </r>
  <r>
    <s v="1.1-00-2410_24448030_24339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2"/>
    <s v="SERVICIOS GENERALES"/>
    <n v="3391"/>
    <x v="80"/>
    <n v="0"/>
    <s v="SIN DESCRIPCIÓN PARA DESTINOS 00"/>
    <n v="600000"/>
    <n v="600000"/>
    <n v="0"/>
    <n v="0"/>
    <n v="0"/>
    <n v="0"/>
    <n v="0"/>
    <n v="600000"/>
    <n v="0"/>
    <n v="0"/>
    <n v="0"/>
    <n v="0"/>
    <n v="0"/>
    <n v="600000"/>
    <n v="0"/>
    <m/>
    <n v="0"/>
    <m/>
    <m/>
    <n v="0"/>
    <n v="600000"/>
    <n v="600000"/>
    <s v="SIN MODIFICACIÓN"/>
    <s v="."/>
  </r>
  <r>
    <s v="1.1-00-2411_24650031_24339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ORRIENTE"/>
    <x v="2"/>
    <s v="SERVICIOS GENERALES"/>
    <n v="3391"/>
    <x v="80"/>
    <n v="0"/>
    <s v="SIN DESCRIPCIÓN PARA DESTINOS 00"/>
    <n v="600000"/>
    <n v="600000"/>
    <n v="600000"/>
    <n v="0"/>
    <n v="0"/>
    <n v="0"/>
    <n v="0"/>
    <n v="0"/>
    <n v="0"/>
    <n v="0"/>
    <n v="0"/>
    <n v="0"/>
    <n v="0"/>
    <n v="600000"/>
    <n v="0"/>
    <m/>
    <n v="0"/>
    <m/>
    <m/>
    <n v="0"/>
    <n v="600000"/>
    <n v="0"/>
    <s v="valuación masiva"/>
    <s v="."/>
  </r>
  <r>
    <s v="1.1-00-2407_24236022_24339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391"/>
    <x v="80"/>
    <n v="0"/>
    <s v="SIN DESCRIPCIÓN PARA DESTINOS 00"/>
    <n v="0"/>
    <n v="0"/>
    <n v="0"/>
    <n v="0"/>
    <n v="0"/>
    <n v="0"/>
    <n v="0"/>
    <n v="0"/>
    <n v="0"/>
    <n v="0"/>
    <n v="0"/>
    <n v="0"/>
    <n v="0"/>
    <n v="0"/>
    <n v="0"/>
    <m/>
    <n v="0"/>
    <m/>
    <n v="17801489.399999999"/>
    <n v="17801489.399999999"/>
    <n v="17801489.399999999"/>
    <n v="17801489.399999999"/>
    <s v="."/>
    <s v="PERFORACIÓN DE POZO DE SAN AGUSTIN, VIAVILIDAD POSITIVA OFICIO DGF/103/2024 (4 MDP) Y OFICIO DE AMPLIACIÓN PARA PERFORACIÓN DE POZO EN SAN MIGUEL CUYUTLAN 13MDP"/>
  </r>
  <r>
    <s v="1.1-00-2402_2417007_24341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411"/>
    <x v="81"/>
    <n v="0"/>
    <s v="SIN DESCRIPCIÓN PARA DESTINOS 00"/>
    <n v="1000000"/>
    <n v="1000000"/>
    <n v="589651.28"/>
    <n v="589651.28"/>
    <n v="589651.28"/>
    <n v="589651.28"/>
    <n v="589651.28"/>
    <n v="410348.72"/>
    <n v="0"/>
    <n v="0"/>
    <n v="0"/>
    <n v="0"/>
    <n v="0"/>
    <n v="1000000"/>
    <n v="0"/>
    <m/>
    <n v="0"/>
    <n v="200000"/>
    <m/>
    <n v="200000"/>
    <n v="1200000"/>
    <n v="610348.72"/>
    <s v="."/>
    <s v="."/>
  </r>
  <r>
    <s v="1.1-00-2404_24618012_2434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411"/>
    <x v="81"/>
    <n v="0"/>
    <s v="SIN DESCRIPCIÓN PARA DESTINOS 00"/>
    <n v="11500000"/>
    <n v="7000000"/>
    <n v="10051023.02"/>
    <n v="10051023.02"/>
    <n v="10051023.02"/>
    <n v="10051023.02"/>
    <n v="10051023.02"/>
    <n v="1448976.9800000004"/>
    <n v="0"/>
    <n v="4500000"/>
    <n v="0"/>
    <n v="0"/>
    <n v="4500000"/>
    <n v="12846689.84"/>
    <n v="1346689.8399999999"/>
    <m/>
    <n v="0"/>
    <n v="15000000"/>
    <m/>
    <n v="15000000"/>
    <n v="26500000"/>
    <n v="16448976.98"/>
    <s v="."/>
    <s v="Incluye wispok 200,000"/>
  </r>
  <r>
    <s v="1.1-00-2405_24624015_2434110"/>
    <s v="1.1-00-24"/>
    <x v="1"/>
    <s v="1.3.4"/>
    <s v="GOBIERNO"/>
    <s v="COORDINACION DE LA POLITICA DE GOBIERNO"/>
    <s v="FUNCIÓN PÚBLICA"/>
    <s v="E"/>
    <s v="Actividades del sector público, que realiza en for"/>
    <s v="05_24"/>
    <x v="0"/>
    <n v="6"/>
    <s v="GOBIERNO EFECTIVO"/>
    <n v="24"/>
    <s v="SERVICIOS PERSONALES"/>
    <s v="015_24"/>
    <s v="DIRECCIÓN GENERAL DE ADMINISTRACIÓN"/>
    <s v="GASTO CORRIENTE"/>
    <x v="2"/>
    <s v="SERVICIOS GENERALES"/>
    <n v="3411"/>
    <x v="81"/>
    <n v="0"/>
    <s v="SIN DESCRIPCIÓN PARA DESTINOS 00"/>
    <n v="1000000"/>
    <n v="1000000"/>
    <n v="36941741.350000001"/>
    <n v="36941741.350000001"/>
    <n v="36941741.350000001"/>
    <n v="36941741.350000001"/>
    <n v="36941741.350000001"/>
    <n v="-35941741.350000001"/>
    <n v="0"/>
    <n v="0"/>
    <n v="0"/>
    <n v="0"/>
    <n v="0"/>
    <n v="3251192.54"/>
    <n v="2251192.54"/>
    <m/>
    <n v="35941741.350000001"/>
    <n v="30555769.16"/>
    <m/>
    <n v="66497510.510000005"/>
    <n v="67497510.510000005"/>
    <n v="30555769.160000004"/>
    <s v="Revisar porcentaje de incremento"/>
    <s v="CONVENIO IPEJAL CALCULADO HASTA EL 27 DE SEPTIEMBRE 2024"/>
  </r>
  <r>
    <s v="1.1-00-2405_24621015_2434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411"/>
    <x v="81"/>
    <n v="0"/>
    <s v="SIN DESCRIPCIÓN PARA DESTINOS 00"/>
    <n v="2000"/>
    <n v="0"/>
    <n v="46.4"/>
    <n v="46.4"/>
    <n v="46.4"/>
    <n v="46.4"/>
    <n v="46.4"/>
    <n v="2000"/>
    <n v="0"/>
    <n v="2000"/>
    <n v="0"/>
    <n v="0"/>
    <n v="2000"/>
    <n v="0"/>
    <n v="-2000"/>
    <m/>
    <n v="0"/>
    <m/>
    <m/>
    <n v="0"/>
    <n v="2000"/>
    <n v="1953.6"/>
    <s v="."/>
    <m/>
  </r>
  <r>
    <s v="1.1-00-2404_24618012_24342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421"/>
    <x v="82"/>
    <n v="0"/>
    <s v="SIN DESCRIPCIÓN PARA DESTINOS 00"/>
    <n v="79910000"/>
    <n v="30000000"/>
    <n v="44560152.75"/>
    <n v="44560152.75"/>
    <n v="26376614.25"/>
    <n v="26376614.25"/>
    <n v="26376614.25"/>
    <n v="35349847.25"/>
    <n v="0"/>
    <n v="49910000"/>
    <n v="0"/>
    <n v="0"/>
    <n v="49910000"/>
    <n v="80000000"/>
    <n v="90000"/>
    <m/>
    <n v="0"/>
    <m/>
    <m/>
    <n v="0"/>
    <n v="79910000"/>
    <n v="35349847.25"/>
    <s v="."/>
    <m/>
  </r>
  <r>
    <s v="1.1-00-2404_24618012_24343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431"/>
    <x v="83"/>
    <n v="0"/>
    <s v="SIN DESCRIPCIÓN PARA DESTINOS 00"/>
    <n v="1850000"/>
    <n v="850000"/>
    <n v="1700000"/>
    <n v="1700000"/>
    <n v="819979.61"/>
    <n v="802543.49"/>
    <n v="802543.49"/>
    <n v="150000"/>
    <n v="0"/>
    <n v="1000000"/>
    <n v="0"/>
    <n v="0"/>
    <n v="1000000"/>
    <n v="1850000"/>
    <n v="0"/>
    <m/>
    <n v="0"/>
    <m/>
    <m/>
    <n v="0"/>
    <n v="1850000"/>
    <n v="150000"/>
    <s v="."/>
    <s v="."/>
  </r>
  <r>
    <s v="1.1-00-2405_24621015_2434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441"/>
    <x v="84"/>
    <n v="0"/>
    <s v="SIN DESCRIPCIÓN PARA DESTINOS 00"/>
    <n v="160000"/>
    <n v="160000"/>
    <n v="139176.79999999999"/>
    <n v="139176.79999999999"/>
    <n v="138599.44"/>
    <n v="138599.44"/>
    <n v="138599.44"/>
    <n v="20823.200000000012"/>
    <n v="0"/>
    <n v="0"/>
    <n v="0"/>
    <n v="0"/>
    <n v="0"/>
    <n v="160000"/>
    <n v="0"/>
    <m/>
    <n v="0"/>
    <m/>
    <m/>
    <n v="0"/>
    <n v="160000"/>
    <n v="20823.200000000012"/>
    <s v="."/>
    <s v="."/>
  </r>
  <r>
    <s v="1.1-00-2405_24621015_24345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451"/>
    <x v="85"/>
    <n v="0"/>
    <s v="SIN DESCRIPCIÓN PARA DESTINOS 00"/>
    <n v="6000000"/>
    <n v="6000000"/>
    <n v="4706853.3600000003"/>
    <n v="4706853.3600000003"/>
    <n v="4706853.3600000003"/>
    <n v="4706853.3600000003"/>
    <n v="4706853.3600000003"/>
    <n v="1293146.6399999997"/>
    <n v="0"/>
    <n v="0"/>
    <n v="0"/>
    <n v="0"/>
    <n v="0"/>
    <n v="6000000"/>
    <n v="0"/>
    <m/>
    <n v="0"/>
    <m/>
    <m/>
    <n v="0"/>
    <n v="6000000"/>
    <n v="1293146.6399999997"/>
    <s v="."/>
    <s v="."/>
  </r>
  <r>
    <s v="1.1-00-2411_24649031_24347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471"/>
    <x v="86"/>
    <n v="0"/>
    <s v="SIN DESCRIPCIÓN PARA DESTINOS 00"/>
    <n v="70"/>
    <n v="400000"/>
    <n v="0"/>
    <n v="0"/>
    <n v="0"/>
    <n v="0"/>
    <n v="0"/>
    <n v="70"/>
    <n v="0"/>
    <n v="0"/>
    <n v="0"/>
    <n v="291930"/>
    <n v="-291930"/>
    <n v="400000"/>
    <n v="399930"/>
    <m/>
    <n v="0"/>
    <m/>
    <m/>
    <n v="0"/>
    <n v="70"/>
    <n v="70"/>
    <s v="Mantenimiento Torre Latillas y cerro de la Cruz"/>
    <s v="no esta autorizado"/>
  </r>
  <r>
    <s v="1.1-00-2405_24621015_24348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481"/>
    <x v="87"/>
    <n v="0"/>
    <s v="SIN DESCRIPCIÓN PARA DESTINOS 00"/>
    <n v="1180000"/>
    <n v="1180000"/>
    <n v="529628.52"/>
    <n v="529628.52"/>
    <n v="458511.37"/>
    <n v="458511.37"/>
    <n v="458511.37"/>
    <n v="650371.48"/>
    <n v="0"/>
    <n v="0"/>
    <n v="0"/>
    <n v="0"/>
    <n v="0"/>
    <n v="1180000"/>
    <n v="0"/>
    <m/>
    <n v="0"/>
    <m/>
    <m/>
    <n v="0"/>
    <n v="1180000"/>
    <n v="650371.48"/>
    <s v="."/>
    <s v="."/>
  </r>
  <r>
    <s v="1.1-00-2404_24619013_2434910"/>
    <s v="1.1-00-24"/>
    <x v="1"/>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491"/>
    <x v="88"/>
    <n v="0"/>
    <s v="SIN DESCRIPCIÓN PARA DESTINOS 00"/>
    <n v="0"/>
    <n v="0"/>
    <n v="0"/>
    <n v="0"/>
    <n v="0"/>
    <n v="0"/>
    <n v="0"/>
    <n v="0"/>
    <n v="0"/>
    <n v="0"/>
    <n v="0"/>
    <n v="0"/>
    <n v="0"/>
    <n v="0"/>
    <n v="0"/>
    <m/>
    <n v="0"/>
    <m/>
    <m/>
    <n v="0"/>
    <n v="0"/>
    <n v="0"/>
    <s v="."/>
    <s v="."/>
  </r>
  <r>
    <s v="1.1-00-2404_24618012_2435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511"/>
    <x v="89"/>
    <n v="0"/>
    <s v="SIN DESCRIPCIÓN PARA DESTINOS 00"/>
    <n v="18992500"/>
    <n v="18000000"/>
    <n v="9332694.9700000007"/>
    <n v="9332694.9700000007"/>
    <n v="9332694.9700000007"/>
    <n v="9332694.9700000007"/>
    <n v="9332694.9700000007"/>
    <n v="9659805.0299999993"/>
    <n v="0"/>
    <n v="1000000"/>
    <n v="0"/>
    <n v="7500"/>
    <n v="992500"/>
    <n v="36385568"/>
    <n v="17393068"/>
    <m/>
    <n v="0"/>
    <n v="2500000"/>
    <m/>
    <n v="2500000"/>
    <n v="21492500"/>
    <n v="12159805.029999999"/>
    <s v="."/>
    <s v="ENTREGA RECEPCIÓN DE PRESIDENTE"/>
  </r>
  <r>
    <s v="1.1-00-2405_24621015_2435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511"/>
    <x v="89"/>
    <n v="0"/>
    <s v="SIN DESCRIPCIÓN PARA DESTINOS 00"/>
    <n v="685740"/>
    <n v="685740"/>
    <n v="143933.53"/>
    <n v="143933.53"/>
    <n v="70991.649999999994"/>
    <n v="63289.02"/>
    <n v="63289.02"/>
    <n v="541806.47"/>
    <n v="0"/>
    <n v="0"/>
    <n v="0"/>
    <n v="0"/>
    <n v="0"/>
    <n v="685740"/>
    <n v="0"/>
    <m/>
    <n v="0"/>
    <m/>
    <m/>
    <n v="0"/>
    <n v="685740"/>
    <n v="541806.47"/>
    <s v="."/>
    <s v="."/>
  </r>
  <r>
    <s v="1.1-00-2402_24311009_24352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2"/>
    <s v="SERVICIOS GENERALES"/>
    <n v="3521"/>
    <x v="90"/>
    <n v="0"/>
    <s v="SIN DESCRIPCIÓN PARA DESTINOS 00"/>
    <n v="40000"/>
    <n v="0"/>
    <n v="22177.05"/>
    <n v="22177.05"/>
    <n v="22177.05"/>
    <n v="0"/>
    <n v="0"/>
    <n v="17822.95"/>
    <n v="0"/>
    <n v="40000"/>
    <n v="0"/>
    <n v="0"/>
    <n v="40000"/>
    <n v="0"/>
    <n v="-40000"/>
    <m/>
    <n v="0"/>
    <m/>
    <m/>
    <n v="0"/>
    <n v="40000"/>
    <n v="17822.95"/>
    <s v="."/>
    <s v="."/>
  </r>
  <r>
    <s v="1.1-00-2403_24117011_2435210"/>
    <s v="1.1-00-24"/>
    <x v="1"/>
    <s v="1.3.5"/>
    <s v="GOBIERNO"/>
    <s v="COORDINACION DE LA POLITICA DE GOBIERNO"/>
    <s v="ASUNTOS JURÍDICOS"/>
    <s v="O"/>
    <s v="Actividades que realizan la función pública o cont"/>
    <s v="03_24"/>
    <x v="9"/>
    <n v="1"/>
    <s v="CORRESPONSABILIDAD SOCIAL (TRANSVERSAL)"/>
    <n v="17"/>
    <s v="DEFENSORÍA LEGAL"/>
    <s v="011_24"/>
    <s v="DIRECCIÓN GENERAL JURIDÍCA"/>
    <s v="GASTO CORRIENTE"/>
    <x v="2"/>
    <s v="SERVICIOS GENERALES"/>
    <n v="3521"/>
    <x v="90"/>
    <n v="0"/>
    <s v="SIN DESCRIPCIÓN PARA DESTINOS 00"/>
    <n v="8000"/>
    <n v="8000"/>
    <n v="0"/>
    <n v="0"/>
    <n v="0"/>
    <n v="0"/>
    <n v="0"/>
    <n v="8000"/>
    <n v="0"/>
    <n v="0"/>
    <n v="0"/>
    <n v="0"/>
    <n v="0"/>
    <n v="8000"/>
    <n v="0"/>
    <m/>
    <n v="0"/>
    <m/>
    <m/>
    <n v="0"/>
    <n v="8000"/>
    <n v="8000"/>
    <s v="Equipo y mantenimiento de oficina"/>
    <s v="."/>
  </r>
  <r>
    <s v="1.1-00-2405_24621015_2435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521"/>
    <x v="90"/>
    <n v="0"/>
    <s v="SIN DESCRIPCIÓN PARA DESTINOS 00"/>
    <n v="26000"/>
    <n v="26000"/>
    <n v="0"/>
    <n v="0"/>
    <n v="0"/>
    <n v="0"/>
    <n v="0"/>
    <n v="26000"/>
    <n v="0"/>
    <n v="0"/>
    <n v="0"/>
    <n v="0"/>
    <n v="0"/>
    <n v="26000"/>
    <n v="0"/>
    <m/>
    <n v="0"/>
    <m/>
    <m/>
    <n v="0"/>
    <n v="26000"/>
    <n v="26000"/>
    <s v="."/>
    <s v="."/>
  </r>
  <r>
    <s v="1.1-00-2411_24649031_24352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521"/>
    <x v="90"/>
    <n v="0"/>
    <s v="SIN DESCRIPCIÓN PARA DESTINOS 00"/>
    <n v="45074"/>
    <n v="25000"/>
    <n v="44684"/>
    <n v="44684"/>
    <n v="36954"/>
    <n v="0"/>
    <n v="0"/>
    <n v="390"/>
    <n v="0"/>
    <n v="26700"/>
    <n v="0"/>
    <n v="0"/>
    <n v="26700"/>
    <n v="25000"/>
    <n v="-20074"/>
    <m/>
    <n v="0"/>
    <m/>
    <m/>
    <n v="0"/>
    <n v="45074"/>
    <n v="390"/>
    <s v="mantenimiento planta honda (5 mil) Mantenimiento maquinaria de emergencia c4 (20,000)"/>
    <s v="."/>
  </r>
  <r>
    <s v="1.1-00-2411_24649031_24353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ORRIENTE"/>
    <x v="2"/>
    <s v="SERVICIOS GENERALES"/>
    <n v="3531"/>
    <x v="91"/>
    <n v="0"/>
    <s v="SIN DESCRIPCIÓN PARA DESTINOS 00"/>
    <n v="375919"/>
    <n v="129193"/>
    <n v="365240"/>
    <n v="365240"/>
    <n v="179800"/>
    <n v="0"/>
    <n v="0"/>
    <n v="10679"/>
    <n v="0"/>
    <n v="240100"/>
    <n v="0"/>
    <n v="0"/>
    <n v="240100"/>
    <n v="129193"/>
    <n v="-246726"/>
    <m/>
    <n v="0"/>
    <m/>
    <m/>
    <n v="0"/>
    <n v="375919"/>
    <n v="10679"/>
    <s v="reparación de escáner canon (3,000.00), mantenimiento ups con 108 pilas (82,000.00) y kit de mantenimiento a escáner de contabilidad y sistema del agua (44,193.00)"/>
    <s v="."/>
  </r>
  <r>
    <s v="1.1-00-2407_24339024_24354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2"/>
    <s v="SERVICIOS GENERALES"/>
    <n v="3541"/>
    <x v="92"/>
    <n v="0"/>
    <s v="SIN DESCRIPCIÓN PARA DESTINOS 00"/>
    <n v="650000"/>
    <n v="650000"/>
    <n v="468827.83"/>
    <n v="468827.83"/>
    <n v="260459.9"/>
    <n v="260459.9"/>
    <n v="208367.92"/>
    <n v="181172.16999999998"/>
    <n v="0"/>
    <n v="0"/>
    <n v="0"/>
    <n v="0"/>
    <n v="0"/>
    <n v="650000"/>
    <n v="0"/>
    <m/>
    <n v="0"/>
    <m/>
    <m/>
    <n v="0"/>
    <n v="650000"/>
    <n v="181172.16999999998"/>
    <s v="MANTENIMIENTO PREVENTIVO Y CORRECTIVO DE TODO EL EQUIPO ELECTROMEDICO"/>
    <s v="."/>
  </r>
  <r>
    <s v="1.1-00-2405_24621015_24355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551"/>
    <x v="93"/>
    <n v="0"/>
    <s v="SIN DESCRIPCIÓN PARA DESTINOS 00"/>
    <n v="7000000"/>
    <n v="7000000"/>
    <n v="13759320.34"/>
    <n v="13759320.34"/>
    <n v="12524122.33"/>
    <n v="9623777.1899999995"/>
    <n v="8549232.5099999998"/>
    <n v="-6759320.3399999999"/>
    <n v="0"/>
    <n v="0"/>
    <n v="0"/>
    <n v="0"/>
    <n v="0"/>
    <n v="16000000"/>
    <n v="9000000"/>
    <m/>
    <n v="6759320.3399999999"/>
    <n v="3000000"/>
    <m/>
    <n v="9759320.3399999999"/>
    <n v="16759320.34"/>
    <n v="3000000"/>
    <s v="."/>
    <s v="."/>
  </r>
  <r>
    <s v="1.1-00-2407_24339024_24356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2"/>
    <s v="SERVICIOS GENERALES"/>
    <n v="3561"/>
    <x v="94"/>
    <n v="0"/>
    <s v="SIN DESCRIPCIÓN PARA DESTINOS 00"/>
    <n v="30000"/>
    <n v="30000"/>
    <n v="19140"/>
    <n v="0"/>
    <n v="0"/>
    <n v="0"/>
    <n v="0"/>
    <n v="10860"/>
    <n v="0"/>
    <n v="0"/>
    <n v="0"/>
    <n v="0"/>
    <n v="0"/>
    <n v="30000"/>
    <n v="0"/>
    <m/>
    <n v="0"/>
    <m/>
    <m/>
    <n v="0"/>
    <n v="30000"/>
    <n v="10860"/>
    <s v=" RECARGA DE EXTINTORES PARA PREVENCION DE INCENDIOS."/>
    <s v="."/>
  </r>
  <r>
    <s v="1.1-00-2402_24311009_24357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2"/>
    <s v="SERVICIOS GENERALES"/>
    <n v="3571"/>
    <x v="95"/>
    <n v="0"/>
    <s v="SIN DESCRIPCIÓN PARA DESTINOS 00"/>
    <n v="40000"/>
    <n v="80000"/>
    <n v="0"/>
    <n v="0"/>
    <n v="0"/>
    <n v="0"/>
    <n v="0"/>
    <n v="40000"/>
    <n v="0"/>
    <n v="0"/>
    <n v="0"/>
    <n v="40000"/>
    <n v="-40000"/>
    <n v="80000"/>
    <n v="40000"/>
    <m/>
    <n v="0"/>
    <m/>
    <m/>
    <n v="0"/>
    <n v="40000"/>
    <n v="40000"/>
    <s v="El presupuesto sera destinado para el mantenimiento y/o reparación de equipos especializados como bombas de succion, sumergibles, equipos especiales de los vehiculos de emergencia "/>
    <s v="."/>
  </r>
  <r>
    <s v="1.1-00-2405_24621015_24357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571"/>
    <x v="95"/>
    <n v="0"/>
    <s v="SIN DESCRIPCIÓN PARA DESTINOS 00"/>
    <n v="10000000"/>
    <n v="10000000"/>
    <n v="9983708.2899999991"/>
    <n v="9955466.9299999997"/>
    <n v="9142424.4499999993"/>
    <n v="8837024.2899999991"/>
    <n v="7921693.8099999996"/>
    <n v="16291.710000000894"/>
    <n v="0"/>
    <n v="0"/>
    <n v="0"/>
    <n v="0"/>
    <n v="0"/>
    <n v="20000000"/>
    <n v="10000000"/>
    <m/>
    <n v="0"/>
    <n v="10000000"/>
    <m/>
    <n v="10000000"/>
    <n v="20000000"/>
    <n v="10016291.710000001"/>
    <s v="."/>
    <s v="."/>
  </r>
  <r>
    <s v="1.1-00-2407_24236022_24357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571"/>
    <x v="95"/>
    <n v="0"/>
    <s v="SIN DESCRIPCIÓN PARA DESTINOS 00"/>
    <n v="102441072.01000001"/>
    <n v="61975132.049999997"/>
    <n v="167433965.06999999"/>
    <n v="166464635.43000001"/>
    <n v="111125914.92"/>
    <n v="97022194.75"/>
    <n v="96250562.75"/>
    <n v="-64992893.059999987"/>
    <n v="0"/>
    <n v="40465939.960000001"/>
    <n v="0"/>
    <n v="0"/>
    <n v="40465939.960000001"/>
    <n v="261600000"/>
    <n v="159158927.99000001"/>
    <m/>
    <n v="64992893.060000002"/>
    <n v="85285435.890000001"/>
    <n v="50799646.469999999"/>
    <n v="201077975.41999999"/>
    <n v="303519047.43000001"/>
    <n v="136085082.36000001"/>
    <s v="Estan hasta el mes de septiembre todas las Intervenciones, Electromecanicas, Electricas, potabilizadoras, PTAR y Suministros esp.  Más los 28 mdp del adendum de power"/>
    <s v="35 millones por adendum del 20%"/>
  </r>
  <r>
    <s v="1.1-00-2407_24339024_24357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2"/>
    <s v="SERVICIOS GENERALES"/>
    <n v="3571"/>
    <x v="95"/>
    <s v="0"/>
    <s v="SIN DESCRIPCIÓN PARA DESTINOS 00"/>
    <n v="0"/>
    <n v="0"/>
    <n v="0"/>
    <n v="0"/>
    <n v="0"/>
    <n v="0"/>
    <n v="0"/>
    <n v="0"/>
    <n v="0"/>
    <n v="0"/>
    <n v="0"/>
    <n v="0"/>
    <n v="0"/>
    <n v="24119"/>
    <n v="24119"/>
    <m/>
    <n v="0"/>
    <m/>
    <m/>
    <n v="0"/>
    <n v="0"/>
    <n v="0"/>
    <s v="MANTENIMIENTO PREVENTIVO DE LAS (2) PLANTAS DE LUZ."/>
    <s v="CONCENTRADA"/>
  </r>
  <r>
    <s v="1.1-00-2409_24343027_2435710"/>
    <s v="1.1-00-24"/>
    <x v="1"/>
    <s v="1.3.4"/>
    <s v="GOBIERNO"/>
    <s v="COORDINACION DE LA POLITICA DE GOBIERNO"/>
    <s v="FUNCIÓN PÚBLICA"/>
    <s v="E"/>
    <s v="Actividades del sector público, que realiza en for"/>
    <s v="09_24"/>
    <x v="10"/>
    <n v="3"/>
    <s v="INFRAESTRUCTURA Y SERVICIOS PÚBLICOS"/>
    <n v="43"/>
    <s v="SACRIFICIO DE BOVINOS Y PORCINOS EN EL RASTRO MUNICIPAL"/>
    <s v="027_24"/>
    <s v="DIRECCIÓN DE RASTRO MUNICIPAL"/>
    <s v="GASTO CORRIENTE"/>
    <x v="2"/>
    <s v="SERVICIOS GENERALES"/>
    <n v="3571"/>
    <x v="95"/>
    <n v="0"/>
    <s v="SIN DESCRIPCIÓN PARA DESTINOS 00"/>
    <n v="100000"/>
    <n v="300000"/>
    <n v="0"/>
    <n v="0"/>
    <n v="0"/>
    <n v="0"/>
    <n v="0"/>
    <n v="100000"/>
    <n v="0"/>
    <n v="0"/>
    <n v="0"/>
    <n v="200000"/>
    <n v="-200000"/>
    <n v="300000"/>
    <n v="200000"/>
    <m/>
    <n v="0"/>
    <m/>
    <m/>
    <n v="0"/>
    <n v="100000"/>
    <n v="100000"/>
    <s v="se busca arreglar las cámaras de refrigeración para incrementar los servicios"/>
    <s v="."/>
  </r>
  <r>
    <s v="1.1-00-2401_2452002_2435810"/>
    <s v="1.1-00-24"/>
    <x v="1"/>
    <s v="1.3.4"/>
    <s v="GOBIERNO"/>
    <s v="COORDINACION DE LA POLITICA DE GOBIERNO"/>
    <s v="FUNCIÓN PÚBLICA"/>
    <s v="E"/>
    <s v="Actividades del sector público, que realiza en for"/>
    <s v="01_24"/>
    <x v="8"/>
    <n v="5"/>
    <s v="SOCIEDAD COHESIVA Y RESILENTE"/>
    <n v="2"/>
    <s v="ATENCIÓN A EVENTOS DEL GOBIERNO MUNICIPAL  Y AGENDA GUBERNAMENTAL"/>
    <s v="002_24"/>
    <s v="DIRECCIÓN GENERAL DE RELACIONES PÚBLICAS"/>
    <s v="GASTO CORRIENTE"/>
    <x v="2"/>
    <s v="SERVICIOS GENERALES"/>
    <n v="3581"/>
    <x v="96"/>
    <n v="0"/>
    <s v="SIN DESCRIPCIÓN PARA DESTINOS 00"/>
    <n v="0"/>
    <n v="15000"/>
    <n v="0"/>
    <n v="0"/>
    <n v="0"/>
    <n v="0"/>
    <n v="0"/>
    <n v="0"/>
    <n v="0"/>
    <n v="0"/>
    <n v="0"/>
    <n v="15000"/>
    <n v="-15000"/>
    <n v="15000"/>
    <n v="15000"/>
    <m/>
    <n v="0"/>
    <m/>
    <m/>
    <n v="0"/>
    <n v="0"/>
    <n v="0"/>
    <s v="SIN MODIFICACIÓN"/>
    <s v="."/>
  </r>
  <r>
    <s v="1.1-00-2407_24335021_2435810"/>
    <s v="1.1-00-24"/>
    <x v="1"/>
    <s v="2.1.1"/>
    <s v="DESARROLLO SOCIAL"/>
    <s v="PROTECCION AMBIENTAL"/>
    <s v="ORDENACIÓN DE DESECHOS"/>
    <s v="E"/>
    <s v="Actividades del sector público, que realiza en for"/>
    <s v="07_24"/>
    <x v="5"/>
    <n v="3"/>
    <s v="INFRAESTRUCTURA Y SERVICIOS PÚBLICOS"/>
    <n v="35"/>
    <s v="RECOLECCION DE RESIDUOS SOLIDOS  URBANOS"/>
    <s v="021_24"/>
    <s v="DIRECCIÓN DE ASEO PÚBLICO"/>
    <s v="GASTO CORRIENTE"/>
    <x v="2"/>
    <s v="SERVICIOS GENERALES"/>
    <n v="3581"/>
    <x v="96"/>
    <n v="0"/>
    <s v="SIN DESCRIPCIÓN PARA DESTINOS 00"/>
    <n v="10000000"/>
    <n v="10000000"/>
    <n v="42277287.940000005"/>
    <n v="42277287.939999998"/>
    <n v="42277287.939999998"/>
    <n v="38517820.740000002"/>
    <n v="38517820.740000002"/>
    <n v="-32277287.940000005"/>
    <n v="0"/>
    <n v="0"/>
    <n v="0"/>
    <n v="0"/>
    <n v="0"/>
    <n v="0"/>
    <n v="-10000000"/>
    <m/>
    <n v="32277287.940000005"/>
    <m/>
    <m/>
    <n v="32277287.940000005"/>
    <n v="42277287.940000005"/>
    <n v="0"/>
    <s v="."/>
    <s v="ESTIMADO A DICIEMBRE 2024 CON PROPIOS"/>
  </r>
  <r>
    <s v="2.5-02-2407_24335021_2435810"/>
    <s v="2.5-02-24"/>
    <x v="4"/>
    <s v="2.1.1"/>
    <s v="DESARROLLO SOCIAL"/>
    <s v="PROTECCION AMBIENTAL"/>
    <s v="ORDENACIÓN DE DESECHOS"/>
    <s v="E"/>
    <s v="Actividades del sector público, que realiza en for"/>
    <s v="07_24"/>
    <x v="5"/>
    <n v="3"/>
    <s v="INFRAESTRUCTURA Y SERVICIOS PÚBLICOS"/>
    <n v="35"/>
    <s v="RECOLECCION DE RESIDUOS SOLIDOS  URBANOS"/>
    <s v="021_24"/>
    <s v="DIRECCIÓN DE ASEO PÚBLICO"/>
    <s v="GASTO CORRIENTE"/>
    <x v="2"/>
    <s v="SERVICIOS GENERALES"/>
    <n v="3581"/>
    <x v="96"/>
    <n v="0"/>
    <s v="SIN DESCRIPCIÓN PARA DESTINOS 00"/>
    <n v="194240000"/>
    <n v="100000000"/>
    <n v="93289861.090000004"/>
    <n v="83982238.760000005"/>
    <n v="83982238.760000005"/>
    <n v="83982238.760000005"/>
    <n v="83982238.760000005"/>
    <n v="100950138.91"/>
    <n v="94240000"/>
    <n v="0"/>
    <n v="0"/>
    <n v="0"/>
    <n v="94240000"/>
    <n v="204240000"/>
    <n v="10000000"/>
    <m/>
    <n v="0"/>
    <m/>
    <n v="-4739049.8800000008"/>
    <n v="-4739049.8800000008"/>
    <n v="189500950.12"/>
    <n v="96211089.030000001"/>
    <s v="Por el incremento "/>
    <s v="ESTIMADO A SEPTIEMBRE POR QUINCENAS"/>
  </r>
  <r>
    <s v="1.1-00-2407_24339024_24358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ORRIENTE"/>
    <x v="2"/>
    <s v="SERVICIOS GENERALES"/>
    <n v="3581"/>
    <x v="96"/>
    <n v="0"/>
    <s v="SIN DESCRIPCIÓN PARA DESTINOS 00"/>
    <n v="1000000"/>
    <n v="1000000"/>
    <n v="998329.24"/>
    <n v="998329.24"/>
    <n v="370945.92"/>
    <n v="318763.21000000002"/>
    <n v="316215.84999999998"/>
    <n v="1670.7600000000093"/>
    <n v="0"/>
    <n v="0"/>
    <n v="0"/>
    <n v="0"/>
    <n v="0"/>
    <n v="1000000"/>
    <n v="0"/>
    <m/>
    <n v="0"/>
    <m/>
    <m/>
    <n v="0"/>
    <n v="1000000"/>
    <n v="1670.7600000000093"/>
    <s v="RECOLECCION DE RESIDUOS BIOLOGICO INFECCIOSOS DE TODA LA DIRECCION DE SALUD PUBLICA"/>
    <s v="."/>
  </r>
  <r>
    <s v="1.1-00-2417_24456037_24358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2"/>
    <s v="SERVICIOS GENERALES"/>
    <n v="3581"/>
    <x v="96"/>
    <n v="0"/>
    <s v="SIN DESCRIPCIÓN PARA DESTINOS 00"/>
    <n v="77000"/>
    <n v="80000"/>
    <n v="0"/>
    <n v="0"/>
    <n v="0"/>
    <n v="0"/>
    <n v="0"/>
    <n v="77000"/>
    <n v="0"/>
    <n v="0"/>
    <n v="0"/>
    <n v="3000"/>
    <n v="-3000"/>
    <n v="80000"/>
    <n v="3000"/>
    <m/>
    <n v="0"/>
    <m/>
    <m/>
    <n v="0"/>
    <n v="77000"/>
    <n v="77000"/>
    <s v="Servicio de mantenimiento anual del horno crematorio de la Unidad de Acopio y Salud Animal del Municipio de Tlajomulco de Zúñiga, Jalisco, (UNASAM). Limpieza general del equipo, mantenimiento interno del incinerador con concreto."/>
    <s v="."/>
  </r>
  <r>
    <s v="1.1-00-2401_2455005_2435810"/>
    <s v="1.1-00-24"/>
    <x v="1"/>
    <s v="1.3.4"/>
    <s v="GOBIERNO"/>
    <s v="COORDINACION DE LA POLITICA DE GOBIERNO"/>
    <s v="FUNCIÓN PÚBLICA"/>
    <s v="E"/>
    <s v="Actividades del sector público, que realiza en for"/>
    <s v="01_24"/>
    <x v="8"/>
    <n v="5"/>
    <s v="SOCIEDAD COHESIVA Y RESILENTE"/>
    <n v="5"/>
    <s v="RELACIONES GUBERNAMENTALES"/>
    <s v="005_24"/>
    <s v="DIRECCIÓN GENERAL DE RELACIONES GUBERNAM"/>
    <s v="GASTO CORRIENTE"/>
    <x v="2"/>
    <s v="SERVICIOS GENERALES"/>
    <n v="3581"/>
    <x v="96"/>
    <n v="0"/>
    <s v="SIN DESCRIPCIÓN PARA DESTINOS 00"/>
    <n v="15000"/>
    <n v="0"/>
    <n v="820.82"/>
    <n v="820.82"/>
    <n v="820.82"/>
    <n v="820.82"/>
    <n v="820.82"/>
    <n v="14179.18"/>
    <n v="0"/>
    <n v="15000"/>
    <n v="0"/>
    <n v="0"/>
    <n v="15000"/>
    <n v="0"/>
    <n v="-15000"/>
    <m/>
    <n v="0"/>
    <m/>
    <m/>
    <n v="0"/>
    <n v="15000"/>
    <n v="14179.18"/>
    <s v="."/>
    <s v="."/>
  </r>
  <r>
    <s v="1.1-00-2401_2464004_2436111"/>
    <s v="1.1-00-24"/>
    <x v="1"/>
    <s v="1.3.4"/>
    <s v="GOBIERNO"/>
    <s v="COORDINACION DE LA POLITICA DE GOBIERNO"/>
    <s v="FUNCIÓN PÚBLICA"/>
    <s v="E"/>
    <s v="Actividades del sector público, que realiza en for"/>
    <s v="01_24"/>
    <x v="8"/>
    <n v="6"/>
    <s v="GOBIERNO EFECTIVO"/>
    <n v="4"/>
    <s v="COMUNICACIÓN ESTRATÉGICA DEL GOBIERNO"/>
    <s v="004_24"/>
    <s v="DIRECCIÓN DE COMUNICACIÓN"/>
    <s v="GASTO CORRIENTE"/>
    <x v="2"/>
    <s v="SERVICIOS GENERALES"/>
    <n v="3611"/>
    <x v="97"/>
    <n v="1"/>
    <s v="TRAILER CONCERT"/>
    <n v="1740000"/>
    <n v="1500000"/>
    <n v="0"/>
    <n v="0"/>
    <n v="0"/>
    <n v="0"/>
    <n v="0"/>
    <n v="1740000"/>
    <n v="0"/>
    <n v="240000"/>
    <n v="0"/>
    <n v="0"/>
    <n v="240000"/>
    <n v="1740000"/>
    <n v="0"/>
    <m/>
    <n v="0"/>
    <m/>
    <m/>
    <n v="0"/>
    <n v="1740000"/>
    <n v="1740000"/>
    <s v="Cumplir con medios sin solicitar ampliación presupuestal, ya que se dejará presupuesto para el último trimestre."/>
    <s v="ok"/>
  </r>
  <r>
    <s v="1.1-00-2401_2464004_2436110"/>
    <s v="1.1-00-24"/>
    <x v="1"/>
    <s v="1.3.4"/>
    <s v="GOBIERNO"/>
    <s v="COORDINACION DE LA POLITICA DE GOBIERNO"/>
    <s v="FUNCIÓN PÚBLICA"/>
    <s v="E"/>
    <s v="Actividades del sector público, que realiza en for"/>
    <s v="01_24"/>
    <x v="8"/>
    <n v="6"/>
    <s v="GOBIERNO EFECTIVO"/>
    <n v="4"/>
    <s v="COMUNICACIÓN ESTRATÉGICA DEL GOBIERNO"/>
    <s v="004_24"/>
    <s v="DIRECCIÓN DE COMUNICACIÓN"/>
    <s v="GASTO CORRIENTE"/>
    <x v="2"/>
    <s v="SERVICIOS GENERALES"/>
    <n v="3611"/>
    <x v="97"/>
    <n v="0"/>
    <s v="SIN DESCRIPCIÓN PARA DESTINOS 00"/>
    <n v="35000000"/>
    <n v="27900000"/>
    <n v="12946658"/>
    <n v="12946658"/>
    <n v="5637789.6799999997"/>
    <n v="3396752.32"/>
    <n v="3396752.32"/>
    <n v="22053342"/>
    <n v="0"/>
    <n v="7100000"/>
    <n v="0"/>
    <n v="0"/>
    <n v="7100000"/>
    <n v="35000000"/>
    <n v="0"/>
    <m/>
    <n v="0"/>
    <m/>
    <m/>
    <n v="0"/>
    <n v="35000000"/>
    <n v="22053342"/>
    <s v="."/>
    <s v="ok"/>
  </r>
  <r>
    <s v="1.1-00-2405_24621015_24363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631"/>
    <x v="98"/>
    <n v="0"/>
    <s v="SIN DESCRIPCIÓN PARA DESTINOS 00"/>
    <n v="4866666.55"/>
    <n v="4866666.55"/>
    <n v="3649999.82"/>
    <n v="3649999.82"/>
    <n v="2027777.75"/>
    <n v="2027777.75"/>
    <n v="2027777.75"/>
    <n v="1216666.73"/>
    <n v="0"/>
    <n v="0"/>
    <n v="0"/>
    <n v="0"/>
    <n v="0"/>
    <n v="4866666.55"/>
    <n v="0"/>
    <m/>
    <n v="0"/>
    <m/>
    <m/>
    <n v="0"/>
    <n v="4866666.55"/>
    <n v="1216666.73"/>
    <s v="."/>
    <s v="."/>
  </r>
  <r>
    <s v="1.1-00-2401_2464004_2436510"/>
    <s v="1.1-00-24"/>
    <x v="1"/>
    <s v="1.3.4"/>
    <s v="GOBIERNO"/>
    <s v="COORDINACION DE LA POLITICA DE GOBIERNO"/>
    <s v="FUNCIÓN PÚBLICA"/>
    <s v="E"/>
    <s v="Actividades del sector público, que realiza en for"/>
    <s v="01_24"/>
    <x v="8"/>
    <n v="6"/>
    <s v="GOBIERNO EFECTIVO"/>
    <n v="4"/>
    <s v="COMUNICACIÓN ESTRATÉGICA DEL GOBIERNO"/>
    <s v="004_24"/>
    <s v="DIRECCIÓN DE COMUNICACIÓN"/>
    <s v="GASTO CORRIENTE"/>
    <x v="2"/>
    <s v="SERVICIOS GENERALES"/>
    <n v="3651"/>
    <x v="99"/>
    <n v="0"/>
    <s v="SIN DESCRIPCIÓN PARA DESTINOS 00"/>
    <n v="4728216"/>
    <n v="3000000"/>
    <n v="2336400"/>
    <n v="2336400"/>
    <n v="1298000"/>
    <n v="1298000"/>
    <n v="1298000"/>
    <n v="2391816"/>
    <n v="0"/>
    <n v="1728216"/>
    <n v="0"/>
    <n v="0"/>
    <n v="1728216"/>
    <n v="4728216"/>
    <n v="0"/>
    <m/>
    <n v="0"/>
    <m/>
    <m/>
    <n v="0"/>
    <n v="4728216"/>
    <n v="2391816"/>
    <s v="."/>
    <s v="ok"/>
  </r>
  <r>
    <s v="1.1-00-2401_2464004_2436610"/>
    <s v="1.1-00-24"/>
    <x v="1"/>
    <s v="1.3.4"/>
    <s v="GOBIERNO"/>
    <s v="COORDINACION DE LA POLITICA DE GOBIERNO"/>
    <s v="FUNCIÓN PÚBLICA"/>
    <s v="E"/>
    <s v="Actividades del sector público, que realiza en for"/>
    <s v="01_24"/>
    <x v="8"/>
    <n v="6"/>
    <s v="GOBIERNO EFECTIVO"/>
    <n v="4"/>
    <s v="COMUNICACIÓN ESTRATÉGICA DEL GOBIERNO"/>
    <s v="004_24"/>
    <s v="DIRECCIÓN DE COMUNICACIÓN"/>
    <s v="GASTO CORRIENTE"/>
    <x v="2"/>
    <s v="SERVICIOS GENERALES"/>
    <n v="3661"/>
    <x v="100"/>
    <n v="0"/>
    <s v="SIN DESCRIPCIÓN PARA DESTINOS 00"/>
    <n v="8995784"/>
    <n v="7000000"/>
    <n v="5421165.9800000004"/>
    <n v="5421165.9800000004"/>
    <n v="2845092.2"/>
    <n v="2845092.2"/>
    <n v="2845092.2"/>
    <n v="3574618.0199999996"/>
    <n v="0"/>
    <n v="1995784"/>
    <n v="0"/>
    <n v="0"/>
    <n v="1995784"/>
    <n v="8995784"/>
    <n v="0"/>
    <m/>
    <n v="0"/>
    <m/>
    <m/>
    <n v="0"/>
    <n v="8995784"/>
    <n v="3574618.0199999996"/>
    <s v="."/>
    <s v="ok"/>
  </r>
  <r>
    <s v="1.1-00-2402_2417007_24371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711"/>
    <x v="101"/>
    <n v="0"/>
    <s v="SIN DESCRIPCIÓN PARA DESTINOS 00"/>
    <n v="3700"/>
    <n v="0"/>
    <n v="0"/>
    <n v="0"/>
    <n v="0"/>
    <n v="0"/>
    <n v="0"/>
    <n v="3700"/>
    <n v="0"/>
    <n v="0"/>
    <n v="0"/>
    <n v="0"/>
    <n v="0"/>
    <n v="0"/>
    <n v="-3700"/>
    <m/>
    <n v="0"/>
    <m/>
    <m/>
    <n v="0"/>
    <n v="3700"/>
    <n v="3700"/>
    <s v="."/>
    <m/>
  </r>
  <r>
    <s v="1.1-00-2401_2463003_2437110"/>
    <s v="1.1-00-24"/>
    <x v="1"/>
    <s v="1.3.4"/>
    <s v="GOBIERNO"/>
    <s v="COORDINACION DE LA POLITICA DE GOBIERNO"/>
    <s v="FUNCIÓN PÚBLICA"/>
    <s v="E"/>
    <s v="Actividades del sector público, que realiza en for"/>
    <s v="01_24"/>
    <x v="8"/>
    <n v="6"/>
    <s v="GOBIERNO EFECTIVO"/>
    <n v="3"/>
    <s v="DESPACHO DE LA JEFATURA DE GABINETE"/>
    <s v="003_24"/>
    <s v="JEFATURA DE GABINETE"/>
    <s v="GASTO CORRIENTE"/>
    <x v="2"/>
    <s v="SERVICIOS GENERALES"/>
    <n v="3711"/>
    <x v="101"/>
    <n v="0"/>
    <s v="SIN DESCRIPCIÓN PARA DESTINOS 00"/>
    <n v="14707.69"/>
    <n v="14707.69"/>
    <n v="0"/>
    <n v="0"/>
    <n v="0"/>
    <n v="0"/>
    <n v="0"/>
    <n v="14707.69"/>
    <n v="0"/>
    <n v="0"/>
    <n v="0"/>
    <n v="0"/>
    <n v="0"/>
    <n v="14707.68"/>
    <n v="-1.0000000000218279E-2"/>
    <m/>
    <n v="0"/>
    <m/>
    <m/>
    <n v="0"/>
    <n v="14707.69"/>
    <n v="14707.69"/>
    <s v="SIN MODIFICACIÓN"/>
    <s v="."/>
  </r>
  <r>
    <s v="1.1-00-2404_24618012_2437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711"/>
    <x v="101"/>
    <n v="0"/>
    <s v="SIN DESCRIPCIÓN PARA DESTINOS 00"/>
    <n v="8960"/>
    <n v="8960"/>
    <n v="0"/>
    <n v="0"/>
    <n v="0"/>
    <n v="0"/>
    <n v="0"/>
    <n v="8960"/>
    <n v="0"/>
    <n v="0"/>
    <n v="0"/>
    <n v="0"/>
    <n v="0"/>
    <n v="8960"/>
    <n v="0"/>
    <m/>
    <n v="0"/>
    <m/>
    <m/>
    <n v="0"/>
    <n v="8960"/>
    <n v="8960"/>
    <s v="."/>
    <s v="."/>
  </r>
  <r>
    <s v="1.1-00-2408_24741025_24371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711"/>
    <x v="101"/>
    <n v="0"/>
    <s v="SIN DESCRIPCIÓN PARA DESTINOS 00"/>
    <n v="0"/>
    <n v="0"/>
    <n v="0"/>
    <n v="0"/>
    <n v="0"/>
    <n v="0"/>
    <n v="0"/>
    <n v="0"/>
    <n v="0"/>
    <n v="0"/>
    <n v="0"/>
    <n v="0"/>
    <n v="0"/>
    <n v="0"/>
    <n v="0"/>
    <m/>
    <n v="0"/>
    <n v="35000"/>
    <m/>
    <n v="35000"/>
    <n v="35000"/>
    <n v="35000"/>
    <m/>
    <m/>
  </r>
  <r>
    <s v="1.1-00-2408_24740025_2437210"/>
    <s v="1.1-00-24"/>
    <x v="1"/>
    <s v="1.7.1"/>
    <s v="GOBIERNO"/>
    <s v="ASUNTOS DE ORDEN PÚBLICO Y DE SEGURIDAD INTERIOR "/>
    <s v="POLICÍA"/>
    <s v="R"/>
    <s v="Solamente actividades específicas, distintas a las"/>
    <s v="08_24"/>
    <x v="7"/>
    <n v="7"/>
    <s v="SEGURIDAD CIUDADANA"/>
    <n v="40"/>
    <s v="CAPACITACIÓN"/>
    <s v="025_24"/>
    <s v="DESPACHO DE LA COMISARÍA DE LA POLICÍA P"/>
    <s v="GASTO CORRIENTE"/>
    <x v="2"/>
    <s v="SERVICIOS GENERALES"/>
    <n v="3721"/>
    <x v="102"/>
    <n v="0"/>
    <s v="SIN DESCRIPCIÓN PARA DESTINOS 00"/>
    <n v="0"/>
    <n v="0"/>
    <n v="0"/>
    <n v="0"/>
    <n v="0"/>
    <n v="0"/>
    <n v="0"/>
    <n v="0"/>
    <n v="0"/>
    <n v="0"/>
    <n v="0"/>
    <n v="0"/>
    <n v="0"/>
    <n v="0"/>
    <n v="0"/>
    <m/>
    <n v="0"/>
    <n v="15000"/>
    <m/>
    <n v="15000"/>
    <m/>
    <n v="0"/>
    <s v="."/>
    <m/>
  </r>
  <r>
    <s v="1.1-00-2404_24618012_24372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721"/>
    <x v="102"/>
    <n v="0"/>
    <s v="SIN DESCRIPCIÓN PARA DESTINOS 00"/>
    <n v="2480"/>
    <n v="2480"/>
    <n v="0"/>
    <n v="0"/>
    <n v="0"/>
    <n v="0"/>
    <n v="0"/>
    <n v="2480"/>
    <n v="0"/>
    <n v="0"/>
    <n v="0"/>
    <n v="0"/>
    <n v="0"/>
    <n v="2480"/>
    <n v="0"/>
    <m/>
    <n v="0"/>
    <m/>
    <m/>
    <n v="0"/>
    <n v="2480"/>
    <n v="2480"/>
    <s v="."/>
    <s v="."/>
  </r>
  <r>
    <s v="1.1-00-2417_24456037_24372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2"/>
    <s v="SERVICIOS GENERALES"/>
    <n v="3721"/>
    <x v="102"/>
    <n v="0"/>
    <s v="SIN DESCRIPCIÓN PARA DESTINOS 00"/>
    <n v="3000"/>
    <n v="0"/>
    <n v="3000"/>
    <n v="3000"/>
    <n v="0"/>
    <n v="0"/>
    <n v="0"/>
    <n v="0"/>
    <n v="0"/>
    <n v="3000"/>
    <n v="0"/>
    <n v="0"/>
    <n v="3000"/>
    <n v="0"/>
    <n v="-3000"/>
    <m/>
    <n v="0"/>
    <m/>
    <m/>
    <n v="0"/>
    <n v="3000"/>
    <n v="0"/>
    <s v="."/>
    <s v="."/>
  </r>
  <r>
    <s v="1.1-00-2402_2417007_24375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751"/>
    <x v="103"/>
    <n v="0"/>
    <s v="SIN DESCRIPCIÓN PARA DESTINOS 00"/>
    <n v="3300"/>
    <n v="0"/>
    <n v="0"/>
    <n v="0"/>
    <n v="0"/>
    <n v="0"/>
    <n v="0"/>
    <n v="3300"/>
    <n v="0"/>
    <n v="0"/>
    <n v="0"/>
    <n v="0"/>
    <n v="0"/>
    <n v="0"/>
    <n v="-3300"/>
    <m/>
    <n v="0"/>
    <m/>
    <m/>
    <n v="0"/>
    <n v="3300"/>
    <n v="3300"/>
    <s v="."/>
    <m/>
  </r>
  <r>
    <s v="1.1-00-2401_2463003_2437510"/>
    <s v="1.1-00-24"/>
    <x v="1"/>
    <s v="1.3.4"/>
    <s v="GOBIERNO"/>
    <s v="COORDINACION DE LA POLITICA DE GOBIERNO"/>
    <s v="FUNCIÓN PÚBLICA"/>
    <s v="E"/>
    <s v="Actividades del sector público, que realiza en for"/>
    <s v="01_24"/>
    <x v="8"/>
    <n v="6"/>
    <s v="GOBIERNO EFECTIVO"/>
    <n v="3"/>
    <s v="DESPACHO DE LA JEFATURA DE GABINETE"/>
    <s v="003_24"/>
    <s v="JEFATURA DE GABINETE"/>
    <s v="GASTO CORRIENTE"/>
    <x v="2"/>
    <s v="SERVICIOS GENERALES"/>
    <n v="3751"/>
    <x v="103"/>
    <n v="0"/>
    <s v="SIN DESCRIPCIÓN PARA DESTINOS 00"/>
    <n v="11397.95"/>
    <n v="11397.95"/>
    <n v="0"/>
    <n v="0"/>
    <n v="0"/>
    <n v="0"/>
    <n v="0"/>
    <n v="11397.95"/>
    <n v="0"/>
    <n v="0"/>
    <n v="0"/>
    <n v="0"/>
    <n v="0"/>
    <n v="11397.95"/>
    <n v="0"/>
    <m/>
    <n v="0"/>
    <m/>
    <m/>
    <n v="0"/>
    <n v="11397.95"/>
    <n v="11397.95"/>
    <s v="SIN MODIFICACIÓN"/>
    <s v="."/>
  </r>
  <r>
    <s v="1.1-00-2408_24741025_24375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751"/>
    <x v="103"/>
    <n v="0"/>
    <s v="SIN DESCRIPCIÓN PARA DESTINOS 00"/>
    <n v="0"/>
    <n v="0"/>
    <n v="0"/>
    <n v="0"/>
    <n v="0"/>
    <n v="0"/>
    <n v="0"/>
    <n v="0"/>
    <n v="0"/>
    <n v="0"/>
    <n v="0"/>
    <n v="0"/>
    <n v="0"/>
    <n v="0"/>
    <n v="0"/>
    <m/>
    <n v="0"/>
    <n v="35000"/>
    <m/>
    <n v="35000"/>
    <n v="35000"/>
    <n v="35000"/>
    <m/>
    <m/>
  </r>
  <r>
    <s v="1.1-00-2402_2417007_24379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791"/>
    <x v="104"/>
    <n v="0"/>
    <s v="SIN DESCRIPCIÓN PARA DESTINOS 00"/>
    <n v="8000"/>
    <n v="0"/>
    <n v="0"/>
    <n v="0"/>
    <n v="0"/>
    <n v="0"/>
    <n v="0"/>
    <n v="8000"/>
    <n v="0"/>
    <n v="0"/>
    <n v="0"/>
    <n v="0"/>
    <n v="0"/>
    <n v="0"/>
    <n v="-8000"/>
    <m/>
    <n v="0"/>
    <m/>
    <m/>
    <n v="0"/>
    <n v="8000"/>
    <n v="8000"/>
    <s v="."/>
    <m/>
  </r>
  <r>
    <s v="1.1-00-2404_24618012_24379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791"/>
    <x v="104"/>
    <n v="0"/>
    <s v="SIN DESCRIPCIÓN PARA DESTINOS 00"/>
    <n v="3500"/>
    <n v="3500"/>
    <n v="0"/>
    <n v="0"/>
    <n v="0"/>
    <n v="0"/>
    <n v="0"/>
    <n v="3500"/>
    <n v="0"/>
    <n v="0"/>
    <n v="0"/>
    <n v="0"/>
    <n v="0"/>
    <n v="3500"/>
    <n v="0"/>
    <m/>
    <n v="0"/>
    <m/>
    <m/>
    <n v="0"/>
    <n v="3500"/>
    <n v="3500"/>
    <s v="."/>
    <s v="."/>
  </r>
  <r>
    <s v="1.1-00-2401_2452002_243821XX"/>
    <s v="1.1-00-24"/>
    <x v="1"/>
    <s v="1.3.4"/>
    <s v="GOBIERNO"/>
    <s v="COORDINACION DE LA POLITICA DE GOBIERNO"/>
    <s v="FUNCIÓN PÚBLICA"/>
    <s v="E"/>
    <s v="Actividades del sector público, que realiza en for"/>
    <s v="01_24"/>
    <x v="8"/>
    <n v="5"/>
    <s v="SOCIEDAD COHESIVA Y RESILENTE"/>
    <n v="2"/>
    <s v="ATENCIÓN A EVENTOS DEL GOBIERNO MUNICIPAL  Y AGENDA GUBERNAMENTAL"/>
    <s v="002_24"/>
    <s v="DIRECCIÓN GENERAL DE RELACIONES PÚBLICAS"/>
    <s v="GASTO CORRIENTE"/>
    <x v="2"/>
    <s v="SERVICIOS GENERALES"/>
    <n v="3821"/>
    <x v="105"/>
    <s v="XX"/>
    <s v="POSADA GENERAL"/>
    <n v="0"/>
    <n v="0"/>
    <n v="0"/>
    <n v="0"/>
    <n v="0"/>
    <n v="0"/>
    <n v="0"/>
    <n v="0"/>
    <n v="0"/>
    <n v="0"/>
    <n v="0"/>
    <n v="0"/>
    <n v="0"/>
    <m/>
    <n v="0"/>
    <m/>
    <n v="0"/>
    <m/>
    <m/>
    <n v="0"/>
    <n v="0"/>
    <n v="0"/>
    <s v="SIN MODIFICACIÓN"/>
    <s v="."/>
  </r>
  <r>
    <s v="1.1-00-2401_2452002_2438210"/>
    <s v="1.1-00-24"/>
    <x v="1"/>
    <s v="1.3.4"/>
    <s v="GOBIERNO"/>
    <s v="COORDINACION DE LA POLITICA DE GOBIERNO"/>
    <s v="FUNCIÓN PÚBLICA"/>
    <s v="E"/>
    <s v="Actividades del sector público, que realiza en for"/>
    <s v="01_24"/>
    <x v="8"/>
    <n v="5"/>
    <s v="SOCIEDAD COHESIVA Y RESILENTE"/>
    <n v="2"/>
    <s v="ATENCIÓN A EVENTOS DEL GOBIERNO MUNICIPAL  Y AGENDA GUBERNAMENTAL"/>
    <s v="002_24"/>
    <s v="DIRECCIÓN GENERAL DE RELACIONES PÚBLICAS"/>
    <s v="GASTO CORRIENTE"/>
    <x v="2"/>
    <s v="SERVICIOS GENERALES"/>
    <n v="3821"/>
    <x v="105"/>
    <n v="0"/>
    <s v="SIN DESCRIPCIÓN PARA DESTINOS 00"/>
    <n v="0"/>
    <n v="850588.4"/>
    <n v="0"/>
    <n v="0"/>
    <n v="0"/>
    <n v="0"/>
    <n v="0"/>
    <n v="0"/>
    <n v="0"/>
    <n v="0"/>
    <n v="0"/>
    <n v="850588.4"/>
    <n v="-850588.4"/>
    <n v="850588.4"/>
    <n v="850588.4"/>
    <m/>
    <n v="0"/>
    <m/>
    <m/>
    <n v="0"/>
    <n v="0"/>
    <n v="0"/>
    <s v="SIN MODIFICACIÓN"/>
    <s v="."/>
  </r>
  <r>
    <s v="1.1-00-2401_2455005_2438210"/>
    <s v="1.1-00-24"/>
    <x v="1"/>
    <s v="1.3.4"/>
    <s v="GOBIERNO"/>
    <s v="COORDINACION DE LA POLITICA DE GOBIERNO"/>
    <s v="FUNCIÓN PÚBLICA"/>
    <s v="E"/>
    <s v="Actividades del sector público, que realiza en for"/>
    <s v="01_24"/>
    <x v="8"/>
    <n v="5"/>
    <s v="SOCIEDAD COHESIVA Y RESILENTE"/>
    <n v="5"/>
    <s v="RELACIONES GUBERNAMENTALES"/>
    <s v="005_24"/>
    <s v="DIRECCIÓN GENERAL DE RELACIONES GUBERNAM"/>
    <s v="GASTO CORRIENTE"/>
    <x v="2"/>
    <s v="SERVICIOS GENERALES"/>
    <n v="3821"/>
    <x v="105"/>
    <n v="0"/>
    <s v="SIN DESCRIPCIÓN PARA DESTINOS 00"/>
    <n v="850588.4"/>
    <n v="500000"/>
    <n v="200622"/>
    <n v="200622"/>
    <n v="177422"/>
    <n v="168722"/>
    <n v="168722"/>
    <n v="649966.4"/>
    <n v="0"/>
    <n v="350588.4"/>
    <n v="0"/>
    <n v="0"/>
    <n v="350588.4"/>
    <n v="500000"/>
    <n v="-350588.4"/>
    <m/>
    <n v="0"/>
    <m/>
    <n v="-150000"/>
    <n v="-150000"/>
    <n v="700588.4"/>
    <n v="499966.4"/>
    <s v="."/>
    <s v="."/>
  </r>
  <r>
    <s v="1.1-00-2401_2455005_243821XX"/>
    <s v="1.1-00-24"/>
    <x v="1"/>
    <s v="1.3.4"/>
    <s v="GOBIERNO"/>
    <s v="COORDINACION DE LA POLITICA DE GOBIERNO"/>
    <s v="FUNCIÓN PÚBLICA"/>
    <s v="E"/>
    <s v="Actividades del sector público, que realiza en for"/>
    <s v="01_24"/>
    <x v="8"/>
    <n v="5"/>
    <s v="SOCIEDAD COHESIVA Y RESILENTE"/>
    <n v="5"/>
    <s v="RELACIONES GUBERNAMENTALES"/>
    <s v="005_24"/>
    <s v="DIRECCIÓN GENERAL DE RELACIONES GUBERNAM"/>
    <s v="GASTO CORRIENTE"/>
    <x v="2"/>
    <s v="SERVICIOS GENERALES"/>
    <n v="3821"/>
    <x v="105"/>
    <s v="XX"/>
    <s v="POSADA GENERAL"/>
    <n v="0"/>
    <n v="0"/>
    <n v="0"/>
    <n v="0"/>
    <n v="0"/>
    <n v="0"/>
    <n v="0"/>
    <n v="0"/>
    <n v="0"/>
    <n v="0"/>
    <n v="0"/>
    <n v="0"/>
    <n v="0"/>
    <n v="1000000"/>
    <n v="1000000"/>
    <m/>
    <n v="0"/>
    <n v="1000000"/>
    <m/>
    <n v="1000000"/>
    <n v="1000000"/>
    <n v="1000000"/>
    <s v="SIN MODIFICACIÓN"/>
    <s v="."/>
  </r>
  <r>
    <s v="1.1-00-2401_2455005_24382132"/>
    <s v="1.1-00-24"/>
    <x v="1"/>
    <s v="1.3.4"/>
    <s v="GOBIERNO"/>
    <s v="COORDINACION DE LA POLITICA DE GOBIERNO"/>
    <s v="FUNCIÓN PÚBLICA"/>
    <s v="E"/>
    <s v="Actividades del sector público, que realiza en for"/>
    <s v="01_24"/>
    <x v="8"/>
    <n v="5"/>
    <s v="SOCIEDAD COHESIVA Y RESILENTE"/>
    <n v="5"/>
    <s v="RELACIONES GUBERNAMENTALES"/>
    <s v="005_24"/>
    <s v="DIRECCIÓN GENERAL DE RELACIONES GUBERNAM"/>
    <s v="GASTO CORRIENTE"/>
    <x v="2"/>
    <s v="SERVICIOS GENERALES"/>
    <n v="3821"/>
    <x v="105"/>
    <n v="32"/>
    <s v="INFORME DE GOBIERNO"/>
    <n v="500000"/>
    <n v="0"/>
    <n v="0"/>
    <n v="0"/>
    <n v="0"/>
    <n v="0"/>
    <n v="0"/>
    <n v="500000"/>
    <n v="0"/>
    <n v="500000"/>
    <n v="0"/>
    <n v="0"/>
    <n v="500000"/>
    <n v="0"/>
    <n v="-500000"/>
    <m/>
    <n v="0"/>
    <m/>
    <m/>
    <n v="0"/>
    <n v="500000"/>
    <n v="500000"/>
    <s v="."/>
    <s v="."/>
  </r>
  <r>
    <s v="1.1-00-2402_2417007_24382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821"/>
    <x v="105"/>
    <n v="0"/>
    <s v="SIN DESCRIPCIÓN PARA DESTINOS 00"/>
    <n v="145000"/>
    <n v="160000"/>
    <n v="29000.01"/>
    <n v="29000.01"/>
    <n v="14000.01"/>
    <n v="14000.01"/>
    <n v="14000.01"/>
    <n v="115999.99"/>
    <n v="0"/>
    <n v="0"/>
    <n v="0"/>
    <n v="0"/>
    <n v="0"/>
    <n v="160000"/>
    <n v="15000"/>
    <m/>
    <n v="0"/>
    <m/>
    <m/>
    <n v="0"/>
    <n v="145000"/>
    <n v="115999.99"/>
    <s v="PRESUPUESTO UTILIZADO PARA103500 PARA ENTREGA DE 5 MEDALLAS AL MERITO CIVIL 227700 PARA SALA DE BANDERAS POR HERMANAMIENTOS"/>
    <s v="."/>
  </r>
  <r>
    <s v="1.1-00-2402_24311009_24382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ORRIENTE"/>
    <x v="2"/>
    <s v="SERVICIOS GENERALES"/>
    <n v="3821"/>
    <x v="105"/>
    <n v="0"/>
    <s v="SIN DESCRIPCIÓN PARA DESTINOS 00"/>
    <n v="200000"/>
    <n v="200000"/>
    <n v="0"/>
    <n v="0"/>
    <n v="0"/>
    <n v="0"/>
    <n v="0"/>
    <n v="200000"/>
    <n v="0"/>
    <n v="0"/>
    <n v="0"/>
    <n v="0"/>
    <n v="0"/>
    <n v="200000"/>
    <n v="0"/>
    <m/>
    <n v="0"/>
    <m/>
    <m/>
    <n v="0"/>
    <n v="200000"/>
    <n v="200000"/>
    <s v="Se solicita la asignación de mayor presupuesto en esta partida con el objetivo de llevar a cabo los festejos con motivo al Día Nacional del Bombero, los cuales este año con el presupuesto asignado se cubrió únicmente el 10% aproximado del costo total, ya que el mismo fue realizado por las difeentes donaciones que realizadon diferentes empresas que reconcen el labor de esta Dirección, por lo tanto al ser un día importante y trascendente para el reconocimiento de nuestro personal como sus familias es que se solicita se ponga a consideración el monto señalado . "/>
    <s v="."/>
  </r>
  <r>
    <s v="1.1-00-2402_24114010_24382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ORRIENTE"/>
    <x v="2"/>
    <s v="SERVICIOS GENERALES"/>
    <n v="3821"/>
    <x v="105"/>
    <n v="0"/>
    <s v="SIN DESCRIPCIÓN PARA DESTINOS 00"/>
    <n v="1246800"/>
    <n v="1000000"/>
    <n v="1217304"/>
    <n v="504600"/>
    <n v="504600"/>
    <n v="0"/>
    <n v="0"/>
    <n v="29496"/>
    <n v="0"/>
    <n v="396800"/>
    <n v="0"/>
    <n v="150000"/>
    <n v="246800"/>
    <n v="1000000"/>
    <n v="-246800"/>
    <m/>
    <n v="0"/>
    <m/>
    <m/>
    <n v="0"/>
    <n v="1246800"/>
    <n v="29496"/>
    <s v="Contratación de servicio de producciones de eventos en la Red de Bases"/>
    <s v="."/>
  </r>
  <r>
    <s v="1.1-00-2402_24115010_2438210"/>
    <s v="1.1-00-24"/>
    <x v="1"/>
    <s v="1.3.4"/>
    <s v="GOBIERNO"/>
    <s v="COORDINACION DE LA POLITICA DE GOBIERNO"/>
    <s v="FUNCIÓN PÚBLICA"/>
    <s v="F"/>
    <s v="Actividades destinadas a la promoción y fomento de"/>
    <s v="02_24"/>
    <x v="1"/>
    <n v="1"/>
    <s v="CORRESPONSABILIDAD SOCIAL (TRANSVERSAL)"/>
    <n v="15"/>
    <s v="ESPACIOS DE PAZ"/>
    <s v="010_24"/>
    <s v="DIRECCIÓN GENERAL DE CULTURA DE LA PAZ Y CORRESPONSABILIDAD"/>
    <s v="GASTO CORRIENTE"/>
    <x v="2"/>
    <s v="SERVICIOS GENERALES"/>
    <n v="3821"/>
    <x v="105"/>
    <n v="0"/>
    <s v="SIN DESCRIPCIÓN PARA DESTINOS 00"/>
    <n v="603200"/>
    <n v="1000000"/>
    <n v="603200"/>
    <n v="603200"/>
    <n v="0"/>
    <n v="0"/>
    <n v="0"/>
    <n v="0"/>
    <n v="0"/>
    <n v="0"/>
    <n v="0"/>
    <n v="396800"/>
    <n v="-396800"/>
    <n v="2000000"/>
    <n v="1396800"/>
    <m/>
    <n v="0"/>
    <n v="1396800"/>
    <m/>
    <n v="1396800"/>
    <n v="2000000"/>
    <n v="1396800"/>
    <s v="Contratación de producción del Festival Paz a Tlajo dentro de Espacios de Paz, incluye talentos, renta de sonido, mobiliario y todo lo requerido para el correcto desarrollo del Festival"/>
    <s v="."/>
  </r>
  <r>
    <s v="1.1-00-2404_24618012_24382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821"/>
    <x v="105"/>
    <n v="0"/>
    <s v="SIN DESCRIPCIÓN PARA DESTINOS 00"/>
    <n v="1000000"/>
    <n v="1000000"/>
    <n v="0"/>
    <n v="0"/>
    <n v="0"/>
    <n v="0"/>
    <n v="0"/>
    <n v="1000000"/>
    <n v="0"/>
    <n v="0"/>
    <n v="0"/>
    <n v="0"/>
    <n v="0"/>
    <n v="1000000"/>
    <n v="0"/>
    <m/>
    <n v="0"/>
    <m/>
    <m/>
    <n v="0"/>
    <n v="1000000"/>
    <n v="1000000"/>
    <s v="."/>
    <s v="."/>
  </r>
  <r>
    <s v="1.1-00-2405_24621015_2438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821"/>
    <x v="105"/>
    <n v="0"/>
    <s v="SIN DESCRIPCIÓN PARA DESTINOS 00"/>
    <n v="639567.19999999995"/>
    <n v="639567.19999999995"/>
    <n v="514777.25"/>
    <n v="514777.25"/>
    <n v="0"/>
    <n v="0"/>
    <n v="0"/>
    <n v="124789.94999999995"/>
    <n v="0"/>
    <n v="0"/>
    <n v="0"/>
    <n v="0"/>
    <n v="0"/>
    <n v="639567.19999999995"/>
    <n v="0"/>
    <m/>
    <n v="0"/>
    <m/>
    <m/>
    <n v="0"/>
    <n v="639567.19999999995"/>
    <n v="124789.94999999995"/>
    <s v="."/>
    <s v="."/>
  </r>
  <r>
    <s v="1.1-00-2406_24526016_2438210"/>
    <s v="1.1-00-24"/>
    <x v="1"/>
    <s v="2.7.1"/>
    <s v="DESARROLLO SOCIAL"/>
    <s v="OTROS ASUNTOS SOCIALES"/>
    <s v="OTROS ASUNTOS SOCIALES"/>
    <s v="S"/>
    <s v="Definidos en el Presupuesto de Egresos y los que s"/>
    <s v="06_24"/>
    <x v="11"/>
    <n v="5"/>
    <s v="SOCIEDAD COHESIVA Y RESILENTE"/>
    <n v="26"/>
    <s v="APOYO A LAS AGENCIAS Y DELEGACIONES DEL MUNICIPIO"/>
    <s v="016_24"/>
    <s v="DESPACHO DE LA COORDINACIÓN GENERAL DE C"/>
    <s v="GASTO CORRIENTE"/>
    <x v="2"/>
    <s v="SERVICIOS GENERALES"/>
    <n v="3821"/>
    <x v="105"/>
    <n v="0"/>
    <s v="SIN DESCRIPCIÓN PARA DESTINOS 00"/>
    <n v="4000000"/>
    <n v="4000000"/>
    <n v="3955136"/>
    <n v="2865200"/>
    <n v="0"/>
    <n v="0"/>
    <n v="0"/>
    <n v="44864"/>
    <n v="0"/>
    <n v="0"/>
    <n v="0"/>
    <n v="0"/>
    <n v="0"/>
    <n v="4000000"/>
    <n v="0"/>
    <m/>
    <n v="0"/>
    <m/>
    <m/>
    <n v="0"/>
    <n v="4000000"/>
    <n v="44864"/>
    <s v="SIN MODIFICACIÓN"/>
    <s v="."/>
  </r>
  <r>
    <s v="1.1-00-2406_24529017_2438210"/>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2"/>
    <s v="SERVICIOS GENERALES"/>
    <n v="3821"/>
    <x v="105"/>
    <n v="0"/>
    <s v="SIN DESCRIPCIÓN PARA DESTINOS 00"/>
    <n v="400000"/>
    <n v="400000"/>
    <n v="74611.199999999997"/>
    <n v="74611.199999999997"/>
    <n v="74611.199999999997"/>
    <n v="0"/>
    <n v="0"/>
    <n v="325388.79999999999"/>
    <n v="0"/>
    <n v="0"/>
    <n v="0"/>
    <n v="0"/>
    <n v="0"/>
    <n v="1300000"/>
    <n v="900000"/>
    <m/>
    <n v="0"/>
    <m/>
    <n v="-68000"/>
    <n v="-68000"/>
    <n v="332000"/>
    <n v="257388.79999999999"/>
    <s v="."/>
    <s v="ERAN 900 MIL PERO SE DESCONTO EL SOBREGIRO"/>
  </r>
  <r>
    <s v="1.1-00-2406_24529017_24382115"/>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2"/>
    <s v="SERVICIOS GENERALES"/>
    <n v="3821"/>
    <x v="105"/>
    <n v="15"/>
    <s v="FESTIVAL MAROMETA"/>
    <n v="1500000"/>
    <n v="1500000"/>
    <n v="1492920"/>
    <n v="1492920"/>
    <n v="1492920"/>
    <n v="1492920"/>
    <n v="1492920"/>
    <n v="7080"/>
    <n v="0"/>
    <n v="0"/>
    <n v="0"/>
    <n v="0"/>
    <n v="0"/>
    <n v="2000000"/>
    <n v="500000"/>
    <m/>
    <n v="0"/>
    <m/>
    <m/>
    <n v="0"/>
    <n v="1500000"/>
    <n v="7080"/>
    <s v="."/>
    <s v="."/>
  </r>
  <r>
    <s v="1.1-00-2406_24529017_24382116"/>
    <s v="1.1-00-24"/>
    <x v="1"/>
    <s v="2.4.2"/>
    <s v="DESARROLLO SOCIAL"/>
    <s v="RECREACION, CULTURA Y OTRAS MANIFESTACIONES SOCIALES"/>
    <s v="CULTURA"/>
    <s v="F"/>
    <s v="Actividades destinadas a la promoción y fomento de"/>
    <s v="06_24"/>
    <x v="11"/>
    <n v="5"/>
    <s v="SOCIEDAD COHESIVA Y RESILENTE"/>
    <n v="29"/>
    <s v="POLITICA CULTURAL DE TLAJOMULCO DE ZUÑIGA"/>
    <s v="017_24"/>
    <s v="DIRECCIÓN GENERAL DE CULTURA"/>
    <s v="GASTO CORRIENTE"/>
    <x v="2"/>
    <s v="SERVICIOS GENERALES"/>
    <n v="3821"/>
    <x v="105"/>
    <n v="16"/>
    <s v="DIA DEL MAESTRO"/>
    <n v="600000"/>
    <n v="600000"/>
    <n v="589860"/>
    <n v="589860"/>
    <n v="589860"/>
    <n v="589860"/>
    <n v="589860"/>
    <n v="10140"/>
    <n v="0"/>
    <n v="0"/>
    <n v="0"/>
    <n v="0"/>
    <n v="0"/>
    <n v="900000"/>
    <n v="300000"/>
    <m/>
    <n v="0"/>
    <m/>
    <m/>
    <n v="0"/>
    <n v="600000"/>
    <n v="10140"/>
    <s v="."/>
    <s v="."/>
  </r>
  <r>
    <s v="1.1-00-2406_24530018_2438210"/>
    <s v="1.1-00-24"/>
    <x v="1"/>
    <s v="2.7.1"/>
    <s v="DESARROLLO SOCIAL"/>
    <s v="OTROS ASUNTOS SOCIALES"/>
    <s v="OTROS ASUNTOS SOCIALES"/>
    <s v="S"/>
    <s v="Definidos en el Presupuesto de Egresos y los que s"/>
    <s v="06_24"/>
    <x v="11"/>
    <n v="5"/>
    <s v="SOCIEDAD COHESIVA Y RESILENTE"/>
    <n v="30"/>
    <s v="BECAS  A ESTUDIANTES"/>
    <s v="018_24"/>
    <s v="DIRECCIÓN GENERAL DE POLÍTICA SOCIAL"/>
    <s v="GASTO CORRIENTE"/>
    <x v="2"/>
    <s v="SERVICIOS GENERALES"/>
    <n v="3821"/>
    <x v="105"/>
    <n v="0"/>
    <s v="SIN DESCRIPCIÓN PARA DESTINOS 00"/>
    <n v="74530"/>
    <n v="74530"/>
    <n v="0"/>
    <n v="0"/>
    <n v="0"/>
    <n v="0"/>
    <n v="0"/>
    <n v="74530"/>
    <n v="0"/>
    <n v="0"/>
    <n v="0"/>
    <n v="0"/>
    <n v="0"/>
    <n v="74530"/>
    <n v="0"/>
    <m/>
    <n v="0"/>
    <m/>
    <m/>
    <n v="0"/>
    <n v="74530"/>
    <n v="74530"/>
    <s v="."/>
    <s v="."/>
  </r>
  <r>
    <s v="1.1-00-2409_24842026_24382128"/>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28"/>
    <s v="ROSCA DE REYES"/>
    <n v="200000"/>
    <n v="200000"/>
    <n v="200000"/>
    <n v="200000"/>
    <n v="200000"/>
    <n v="200000"/>
    <n v="200000"/>
    <n v="0"/>
    <n v="0"/>
    <n v="0"/>
    <n v="0"/>
    <n v="0"/>
    <n v="0"/>
    <n v="200000"/>
    <n v="0"/>
    <m/>
    <n v="0"/>
    <m/>
    <m/>
    <n v="0"/>
    <n v="200000"/>
    <n v="0"/>
    <s v="."/>
    <s v="."/>
  </r>
  <r>
    <s v="1.1-00-2409_24842026_24382127"/>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27"/>
    <s v="ARBOL NAVIDEÑO"/>
    <n v="0"/>
    <n v="450000"/>
    <n v="0"/>
    <n v="0"/>
    <n v="0"/>
    <n v="0"/>
    <n v="0"/>
    <n v="0"/>
    <n v="0"/>
    <n v="0"/>
    <n v="0"/>
    <n v="450000"/>
    <n v="-450000"/>
    <n v="450000"/>
    <n v="450000"/>
    <m/>
    <n v="0"/>
    <m/>
    <m/>
    <n v="0"/>
    <n v="0"/>
    <n v="0"/>
    <s v="para dar solvencia al Montaje Navideño 2024"/>
    <s v="."/>
  </r>
  <r>
    <s v="1.1-00-2409_24842026_24382123"/>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23"/>
    <s v="CABALGATA"/>
    <n v="740080"/>
    <n v="500000"/>
    <n v="740080"/>
    <n v="740080"/>
    <n v="740080"/>
    <n v="740080"/>
    <n v="740080"/>
    <n v="0"/>
    <n v="0"/>
    <n v="250000"/>
    <n v="0"/>
    <n v="9920"/>
    <n v="240080"/>
    <n v="500000"/>
    <n v="-240080"/>
    <m/>
    <n v="0"/>
    <m/>
    <m/>
    <n v="0"/>
    <n v="740080"/>
    <n v="0"/>
    <s v="para dar solvencia a los requerimientos de la cabalgata"/>
    <s v="."/>
  </r>
  <r>
    <s v="1.1-00-2409_24842026_24382124"/>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24"/>
    <s v="EXPO AGROPECUARIA"/>
    <n v="640000"/>
    <n v="500000"/>
    <n v="640000"/>
    <n v="640000"/>
    <n v="640000"/>
    <n v="640000"/>
    <n v="640000"/>
    <n v="0"/>
    <n v="0"/>
    <n v="150000"/>
    <n v="0"/>
    <n v="10000"/>
    <n v="140000"/>
    <n v="500000"/>
    <n v="-140000"/>
    <m/>
    <n v="0"/>
    <m/>
    <m/>
    <n v="0"/>
    <n v="640000"/>
    <n v="0"/>
    <s v="para dar solvencia a los requerimientos de la expo agropecuaria"/>
    <s v="."/>
  </r>
  <r>
    <s v="1.1-00-2409_24842026_24382125"/>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25"/>
    <s v="CHARRERIA"/>
    <n v="1287600"/>
    <n v="615000"/>
    <n v="1287600"/>
    <n v="1287600"/>
    <n v="556800"/>
    <n v="453560"/>
    <n v="453560"/>
    <n v="0"/>
    <n v="0"/>
    <n v="700000"/>
    <n v="0"/>
    <n v="27400"/>
    <n v="672600"/>
    <n v="600000"/>
    <n v="-687600"/>
    <m/>
    <n v="0"/>
    <m/>
    <m/>
    <n v="0"/>
    <n v="1287600"/>
    <n v="0"/>
    <s v="para la participación en los torneos charros que se efectúan desde enero a junio del 2024"/>
    <s v="."/>
  </r>
  <r>
    <s v="1.1-00-2409_24842026_24382126"/>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26"/>
    <s v="MICTLAN"/>
    <n v="0"/>
    <n v="735000"/>
    <n v="0"/>
    <n v="0"/>
    <n v="0"/>
    <n v="0"/>
    <n v="0"/>
    <n v="0"/>
    <n v="0"/>
    <n v="15000"/>
    <n v="0"/>
    <n v="750000"/>
    <n v="-735000"/>
    <n v="750000"/>
    <n v="750000"/>
    <m/>
    <n v="0"/>
    <m/>
    <m/>
    <n v="0"/>
    <n v="0"/>
    <n v="0"/>
    <s v="para dar solvencia al Festival Mictlán 2024"/>
    <s v="."/>
  </r>
  <r>
    <s v="1.1-00-2409_24842026_24382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ORRIENTE"/>
    <x v="2"/>
    <s v="SERVICIOS GENERALES"/>
    <n v="3821"/>
    <x v="105"/>
    <n v="0"/>
    <s v="SIN DESCRIPCIÓN PARA DESTINOS 00"/>
    <n v="1887360"/>
    <n v="500000"/>
    <n v="2535960"/>
    <n v="2036000"/>
    <n v="1886000"/>
    <n v="1886000"/>
    <n v="1886000"/>
    <n v="-648600"/>
    <n v="0"/>
    <n v="1437360"/>
    <n v="0"/>
    <n v="50000"/>
    <n v="1387360"/>
    <n v="1350000"/>
    <n v="-537360"/>
    <m/>
    <n v="148640"/>
    <n v="100000"/>
    <n v="600000"/>
    <n v="848640"/>
    <n v="2736000"/>
    <n v="200040"/>
    <s v="para dar solvencia a los distintos eventos de la coordinación"/>
    <s v="."/>
  </r>
  <r>
    <s v="1.1-00-2409_24847029_24382122"/>
    <s v="1.1-00-24"/>
    <x v="1"/>
    <s v="3.7.1"/>
    <s v="DESARROLLO ECONOMICO"/>
    <s v="TURISMO"/>
    <s v="TURISMO"/>
    <s v="E"/>
    <s v="Actividades del sector público, que realiza en for"/>
    <s v="09_24"/>
    <x v="10"/>
    <n v="8"/>
    <s v="DESARROLLO ECONÓMICO Y EMPLEO"/>
    <n v="47"/>
    <s v="APOYO A TRADICIONES"/>
    <s v="029_24"/>
    <s v="DIRECCIÓN GENERAL DE TURISMO Y PROMOCIÓN"/>
    <s v="GASTO CORRIENTE"/>
    <x v="2"/>
    <s v="SERVICIOS GENERALES"/>
    <n v="3821"/>
    <x v="105"/>
    <n v="22"/>
    <s v="ESCUELA DE CHARRERIA"/>
    <n v="0"/>
    <n v="700000"/>
    <n v="0"/>
    <n v="0"/>
    <n v="0"/>
    <n v="0"/>
    <n v="0"/>
    <n v="0"/>
    <n v="0"/>
    <n v="0"/>
    <n v="0"/>
    <n v="700000"/>
    <n v="-700000"/>
    <n v="700000"/>
    <n v="700000"/>
    <m/>
    <n v="0"/>
    <m/>
    <m/>
    <n v="0"/>
    <n v="0"/>
    <n v="0"/>
    <s v="mismos que serán utilizados para la participación de la Escuela Municipal de Charrería en los distintos torneos charros durante los meses de Julio a Diciembre 2024, siendo estos las participaciones en localidades como Querétaro, Aguascalientes, Tepic siendo estos los mas costosos por el tema del traslado de los caballos."/>
    <s v="."/>
  </r>
  <r>
    <s v="1.1-00-2410_24448030_24382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2"/>
    <s v="SERVICIOS GENERALES"/>
    <n v="3821"/>
    <x v="105"/>
    <n v="0"/>
    <s v="SIN DESCRIPCIÓN PARA DESTINOS 00"/>
    <n v="619981"/>
    <n v="619981"/>
    <n v="600000"/>
    <n v="600000"/>
    <n v="0"/>
    <n v="0"/>
    <n v="0"/>
    <n v="19981"/>
    <n v="0"/>
    <n v="0"/>
    <n v="0"/>
    <n v="0"/>
    <n v="0"/>
    <n v="619981"/>
    <n v="0"/>
    <m/>
    <n v="0"/>
    <m/>
    <m/>
    <n v="0"/>
    <n v="619981"/>
    <n v="19981"/>
    <s v="SIN MODIFICACIÓN"/>
    <s v="."/>
  </r>
  <r>
    <s v="1.1-00-2417_24456037_24382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ORRIENTE"/>
    <x v="2"/>
    <s v="SERVICIOS GENERALES"/>
    <n v="3821"/>
    <x v="105"/>
    <n v="0"/>
    <s v="SIN DESCRIPCIÓN PARA DESTINOS 00"/>
    <n v="100000"/>
    <n v="100000"/>
    <n v="0"/>
    <n v="0"/>
    <n v="0"/>
    <n v="0"/>
    <n v="0"/>
    <n v="100000"/>
    <n v="0"/>
    <n v="0"/>
    <n v="0"/>
    <n v="0"/>
    <n v="0"/>
    <n v="100000"/>
    <n v="0"/>
    <m/>
    <n v="0"/>
    <m/>
    <m/>
    <n v="0"/>
    <n v="100000"/>
    <n v="100000"/>
    <s v="Gastos de alimentación y coffe break para invitados y ponentes; y demás gastos para la Tercera Cumbre de Fauna Silvestre, se tiene contemplado que haya 10,000 asistentes durante los 5 dias que se realizará este evento."/>
    <s v="."/>
  </r>
  <r>
    <s v="1.1-00-2405_24621015_2439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911"/>
    <x v="106"/>
    <n v="0"/>
    <s v="SIN DESCRIPCIÓN PARA DESTINOS 00"/>
    <n v="700000"/>
    <n v="700000"/>
    <n v="297933.06"/>
    <n v="297933.06"/>
    <n v="297933.06"/>
    <n v="297933.06"/>
    <n v="297933.06"/>
    <n v="402066.94"/>
    <n v="0"/>
    <n v="0"/>
    <n v="0"/>
    <n v="0"/>
    <n v="0"/>
    <n v="700000"/>
    <n v="0"/>
    <m/>
    <n v="0"/>
    <m/>
    <m/>
    <n v="0"/>
    <n v="700000"/>
    <n v="402066.94"/>
    <s v="."/>
    <s v="."/>
  </r>
  <r>
    <s v="502.1-1104_24619013_2439210"/>
    <s v="502.1-11"/>
    <x v="6"/>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0"/>
    <n v="0"/>
    <n v="0"/>
    <n v="0"/>
    <n v="0"/>
    <n v="0"/>
    <n v="0"/>
    <n v="0"/>
    <n v="0"/>
    <n v="0"/>
    <n v="0"/>
    <n v="0"/>
    <n v="0"/>
    <n v="0"/>
    <n v="0"/>
    <m/>
    <n v="0"/>
    <n v="104076.75"/>
    <m/>
    <n v="104076.75"/>
    <n v="104076.75"/>
    <n v="104076.75"/>
    <m/>
    <s v="REINTEGRO"/>
  </r>
  <r>
    <s v="212-404_24619013_2439210"/>
    <s v="212-4"/>
    <x v="7"/>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0"/>
    <n v="0"/>
    <n v="1135715.3"/>
    <n v="1135715.3"/>
    <n v="1135715.3"/>
    <n v="1135715.3"/>
    <n v="962700.85"/>
    <n v="-1135715.3"/>
    <n v="0"/>
    <n v="0"/>
    <n v="0"/>
    <n v="0"/>
    <n v="0"/>
    <n v="0"/>
    <n v="0"/>
    <m/>
    <n v="0"/>
    <n v="1135715.3"/>
    <m/>
    <n v="1135715.3"/>
    <n v="1135715.3"/>
    <n v="0"/>
    <s v="."/>
    <m/>
  </r>
  <r>
    <s v="212-304_24619013_2439210"/>
    <s v="212-3"/>
    <x v="8"/>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0"/>
    <n v="0"/>
    <n v="0"/>
    <n v="1135715.3"/>
    <n v="1135715.3"/>
    <n v="0"/>
    <n v="0"/>
    <n v="0"/>
    <n v="0"/>
    <n v="0"/>
    <n v="0"/>
    <n v="0"/>
    <n v="0"/>
    <n v="0"/>
    <n v="0"/>
    <m/>
    <n v="0"/>
    <m/>
    <m/>
    <n v="0"/>
    <n v="0"/>
    <n v="0"/>
    <s v="."/>
    <s v="."/>
  </r>
  <r>
    <s v="2.6-05-2304_24619013_2439210"/>
    <s v="2.6-05-23"/>
    <x v="9"/>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38913"/>
    <n v="0"/>
    <n v="38913"/>
    <n v="38913"/>
    <n v="38913"/>
    <n v="38913"/>
    <n v="38913"/>
    <n v="0"/>
    <n v="38913"/>
    <n v="0"/>
    <n v="0"/>
    <n v="0"/>
    <n v="38913"/>
    <n v="0"/>
    <n v="-38913"/>
    <m/>
    <n v="0"/>
    <m/>
    <m/>
    <n v="0"/>
    <n v="38913"/>
    <n v="0"/>
    <s v="."/>
    <s v="."/>
  </r>
  <r>
    <s v="2.6-06-2304_24619013_2439210"/>
    <s v="2.6-06-23"/>
    <x v="10"/>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167669.15"/>
    <n v="0"/>
    <n v="167669.15"/>
    <n v="167669.15"/>
    <n v="167669.15"/>
    <n v="167669.15"/>
    <n v="167669.15"/>
    <n v="0"/>
    <n v="167669.15"/>
    <n v="0"/>
    <n v="0"/>
    <n v="0"/>
    <n v="167669.15"/>
    <n v="0"/>
    <n v="-167669.15"/>
    <m/>
    <n v="0"/>
    <m/>
    <m/>
    <n v="0"/>
    <n v="167669.15"/>
    <n v="0"/>
    <s v="."/>
    <s v="."/>
  </r>
  <r>
    <s v="2.6-12-2304_24619013_2439210"/>
    <s v="2.6-12-23"/>
    <x v="11"/>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7445.91"/>
    <n v="0"/>
    <n v="7445.91"/>
    <n v="7445.91"/>
    <n v="7445.91"/>
    <n v="7445.91"/>
    <n v="7445.91"/>
    <n v="0"/>
    <n v="7445.91"/>
    <n v="0"/>
    <n v="0"/>
    <n v="0"/>
    <n v="7445.91"/>
    <n v="0"/>
    <n v="-7445.91"/>
    <m/>
    <n v="0"/>
    <m/>
    <m/>
    <n v="0"/>
    <n v="7445.91"/>
    <n v="0"/>
    <s v="."/>
    <s v="."/>
  </r>
  <r>
    <s v="2.5-02-2304_24619013_2439210"/>
    <s v="2.5-02-23"/>
    <x v="12"/>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583718.5"/>
    <n v="0"/>
    <n v="921278.58"/>
    <n v="921278.58"/>
    <n v="921278.58"/>
    <n v="921278.58"/>
    <n v="921278.58"/>
    <n v="-337560.07999999996"/>
    <n v="583718.5"/>
    <n v="0"/>
    <n v="0"/>
    <n v="0"/>
    <n v="583718.5"/>
    <n v="0"/>
    <n v="-583718.5"/>
    <m/>
    <n v="337560.08"/>
    <m/>
    <m/>
    <n v="337560.08"/>
    <n v="921278.58000000007"/>
    <n v="0"/>
    <s v="."/>
    <s v="SOBREGIRO POR REINTEGRO"/>
  </r>
  <r>
    <s v="2.6-14-2304_24619013_2439210"/>
    <s v="2.6-14-23"/>
    <x v="13"/>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0"/>
    <n v="0"/>
    <n v="2676.88"/>
    <n v="2676.88"/>
    <n v="2676.88"/>
    <n v="2676.88"/>
    <n v="2676.88"/>
    <n v="-2676.88"/>
    <n v="0"/>
    <n v="0"/>
    <n v="0"/>
    <n v="0"/>
    <n v="0"/>
    <n v="0"/>
    <n v="0"/>
    <m/>
    <n v="2676.88"/>
    <m/>
    <m/>
    <n v="2676.88"/>
    <n v="2676.88"/>
    <n v="0"/>
    <s v="."/>
    <s v="SOBREGIRO POR REINTEGRO"/>
  </r>
  <r>
    <s v="2.5-01-2304_24619013_2439210"/>
    <s v="2.5-01-23"/>
    <x v="14"/>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1453929.04"/>
    <n v="0"/>
    <n v="2224784.9500000002"/>
    <n v="2224784.9500000002"/>
    <n v="2224784.9500000002"/>
    <n v="2224784.9500000002"/>
    <n v="2224784.9500000002"/>
    <n v="-770855.91000000015"/>
    <n v="1453929.04"/>
    <n v="0"/>
    <n v="0"/>
    <n v="0"/>
    <n v="1453929.04"/>
    <n v="0"/>
    <n v="-1453929.04"/>
    <m/>
    <n v="770855.91"/>
    <m/>
    <m/>
    <n v="770855.91"/>
    <n v="2224784.9500000002"/>
    <n v="0"/>
    <s v="."/>
    <s v="SOBREGIRO POR REINTEGRO"/>
  </r>
  <r>
    <s v="2.6-11-2304_24619013_2439210"/>
    <s v="2.6-11-23"/>
    <x v="15"/>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1270.2"/>
    <n v="0"/>
    <n v="1770.05"/>
    <n v="1770.05"/>
    <n v="1770.05"/>
    <n v="1770.05"/>
    <n v="1770.05"/>
    <n v="-499.84999999999991"/>
    <n v="1270.2"/>
    <n v="0"/>
    <n v="0"/>
    <n v="0"/>
    <n v="1270.2"/>
    <n v="0"/>
    <n v="-1270.2"/>
    <m/>
    <n v="499.85"/>
    <m/>
    <m/>
    <n v="499.85"/>
    <n v="1770.0500000000002"/>
    <n v="0"/>
    <s v="."/>
    <s v="SOBREGIRO POR REINTEGRO"/>
  </r>
  <r>
    <s v="2.6-01-2304_24619013_2439210"/>
    <s v="2.6-01-23"/>
    <x v="16"/>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21"/>
    <x v="107"/>
    <n v="0"/>
    <s v="SIN DESCRIPCIÓN PARA DESTINOS 00"/>
    <n v="1000247.19"/>
    <n v="0"/>
    <n v="1000247.19"/>
    <n v="1000247.19"/>
    <n v="1000247.19"/>
    <n v="1000247.19"/>
    <n v="1000247.19"/>
    <n v="0"/>
    <n v="1000247.19"/>
    <n v="0"/>
    <n v="0"/>
    <n v="0"/>
    <n v="1000247.19"/>
    <n v="0"/>
    <n v="-1000247.19"/>
    <m/>
    <n v="0"/>
    <m/>
    <m/>
    <n v="0"/>
    <n v="1000247.19"/>
    <n v="0"/>
    <s v="."/>
    <s v="."/>
  </r>
  <r>
    <s v="1.1-00-2402_2417007_243922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ORRIENTE"/>
    <x v="2"/>
    <s v="SERVICIOS GENERALES"/>
    <n v="3922"/>
    <x v="108"/>
    <n v="0"/>
    <s v="SIN DESCRIPCIÓN PARA DESTINOS 00"/>
    <n v="1500000"/>
    <n v="500000"/>
    <n v="1097045.48"/>
    <n v="978047.07"/>
    <n v="451284.05"/>
    <n v="170922.83"/>
    <n v="170922.83"/>
    <n v="402954.52"/>
    <n v="0"/>
    <n v="1000000"/>
    <n v="0"/>
    <n v="0"/>
    <n v="1000000"/>
    <n v="1500000"/>
    <n v="0"/>
    <m/>
    <n v="0"/>
    <n v="100000"/>
    <m/>
    <n v="100000"/>
    <n v="1600000"/>
    <n v="502954.52"/>
    <s v="PRESUPUESTO UTILIZADO PARA LA LIBERACION DE ESCRITURACIONES DE PREDIOS DEL MUNICIPIO"/>
    <s v="."/>
  </r>
  <r>
    <s v="1.1-00-2405_24621015_243922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922"/>
    <x v="108"/>
    <n v="0"/>
    <s v="SIN DESCRIPCIÓN PARA DESTINOS 00"/>
    <n v="1000000"/>
    <n v="1000000"/>
    <n v="1095238.06"/>
    <n v="1095238.06"/>
    <n v="472436"/>
    <n v="472436"/>
    <n v="472436"/>
    <n v="-95238.060000000056"/>
    <n v="0"/>
    <n v="0"/>
    <n v="0"/>
    <n v="0"/>
    <n v="0"/>
    <n v="1000000"/>
    <n v="0"/>
    <m/>
    <n v="95238.060000000056"/>
    <n v="200000"/>
    <m/>
    <n v="295238.06000000006"/>
    <n v="1295238.06"/>
    <n v="200000"/>
    <s v="."/>
    <s v="."/>
  </r>
  <r>
    <s v="1.1-00-2407_24236022_243922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ORRIENTE"/>
    <x v="2"/>
    <s v="SERVICIOS GENERALES"/>
    <n v="3922"/>
    <x v="108"/>
    <n v="0"/>
    <s v="SIN DESCRIPCIÓN PARA DESTINOS 00"/>
    <n v="9300000"/>
    <n v="7000000"/>
    <n v="5039628"/>
    <n v="5039628"/>
    <n v="5039628"/>
    <n v="5039628"/>
    <n v="5039628"/>
    <n v="4260372"/>
    <n v="0"/>
    <n v="2300000"/>
    <n v="0"/>
    <n v="0"/>
    <n v="2300000"/>
    <n v="9300000"/>
    <n v="0"/>
    <m/>
    <n v="0"/>
    <m/>
    <m/>
    <n v="0"/>
    <n v="9300000"/>
    <n v="4260372"/>
    <s v="Pago derechos CONAGUA"/>
    <s v="."/>
  </r>
  <r>
    <s v="1.1-00-2404_24619013_2439410"/>
    <s v="1.1-00-24"/>
    <x v="1"/>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2"/>
    <s v="SERVICIOS GENERALES"/>
    <n v="3941"/>
    <x v="109"/>
    <n v="0"/>
    <s v="SIN DESCRIPCIÓN PARA DESTINOS 00"/>
    <n v="1661937.89"/>
    <n v="1661937.89"/>
    <n v="11417"/>
    <n v="11417"/>
    <n v="11417"/>
    <n v="11417"/>
    <n v="11416"/>
    <n v="1650520.89"/>
    <n v="0"/>
    <n v="0"/>
    <n v="0"/>
    <n v="0"/>
    <n v="0"/>
    <n v="1661937.89"/>
    <n v="0"/>
    <m/>
    <n v="0"/>
    <m/>
    <m/>
    <n v="0"/>
    <n v="1661937.89"/>
    <n v="1650520.89"/>
    <s v="."/>
    <s v="."/>
  </r>
  <r>
    <s v="1.1-00-2405_24621015_2439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941"/>
    <x v="109"/>
    <n v="0"/>
    <s v="SIN DESCRIPCIÓN PARA DESTINOS 00"/>
    <n v="10000000"/>
    <n v="10000000"/>
    <n v="8736934.6999999993"/>
    <n v="8736934.6999999993"/>
    <n v="8736934.6999999993"/>
    <n v="8736934.6999999993"/>
    <n v="8736934.6999999993"/>
    <n v="1263065.3000000007"/>
    <n v="0"/>
    <n v="0"/>
    <n v="0"/>
    <n v="0"/>
    <n v="0"/>
    <n v="12000000"/>
    <n v="2000000"/>
    <m/>
    <n v="0"/>
    <m/>
    <m/>
    <n v="0"/>
    <n v="10000000"/>
    <n v="1263065.3000000007"/>
    <s v="."/>
    <s v="."/>
  </r>
  <r>
    <s v="1.1-00-2408_24740025_2439410"/>
    <s v="1.1-00-24"/>
    <x v="1"/>
    <s v="1.7.1"/>
    <s v="GOBIERNO"/>
    <s v="ASUNTOS DE ORDEN PÚBLICO Y DE SEGURIDAD INTERIOR "/>
    <s v="POLICÍA"/>
    <s v="R"/>
    <s v="Solamente actividades específicas, distintas a las"/>
    <s v="08_24"/>
    <x v="7"/>
    <n v="7"/>
    <s v="SEGURIDAD CIUDADANA"/>
    <n v="40"/>
    <s v="CAPACITACIÓN"/>
    <s v="025_24"/>
    <s v="DESPACHO DE LA COMISARÍA DE LA POLICÍA P"/>
    <s v="GASTO CORRIENTE"/>
    <x v="2"/>
    <s v="SERVICIOS GENERALES"/>
    <n v="3941"/>
    <x v="109"/>
    <n v="0"/>
    <s v="SIN DESCRIPCIÓN PARA DESTINOS 00"/>
    <n v="50000"/>
    <n v="50000"/>
    <n v="0"/>
    <n v="0"/>
    <n v="0"/>
    <n v="0"/>
    <n v="0"/>
    <n v="50000"/>
    <n v="0"/>
    <n v="0"/>
    <n v="0"/>
    <n v="0"/>
    <n v="0"/>
    <n v="50000"/>
    <n v="0"/>
    <m/>
    <n v="0"/>
    <n v="60121"/>
    <m/>
    <n v="60121"/>
    <n v="110121"/>
    <n v="110121"/>
    <s v="."/>
    <s v="."/>
  </r>
  <r>
    <s v="1.1-00-2404_24620014_2439420"/>
    <s v="1.1-00-24"/>
    <x v="1"/>
    <s v="1.3.4"/>
    <s v="GOBIERNO"/>
    <s v="COORDINACION DE LA POLITICA DE GOBIERNO"/>
    <s v="FUNCIÓN PÚBLICA"/>
    <s v="M"/>
    <s v="Actividades de apoyo administrativo desarrolladas "/>
    <s v="04_24"/>
    <x v="2"/>
    <n v="6"/>
    <s v="GOBIERNO EFECTIVO"/>
    <n v="20"/>
    <s v="RECURSOS RECAUDADOS DE MANERA EFICIENTE PROGRAMADOS"/>
    <s v="014_24"/>
    <s v="DIRECCIÓN GENERAL DE INGRESOS"/>
    <s v="GASTO CORRIENTE"/>
    <x v="2"/>
    <s v="SERVICIOS GENERALES"/>
    <n v="3942"/>
    <x v="110"/>
    <n v="0"/>
    <s v="SIN DESCRIPCIÓN PARA DESTINOS 00"/>
    <n v="450000"/>
    <n v="450000"/>
    <n v="238494.98"/>
    <n v="238494.98"/>
    <n v="238494.98"/>
    <n v="231152.4"/>
    <n v="231029.95"/>
    <n v="211505.02"/>
    <n v="0"/>
    <n v="0"/>
    <n v="0"/>
    <n v="0"/>
    <n v="0"/>
    <n v="750000"/>
    <n v="300000"/>
    <m/>
    <n v="0"/>
    <m/>
    <m/>
    <n v="0"/>
    <n v="450000"/>
    <n v="211505.02"/>
    <s v="."/>
    <s v="."/>
  </r>
  <r>
    <s v="1.1-00-2404_24620014_2439510"/>
    <s v="1.1-00-24"/>
    <x v="1"/>
    <s v="1.3.4"/>
    <s v="GOBIERNO"/>
    <s v="COORDINACION DE LA POLITICA DE GOBIERNO"/>
    <s v="FUNCIÓN PÚBLICA"/>
    <s v="M"/>
    <s v="Actividades de apoyo administrativo desarrolladas "/>
    <s v="04_24"/>
    <x v="2"/>
    <n v="6"/>
    <s v="GOBIERNO EFECTIVO"/>
    <n v="20"/>
    <s v="RECURSOS RECAUDADOS DE MANERA EFICIENTE PROGRAMADOS"/>
    <s v="014_24"/>
    <s v="DIRECCIÓN GENERAL DE INGRESOS"/>
    <s v="GASTO CORRIENTE"/>
    <x v="2"/>
    <s v="SERVICIOS GENERALES"/>
    <n v="3951"/>
    <x v="111"/>
    <n v="0"/>
    <s v="SIN DESCRIPCIÓN PARA DESTINOS 00"/>
    <n v="300000"/>
    <n v="300000"/>
    <n v="0"/>
    <n v="0"/>
    <n v="0"/>
    <n v="0"/>
    <n v="0"/>
    <n v="300000"/>
    <n v="0"/>
    <n v="0"/>
    <n v="0"/>
    <n v="0"/>
    <n v="0"/>
    <n v="300000"/>
    <n v="0"/>
    <m/>
    <n v="0"/>
    <m/>
    <m/>
    <n v="0"/>
    <n v="300000"/>
    <n v="300000"/>
    <s v="."/>
    <s v="."/>
  </r>
  <r>
    <s v="1.1-00-2404_24618012_24396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ORRIENTE"/>
    <x v="2"/>
    <s v="SERVICIOS GENERALES"/>
    <n v="3961"/>
    <x v="112"/>
    <n v="0"/>
    <s v="SIN DESCRIPCIÓN PARA DESTINOS 00"/>
    <n v="18000"/>
    <n v="18000"/>
    <n v="15930.4"/>
    <n v="15930.4"/>
    <n v="15930.4"/>
    <n v="15930.4"/>
    <n v="15930.4"/>
    <n v="2069.6000000000004"/>
    <n v="0"/>
    <n v="0"/>
    <n v="0"/>
    <n v="0"/>
    <n v="0"/>
    <n v="18000"/>
    <n v="0"/>
    <m/>
    <n v="0"/>
    <m/>
    <n v="30000"/>
    <n v="30000"/>
    <n v="48000"/>
    <n v="32069.599999999999"/>
    <s v="."/>
    <s v="."/>
  </r>
  <r>
    <s v="1.1-00-2405_24621015_243962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ORRIENTE"/>
    <x v="2"/>
    <s v="SERVICIOS GENERALES"/>
    <n v="3962"/>
    <x v="113"/>
    <n v="0"/>
    <s v="SIN DESCRIPCIÓN PARA DESTINOS 00"/>
    <n v="100000"/>
    <n v="100000"/>
    <n v="65556.800000000003"/>
    <n v="65556.800000000003"/>
    <n v="63904.800000000003"/>
    <n v="63904.800000000003"/>
    <n v="63904.800000000003"/>
    <n v="34443.199999999997"/>
    <n v="0"/>
    <n v="0"/>
    <n v="0"/>
    <n v="0"/>
    <n v="0"/>
    <n v="100000"/>
    <n v="0"/>
    <m/>
    <n v="0"/>
    <m/>
    <m/>
    <n v="0"/>
    <n v="100000"/>
    <n v="34443.199999999997"/>
    <s v="."/>
    <s v="."/>
  </r>
  <r>
    <s v="1.1-00-2408_24741025_243962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ORRIENTE"/>
    <x v="2"/>
    <s v="SERVICIOS GENERALES"/>
    <n v="3962"/>
    <x v="113"/>
    <n v="0"/>
    <s v="SIN DESCRIPCIÓN PARA DESTINOS 00"/>
    <n v="120000"/>
    <n v="120000"/>
    <n v="23490"/>
    <n v="23490"/>
    <n v="8142"/>
    <n v="8142"/>
    <n v="8142"/>
    <n v="96510"/>
    <n v="0"/>
    <n v="0"/>
    <n v="0"/>
    <n v="0"/>
    <n v="0"/>
    <n v="120000"/>
    <n v="0"/>
    <m/>
    <n v="0"/>
    <m/>
    <m/>
    <n v="0"/>
    <n v="120000"/>
    <n v="96510"/>
    <s v="."/>
    <s v="."/>
  </r>
  <r>
    <s v="1.1-00-2404_24619013_2442110"/>
    <s v="1.1-00-24"/>
    <x v="1"/>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3"/>
    <s v="TRANSFERENCIAS, ASIGNACIONES, SUBSIDIOS Y OTRAS AYUDAS"/>
    <n v="4211"/>
    <x v="114"/>
    <n v="0"/>
    <s v="SIN DESCRIPCIÓN PARA DESTINOS 00"/>
    <n v="2200000"/>
    <n v="2200000"/>
    <n v="2105566.7599999998"/>
    <n v="2105566.7599999998"/>
    <n v="2105566.7599999998"/>
    <n v="2105566.7599999998"/>
    <n v="2105566.7599999998"/>
    <n v="94433.240000000224"/>
    <n v="0"/>
    <n v="0"/>
    <n v="0"/>
    <n v="0"/>
    <n v="0"/>
    <n v="2200000"/>
    <n v="0"/>
    <m/>
    <n v="0"/>
    <m/>
    <m/>
    <n v="0"/>
    <n v="2200000"/>
    <n v="94433.240000000224"/>
    <s v="."/>
    <s v="."/>
  </r>
  <r>
    <s v="1.1-00-2410_24448030_24421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3"/>
    <s v="TRANSFERENCIAS, ASIGNACIONES, SUBSIDIOS Y OTRAS AYUDAS"/>
    <n v="4211"/>
    <x v="114"/>
    <n v="0"/>
    <s v="SIN DESCRIPCIÓN PARA DESTINOS 00"/>
    <n v="199200"/>
    <n v="199200"/>
    <n v="0"/>
    <n v="0"/>
    <n v="0"/>
    <n v="0"/>
    <n v="0"/>
    <n v="199200"/>
    <n v="0"/>
    <n v="0"/>
    <n v="0"/>
    <n v="0"/>
    <n v="0"/>
    <n v="199200"/>
    <n v="0"/>
    <m/>
    <n v="0"/>
    <m/>
    <m/>
    <n v="0"/>
    <n v="199200"/>
    <n v="199200"/>
    <s v="SIN MODIFICACIÓN"/>
    <s v="."/>
  </r>
  <r>
    <s v="1.1-00-2412_24151032_2442110"/>
    <s v="1.1-00-24"/>
    <x v="1"/>
    <s v="2.6.3"/>
    <s v="DESARROLLO SOCIAL"/>
    <s v="PROTECCIÓN SOCIAL"/>
    <s v="FAMILIA E HIJOS"/>
    <s v="R"/>
    <s v="Solamente actividades específicas, distintas a las"/>
    <s v="12_24"/>
    <x v="12"/>
    <n v="1"/>
    <s v="CORRESPONSABILIDAD SOCIAL (TRANSVERSAL)"/>
    <n v="51"/>
    <s v="SISTEMA INTEGRAL PARA EL DESARROLLO DE LA FAMILIA"/>
    <s v="032_24"/>
    <s v="SISTEMA INTEGRAL PARA EL DESARROLLO DE L"/>
    <s v="GASTO CORRIENTE"/>
    <x v="3"/>
    <s v="TRANSFERENCIAS, ASIGNACIONES, SUBSIDIOS Y OTRAS AYUDAS"/>
    <n v="4211"/>
    <x v="114"/>
    <n v="0"/>
    <s v="SIN DESCRIPCIÓN PARA DESTINOS 00"/>
    <n v="68471532.379999995"/>
    <n v="68471532.379999995"/>
    <n v="36613249.939999998"/>
    <n v="36613249.939999998"/>
    <n v="36613249.939999998"/>
    <n v="36613249.939999998"/>
    <n v="36613249.939999998"/>
    <n v="31858282.439999998"/>
    <n v="0"/>
    <n v="0"/>
    <n v="0"/>
    <n v="0"/>
    <n v="0"/>
    <n v="68471532.384000003"/>
    <n v="4.0000081062316895E-3"/>
    <m/>
    <n v="0"/>
    <m/>
    <m/>
    <n v="0"/>
    <n v="68471532.379999995"/>
    <n v="31858282.439999998"/>
    <s v="."/>
    <s v="."/>
  </r>
  <r>
    <s v="1.1-00-2413_24152033_2442110"/>
    <s v="1.1-00-24"/>
    <x v="1"/>
    <s v="2.6.8"/>
    <s v="DESARROLLO SOCIAL"/>
    <s v="PROTECCIÓN SOCIAL"/>
    <s v="OTROS GRUPOS VULNERABLES"/>
    <s v="R"/>
    <s v="Solamente actividades específicas, distintas a las"/>
    <s v="13_24"/>
    <x v="13"/>
    <n v="1"/>
    <s v="CORRESPONSABILIDAD SOCIAL (TRANSVERSAL)"/>
    <n v="52"/>
    <s v="ATENCION A MUJERES DEL MUNICIPIO"/>
    <s v="033_24"/>
    <s v="INSTITUTO MUNICIPAL DE LA MUJER TLAJOMUL"/>
    <s v="GASTO CORRIENTE"/>
    <x v="3"/>
    <s v="TRANSFERENCIAS, ASIGNACIONES, SUBSIDIOS Y OTRAS AYUDAS"/>
    <n v="4211"/>
    <x v="114"/>
    <n v="0"/>
    <s v="SIN DESCRIPCIÓN PARA DESTINOS 00"/>
    <n v="6135546.4699999997"/>
    <n v="6135546.4699999997"/>
    <n v="2405358.2599999998"/>
    <n v="2405358.2599999998"/>
    <n v="2405358.2599999998"/>
    <n v="2405358.2599999998"/>
    <n v="2405358.2599999998"/>
    <n v="3730188.21"/>
    <n v="0"/>
    <n v="0"/>
    <n v="0"/>
    <n v="0"/>
    <n v="0"/>
    <n v="6135546.4720000001"/>
    <n v="2.0000003278255463E-3"/>
    <m/>
    <n v="0"/>
    <m/>
    <m/>
    <n v="0"/>
    <n v="6135546.4699999997"/>
    <n v="3730188.21"/>
    <s v="Solo nomina y arrendamiento del inmueble"/>
    <s v="."/>
  </r>
  <r>
    <s v="1.1-00-2414_24153034_2442110"/>
    <s v="1.1-00-24"/>
    <x v="1"/>
    <s v="2.6.8"/>
    <s v="DESARROLLO SOCIAL"/>
    <s v="PROTECCIÓN SOCIAL"/>
    <s v="OTROS GRUPOS VULNERABLES"/>
    <s v="R"/>
    <s v="Solamente actividades específicas, distintas a las"/>
    <s v="14_24"/>
    <x v="14"/>
    <n v="1"/>
    <s v="CORRESPONSABILIDAD SOCIAL (TRANSVERSAL)"/>
    <n v="53"/>
    <s v="ATENCIÓN PARA PERSONAS CON DISCAPACIDAD INTELECTUAL"/>
    <s v="034_24"/>
    <s v="CENTRO DE ESTIMULACIÓN PARA PERSONAS CON"/>
    <s v="GASTO CORRIENTE"/>
    <x v="3"/>
    <s v="TRANSFERENCIAS, ASIGNACIONES, SUBSIDIOS Y OTRAS AYUDAS"/>
    <n v="4211"/>
    <x v="114"/>
    <n v="0"/>
    <s v="SIN DESCRIPCIÓN PARA DESTINOS 00"/>
    <n v="13523208.92"/>
    <n v="10523208.92"/>
    <n v="4166666.65"/>
    <n v="4166666.65"/>
    <n v="4166666.65"/>
    <n v="4166666.65"/>
    <n v="4166666.65"/>
    <n v="9356542.2699999996"/>
    <n v="3000000"/>
    <n v="0"/>
    <n v="0"/>
    <n v="0"/>
    <n v="3000000"/>
    <n v="10523208.92"/>
    <n v="-3000000"/>
    <m/>
    <n v="0"/>
    <m/>
    <m/>
    <n v="0"/>
    <n v="13523208.92"/>
    <n v="9356542.2699999996"/>
    <s v="Supuesto Incremento autorizado por la Tesorera"/>
    <s v="Se ampliaron 3 mdp"/>
  </r>
  <r>
    <s v="1.1-00-2415_24154035_2442110"/>
    <s v="1.1-00-24"/>
    <x v="1"/>
    <s v="2.7.1"/>
    <s v="DESARROLLO SOCIAL"/>
    <s v="OTROS ASUNTOS SOCIALES"/>
    <s v="OTROS ASUNTOS SOCIALES"/>
    <s v="R"/>
    <s v="Solamente actividades específicas, distintas a las"/>
    <s v="15_24"/>
    <x v="15"/>
    <n v="1"/>
    <s v="CORRESPONSABILIDAD SOCIAL (TRANSVERSAL)"/>
    <n v="54"/>
    <s v="PROGRAMAS Y ACCIONES CULTURALES, RECREATIVOS Y DEPORTIVAS"/>
    <s v="035_24"/>
    <s v="INSTITUTO DE ALTERNATIVAS PARA LOS JÓVEN"/>
    <s v="GASTO CORRIENTE"/>
    <x v="3"/>
    <s v="TRANSFERENCIAS, ASIGNACIONES, SUBSIDIOS Y OTRAS AYUDAS"/>
    <n v="4211"/>
    <x v="114"/>
    <n v="0"/>
    <s v="SIN DESCRIPCIÓN PARA DESTINOS 00"/>
    <n v="14778438.16"/>
    <n v="12778438.16"/>
    <n v="7071159.5899999999"/>
    <n v="7071159.5899999999"/>
    <n v="7071159.5899999999"/>
    <n v="7071159.5899999999"/>
    <n v="7071159.5899999999"/>
    <n v="7707278.5700000003"/>
    <n v="2000000"/>
    <n v="0"/>
    <n v="0"/>
    <n v="0"/>
    <n v="2000000"/>
    <n v="12778438.16"/>
    <n v="-2000000"/>
    <m/>
    <n v="0"/>
    <m/>
    <m/>
    <n v="0"/>
    <n v="14778438.16"/>
    <n v="7707278.5700000003"/>
    <s v="."/>
    <s v="Se ampliaron 2 mdp"/>
  </r>
  <r>
    <s v="1.1-00-2416_24555036_2442110"/>
    <s v="1.1-00-24"/>
    <x v="1"/>
    <s v="2.4.1"/>
    <s v="DESARROLLO SOCIAL"/>
    <s v="RECREACION, CULTURA Y OTRAS MANIFESTACIONES SOCIALES"/>
    <s v="DEPORTE Y RECREACIÓN"/>
    <s v="F"/>
    <s v="Actividades destinadas a la promoción y fomento de"/>
    <s v="16_24"/>
    <x v="16"/>
    <n v="5"/>
    <s v="SOCIEDAD COHESIVA Y RESILENTE"/>
    <n v="55"/>
    <s v="ACTIVIDADES DEPORTIVAS Y RECREATIVAS EN EL MUNICIPIO"/>
    <s v="036_24"/>
    <s v="CONSEJO MUNICIPAL DEL DEPORTE (COMUDE)"/>
    <s v="GASTO CORRIENTE"/>
    <x v="3"/>
    <s v="TRANSFERENCIAS, ASIGNACIONES, SUBSIDIOS Y OTRAS AYUDAS"/>
    <n v="4211"/>
    <x v="114"/>
    <n v="0"/>
    <s v="SIN DESCRIPCIÓN PARA DESTINOS 00"/>
    <n v="17059649.879999999"/>
    <n v="17059649.879999999"/>
    <n v="9807275.9199999999"/>
    <n v="9807275.9199999999"/>
    <n v="9807275.9199999999"/>
    <n v="9807275.9199999999"/>
    <n v="9807275.9199999999"/>
    <n v="7252373.959999999"/>
    <n v="0"/>
    <n v="0"/>
    <n v="0"/>
    <n v="0"/>
    <n v="0"/>
    <n v="17059649.881200004"/>
    <n v="1.2000054121017456E-3"/>
    <m/>
    <n v="0"/>
    <m/>
    <n v="68000"/>
    <n v="68000"/>
    <n v="17127649.879999999"/>
    <n v="7320373.959999999"/>
    <s v="."/>
    <s v="."/>
  </r>
  <r>
    <s v="1.6-01-2404_24619013_2442510"/>
    <s v="1.6-01-24"/>
    <x v="0"/>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3"/>
    <s v="TRANSFERENCIAS, ASIGNACIONES, SUBSIDIOS Y OTRAS AYUDAS"/>
    <n v="4251"/>
    <x v="115"/>
    <n v="0"/>
    <s v="SIN DESCRIPCIÓN PARA DESTINOS 00"/>
    <n v="0"/>
    <n v="0"/>
    <n v="2528081.39"/>
    <n v="2528081.39"/>
    <n v="2528081.39"/>
    <n v="2528081.39"/>
    <n v="2528081.39"/>
    <n v="-2528081.39"/>
    <n v="0"/>
    <n v="0"/>
    <n v="0"/>
    <n v="0"/>
    <n v="0"/>
    <n v="0"/>
    <n v="0"/>
    <m/>
    <n v="0"/>
    <n v="5000000"/>
    <m/>
    <n v="5000000"/>
    <n v="5000000"/>
    <n v="2471918.61"/>
    <s v="."/>
    <s v="CALCULADO HASTA SEPTIEMBRE"/>
  </r>
  <r>
    <s v="1.5-01-2404_24619013_2442510"/>
    <s v="1.5-01-24"/>
    <x v="2"/>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3"/>
    <s v="TRANSFERENCIAS, ASIGNACIONES, SUBSIDIOS Y OTRAS AYUDAS"/>
    <n v="4251"/>
    <x v="115"/>
    <n v="0"/>
    <s v="SIN DESCRIPCIÓN PARA DESTINOS 00"/>
    <n v="0"/>
    <n v="0"/>
    <n v="3960020.72"/>
    <n v="3960020.72"/>
    <n v="3960020.72"/>
    <n v="3960020.72"/>
    <n v="3960020.72"/>
    <n v="-3960020.72"/>
    <n v="0"/>
    <n v="0"/>
    <n v="0"/>
    <n v="0"/>
    <n v="0"/>
    <n v="0"/>
    <n v="0"/>
    <m/>
    <n v="0"/>
    <n v="0"/>
    <n v="7000000"/>
    <n v="7000000"/>
    <n v="7000000"/>
    <n v="3039979.28"/>
    <s v="."/>
    <s v="CALCULADO HASTA SEPTIEMBRE"/>
  </r>
  <r>
    <s v="1.1-00-2404_24619013_2442510"/>
    <s v="1.1-00-24"/>
    <x v="1"/>
    <s v="1.3.4"/>
    <s v="GOBIERNO"/>
    <s v="COORDINACION DE LA POLITICA DE GOBIERNO"/>
    <s v="FUNCIÓN PÚBLICA"/>
    <s v="M"/>
    <s v="Actividades de apoyo administrativo desarrolladas "/>
    <s v="04_24"/>
    <x v="2"/>
    <n v="6"/>
    <s v="GOBIERNO EFECTIVO"/>
    <n v="19"/>
    <s v="PROYECTO DE PRESUPUESTO"/>
    <s v="013_24"/>
    <s v="DIRECCIÓN GENERAL DE FINANZAS"/>
    <s v="GASTO CORRIENTE"/>
    <x v="3"/>
    <s v="TRANSFERENCIAS, ASIGNACIONES, SUBSIDIOS Y OTRAS AYUDAS"/>
    <n v="4251"/>
    <x v="115"/>
    <n v="0"/>
    <s v="SIN DESCRIPCIÓN PARA DESTINOS 00"/>
    <n v="9158535.4499999993"/>
    <n v="5000000"/>
    <n v="0"/>
    <n v="0"/>
    <n v="0"/>
    <n v="0"/>
    <n v="0"/>
    <n v="9158535.4499999993"/>
    <n v="0"/>
    <n v="4158535.45"/>
    <n v="0"/>
    <n v="0"/>
    <n v="4158535.45"/>
    <n v="9400000"/>
    <n v="241464.55000000075"/>
    <m/>
    <n v="0"/>
    <m/>
    <m/>
    <n v="0"/>
    <n v="9158535.4499999993"/>
    <n v="9158535.4499999993"/>
    <s v="."/>
    <s v="TRANSFERIR A OTRAS PARTIDAS"/>
  </r>
  <r>
    <s v="1.1-00-2409_24844028_2443110"/>
    <s v="1.1-00-24"/>
    <x v="1"/>
    <s v="3.1.1"/>
    <s v="DESARROLLO ECONOMICO"/>
    <s v="ASUNTOS ECONOMICOS, COMERCIALES Y LABORALES EN GENERAL "/>
    <s v="ASUNTOS ECONÓMICOS Y COMERCIALES EN GENERAL"/>
    <s v="E"/>
    <s v="Actividades del sector público, que realiza en for"/>
    <s v="09_24"/>
    <x v="10"/>
    <n v="8"/>
    <s v="DESARROLLO ECONÓMICO Y EMPLEO"/>
    <n v="44"/>
    <s v="PAQUETE AGROECOLÓGICO"/>
    <s v="028_24"/>
    <s v="DIRECCÍON GENERAL DE DESARROLLO RURAL"/>
    <s v="GASTO CORRIENTE"/>
    <x v="3"/>
    <s v="TRANSFERENCIAS, ASIGNACIONES, SUBSIDIOS Y OTRAS AYUDAS"/>
    <n v="4311"/>
    <x v="116"/>
    <n v="0"/>
    <s v="SIN DESCRIPCIÓN PARA DESTINOS 00"/>
    <n v="500000"/>
    <n v="0"/>
    <n v="0"/>
    <n v="0"/>
    <n v="0"/>
    <n v="0"/>
    <n v="0"/>
    <n v="500000"/>
    <n v="0"/>
    <n v="500000"/>
    <n v="0"/>
    <n v="0"/>
    <n v="500000"/>
    <n v="0"/>
    <n v="-500000"/>
    <m/>
    <n v="0"/>
    <m/>
    <n v="-500000"/>
    <n v="-500000"/>
    <n v="0"/>
    <n v="0"/>
    <s v="."/>
    <s v="."/>
  </r>
  <r>
    <s v="1.1-00-2409_24845028_2443110"/>
    <s v="1.1-00-24"/>
    <x v="1"/>
    <s v="3.1.1"/>
    <s v="DESARROLLO ECONOMICO"/>
    <s v="ASUNTOS ECONOMICOS, COMERCIALES Y LABORALES EN GENERAL "/>
    <s v="ASUNTOS ECONÓMICOS Y COMERCIALES EN GENERAL"/>
    <s v="S"/>
    <s v="Definidos en el Presupuesto de Egresos y los que s"/>
    <s v="09_24"/>
    <x v="10"/>
    <n v="8"/>
    <s v="DESARROLLO ECONÓMICO Y EMPLEO"/>
    <n v="45"/>
    <s v="CAL AGRÍCOLA"/>
    <s v="028_24"/>
    <s v="DIRECCÍON GENERAL DE DESARROLLO RURAL"/>
    <s v="GASTO CORRIENTE"/>
    <x v="3"/>
    <s v="TRANSFERENCIAS, ASIGNACIONES, SUBSIDIOS Y OTRAS AYUDAS"/>
    <n v="4311"/>
    <x v="116"/>
    <n v="0"/>
    <s v="SIN DESCRIPCIÓN PARA DESTINOS 00"/>
    <n v="3000000"/>
    <n v="3000000"/>
    <n v="2978400"/>
    <n v="2978400"/>
    <n v="848625"/>
    <n v="848625"/>
    <n v="848625"/>
    <n v="21600"/>
    <n v="0"/>
    <n v="0"/>
    <n v="0"/>
    <n v="0"/>
    <n v="0"/>
    <n v="3000000"/>
    <n v="0"/>
    <m/>
    <n v="0"/>
    <m/>
    <m/>
    <n v="0"/>
    <n v="3000000"/>
    <n v="21600"/>
    <s v="porque el costo de la cal agrícola se ha estado incrementando en los últimos años ocasionando que el numero de beneficiarios sea menor al año anterior"/>
    <s v="."/>
  </r>
  <r>
    <s v="1.1-00-2409_24846028_2443110"/>
    <s v="1.1-00-24"/>
    <x v="1"/>
    <s v="3.1.1"/>
    <s v="DESARROLLO ECONOMICO"/>
    <s v="ASUNTOS ECONOMICOS, COMERCIALES Y LABORALES EN GENERAL "/>
    <s v="ASUNTOS ECONÓMICOS Y COMERCIALES EN GENERAL"/>
    <s v="S"/>
    <s v="Definidos en el Presupuesto de Egresos y los que s"/>
    <s v="09_24"/>
    <x v="10"/>
    <n v="8"/>
    <s v="DESARROLLO ECONÓMICO Y EMPLEO"/>
    <n v="46"/>
    <s v="INDEMINIZACIÓN AL PRODUCTOR GANADERO"/>
    <s v="028_24"/>
    <s v="DIRECCÍON GENERAL DE DESARROLLO RURAL"/>
    <s v="GASTO CORRIENTE"/>
    <x v="3"/>
    <s v="TRANSFERENCIAS, ASIGNACIONES, SUBSIDIOS Y OTRAS AYUDAS"/>
    <n v="4311"/>
    <x v="116"/>
    <n v="0"/>
    <s v="SIN DESCRIPCIÓN PARA DESTINOS 00"/>
    <n v="400000"/>
    <n v="400000"/>
    <n v="35000"/>
    <n v="35000"/>
    <n v="35000"/>
    <n v="32000"/>
    <n v="16000"/>
    <n v="365000"/>
    <n v="0"/>
    <n v="0"/>
    <n v="0"/>
    <n v="0"/>
    <n v="0"/>
    <n v="400000"/>
    <n v="0"/>
    <m/>
    <n v="0"/>
    <m/>
    <m/>
    <n v="0"/>
    <n v="400000"/>
    <n v="365000"/>
    <s v="buscamos incrementar el numero de beneficiarios del programa de indemnización de semovientes."/>
    <s v="."/>
  </r>
  <r>
    <s v="1.1-00-2401_2411001_24441137"/>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11"/>
    <x v="117"/>
    <n v="37"/>
    <s v="COMUNIDAD SOGUEROS DE SAN MIGUEL CUYUTLAN"/>
    <n v="0"/>
    <n v="0"/>
    <n v="0"/>
    <n v="0"/>
    <n v="0"/>
    <n v="0"/>
    <n v="0"/>
    <n v="0"/>
    <n v="0"/>
    <n v="0"/>
    <n v="0"/>
    <n v="0"/>
    <n v="0"/>
    <n v="0"/>
    <n v="0"/>
    <m/>
    <n v="0"/>
    <n v="205000"/>
    <m/>
    <n v="205000"/>
    <n v="205000"/>
    <n v="205000"/>
    <s v="."/>
    <s v="."/>
  </r>
  <r>
    <s v="1.1-00-2401_2411001_2444112"/>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11"/>
    <x v="117"/>
    <n v="2"/>
    <s v="LAS CORONELAS"/>
    <n v="324000"/>
    <n v="324000"/>
    <n v="90000"/>
    <n v="90000"/>
    <n v="90000"/>
    <n v="90000"/>
    <n v="90000"/>
    <n v="234000"/>
    <n v="0"/>
    <n v="0"/>
    <n v="0"/>
    <n v="0"/>
    <n v="0"/>
    <n v="324000"/>
    <n v="0"/>
    <m/>
    <n v="0"/>
    <m/>
    <m/>
    <n v="0"/>
    <n v="324000"/>
    <n v="234000"/>
    <s v="Apoyo para las presentaciones del Ballet Folklorico Las Coronelas de San Sebastian El Grande."/>
    <s v="."/>
  </r>
  <r>
    <s v="1.1-00-2401_2411001_2444110"/>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11"/>
    <x v="117"/>
    <n v="0"/>
    <s v="SIN DESCRIPCIÓN PARA DESTINOS 00"/>
    <n v="2163246"/>
    <n v="2163246"/>
    <n v="1104743.77"/>
    <n v="1104743.77"/>
    <n v="1104743.77"/>
    <n v="1034743.77"/>
    <n v="1012304.4"/>
    <n v="1058502.23"/>
    <n v="0"/>
    <n v="0"/>
    <n v="0"/>
    <n v="0"/>
    <n v="0"/>
    <n v="2163246"/>
    <n v="0"/>
    <m/>
    <n v="0"/>
    <m/>
    <m/>
    <n v="0"/>
    <n v="2163246"/>
    <n v="1058502.23"/>
    <s v="."/>
    <s v="."/>
  </r>
  <r>
    <s v="1.1-00-2402_24110008_2444117"/>
    <s v="1.1-00-24"/>
    <x v="1"/>
    <s v="2.2.7"/>
    <s v="DESARROLLO SOCIAL"/>
    <s v="VIVIENDA Y SERVICIOS A LA COMUNIDAD"/>
    <s v="DESARROLLO REGIONAL"/>
    <s v="S"/>
    <s v="Definidos en el Presupuesto de Egresos y los que s"/>
    <s v="02_24"/>
    <x v="1"/>
    <n v="1"/>
    <s v="CORRESPONSABILIDAD SOCIAL (TRANSVERSAL)"/>
    <n v="10"/>
    <s v="POLÍTICA DE VIVIENDA"/>
    <s v="008_24"/>
    <s v="DIRECCIÓN DE VIVIENDA"/>
    <s v="GASTO CORRIENTE"/>
    <x v="3"/>
    <s v="TRANSFERENCIAS, ASIGNACIONES, SUBSIDIOS Y OTRAS AYUDAS"/>
    <n v="4411"/>
    <x v="117"/>
    <n v="7"/>
    <s v="RENTA TU CASA"/>
    <n v="3500000"/>
    <n v="3500000"/>
    <n v="1983041.25"/>
    <n v="1073601.25"/>
    <n v="965025.25"/>
    <n v="872582.31"/>
    <n v="835505.31"/>
    <n v="1516958.75"/>
    <n v="0"/>
    <n v="0"/>
    <n v="0"/>
    <n v="0"/>
    <n v="0"/>
    <n v="3500000"/>
    <n v="0"/>
    <m/>
    <n v="0"/>
    <m/>
    <m/>
    <n v="0"/>
    <n v="3500000"/>
    <n v="1516958.75"/>
    <s v="Para continuar con la operación y pago de alquileres del programa y arrendar nuevas viviendas"/>
    <s v="."/>
  </r>
  <r>
    <s v="1.1-00-2402_24110008_2444118"/>
    <s v="1.1-00-24"/>
    <x v="1"/>
    <s v="2.2.7"/>
    <s v="DESARROLLO SOCIAL"/>
    <s v="VIVIENDA Y SERVICIOS A LA COMUNIDAD"/>
    <s v="DESARROLLO REGIONAL"/>
    <s v="S"/>
    <s v="Definidos en el Presupuesto de Egresos y los que s"/>
    <s v="02_24"/>
    <x v="1"/>
    <n v="1"/>
    <s v="CORRESPONSABILIDAD SOCIAL (TRANSVERSAL)"/>
    <n v="10"/>
    <s v="POLÍTICA DE VIVIENDA"/>
    <s v="008_24"/>
    <s v="DIRECCIÓN DE VIVIENDA"/>
    <s v="GASTO CORRIENTE"/>
    <x v="3"/>
    <s v="TRANSFERENCIAS, ASIGNACIONES, SUBSIDIOS Y OTRAS AYUDAS"/>
    <n v="4411"/>
    <x v="117"/>
    <n v="8"/>
    <s v="VIVIENDA PROTEGIDA"/>
    <n v="1000000"/>
    <n v="1000000"/>
    <n v="225649"/>
    <n v="225649"/>
    <n v="0"/>
    <n v="0"/>
    <n v="0"/>
    <n v="774351"/>
    <n v="0"/>
    <n v="0"/>
    <n v="0"/>
    <n v="0"/>
    <n v="0"/>
    <n v="1000000"/>
    <n v="0"/>
    <m/>
    <n v="0"/>
    <m/>
    <m/>
    <n v="0"/>
    <n v="1000000"/>
    <n v="774351"/>
    <s v="Para continuar con la operación del programa y lograr tapiar otras 1000 viviendas"/>
    <s v="."/>
  </r>
  <r>
    <s v="1.1-00-2402_24116010_24441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ORRIENTE"/>
    <x v="3"/>
    <s v="TRANSFERENCIAS, ASIGNACIONES, SUBSIDIOS Y OTRAS AYUDAS"/>
    <n v="4411"/>
    <x v="117"/>
    <n v="0"/>
    <s v="SIN DESCRIPCIÓN PARA DESTINOS 00"/>
    <n v="5600000"/>
    <n v="5600000"/>
    <n v="5600000"/>
    <n v="5600000"/>
    <n v="5600000"/>
    <n v="5600000"/>
    <n v="5560000"/>
    <n v="0"/>
    <n v="0"/>
    <n v="0"/>
    <n v="0"/>
    <n v="0"/>
    <n v="0"/>
    <n v="5600000"/>
    <n v="0"/>
    <m/>
    <n v="0"/>
    <m/>
    <m/>
    <n v="0"/>
    <n v="5600000"/>
    <n v="0"/>
    <s v="Hasta 200 Apoyos entregados de forma economica a los comercios locales inscritos al  Programa, para abastecer sus comercios de productos de la canasta básica y realizar el canje de Tlajovales a los brigadistas beneficiarios."/>
    <s v="."/>
  </r>
  <r>
    <s v="1.1-00-2406_24525016_2444110"/>
    <s v="1.1-00-24"/>
    <x v="1"/>
    <s v="2.5.6"/>
    <s v="DESARROLLO SOCIAL"/>
    <s v="EDUCACIÓN"/>
    <s v="OTRO SERVICIOS EDUCATIVOS Y ACTIVIDADES INHERENTES"/>
    <s v="S"/>
    <s v="Definidos en el Presupuesto de Egresos y los que s"/>
    <s v="06_24"/>
    <x v="11"/>
    <n v="5"/>
    <s v="SOCIEDAD COHESIVA Y RESILENTE"/>
    <n v="25"/>
    <s v="APOYO A INSTITUCIONES EDUCATIVAS"/>
    <s v="016_24"/>
    <s v="DESPACHO DE LA COORDINACIÓN GENERAL DE C"/>
    <s v="GASTO CORRIENTE"/>
    <x v="3"/>
    <s v="TRANSFERENCIAS, ASIGNACIONES, SUBSIDIOS Y OTRAS AYUDAS"/>
    <n v="4411"/>
    <x v="117"/>
    <n v="0"/>
    <s v="SIN DESCRIPCIÓN PARA DESTINOS 00"/>
    <n v="100000"/>
    <n v="100000"/>
    <n v="0"/>
    <n v="0"/>
    <n v="0"/>
    <n v="0"/>
    <n v="0"/>
    <n v="100000"/>
    <n v="0"/>
    <n v="0"/>
    <n v="0"/>
    <n v="0"/>
    <n v="0"/>
    <n v="100000"/>
    <n v="0"/>
    <m/>
    <n v="0"/>
    <m/>
    <m/>
    <n v="0"/>
    <n v="100000"/>
    <n v="100000"/>
    <s v="."/>
    <s v="."/>
  </r>
  <r>
    <s v="1.1-00-2406_24527016_2444110"/>
    <s v="1.1-00-24"/>
    <x v="1"/>
    <s v="2.7.1"/>
    <s v="DESARROLLO SOCIAL"/>
    <s v="OTROS ASUNTOS SOCIALES"/>
    <s v="OTROS ASUNTOS SOCIALES"/>
    <s v="S"/>
    <s v="Definidos en el Presupuesto de Egresos y los que s"/>
    <s v="06_24"/>
    <x v="11"/>
    <n v="5"/>
    <s v="SOCIEDAD COHESIVA Y RESILENTE"/>
    <n v="27"/>
    <s v="APOYO A LAS ESTANCIAS INFANTILES"/>
    <s v="016_24"/>
    <s v="DESPACHO DE LA COORDINACIÓN GENERAL DE C"/>
    <s v="GASTO CORRIENTE"/>
    <x v="3"/>
    <s v="TRANSFERENCIAS, ASIGNACIONES, SUBSIDIOS Y OTRAS AYUDAS"/>
    <n v="4411"/>
    <x v="117"/>
    <n v="0"/>
    <s v="SIN DESCRIPCIÓN PARA DESTINOS 00"/>
    <n v="1000000"/>
    <n v="1000000"/>
    <n v="287966.42"/>
    <n v="287966.42"/>
    <n v="287966.42"/>
    <n v="260466.42"/>
    <n v="260466.42"/>
    <n v="712033.58000000007"/>
    <n v="0"/>
    <n v="0"/>
    <n v="0"/>
    <n v="0"/>
    <n v="0"/>
    <n v="1000000"/>
    <n v="0"/>
    <m/>
    <n v="0"/>
    <m/>
    <m/>
    <n v="0"/>
    <n v="1000000"/>
    <n v="712033.58000000007"/>
    <s v="SIN MODIFICACIÓN"/>
    <s v="."/>
  </r>
  <r>
    <s v="1.1-00-2406_24530018_2444110"/>
    <s v="1.1-00-24"/>
    <x v="1"/>
    <s v="2.7.1"/>
    <s v="DESARROLLO SOCIAL"/>
    <s v="OTROS ASUNTOS SOCIALES"/>
    <s v="OTROS ASUNTOS SOCIALES"/>
    <s v="S"/>
    <s v="Definidos en el Presupuesto de Egresos y los que s"/>
    <s v="06_24"/>
    <x v="11"/>
    <n v="5"/>
    <s v="SOCIEDAD COHESIVA Y RESILENTE"/>
    <n v="30"/>
    <s v="BECAS  A ESTUDIANTES"/>
    <s v="018_24"/>
    <s v="DIRECCIÓN GENERAL DE POLÍTICA SOCIAL"/>
    <s v="GASTO CORRIENTE"/>
    <x v="3"/>
    <s v="TRANSFERENCIAS, ASIGNACIONES, SUBSIDIOS Y OTRAS AYUDAS"/>
    <n v="4411"/>
    <x v="117"/>
    <n v="0"/>
    <s v="SIN DESCRIPCIÓN PARA DESTINOS 00"/>
    <n v="12000000"/>
    <n v="12000000"/>
    <n v="11964000"/>
    <n v="11964000"/>
    <n v="11964000"/>
    <n v="11964000"/>
    <n v="11964000"/>
    <n v="36000"/>
    <n v="0"/>
    <n v="0"/>
    <n v="0"/>
    <n v="0"/>
    <n v="0"/>
    <n v="12000000"/>
    <n v="0"/>
    <m/>
    <n v="0"/>
    <m/>
    <m/>
    <n v="0"/>
    <n v="12000000"/>
    <n v="36000"/>
    <s v="ES LO EQUIVALENTE A 4000 ESTUDIANTES BENEFICIADOS"/>
    <s v="."/>
  </r>
  <r>
    <s v="1.1-00-2406_24531018_2444110"/>
    <s v="1.1-00-24"/>
    <x v="1"/>
    <s v="2.7.1"/>
    <s v="DESARROLLO SOCIAL"/>
    <s v="OTROS ASUNTOS SOCIALES"/>
    <s v="OTROS ASUNTOS SOCIALES"/>
    <s v="S"/>
    <s v="Definidos en el Presupuesto de Egresos y los que s"/>
    <s v="06_24"/>
    <x v="11"/>
    <n v="5"/>
    <s v="SOCIEDAD COHESIVA Y RESILENTE"/>
    <n v="31"/>
    <s v="MOCHILAS Y ÚTILES ESCOLARES"/>
    <s v="018_24"/>
    <s v="DIRECCIÓN GENERAL DE POLÍTICA SOCIAL"/>
    <s v="GASTO CORRIENTE"/>
    <x v="3"/>
    <s v="TRANSFERENCIAS, ASIGNACIONES, SUBSIDIOS Y OTRAS AYUDAS"/>
    <n v="4411"/>
    <x v="117"/>
    <n v="0"/>
    <s v="SIN DESCRIPCIÓN PARA DESTINOS 00"/>
    <n v="52216447.640000001"/>
    <n v="54793475.799999997"/>
    <n v="52216447.640000001"/>
    <n v="52216447.640000001"/>
    <n v="52216447.640000001"/>
    <n v="52216447.640000001"/>
    <n v="52216447.640000001"/>
    <n v="0"/>
    <n v="0"/>
    <n v="0.04"/>
    <n v="0"/>
    <n v="2577028.2000000002"/>
    <n v="-2577028.16"/>
    <n v="54793475.799999997"/>
    <n v="2577028.1599999964"/>
    <m/>
    <n v="0"/>
    <n v="20000000"/>
    <m/>
    <n v="20000000"/>
    <n v="72216447.640000001"/>
    <n v="20000000"/>
    <s v="Se ajusta al monto del Punto de Acuerdo"/>
    <s v="SE TRANSFIRIO EL DISPONIBLE AL ARRENDMAIENTO DE LA BODEGA"/>
  </r>
  <r>
    <s v="1.1-00-2406_24532018_2444110"/>
    <s v="1.1-00-24"/>
    <x v="1"/>
    <s v="2.7.1"/>
    <s v="DESARROLLO SOCIAL"/>
    <s v="OTROS ASUNTOS SOCIALES"/>
    <s v="OTROS ASUNTOS SOCIALES"/>
    <s v="S"/>
    <s v="Definidos en el Presupuesto de Egresos y los que s"/>
    <s v="06_24"/>
    <x v="11"/>
    <n v="5"/>
    <s v="SOCIEDAD COHESIVA Y RESILENTE"/>
    <n v="32"/>
    <s v="UNIFORMES ESCOLARES"/>
    <s v="018_24"/>
    <s v="DIRECCIÓN GENERAL DE POLÍTICA SOCIAL"/>
    <s v="GASTO CORRIENTE"/>
    <x v="3"/>
    <s v="TRANSFERENCIAS, ASIGNACIONES, SUBSIDIOS Y OTRAS AYUDAS"/>
    <n v="4411"/>
    <x v="117"/>
    <n v="0"/>
    <s v="SIN DESCRIPCIÓN PARA DESTINOS 00"/>
    <n v="17662452.359999999"/>
    <n v="15085424.199999999"/>
    <n v="17603613.140000001"/>
    <n v="17603613.140000001"/>
    <n v="17603613.140000001"/>
    <n v="17121505.969999999"/>
    <n v="17121505.969999999"/>
    <n v="58839.219999998808"/>
    <n v="0"/>
    <n v="2577028.2000000002"/>
    <n v="0"/>
    <n v="0.04"/>
    <n v="2577028.16"/>
    <n v="15085424.199999999"/>
    <n v="-2577028.16"/>
    <m/>
    <n v="0"/>
    <m/>
    <m/>
    <n v="0"/>
    <n v="17662452.359999999"/>
    <n v="58839.219999998808"/>
    <s v="Se ajusta al monto del Punto de Acuerdo"/>
    <s v="."/>
  </r>
  <r>
    <s v="1.1-00-2409_24847029_24441129"/>
    <s v="1.1-00-24"/>
    <x v="1"/>
    <s v="3.7.1"/>
    <s v="DESARROLLO ECONOMICO"/>
    <s v="TURISMO"/>
    <s v="TURISMO"/>
    <s v="E"/>
    <s v="Actividades del sector público, que realiza en for"/>
    <s v="09_24"/>
    <x v="10"/>
    <n v="8"/>
    <s v="DESARROLLO ECONÓMICO Y EMPLEO"/>
    <n v="47"/>
    <s v="APOYO A TRADICIONES"/>
    <s v="029_24"/>
    <s v="DIRECCIÓN GENERAL DE TURISMO Y PROMOCIÓN"/>
    <s v="GASTO CORRIENTE"/>
    <x v="3"/>
    <s v="TRANSFERENCIAS, ASIGNACIONES, SUBSIDIOS Y OTRAS AYUDAS"/>
    <n v="4411"/>
    <x v="117"/>
    <n v="29"/>
    <s v="APOYO A LAS TRADICIONES (XAYACATES)"/>
    <n v="100000"/>
    <n v="100000"/>
    <n v="100000"/>
    <n v="100000"/>
    <n v="100000"/>
    <n v="100000"/>
    <n v="100000"/>
    <n v="0"/>
    <n v="0"/>
    <n v="0"/>
    <n v="0"/>
    <n v="0"/>
    <n v="0"/>
    <n v="100000"/>
    <n v="0"/>
    <m/>
    <n v="0"/>
    <m/>
    <m/>
    <n v="0"/>
    <n v="100000"/>
    <n v="0"/>
    <s v="buscamos duplicar el apoyo a los artesanos para que cada vez sean mas los beneficiados de este programa._x000a_"/>
    <s v="."/>
  </r>
  <r>
    <s v="1.1-00-2410_24448030_2444113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ORRIENTE"/>
    <x v="3"/>
    <s v="TRANSFERENCIAS, ASIGNACIONES, SUBSIDIOS Y OTRAS AYUDAS"/>
    <n v="4411"/>
    <x v="117"/>
    <n v="30"/>
    <s v="PROGRAMA DE APOYO A LADRILLEROS"/>
    <n v="450000"/>
    <n v="450000"/>
    <n v="287797.15999999997"/>
    <n v="287797.15999999997"/>
    <n v="0"/>
    <n v="0"/>
    <n v="0"/>
    <n v="162202.84000000003"/>
    <n v="0"/>
    <n v="0"/>
    <n v="0"/>
    <n v="0"/>
    <n v="0"/>
    <n v="450000"/>
    <n v="0"/>
    <m/>
    <n v="0"/>
    <m/>
    <m/>
    <n v="0"/>
    <n v="450000"/>
    <n v="162202.84000000003"/>
    <s v="SIN MODIFICACIÓN"/>
    <s v="."/>
  </r>
  <r>
    <s v="1.1-00-2402_24157010_2444110"/>
    <s v="1.1-00-24"/>
    <x v="1"/>
    <s v="2.2.7"/>
    <s v="DESARROLLO SOCIAL"/>
    <s v="VIVIENDA Y SERVICIOS A LA COMUNIDAD"/>
    <s v="DESARROLLO REGIONAL"/>
    <s v="S"/>
    <s v="Definidos en el Presupuesto de Egresos y los que s"/>
    <s v="02_24"/>
    <x v="1"/>
    <n v="1"/>
    <s v="CORRESPONSABILIDAD SOCIAL (TRANSVERSAL)"/>
    <n v="57"/>
    <s v="TLAJOMULCO CUIDA A QUIEN CUIDA"/>
    <s v="010_24"/>
    <s v="DIRECCIÓN GENERAL DE CULTURA DE LA PAZ Y CORRESPONSABILIDAD"/>
    <s v="GASTO CORRIENTE"/>
    <x v="3"/>
    <s v="TRANSFERENCIAS, ASIGNACIONES, SUBSIDIOS Y OTRAS AYUDAS"/>
    <n v="4411"/>
    <x v="117"/>
    <n v="0"/>
    <s v="SIN DESCRIPCIÓN PARA DESTINOS 00"/>
    <n v="1200000"/>
    <n v="1200000"/>
    <n v="622000"/>
    <n v="622000"/>
    <n v="622000"/>
    <n v="598000"/>
    <n v="598000"/>
    <n v="578000"/>
    <n v="0"/>
    <n v="0"/>
    <n v="0"/>
    <n v="0"/>
    <n v="0"/>
    <n v="1200000"/>
    <n v="0"/>
    <m/>
    <n v="0"/>
    <m/>
    <m/>
    <n v="0"/>
    <n v="1200000"/>
    <n v="578000"/>
    <s v="Entrega de un apoyo económico a 100 mujeres que cuidan a personas con discapacidad. Entregar dos apoyos por año por la cantidad de $6000 pesos "/>
    <s v="."/>
  </r>
  <r>
    <s v="1.1-00-2406_24528016_2444210"/>
    <s v="1.1-00-24"/>
    <x v="1"/>
    <s v="2.5.6"/>
    <s v="DESARROLLO SOCIAL"/>
    <s v="EDUCACIÓN"/>
    <s v="OTRO SERVICIOS EDUCATIVOS Y ACTIVIDADES INHERENTES"/>
    <s v="S"/>
    <s v="Definidos en el Presupuesto de Egresos y los que s"/>
    <s v="06_24"/>
    <x v="11"/>
    <n v="5"/>
    <s v="SOCIEDAD COHESIVA Y RESILENTE"/>
    <n v="28"/>
    <s v="PROGRAMA ABC Y REZAGO EDUCATIVO"/>
    <s v="016_24"/>
    <s v="DESPACHO DE LA COORDINACIÓN GENERAL DE C"/>
    <s v="GASTO CORRIENTE"/>
    <x v="3"/>
    <s v="TRANSFERENCIAS, ASIGNACIONES, SUBSIDIOS Y OTRAS AYUDAS"/>
    <n v="4421"/>
    <x v="118"/>
    <n v="0"/>
    <s v="SIN DESCRIPCIÓN PARA DESTINOS 00"/>
    <n v="200000"/>
    <n v="200000"/>
    <n v="49200"/>
    <n v="49200"/>
    <n v="49200"/>
    <n v="0"/>
    <n v="0"/>
    <n v="150800"/>
    <n v="0"/>
    <n v="0"/>
    <n v="0"/>
    <n v="0"/>
    <n v="0"/>
    <n v="200000"/>
    <n v="0"/>
    <m/>
    <n v="0"/>
    <m/>
    <m/>
    <n v="0"/>
    <n v="200000"/>
    <n v="150800"/>
    <s v="SIN MODIFICACIÓN"/>
    <s v="."/>
  </r>
  <r>
    <s v="1.1-00-2406_24525016_24443117"/>
    <s v="1.1-00-24"/>
    <x v="1"/>
    <s v="2.5.6"/>
    <s v="DESARROLLO SOCIAL"/>
    <s v="EDUCACIÓN"/>
    <s v="OTRO SERVICIOS EDUCATIVOS Y ACTIVIDADES INHERENTES"/>
    <s v="S"/>
    <s v="Definidos en el Presupuesto de Egresos y los que s"/>
    <s v="06_24"/>
    <x v="11"/>
    <n v="5"/>
    <s v="SOCIEDAD COHESIVA Y RESILENTE"/>
    <n v="25"/>
    <s v="APOYO A INSTITUCIONES EDUCATIVAS"/>
    <s v="016_24"/>
    <s v="DESPACHO DE LA COORDINACIÓN GENERAL DE C"/>
    <s v="GASTO CORRIENTE"/>
    <x v="3"/>
    <s v="TRANSFERENCIAS, ASIGNACIONES, SUBSIDIOS Y OTRAS AYUDAS"/>
    <n v="4431"/>
    <x v="119"/>
    <n v="17"/>
    <s v="RENOVANDO TU ESCUELA EN COMUNIDAD"/>
    <n v="400000"/>
    <n v="400000"/>
    <n v="160064"/>
    <n v="160064"/>
    <n v="0"/>
    <n v="0"/>
    <n v="0"/>
    <n v="239936"/>
    <n v="0"/>
    <n v="0"/>
    <n v="0"/>
    <n v="0"/>
    <n v="0"/>
    <n v="400000"/>
    <n v="0"/>
    <m/>
    <n v="0"/>
    <m/>
    <m/>
    <n v="0"/>
    <n v="400000"/>
    <n v="239936"/>
    <s v="."/>
    <s v="."/>
  </r>
  <r>
    <s v="1.1-00-2406_24525016_2444310"/>
    <s v="1.1-00-24"/>
    <x v="1"/>
    <s v="2.5.6"/>
    <s v="DESARROLLO SOCIAL"/>
    <s v="EDUCACIÓN"/>
    <s v="OTRO SERVICIOS EDUCATIVOS Y ACTIVIDADES INHERENTES"/>
    <s v="S"/>
    <s v="Definidos en el Presupuesto de Egresos y los que s"/>
    <s v="06_24"/>
    <x v="11"/>
    <n v="5"/>
    <s v="SOCIEDAD COHESIVA Y RESILENTE"/>
    <n v="25"/>
    <s v="APOYO A INSTITUCIONES EDUCATIVAS"/>
    <s v="016_24"/>
    <s v="DESPACHO DE LA COORDINACIÓN GENERAL DE C"/>
    <s v="GASTO CORRIENTE"/>
    <x v="3"/>
    <s v="TRANSFERENCIAS, ASIGNACIONES, SUBSIDIOS Y OTRAS AYUDAS"/>
    <n v="4431"/>
    <x v="119"/>
    <n v="0"/>
    <s v="SIN DESCRIPCIÓN PARA DESTINOS 00"/>
    <n v="3900000"/>
    <n v="3900000"/>
    <n v="792732"/>
    <n v="792732"/>
    <n v="792732"/>
    <n v="792732"/>
    <n v="792732"/>
    <n v="3107268"/>
    <n v="0"/>
    <n v="0"/>
    <n v="0"/>
    <n v="0"/>
    <n v="0"/>
    <n v="3900000"/>
    <n v="0"/>
    <m/>
    <n v="0"/>
    <m/>
    <m/>
    <n v="0"/>
    <n v="3900000"/>
    <n v="3107268"/>
    <s v="."/>
    <s v="."/>
  </r>
  <r>
    <s v="1.1-00-2401_2411001_2444516"/>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51"/>
    <x v="120"/>
    <n v="6"/>
    <s v="MÉXICO DANZA"/>
    <n v="70000"/>
    <n v="70000"/>
    <n v="0"/>
    <n v="0"/>
    <n v="0"/>
    <n v="0"/>
    <n v="0"/>
    <n v="70000"/>
    <n v="0"/>
    <n v="0"/>
    <n v="0"/>
    <n v="0"/>
    <n v="0"/>
    <n v="70000"/>
    <n v="0"/>
    <m/>
    <n v="0"/>
    <m/>
    <m/>
    <n v="0"/>
    <n v="70000"/>
    <n v="70000"/>
    <s v="Apoyo para el impulso, rescate de las tradiciones y costumbres mexicanas "/>
    <s v="."/>
  </r>
  <r>
    <s v="1.1-00-2401_2411001_2444513"/>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51"/>
    <x v="120"/>
    <n v="3"/>
    <s v="ALDEA PASITOS"/>
    <n v="180000"/>
    <n v="180000"/>
    <n v="90000"/>
    <n v="90000"/>
    <n v="90000"/>
    <n v="90000"/>
    <n v="90000"/>
    <n v="90000"/>
    <n v="0"/>
    <n v="0"/>
    <n v="0"/>
    <n v="0"/>
    <n v="0"/>
    <n v="180000"/>
    <n v="0"/>
    <m/>
    <n v="0"/>
    <m/>
    <m/>
    <n v="0"/>
    <n v="180000"/>
    <n v="90000"/>
    <s v="Apoyo para la prestación de servicios en materia de Asistencia Social a niños  y niñas del Municipio de Tlajom ulco de Zuñiga."/>
    <s v="."/>
  </r>
  <r>
    <s v="1.1-00-2401_2411001_2444514"/>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51"/>
    <x v="120"/>
    <n v="4"/>
    <s v="FESTIVAL DEL CINE EN GUADALAJARA"/>
    <n v="300000"/>
    <n v="300000"/>
    <n v="0"/>
    <n v="0"/>
    <n v="0"/>
    <n v="0"/>
    <n v="0"/>
    <n v="300000"/>
    <n v="0"/>
    <n v="0"/>
    <n v="0"/>
    <n v="0"/>
    <n v="0"/>
    <n v="300000"/>
    <n v="0"/>
    <m/>
    <n v="0"/>
    <m/>
    <m/>
    <n v="0"/>
    <n v="300000"/>
    <n v="300000"/>
    <s v="Apoyo en la organizacion del Festival de Cine en Gaudalajara "/>
    <s v="."/>
  </r>
  <r>
    <s v="1.1-00-2401_2411001_2444510"/>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51"/>
    <x v="120"/>
    <n v="0"/>
    <s v="SIN DESCRIPCIÓN PARA DESTINOS 00"/>
    <n v="640000"/>
    <n v="640000"/>
    <n v="60000"/>
    <n v="60000"/>
    <n v="60000"/>
    <n v="0"/>
    <n v="0"/>
    <n v="580000"/>
    <n v="0"/>
    <n v="0"/>
    <n v="0"/>
    <n v="0"/>
    <n v="0"/>
    <n v="640000"/>
    <n v="0"/>
    <m/>
    <n v="0"/>
    <m/>
    <m/>
    <n v="0"/>
    <n v="640000"/>
    <n v="580000"/>
    <s v="Apoyo a las solicitudes de las  asociaciones  del Municipio de Tlajomulco"/>
    <s v="."/>
  </r>
  <r>
    <s v="1.1-00-2401_2411001_2444515"/>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51"/>
    <x v="120"/>
    <n v="5"/>
    <s v="TELETON"/>
    <n v="1000000"/>
    <n v="1000000"/>
    <n v="0"/>
    <n v="0"/>
    <n v="0"/>
    <n v="0"/>
    <n v="0"/>
    <n v="1000000"/>
    <n v="0"/>
    <n v="0"/>
    <n v="0"/>
    <n v="0"/>
    <n v="0"/>
    <n v="1000000"/>
    <n v="0"/>
    <m/>
    <n v="0"/>
    <m/>
    <m/>
    <n v="0"/>
    <n v="1000000"/>
    <n v="1000000"/>
    <s v="Apoyo para los niños discapacitados del Municipio de Tlajomulco de Zúñiga, que acuden a  la Aldea Pasitos a una Vida Mejor AC"/>
    <s v="."/>
  </r>
  <r>
    <s v="1.1-00-2401_2411001_244451XX"/>
    <s v="1.1-00-24"/>
    <x v="1"/>
    <s v="1.3.4"/>
    <s v="GOBIERNO"/>
    <s v="COORDINACION DE LA POLITICA DE GOBIERNO"/>
    <s v="FUNCIÓN PÚBLICA"/>
    <s v="E"/>
    <s v="Actividades del sector público, que realiza en for"/>
    <s v="01_24"/>
    <x v="8"/>
    <n v="1"/>
    <s v="CORRESPONSABILIDAD SOCIAL (TRANSVERSAL)"/>
    <n v="1"/>
    <s v="APOYO ECONÓMICO A PERSONAS FÍSICAS, ASOCIACIONES E INSTITUCIONES SIN FINES DE LUCRO"/>
    <s v="001_24"/>
    <s v="SECRETARÍA PARTICULAR"/>
    <s v="GASTO CORRIENTE"/>
    <x v="3"/>
    <s v="TRANSFERENCIAS, ASIGNACIONES, SUBSIDIOS Y OTRAS AYUDAS"/>
    <n v="4451"/>
    <x v="120"/>
    <s v="XX"/>
    <s v="ONU"/>
    <n v="0"/>
    <n v="0"/>
    <n v="0"/>
    <n v="0"/>
    <n v="0"/>
    <n v="0"/>
    <n v="0"/>
    <n v="0"/>
    <n v="0"/>
    <n v="0"/>
    <n v="0"/>
    <n v="0"/>
    <n v="0"/>
    <n v="1000000"/>
    <n v="1000000"/>
    <m/>
    <n v="0"/>
    <m/>
    <m/>
    <n v="0"/>
    <n v="0"/>
    <n v="0"/>
    <s v="Apoyos  solicitados para eventos culturales, artísticos, fomento de tradiciones, deportivos, de mérito y auxilio póstumo."/>
    <s v="."/>
  </r>
  <r>
    <s v="1.1-00-2402_2418007_2444519"/>
    <s v="1.1-00-24"/>
    <x v="1"/>
    <s v="1.3.4"/>
    <s v="GOBIERNO"/>
    <s v="COORDINACION DE LA POLITICA DE GOBIERNO"/>
    <s v="FUNCIÓN PÚBLICA"/>
    <s v="R"/>
    <s v="Solamente actividades específicas, distintas a las"/>
    <s v="02_24"/>
    <x v="1"/>
    <n v="1"/>
    <s v="CORRESPONSABILIDAD SOCIAL (TRANSVERSAL)"/>
    <n v="8"/>
    <s v="APOYO A INSTITUCIONES"/>
    <s v="007_24"/>
    <s v="DIRECCIÓN DE LA SECRETARÍA GENERAL"/>
    <s v="GASTO CORRIENTE"/>
    <x v="3"/>
    <s v="TRANSFERENCIAS, ASIGNACIONES, SUBSIDIOS Y OTRAS AYUDAS"/>
    <n v="4451"/>
    <x v="120"/>
    <n v="9"/>
    <s v="FIL"/>
    <n v="750000"/>
    <n v="760500"/>
    <n v="0"/>
    <n v="0"/>
    <n v="0"/>
    <n v="0"/>
    <n v="0"/>
    <n v="750000"/>
    <n v="0"/>
    <n v="0"/>
    <n v="0"/>
    <n v="10500"/>
    <n v="-10500"/>
    <n v="750000"/>
    <n v="0"/>
    <m/>
    <n v="0"/>
    <m/>
    <m/>
    <n v="0"/>
    <n v="750000"/>
    <n v="750000"/>
    <s v="COPATROCINIO Y STAND FIL 2024"/>
    <s v="."/>
  </r>
  <r>
    <s v="1.1-00-2402_2418007_24445110"/>
    <s v="1.1-00-24"/>
    <x v="1"/>
    <s v="1.3.4"/>
    <s v="GOBIERNO"/>
    <s v="COORDINACION DE LA POLITICA DE GOBIERNO"/>
    <s v="FUNCIÓN PÚBLICA"/>
    <s v="R"/>
    <s v="Solamente actividades específicas, distintas a las"/>
    <s v="02_24"/>
    <x v="1"/>
    <n v="1"/>
    <s v="CORRESPONSABILIDAD SOCIAL (TRANSVERSAL)"/>
    <n v="8"/>
    <s v="APOYO A INSTITUCIONES"/>
    <s v="007_24"/>
    <s v="DIRECCIÓN DE LA SECRETARÍA GENERAL"/>
    <s v="GASTO CORRIENTE"/>
    <x v="3"/>
    <s v="TRANSFERENCIAS, ASIGNACIONES, SUBSIDIOS Y OTRAS AYUDAS"/>
    <n v="4451"/>
    <x v="120"/>
    <n v="10"/>
    <s v="CLAD"/>
    <n v="210000"/>
    <n v="199500"/>
    <n v="0"/>
    <n v="0"/>
    <n v="0"/>
    <n v="0"/>
    <n v="0"/>
    <n v="210000"/>
    <n v="0"/>
    <n v="10500"/>
    <n v="0"/>
    <n v="0"/>
    <n v="10500"/>
    <n v="210000"/>
    <n v="0"/>
    <m/>
    <n v="0"/>
    <m/>
    <m/>
    <n v="0"/>
    <n v="210000"/>
    <n v="210000"/>
    <s v="COPATROCINIO  CLAD 2024"/>
    <s v="."/>
  </r>
  <r>
    <s v="1.1-00-2406_24526016_24445118"/>
    <s v="1.1-00-24"/>
    <x v="1"/>
    <s v="2.7.1"/>
    <s v="DESARROLLO SOCIAL"/>
    <s v="OTROS ASUNTOS SOCIALES"/>
    <s v="OTROS ASUNTOS SOCIALES"/>
    <s v="S"/>
    <s v="Definidos en el Presupuesto de Egresos y los que s"/>
    <s v="06_24"/>
    <x v="11"/>
    <n v="5"/>
    <s v="SOCIEDAD COHESIVA Y RESILENTE"/>
    <n v="26"/>
    <s v="APOYO A LAS AGENCIAS Y DELEGACIONES DEL MUNICIPIO"/>
    <s v="016_24"/>
    <s v="DESPACHO DE LA COORDINACIÓN GENERAL DE C"/>
    <s v="GASTO CORRIENTE"/>
    <x v="3"/>
    <s v="TRANSFERENCIAS, ASIGNACIONES, SUBSIDIOS Y OTRAS AYUDAS"/>
    <n v="4451"/>
    <x v="120"/>
    <n v="18"/>
    <s v="RECONSTRUCCIÓN DEL TEJIDO SOCIAL"/>
    <n v="30000000"/>
    <n v="10000000"/>
    <n v="0"/>
    <n v="0"/>
    <n v="0"/>
    <n v="0"/>
    <n v="0"/>
    <n v="30000000"/>
    <n v="0"/>
    <n v="20000000"/>
    <n v="0"/>
    <n v="0"/>
    <n v="20000000"/>
    <n v="30000000"/>
    <n v="0"/>
    <m/>
    <n v="0"/>
    <n v="0"/>
    <n v="-30000000"/>
    <n v="-30000000"/>
    <n v="0"/>
    <n v="0"/>
    <s v="SIN MODIFICACIÓN"/>
    <s v="."/>
  </r>
  <r>
    <s v="1.1-00-2402_2419007_2444810"/>
    <s v="1.1-00-24"/>
    <x v="1"/>
    <s v="1.3.4"/>
    <s v="GOBIERNO"/>
    <s v="COORDINACION DE LA POLITICA DE GOBIERNO"/>
    <s v="FUNCIÓN PÚBLICA"/>
    <s v="N"/>
    <s v=" "/>
    <s v="02_24"/>
    <x v="1"/>
    <n v="1"/>
    <s v="CORRESPONSABILIDAD SOCIAL (TRANSVERSAL)"/>
    <n v="9"/>
    <s v="FOEDEN"/>
    <s v="007_24"/>
    <s v="DIRECCIÓN DE LA SECRETARÍA GENERAL"/>
    <s v="GASTO CORRIENTE"/>
    <x v="3"/>
    <s v="TRANSFERENCIAS, ASIGNACIONES, SUBSIDIOS Y OTRAS AYUDAS"/>
    <n v="4481"/>
    <x v="121"/>
    <n v="0"/>
    <s v="SIN DESCRIPCIÓN PARA DESTINOS 00"/>
    <n v="1000000"/>
    <n v="1000000"/>
    <n v="0"/>
    <n v="0"/>
    <n v="0"/>
    <n v="0"/>
    <n v="0"/>
    <n v="1000000"/>
    <n v="0"/>
    <n v="0"/>
    <n v="0"/>
    <n v="0"/>
    <n v="0"/>
    <n v="1089485.31"/>
    <n v="89485.310000000056"/>
    <m/>
    <n v="0"/>
    <m/>
    <m/>
    <n v="0"/>
    <n v="1000000"/>
    <n v="1000000"/>
    <s v="Requerido para las contingencias Ambientales por inundaciones en el municipio"/>
    <s v="."/>
  </r>
  <r>
    <s v="1.1-00-2402_24116010_24511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APITAL"/>
    <x v="4"/>
    <s v="BIENES MUEBLES, INMUEBLES E INTANGIBLES"/>
    <n v="5111"/>
    <x v="122"/>
    <s v="0"/>
    <s v="SIN DESCRIPCIÓN PARA DESTINOS 00"/>
    <n v="0"/>
    <n v="0"/>
    <n v="0"/>
    <n v="0"/>
    <n v="0"/>
    <n v="0"/>
    <n v="0"/>
    <n v="0"/>
    <n v="0"/>
    <n v="0"/>
    <n v="0"/>
    <n v="0"/>
    <n v="0"/>
    <n v="15000"/>
    <n v="15000"/>
    <m/>
    <n v="0"/>
    <m/>
    <m/>
    <n v="0"/>
    <n v="0"/>
    <n v="0"/>
    <s v="Adquisición de materiales para la instalación de brigadas del Programa en localidades de las distintas zonas del Municipio."/>
    <s v="."/>
  </r>
  <r>
    <s v="1.1-00-2404_24618012_24511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APITAL"/>
    <x v="4"/>
    <s v="BIENES MUEBLES, INMUEBLES E INTANGIBLES"/>
    <n v="5111"/>
    <x v="122"/>
    <s v="0"/>
    <s v="SIN DESCRIPCIÓN PARA DESTINOS 00"/>
    <n v="0"/>
    <n v="0"/>
    <n v="0"/>
    <n v="0"/>
    <n v="0"/>
    <n v="0"/>
    <n v="0"/>
    <n v="0"/>
    <n v="0"/>
    <n v="0"/>
    <n v="0"/>
    <n v="0"/>
    <n v="0"/>
    <n v="320000"/>
    <n v="320000"/>
    <m/>
    <n v="0"/>
    <m/>
    <n v="204581"/>
    <n v="204581"/>
    <n v="204581"/>
    <n v="204581"/>
    <s v="."/>
    <s v="."/>
  </r>
  <r>
    <s v="1.1-00-2405_24621015_2451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111"/>
    <x v="122"/>
    <n v="0"/>
    <s v="SIN DESCRIPCIÓN PARA DESTINOS 00"/>
    <n v="1372793"/>
    <n v="1185000"/>
    <n v="534667.19999999995"/>
    <n v="61851.199999999997"/>
    <n v="61851.199999999997"/>
    <n v="61851.199999999997"/>
    <n v="61851.199999999997"/>
    <n v="838125.8"/>
    <n v="0"/>
    <n v="0"/>
    <n v="0"/>
    <n v="85687"/>
    <n v="-85687"/>
    <n v="549000"/>
    <n v="-823793"/>
    <m/>
    <n v="0"/>
    <m/>
    <n v="-800000"/>
    <n v="-800000"/>
    <n v="572793"/>
    <n v="38125.800000000047"/>
    <s v="."/>
    <s v="."/>
  </r>
  <r>
    <s v="1.1-00-2407_24339024_24511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111"/>
    <x v="122"/>
    <s v="0"/>
    <s v="SIN DESCRIPCIÓN PARA DESTINOS 00"/>
    <n v="0"/>
    <n v="0"/>
    <n v="0"/>
    <n v="0"/>
    <n v="0"/>
    <n v="0"/>
    <n v="0"/>
    <n v="0"/>
    <n v="0"/>
    <n v="0"/>
    <n v="0"/>
    <n v="0"/>
    <n v="0"/>
    <n v="150000"/>
    <n v="150000"/>
    <m/>
    <n v="0"/>
    <m/>
    <m/>
    <n v="0"/>
    <n v="0"/>
    <n v="0"/>
    <s v="COMPRA DE MUEBLES PARA OFICINA, SaLAS DE ESPERA Y CONSULTORIOS DE TODAS LAS UNIDADES DE SALUD PUBLICA."/>
    <s v="CONCENTRADA"/>
  </r>
  <r>
    <s v="1.1-00-2408_24741025_24511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APITAL"/>
    <x v="4"/>
    <s v="BIENES MUEBLES, INMUEBLES E INTANGIBLES"/>
    <n v="5111"/>
    <x v="122"/>
    <s v="0"/>
    <s v="SIN DESCRIPCIÓN PARA DESTINOS 00"/>
    <n v="0"/>
    <n v="0"/>
    <n v="0"/>
    <n v="0"/>
    <n v="0"/>
    <n v="0"/>
    <n v="0"/>
    <n v="0"/>
    <n v="0"/>
    <n v="0"/>
    <n v="0"/>
    <n v="0"/>
    <n v="0"/>
    <n v="200000"/>
    <n v="200000"/>
    <m/>
    <n v="0"/>
    <m/>
    <m/>
    <n v="0"/>
    <n v="0"/>
    <n v="0"/>
    <s v="MOBILIARIO ACADEMIA DE POLICIA"/>
    <s v="."/>
  </r>
  <r>
    <s v="1.1-00-2411_24649031_24511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111"/>
    <x v="122"/>
    <s v="0"/>
    <s v="SIN DESCRIPCIÓN PARA DESTINOS 00"/>
    <n v="0"/>
    <n v="0"/>
    <n v="0"/>
    <n v="0"/>
    <n v="0"/>
    <n v="0"/>
    <n v="0"/>
    <n v="0"/>
    <n v="0"/>
    <n v="0"/>
    <n v="0"/>
    <n v="0"/>
    <n v="0"/>
    <n v="300000"/>
    <n v="300000"/>
    <m/>
    <n v="0"/>
    <m/>
    <m/>
    <n v="0"/>
    <n v="0"/>
    <n v="0"/>
    <s v="Anaques y archiveros para CATS"/>
    <s v="CONCENTRADA LOS MUEBLES SON DE OFICIALIA MAYOR"/>
  </r>
  <r>
    <s v="1.1-00-2409_24842026_24512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APITAL"/>
    <x v="4"/>
    <s v="BIENES MUEBLES, INMUEBLES E INTANGIBLES"/>
    <n v="5121"/>
    <x v="123"/>
    <n v="0"/>
    <s v="SIN DESCRIPCIÓN PARA DESTINOS 00"/>
    <n v="100000"/>
    <n v="100000"/>
    <n v="0"/>
    <n v="0"/>
    <n v="0"/>
    <n v="0"/>
    <n v="0"/>
    <n v="100000"/>
    <n v="0"/>
    <n v="0"/>
    <n v="0"/>
    <n v="0"/>
    <n v="0"/>
    <n v="100000"/>
    <n v="0"/>
    <m/>
    <n v="0"/>
    <m/>
    <n v="-100000"/>
    <n v="-100000"/>
    <n v="0"/>
    <n v="0"/>
    <s v="para la adquisición de toldos para las ferias del empleo"/>
    <s v="."/>
  </r>
  <r>
    <s v="1.1-00-2405_24621015_24512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121"/>
    <x v="123"/>
    <n v="0"/>
    <s v="SIN DESCRIPCIÓN PARA DESTINOS 00"/>
    <n v="228520"/>
    <n v="0"/>
    <n v="223880"/>
    <n v="0"/>
    <n v="0"/>
    <n v="0"/>
    <n v="0"/>
    <n v="228520"/>
    <n v="0"/>
    <n v="228520"/>
    <n v="0"/>
    <n v="0"/>
    <n v="228520"/>
    <n v="0"/>
    <n v="-228520"/>
    <m/>
    <n v="0"/>
    <m/>
    <m/>
    <n v="0"/>
    <n v="228520"/>
    <n v="4640"/>
    <s v="."/>
    <m/>
  </r>
  <r>
    <s v="1.1-00-2402_2417007_24515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APITAL"/>
    <x v="4"/>
    <s v="BIENES MUEBLES, INMUEBLES E INTANGIBLES"/>
    <n v="5151"/>
    <x v="124"/>
    <n v="0"/>
    <s v="SIN DESCRIPCIÓN PARA DESTINOS 00"/>
    <n v="0"/>
    <n v="0"/>
    <n v="0"/>
    <n v="0"/>
    <n v="0"/>
    <n v="0"/>
    <n v="0"/>
    <n v="0"/>
    <n v="0"/>
    <n v="0"/>
    <n v="0"/>
    <n v="0"/>
    <n v="0"/>
    <n v="400000"/>
    <n v="400000"/>
    <m/>
    <n v="0"/>
    <m/>
    <m/>
    <n v="0"/>
    <n v="0"/>
    <n v="0"/>
    <s v="5 EQUIPOS DE COMPUTO REQUERIDOS PARA FORTALECIMIENTO DE GESTION DE LA SECRETARIA GENERAL Y ACTAS E INTEGRACION SERVIDOR Y SCANER  PARA ARCHIVO GENERAL DEL MUNICIPIO, "/>
    <s v="PARTIDA CONCENTRADA"/>
  </r>
  <r>
    <s v="1.1-00-2402_24311009_2451510"/>
    <s v="1.1-00-24"/>
    <x v="1"/>
    <s v="1.7.2"/>
    <s v="GOBIERNO"/>
    <s v="ASUNTOS DE ORDEN PÚBLICO Y DE SEGURIDAD INTERIOR "/>
    <s v="PROTECCIÓN CIVIL"/>
    <s v="E"/>
    <s v="Actividades del sector público, que realiza en for"/>
    <s v="02_24"/>
    <x v="1"/>
    <n v="3"/>
    <s v="INFRAESTRUCTURA Y SERVICIOS PÚBLICOS"/>
    <n v="11"/>
    <s v="ADMINISTRACIÓN CENTRAL DE PROTECCIÓN CIVIL Y BOMBEROS"/>
    <s v="009_24"/>
    <s v="DIRECCIÓN GENERAL ADJUNTA DE PROTECCIÓN"/>
    <s v="GASTO CAPITAL"/>
    <x v="4"/>
    <s v="BIENES MUEBLES, INMUEBLES E INTANGIBLES"/>
    <n v="5151"/>
    <x v="124"/>
    <s v="0"/>
    <s v="SIN DESCRIPCIÓN PARA DESTINOS 00"/>
    <n v="0"/>
    <n v="0"/>
    <n v="0"/>
    <n v="0"/>
    <n v="0"/>
    <n v="0"/>
    <n v="0"/>
    <n v="0"/>
    <n v="0"/>
    <n v="0"/>
    <n v="0"/>
    <n v="0"/>
    <n v="0"/>
    <n v="200000"/>
    <n v="200000"/>
    <m/>
    <n v="0"/>
    <m/>
    <m/>
    <n v="0"/>
    <n v="0"/>
    <n v="0"/>
    <s v="Se solicita la asignación de techo presupuestal para continuar con la resegunda etapoara de renovacion de equipo de computo y tecnologias de la información, las cuales fortalecera al buen desarrollo de las actividades del personal asignado a las areas de Gestión Integral de Riesgos, Dirección Administrativa así como el área de capacitación con el objetivo de contar con equipo adecuado para la atención de usuarios"/>
    <s v="."/>
  </r>
  <r>
    <s v="1.1-00-2404_24618012_24515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APITAL"/>
    <x v="4"/>
    <s v="BIENES MUEBLES, INMUEBLES E INTANGIBLES"/>
    <n v="5151"/>
    <x v="124"/>
    <s v="0"/>
    <s v="SIN DESCRIPCIÓN PARA DESTINOS 00"/>
    <n v="0"/>
    <n v="0"/>
    <n v="0"/>
    <n v="0"/>
    <n v="0"/>
    <n v="0"/>
    <n v="0"/>
    <n v="0"/>
    <n v="0"/>
    <n v="0"/>
    <n v="0"/>
    <n v="0"/>
    <n v="0"/>
    <n v="332880.39"/>
    <n v="332880.39"/>
    <m/>
    <n v="0"/>
    <n v="30000"/>
    <m/>
    <n v="30000"/>
    <n v="30000"/>
    <n v="30000"/>
    <s v="."/>
    <s v="."/>
  </r>
  <r>
    <s v="1.1-00-2408_24741025_2451510"/>
    <s v="1.1-00-24"/>
    <x v="1"/>
    <s v="1.7.1"/>
    <s v="GOBIERNO"/>
    <s v="ASUNTOS DE ORDEN PÚBLICO Y DE SEGURIDAD INTERIOR "/>
    <s v="POLICÍA"/>
    <s v="R"/>
    <s v="Solamente actividades específicas, distintas a las"/>
    <s v="08_24"/>
    <x v="7"/>
    <n v="7"/>
    <s v="SEGURIDAD CIUDADANA"/>
    <n v="41"/>
    <s v="EQUIPAMIENTO"/>
    <s v="025_24"/>
    <s v="DESPACHO DE LA COMISARÍA DE LA POLICÍA P"/>
    <s v="GASTO CAPITAL"/>
    <x v="4"/>
    <s v="BIENES MUEBLES, INMUEBLES E INTANGIBLES"/>
    <n v="5151"/>
    <x v="124"/>
    <s v="0"/>
    <s v="SIN DESCRIPCIÓN PARA DESTINOS 00"/>
    <n v="0"/>
    <n v="0"/>
    <n v="0"/>
    <n v="0"/>
    <n v="0"/>
    <n v="0"/>
    <n v="0"/>
    <n v="0"/>
    <n v="0"/>
    <n v="0"/>
    <n v="0"/>
    <n v="0"/>
    <n v="0"/>
    <n v="80000"/>
    <n v="80000"/>
    <m/>
    <n v="0"/>
    <m/>
    <m/>
    <n v="0"/>
    <n v="0"/>
    <n v="0"/>
    <s v="EQUIPOS DE COMPUTO"/>
    <s v="."/>
  </r>
  <r>
    <s v="1.1-00-2411_24649031_24515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151"/>
    <x v="124"/>
    <n v="0"/>
    <s v="SIN DESCRIPCIÓN PARA DESTINOS 00"/>
    <n v="968700"/>
    <n v="645000"/>
    <n v="749769.74"/>
    <n v="749769.74"/>
    <n v="447057.04"/>
    <n v="239876.4"/>
    <n v="239876.4"/>
    <n v="218930.26"/>
    <n v="0"/>
    <n v="63700"/>
    <n v="0"/>
    <n v="0"/>
    <n v="63700"/>
    <n v="11123400"/>
    <n v="10154700"/>
    <m/>
    <n v="0"/>
    <m/>
    <m/>
    <n v="0"/>
    <n v="968700"/>
    <n v="218930.26"/>
    <s v="equipo de cómputo para la CGGIIG (600,000) Y equipos de cómputo para CATS (260,000) Nuevo Edificio del C4 (30 mdp) 13 escáner para CATS (257,400)"/>
    <s v="."/>
  </r>
  <r>
    <s v="1.1-00-2402_24114010_24519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APITAL"/>
    <x v="4"/>
    <s v="BIENES MUEBLES, INMUEBLES E INTANGIBLES"/>
    <n v="5191"/>
    <x v="125"/>
    <n v="0"/>
    <s v="SIN DESCRIPCIÓN PARA DESTINOS 00"/>
    <n v="25000"/>
    <n v="0"/>
    <n v="24821.68"/>
    <n v="24821.68"/>
    <n v="5797.68"/>
    <n v="0"/>
    <n v="0"/>
    <n v="178.31999999999971"/>
    <n v="0"/>
    <n v="57000"/>
    <n v="0"/>
    <n v="0"/>
    <n v="57000"/>
    <n v="0"/>
    <n v="-25000"/>
    <m/>
    <n v="0"/>
    <m/>
    <m/>
    <n v="0"/>
    <n v="25000"/>
    <n v="178.31999999999971"/>
    <s v="."/>
    <s v="."/>
  </r>
  <r>
    <s v="1.1-00-2405_24621015_24519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191"/>
    <x v="125"/>
    <n v="0"/>
    <s v="SIN DESCRIPCIÓN PARA DESTINOS 00"/>
    <n v="68041"/>
    <n v="68041"/>
    <n v="35517.79"/>
    <n v="35517.79"/>
    <n v="13593.79"/>
    <n v="13593.79"/>
    <n v="13593.79"/>
    <n v="32523.21"/>
    <n v="0"/>
    <n v="0"/>
    <n v="0"/>
    <n v="0"/>
    <n v="0"/>
    <n v="68041"/>
    <n v="0"/>
    <m/>
    <n v="0"/>
    <m/>
    <m/>
    <n v="0"/>
    <n v="68041"/>
    <n v="32523.21"/>
    <s v="."/>
    <s v="."/>
  </r>
  <r>
    <s v="1.1-00-2411_24649031_24519131"/>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191"/>
    <x v="125"/>
    <n v="31"/>
    <s v="EXPEDICION DE PASAPORTES"/>
    <n v="1135081"/>
    <n v="1135081"/>
    <n v="130500"/>
    <n v="130500"/>
    <n v="130500"/>
    <n v="0"/>
    <n v="0"/>
    <n v="1004581"/>
    <n v="0"/>
    <n v="0"/>
    <n v="0"/>
    <n v="0"/>
    <n v="0"/>
    <n v="7212000"/>
    <n v="6076919"/>
    <m/>
    <n v="0"/>
    <m/>
    <n v="-1004581"/>
    <n v="-1004581"/>
    <n v="130500"/>
    <n v="0"/>
    <s v="."/>
    <s v="SE ALCANZA A EJERCER?"/>
  </r>
  <r>
    <s v="1.1-00-2417_24456037_24519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APITAL"/>
    <x v="4"/>
    <s v="BIENES MUEBLES, INMUEBLES E INTANGIBLES"/>
    <n v="5191"/>
    <x v="125"/>
    <n v="0"/>
    <s v="SIN DESCRIPCIÓN PARA DESTINOS 00"/>
    <n v="0"/>
    <n v="0"/>
    <n v="29889.72"/>
    <n v="29889.72"/>
    <n v="29889.72"/>
    <n v="0"/>
    <n v="0"/>
    <n v="-29889.72"/>
    <n v="0"/>
    <n v="0"/>
    <n v="0"/>
    <n v="0"/>
    <n v="0"/>
    <n v="0"/>
    <n v="0"/>
    <m/>
    <n v="0"/>
    <m/>
    <n v="32000"/>
    <n v="32000"/>
    <n v="32000"/>
    <n v="2110.2799999999988"/>
    <s v="."/>
    <s v="."/>
  </r>
  <r>
    <s v="1.1-00-2405_24621015_2452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211"/>
    <x v="126"/>
    <n v="0"/>
    <s v="SIN DESCRIPCIÓN PARA DESTINOS 00"/>
    <n v="0"/>
    <n v="0"/>
    <n v="29232"/>
    <n v="0"/>
    <n v="0"/>
    <n v="0"/>
    <n v="0"/>
    <n v="-29232"/>
    <n v="0"/>
    <n v="0"/>
    <n v="0"/>
    <n v="0"/>
    <n v="0"/>
    <n v="0"/>
    <n v="0"/>
    <m/>
    <n v="0"/>
    <m/>
    <n v="150000"/>
    <n v="150000"/>
    <n v="150000"/>
    <n v="120768"/>
    <s v="."/>
    <s v="."/>
  </r>
  <r>
    <s v="1.1-00-2411_24649031_24521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211"/>
    <x v="126"/>
    <s v="0"/>
    <s v="SIN DESCRIPCIÓN PARA DESTINOS 00"/>
    <n v="0"/>
    <n v="0"/>
    <n v="14704.71"/>
    <n v="14704.71"/>
    <n v="0"/>
    <n v="0"/>
    <n v="0"/>
    <n v="-14704.71"/>
    <n v="0"/>
    <n v="0"/>
    <n v="0"/>
    <n v="0"/>
    <n v="0"/>
    <n v="45000"/>
    <n v="45000"/>
    <m/>
    <n v="14704.71"/>
    <m/>
    <m/>
    <n v="14704.71"/>
    <n v="14704.71"/>
    <n v="0"/>
    <s v="Equipo para sonido ambiental en Cabecera y puntos foráneos del CATS"/>
    <s v="."/>
  </r>
  <r>
    <s v="1.1-00-2402_24114010_24523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APITAL"/>
    <x v="4"/>
    <s v="BIENES MUEBLES, INMUEBLES E INTANGIBLES"/>
    <n v="5231"/>
    <x v="127"/>
    <n v="0"/>
    <s v="SIN DESCRIPCIÓN PARA DESTINOS 00"/>
    <n v="0"/>
    <n v="125000"/>
    <n v="0"/>
    <n v="0"/>
    <n v="0"/>
    <n v="0"/>
    <n v="0"/>
    <n v="0"/>
    <n v="0"/>
    <n v="0"/>
    <n v="0"/>
    <n v="125000"/>
    <n v="-125000"/>
    <n v="125000"/>
    <n v="125000"/>
    <m/>
    <n v="0"/>
    <m/>
    <m/>
    <n v="0"/>
    <n v="0"/>
    <n v="0"/>
    <s v="camara de video vigilancia incluir disco duro, dvr y materiales de instalacion, configuracion y puesto"/>
    <s v="."/>
  </r>
  <r>
    <s v="1.1-00-2411_24649031_24523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231"/>
    <x v="127"/>
    <n v="0"/>
    <s v="SIN DESCRIPCIÓN PARA DESTINOS 00"/>
    <n v="305700"/>
    <n v="147400"/>
    <n v="1269.28"/>
    <n v="1269.28"/>
    <n v="0"/>
    <n v="0"/>
    <n v="0"/>
    <n v="304430.71999999997"/>
    <n v="0"/>
    <n v="0"/>
    <n v="0"/>
    <n v="12000"/>
    <n v="-12000"/>
    <n v="147400"/>
    <n v="-158300"/>
    <m/>
    <n v="0"/>
    <m/>
    <n v="30000"/>
    <n v="30000"/>
    <n v="335700"/>
    <n v="334430.71999999997"/>
    <s v="cámaras de video vigilancia"/>
    <s v="."/>
  </r>
  <r>
    <s v="1.1-00-2407_24339024_24531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311"/>
    <x v="128"/>
    <n v="0"/>
    <s v="SIN DESCRIPCIÓN PARA DESTINOS 00"/>
    <n v="3966039"/>
    <n v="2000000"/>
    <n v="1867531.56"/>
    <n v="1867531.56"/>
    <n v="1867531.56"/>
    <n v="1693158.04"/>
    <n v="1693158.04"/>
    <n v="2098507.44"/>
    <n v="0"/>
    <n v="1966039"/>
    <n v="0"/>
    <n v="0"/>
    <n v="1966039"/>
    <n v="3966039"/>
    <n v="0"/>
    <m/>
    <n v="0"/>
    <m/>
    <m/>
    <n v="0"/>
    <n v="3966039"/>
    <n v="2098507.44"/>
    <s v="COMPRA DE EQUIPO MEDICO PARA LA OPERATIVAD DE LAS UNIDADES DE LA DIRECCION DE SALUD ´PUBLICA"/>
    <s v="."/>
  </r>
  <r>
    <s v="1.1-00-2409_24842026_24531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APITAL"/>
    <x v="4"/>
    <s v="BIENES MUEBLES, INMUEBLES E INTANGIBLES"/>
    <n v="5311"/>
    <x v="128"/>
    <n v="0"/>
    <s v="SIN DESCRIPCIÓN PARA DESTINOS 00"/>
    <n v="250000"/>
    <n v="250000"/>
    <n v="115574.8"/>
    <n v="115574.8"/>
    <n v="115574.8"/>
    <n v="0"/>
    <n v="0"/>
    <n v="134425.20000000001"/>
    <n v="0"/>
    <n v="0"/>
    <n v="0"/>
    <n v="0"/>
    <n v="0"/>
    <n v="250000"/>
    <n v="0"/>
    <m/>
    <n v="0"/>
    <m/>
    <m/>
    <n v="0"/>
    <n v="250000"/>
    <n v="134425.20000000001"/>
    <s v="para la adquisición de un equipo de ultrasonido equino y un equipo de extracción de dientes de lobo para equinos."/>
    <s v="."/>
  </r>
  <r>
    <s v="1.1-00-2417_24456037_24531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APITAL"/>
    <x v="4"/>
    <s v="BIENES MUEBLES, INMUEBLES E INTANGIBLES"/>
    <n v="5311"/>
    <x v="128"/>
    <n v="0"/>
    <s v="SIN DESCRIPCIÓN PARA DESTINOS 00"/>
    <n v="227000"/>
    <n v="200000"/>
    <n v="224576"/>
    <n v="224576"/>
    <n v="224576"/>
    <n v="0"/>
    <n v="0"/>
    <n v="2424"/>
    <n v="0"/>
    <n v="27000"/>
    <n v="0"/>
    <n v="0"/>
    <n v="27000"/>
    <n v="200000"/>
    <n v="-27000"/>
    <m/>
    <n v="0"/>
    <m/>
    <m/>
    <n v="0"/>
    <n v="227000"/>
    <n v="2424"/>
    <s v="Compra de Rayos X para una mejor atención a los animales de compañía y fauna silvestre del Municipio. "/>
    <s v="."/>
  </r>
  <r>
    <s v="1.1-00-2407_24339024_24532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321"/>
    <x v="129"/>
    <n v="0"/>
    <s v="SIN DESCRIPCIÓN PARA DESTINOS 00"/>
    <n v="1005112"/>
    <n v="1005112"/>
    <n v="866814.64"/>
    <n v="259740.24"/>
    <n v="0"/>
    <n v="0"/>
    <n v="0"/>
    <n v="138297.35999999999"/>
    <n v="0"/>
    <n v="0"/>
    <n v="0"/>
    <n v="0"/>
    <n v="0"/>
    <n v="1005112"/>
    <n v="0"/>
    <m/>
    <n v="0"/>
    <m/>
    <m/>
    <n v="0"/>
    <n v="1005112"/>
    <n v="138297.35999999999"/>
    <s v="COMPRA DE INSTRUMENTAL MEDICO PARA LA OPERATIVAD DE LAS UNIDADES DE LA DIRECCION DE SALUD PUBLICA"/>
    <s v="."/>
  </r>
  <r>
    <s v="1.1-00-2417_24456037_24532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APITAL"/>
    <x v="4"/>
    <s v="BIENES MUEBLES, INMUEBLES E INTANGIBLES"/>
    <n v="5321"/>
    <x v="129"/>
    <n v="0"/>
    <s v="SIN DESCRIPCIÓN PARA DESTINOS 00"/>
    <n v="55000"/>
    <n v="100000"/>
    <n v="43420.77"/>
    <n v="16262.85"/>
    <n v="0"/>
    <n v="0"/>
    <n v="0"/>
    <n v="11579.230000000003"/>
    <n v="0"/>
    <n v="0"/>
    <n v="0"/>
    <n v="45000"/>
    <n v="-45000"/>
    <n v="100000"/>
    <n v="45000"/>
    <m/>
    <n v="0"/>
    <m/>
    <m/>
    <n v="0"/>
    <n v="55000"/>
    <n v="11579.230000000003"/>
    <s v="Compra de instrumental y equipo médico para equipar la Clinica de Pequeñas Especies que se abrirá en el Centro Multidisciplinario El Valle, así como instrumental médico para la Jefatura de Control y Maltrato Animal y para la Unidad de Rescate de Fauna Silvestre."/>
    <s v="."/>
  </r>
  <r>
    <s v="2.6-05-2405_24621015_2454110"/>
    <s v="2.6-05-24"/>
    <x v="5"/>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411"/>
    <x v="130"/>
    <n v="0"/>
    <s v="SIN DESCRIPCIÓN PARA DESTINOS 00"/>
    <n v="0"/>
    <n v="0"/>
    <n v="454720"/>
    <n v="0"/>
    <n v="0"/>
    <n v="0"/>
    <n v="0"/>
    <n v="-454720"/>
    <n v="0"/>
    <n v="0"/>
    <n v="0"/>
    <n v="0"/>
    <n v="0"/>
    <n v="0"/>
    <n v="0"/>
    <m/>
    <n v="0"/>
    <n v="550000"/>
    <n v="1600000"/>
    <n v="2150000"/>
    <n v="2150000"/>
    <n v="1695280"/>
    <s v="."/>
    <s v="."/>
  </r>
  <r>
    <s v="1.1-00-2409_24842026_24545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APITAL"/>
    <x v="4"/>
    <s v="BIENES MUEBLES, INMUEBLES E INTANGIBLES"/>
    <n v="5451"/>
    <x v="131"/>
    <n v="0"/>
    <s v="SIN DESCRIPCIÓN PARA DESTINOS 00"/>
    <n v="0"/>
    <n v="120000"/>
    <n v="0"/>
    <n v="0"/>
    <n v="0"/>
    <n v="0"/>
    <n v="0"/>
    <n v="0"/>
    <n v="0"/>
    <n v="0"/>
    <n v="0"/>
    <n v="120000"/>
    <n v="-120000"/>
    <n v="120000"/>
    <n v="120000"/>
    <m/>
    <n v="0"/>
    <m/>
    <m/>
    <n v="0"/>
    <n v="0"/>
    <n v="0"/>
    <s v="."/>
    <s v="."/>
  </r>
  <r>
    <s v="1.1-00-2407_24333019_24561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APITAL"/>
    <x v="4"/>
    <s v="BIENES MUEBLES, INMUEBLES E INTANGIBLES"/>
    <n v="5611"/>
    <x v="132"/>
    <n v="0"/>
    <s v="SIN DESCRIPCIÓN PARA DESTINOS 00"/>
    <n v="79584.960000000006"/>
    <n v="70064.399999999994"/>
    <n v="34442.42"/>
    <n v="34442.42"/>
    <n v="34442.42"/>
    <n v="28728.91"/>
    <n v="28728.91"/>
    <n v="45142.540000000008"/>
    <n v="0"/>
    <n v="34260.28"/>
    <n v="0"/>
    <n v="24739.72"/>
    <n v="9520.56"/>
    <n v="70064.399999999994"/>
    <n v="-9520.5600000000122"/>
    <m/>
    <n v="0"/>
    <m/>
    <n v="-45142.54"/>
    <n v="-45142.54"/>
    <n v="34442.420000000006"/>
    <n v="0"/>
    <s v="Compra de bombas de riego de lapiz, bombas de alto caballaje, bombas sumergibles, y bombas de mochila para fumigar  Solicito un aprox de $200,000  mil para esta partida ya que  se requiere comprar mas de este material para las plazas publicas, unidades deportivas del municipio"/>
    <s v="."/>
  </r>
  <r>
    <s v="1.1-00-2407_24236022_2456110"/>
    <s v="1.1-00-24"/>
    <x v="1"/>
    <s v="2.2.7"/>
    <s v="DESARROLLO SOCIAL"/>
    <s v="VIVIENDA Y SERVICIOS A LA COMUNIDAD"/>
    <s v="DESARROLLO REGIONAL"/>
    <s v="E"/>
    <s v="Actividades del sector público, que realiza en for"/>
    <s v="07_24"/>
    <x v="5"/>
    <n v="2"/>
    <s v="GESTIÓN INTEGRAL DEL AGUA"/>
    <n v="36"/>
    <s v="SUMINISTRO DE AGUA"/>
    <s v="022_24"/>
    <s v="DIRECCIÓN GENERAL DE AGUA POTABLE Y SANE"/>
    <s v="GASTO CAPITAL"/>
    <x v="4"/>
    <s v="BIENES MUEBLES, INMUEBLES E INTANGIBLES"/>
    <n v="5611"/>
    <x v="132"/>
    <n v="0"/>
    <s v="SIN DESCRIPCIÓN PARA DESTINOS 00"/>
    <n v="128500"/>
    <n v="128500"/>
    <n v="0"/>
    <n v="0"/>
    <n v="0"/>
    <n v="0"/>
    <n v="0"/>
    <n v="128500"/>
    <n v="0"/>
    <n v="0"/>
    <n v="0"/>
    <n v="0"/>
    <n v="0"/>
    <n v="128500"/>
    <n v="0"/>
    <m/>
    <n v="0"/>
    <m/>
    <m/>
    <n v="0"/>
    <n v="128500"/>
    <n v="128500"/>
    <s v="BOMBAS BARQUEÑAS"/>
    <s v="."/>
  </r>
  <r>
    <s v="1.1-00-2417_24456037_24561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APITAL"/>
    <x v="4"/>
    <s v="BIENES MUEBLES, INMUEBLES E INTANGIBLES"/>
    <n v="5611"/>
    <x v="132"/>
    <n v="0"/>
    <s v="SIN DESCRIPCIÓN PARA DESTINOS 00"/>
    <n v="13000"/>
    <n v="0"/>
    <n v="12191.6"/>
    <n v="12191.6"/>
    <n v="0"/>
    <n v="0"/>
    <n v="0"/>
    <n v="808.39999999999964"/>
    <n v="0"/>
    <n v="13000"/>
    <n v="0"/>
    <n v="0"/>
    <n v="13000"/>
    <n v="0"/>
    <n v="-13000"/>
    <m/>
    <n v="0"/>
    <m/>
    <m/>
    <n v="0"/>
    <n v="13000"/>
    <n v="808.39999999999964"/>
    <s v="."/>
    <s v="."/>
  </r>
  <r>
    <s v="1.1-00-2407_24339024_24562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621"/>
    <x v="133"/>
    <n v="0"/>
    <s v="SIN DESCRIPCIÓN PARA DESTINOS 00"/>
    <n v="40000"/>
    <n v="90000"/>
    <n v="0"/>
    <n v="0"/>
    <n v="0"/>
    <n v="0"/>
    <n v="0"/>
    <n v="40000"/>
    <n v="0"/>
    <n v="0"/>
    <n v="0"/>
    <n v="0"/>
    <n v="0"/>
    <n v="90000"/>
    <n v="50000"/>
    <m/>
    <n v="0"/>
    <m/>
    <m/>
    <n v="0"/>
    <n v="40000"/>
    <n v="40000"/>
    <s v="COMPRA DE EQUIPO CONTRA INCENDIOS"/>
    <s v="."/>
  </r>
  <r>
    <s v="1.1-00-2417_24456037_24562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APITAL"/>
    <x v="4"/>
    <s v="BIENES MUEBLES, INMUEBLES E INTANGIBLES"/>
    <n v="5621"/>
    <x v="133"/>
    <n v="0"/>
    <s v="SIN DESCRIPCIÓN PARA DESTINOS 00"/>
    <n v="5000"/>
    <n v="0"/>
    <n v="25254"/>
    <n v="25254"/>
    <n v="25254"/>
    <n v="0"/>
    <n v="0"/>
    <n v="-20254"/>
    <n v="0"/>
    <n v="5000"/>
    <n v="0"/>
    <n v="0"/>
    <n v="5000"/>
    <n v="0"/>
    <n v="-5000"/>
    <m/>
    <n v="0"/>
    <m/>
    <n v="24000"/>
    <n v="24000"/>
    <n v="29000"/>
    <n v="3746"/>
    <s v="."/>
    <s v="."/>
  </r>
  <r>
    <s v="1.1-00-2407_24333019_24563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APITAL"/>
    <x v="4"/>
    <s v="BIENES MUEBLES, INMUEBLES E INTANGIBLES"/>
    <n v="5631"/>
    <x v="134"/>
    <n v="0"/>
    <s v="SIN DESCRIPCIÓN PARA DESTINOS 00"/>
    <n v="11504.72"/>
    <n v="45765"/>
    <n v="0"/>
    <n v="0"/>
    <n v="0"/>
    <n v="0"/>
    <n v="0"/>
    <n v="11504.72"/>
    <n v="0"/>
    <n v="0"/>
    <n v="0"/>
    <n v="34260.28"/>
    <n v="-34260.28"/>
    <n v="45765"/>
    <n v="34260.28"/>
    <m/>
    <n v="0"/>
    <m/>
    <n v="-11504.72"/>
    <n v="-11504.72"/>
    <n v="0"/>
    <n v="0"/>
    <s v="Para la compra de una maquina revolvedora y yna planta de luz  costo aprox $35,000 y la revolvedora 59.000  para las diferentes areas de mantenimiento de vialidades"/>
    <s v="."/>
  </r>
  <r>
    <s v="1.1-00-2405_24621015_24564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641"/>
    <x v="135"/>
    <n v="0"/>
    <s v="SIN DESCRIPCIÓN PARA DESTINOS 00"/>
    <n v="133632.64000000001"/>
    <n v="61745.64"/>
    <n v="123839.98"/>
    <n v="123839.98"/>
    <n v="0"/>
    <n v="0"/>
    <n v="0"/>
    <n v="9792.660000000018"/>
    <n v="0"/>
    <n v="71887"/>
    <n v="0"/>
    <n v="0"/>
    <n v="71887"/>
    <n v="61745.64"/>
    <n v="-71887.000000000015"/>
    <m/>
    <n v="0"/>
    <m/>
    <m/>
    <n v="0"/>
    <n v="133632.64000000001"/>
    <n v="9792.660000000018"/>
    <s v="."/>
    <s v="."/>
  </r>
  <r>
    <s v="1.1-00-2407_24339024_24564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641"/>
    <x v="135"/>
    <n v="0"/>
    <s v="SIN DESCRIPCIÓN PARA DESTINOS 00"/>
    <n v="30000"/>
    <n v="400000"/>
    <n v="26448"/>
    <n v="26448"/>
    <n v="8352"/>
    <n v="8352"/>
    <n v="8352"/>
    <n v="3552"/>
    <n v="0"/>
    <n v="0"/>
    <n v="0"/>
    <n v="0"/>
    <n v="0"/>
    <n v="400000"/>
    <n v="370000"/>
    <m/>
    <n v="0"/>
    <m/>
    <m/>
    <n v="0"/>
    <n v="30000"/>
    <n v="3552"/>
    <s v="COMPRAS DE AIRES ACONDICIONADOS PARA LOS CONSULTORIOS DE LAS UNIDADES DE SALUD PUBLICA"/>
    <s v="."/>
  </r>
  <r>
    <s v="2.6-05-2411_24649031_2456510"/>
    <s v="2.6-05-24"/>
    <x v="5"/>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651"/>
    <x v="136"/>
    <n v="0"/>
    <s v="SIN DESCRIPCIÓN PARA DESTINOS 00"/>
    <n v="0"/>
    <n v="0"/>
    <n v="48720"/>
    <n v="0"/>
    <n v="0"/>
    <n v="0"/>
    <n v="0"/>
    <n v="-48720"/>
    <n v="0"/>
    <n v="0"/>
    <n v="0"/>
    <n v="0"/>
    <n v="0"/>
    <n v="0"/>
    <n v="0"/>
    <m/>
    <n v="0"/>
    <n v="50000"/>
    <m/>
    <n v="50000"/>
    <n v="50000"/>
    <n v="1280"/>
    <s v="."/>
    <s v="."/>
  </r>
  <r>
    <s v="1.1-00-2401_2466006_2456510"/>
    <s v="1.1-00-24"/>
    <x v="1"/>
    <s v="1.3.4"/>
    <s v="GOBIERNO"/>
    <s v="COORDINACION DE LA POLITICA DE GOBIERNO"/>
    <s v="FUNCIÓN PÚBLICA"/>
    <s v="P"/>
    <s v="Actividades destinadas al desarrollo de programas "/>
    <s v="01_24"/>
    <x v="8"/>
    <n v="6"/>
    <s v="GOBIERNO EFECTIVO"/>
    <n v="6"/>
    <s v="PROCESOS ESTADISTICOS DEL MUNICIPIO"/>
    <s v="006_24"/>
    <s v="DIRECCIÓN GENERAL DE CENSOS Y ESTADISTIC"/>
    <s v="GASTO CAPITAL"/>
    <x v="4"/>
    <s v="BIENES MUEBLES, INMUEBLES E INTANGIBLES"/>
    <n v="5651"/>
    <x v="136"/>
    <n v="0"/>
    <s v="SIN DESCRIPCIÓN PARA DESTINOS 00"/>
    <n v="0"/>
    <n v="0"/>
    <n v="0"/>
    <n v="0"/>
    <n v="0"/>
    <n v="0"/>
    <n v="0"/>
    <n v="0"/>
    <n v="0"/>
    <n v="0"/>
    <n v="0"/>
    <n v="0"/>
    <n v="0"/>
    <n v="90000"/>
    <n v="90000"/>
    <m/>
    <n v="0"/>
    <m/>
    <m/>
    <n v="0"/>
    <n v="0"/>
    <n v="0"/>
    <s v="."/>
    <s v="ok"/>
  </r>
  <r>
    <s v="1.1-00-2402_24312009_2456510"/>
    <s v="1.1-00-24"/>
    <x v="1"/>
    <s v="1.7.2"/>
    <s v="GOBIERNO"/>
    <s v="ASUNTOS DE ORDEN PÚBLICO Y DE SEGURIDAD INTERIOR "/>
    <s v="PROTECCIÓN CIVIL"/>
    <s v="E"/>
    <s v="Actividades del sector público, que realiza en for"/>
    <s v="02_24"/>
    <x v="1"/>
    <n v="3"/>
    <s v="INFRAESTRUCTURA Y SERVICIOS PÚBLICOS"/>
    <n v="12"/>
    <s v="EQUIPOS DE PROTECCIÓN  Y HERRAMIENTA MANUAL"/>
    <s v="009_24"/>
    <s v="DIRECCIÓN GENERAL ADJUNTA DE PROTECCIÓN"/>
    <s v="GASTO CAPITAL"/>
    <x v="4"/>
    <s v="BIENES MUEBLES, INMUEBLES E INTANGIBLES"/>
    <n v="5651"/>
    <x v="136"/>
    <n v="0"/>
    <s v="SIN DESCRIPCIÓN PARA DESTINOS 00"/>
    <n v="100000"/>
    <n v="100000"/>
    <n v="86721.600000000006"/>
    <n v="86721.600000000006"/>
    <n v="0"/>
    <n v="0"/>
    <n v="0"/>
    <n v="13278.399999999994"/>
    <n v="0"/>
    <n v="0"/>
    <n v="0"/>
    <n v="0"/>
    <n v="0"/>
    <n v="200000"/>
    <n v="100000"/>
    <m/>
    <n v="0"/>
    <m/>
    <m/>
    <n v="0"/>
    <n v="100000"/>
    <n v="13278.399999999994"/>
    <s v="Se requiere la ampliación del techo presupuestal para la compra de equipo de radio comunicación el cual debe ser de  ultima generacion para que facilten el acceso a las frecuencias de las diferentes dependencias con las que se  realizan trabajos coordinados "/>
    <s v="."/>
  </r>
  <r>
    <s v="1.1-00-2402_24114010_24565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APITAL"/>
    <x v="4"/>
    <s v="BIENES MUEBLES, INMUEBLES E INTANGIBLES"/>
    <n v="5651"/>
    <x v="136"/>
    <n v="0"/>
    <s v="SIN DESCRIPCIÓN PARA DESTINOS 00"/>
    <n v="0"/>
    <n v="10000"/>
    <n v="0"/>
    <n v="0"/>
    <n v="0"/>
    <n v="0"/>
    <n v="0"/>
    <n v="0"/>
    <n v="0"/>
    <n v="0"/>
    <n v="0"/>
    <n v="10000"/>
    <n v="-10000"/>
    <n v="10000"/>
    <n v="10000"/>
    <m/>
    <n v="0"/>
    <m/>
    <m/>
    <n v="0"/>
    <n v="0"/>
    <n v="0"/>
    <s v="Adquisición de equipos telefónicos fijos para 7 de las bases"/>
    <s v="."/>
  </r>
  <r>
    <s v="1.1-00-2402_24116010_24565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APITAL"/>
    <x v="4"/>
    <s v="BIENES MUEBLES, INMUEBLES E INTANGIBLES"/>
    <n v="5651"/>
    <x v="136"/>
    <n v="0"/>
    <s v="SIN DESCRIPCIÓN PARA DESTINOS 00"/>
    <n v="10000"/>
    <n v="10000"/>
    <n v="6960"/>
    <n v="6960"/>
    <n v="6960"/>
    <n v="6960"/>
    <n v="6960"/>
    <n v="3040"/>
    <n v="0"/>
    <n v="0"/>
    <n v="0"/>
    <n v="0"/>
    <n v="0"/>
    <n v="10000"/>
    <n v="0"/>
    <m/>
    <n v="0"/>
    <m/>
    <m/>
    <n v="0"/>
    <n v="10000"/>
    <n v="3040"/>
    <s v="Adquisición de aparatos que faliciten la comunicación instantanea de las necesidades durante las brigadas en las localidades del Municipio."/>
    <s v="."/>
  </r>
  <r>
    <s v="1.1-00-2411_24650031_24565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APITAL"/>
    <x v="4"/>
    <s v="BIENES MUEBLES, INMUEBLES E INTANGIBLES"/>
    <n v="5651"/>
    <x v="136"/>
    <n v="0"/>
    <s v="SIN DESCRIPCIÓN PARA DESTINOS 00"/>
    <n v="1114400"/>
    <n v="1500000"/>
    <n v="3350680.95"/>
    <n v="3350680.95"/>
    <n v="1925885.43"/>
    <n v="122612"/>
    <n v="122612"/>
    <n v="-2236280.9500000002"/>
    <n v="0"/>
    <n v="130000"/>
    <n v="0"/>
    <n v="515600"/>
    <n v="-385600"/>
    <n v="3230790"/>
    <n v="2116390"/>
    <m/>
    <n v="2236280.9500000002"/>
    <m/>
    <m/>
    <n v="2236280.9500000002"/>
    <n v="3350680.95"/>
    <n v="0"/>
    <s v="conmutador 9 meses (3,205,789.92) 2 enlaces Dos enlaces punto a punto completo para el sitio de San Agustín y otro para Santa Cruz del Valle (25,000)"/>
    <s v="."/>
  </r>
  <r>
    <s v="1.1-00-2407_24339024_24566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661"/>
    <x v="137"/>
    <n v="0"/>
    <s v="SIN DESCRIPCIÓN PARA DESTINOS 00"/>
    <n v="81805"/>
    <n v="81805"/>
    <n v="81200"/>
    <n v="0"/>
    <n v="0"/>
    <n v="0"/>
    <n v="0"/>
    <n v="605"/>
    <n v="0"/>
    <n v="0"/>
    <n v="0"/>
    <n v="0"/>
    <n v="0"/>
    <n v="81805"/>
    <n v="0"/>
    <m/>
    <n v="0"/>
    <m/>
    <m/>
    <n v="0"/>
    <n v="81805"/>
    <n v="605"/>
    <s v="."/>
    <s v="."/>
  </r>
  <r>
    <s v="1.1-00-2402_24114010_2456710"/>
    <s v="1.1-00-24"/>
    <x v="1"/>
    <s v="1.3.4"/>
    <s v="GOBIERNO"/>
    <s v="COORDINACION DE LA POLITICA DE GOBIERNO"/>
    <s v="FUNCIÓN PÚBLICA"/>
    <s v="S"/>
    <s v="Definidos en el Presupuesto de Egresos y los que s"/>
    <s v="02_24"/>
    <x v="1"/>
    <n v="1"/>
    <s v="CORRESPONSABILIDAD SOCIAL (TRANSVERSAL)"/>
    <n v="14"/>
    <s v="RED DE BASES"/>
    <s v="010_24"/>
    <s v="DIRECCIÓN GENERAL DE CULTURA DE LA PAZ Y CORRESPONSABILIDAD"/>
    <s v="GASTO CAPITAL"/>
    <x v="4"/>
    <s v="BIENES MUEBLES, INMUEBLES E INTANGIBLES"/>
    <n v="5671"/>
    <x v="138"/>
    <n v="0"/>
    <s v="SIN DESCRIPCIÓN PARA DESTINOS 00"/>
    <n v="78000"/>
    <n v="0"/>
    <n v="63892.800000000003"/>
    <n v="63892.800000000003"/>
    <n v="63892.800000000003"/>
    <n v="0"/>
    <n v="0"/>
    <n v="14107.199999999997"/>
    <n v="0"/>
    <n v="78000"/>
    <n v="0"/>
    <n v="0"/>
    <n v="78000"/>
    <n v="0"/>
    <n v="-78000"/>
    <m/>
    <n v="0"/>
    <m/>
    <m/>
    <n v="0"/>
    <n v="78000"/>
    <n v="14107.199999999997"/>
    <s v="."/>
    <s v="."/>
  </r>
  <r>
    <s v="1.1-00-2402_24116010_2456710"/>
    <s v="1.1-00-24"/>
    <x v="1"/>
    <s v="2.2.7"/>
    <s v="DESARROLLO SOCIAL"/>
    <s v="VIVIENDA Y SERVICIOS A LA COMUNIDAD"/>
    <s v="DESARROLLO REGIONAL"/>
    <s v="S"/>
    <s v="Definidos en el Presupuesto de Egresos y los que s"/>
    <s v="02_24"/>
    <x v="1"/>
    <n v="1"/>
    <s v="CORRESPONSABILIDAD SOCIAL (TRANSVERSAL)"/>
    <n v="16"/>
    <s v="PROGRAMA DE ECONOMÍA SOLIDARIA TLAJOMULCO &quot;CHAMBA PARA TODOS&quot;"/>
    <s v="010_24"/>
    <s v="DIRECCIÓN GENERAL DE CULTURA DE LA PAZ Y CORRESPONSABILIDAD"/>
    <s v="GASTO CAPITAL"/>
    <x v="4"/>
    <s v="BIENES MUEBLES, INMUEBLES E INTANGIBLES"/>
    <n v="5671"/>
    <x v="138"/>
    <n v="0"/>
    <s v="SIN DESCRIPCIÓN PARA DESTINOS 00"/>
    <n v="40000"/>
    <n v="70000"/>
    <n v="34985.599999999999"/>
    <n v="34985.599999999999"/>
    <n v="34985.599999999999"/>
    <n v="20787.2"/>
    <n v="20787.2"/>
    <n v="5014.4000000000015"/>
    <n v="0"/>
    <n v="3000"/>
    <n v="0"/>
    <n v="33000"/>
    <n v="-30000"/>
    <n v="70000"/>
    <n v="30000"/>
    <m/>
    <n v="0"/>
    <m/>
    <m/>
    <n v="0"/>
    <n v="40000"/>
    <n v="5014.4000000000015"/>
    <s v="Aquisición de herramientas para el mantenimiento de áreas naturales de los espacios públicos intervenidos."/>
    <s v="."/>
  </r>
  <r>
    <s v="1.1-00-2406_24525016_2456710"/>
    <s v="1.1-00-24"/>
    <x v="1"/>
    <s v="2.5.6"/>
    <s v="DESARROLLO SOCIAL"/>
    <s v="EDUCACIÓN"/>
    <s v="OTRO SERVICIOS EDUCATIVOS Y ACTIVIDADES INHERENTES"/>
    <s v="S"/>
    <s v="Definidos en el Presupuesto de Egresos y los que s"/>
    <s v="06_24"/>
    <x v="11"/>
    <n v="5"/>
    <s v="SOCIEDAD COHESIVA Y RESILENTE"/>
    <n v="25"/>
    <s v="APOYO A INSTITUCIONES EDUCATIVAS"/>
    <s v="016_24"/>
    <s v="DESPACHO DE LA COORDINACIÓN GENERAL DE C"/>
    <s v="GASTO CAPITAL"/>
    <x v="4"/>
    <s v="BIENES MUEBLES, INMUEBLES E INTANGIBLES"/>
    <n v="5671"/>
    <x v="138"/>
    <n v="0"/>
    <s v="SIN DESCRIPCIÓN PARA DESTINOS 00"/>
    <n v="250000"/>
    <n v="250000"/>
    <n v="58777.55"/>
    <n v="58777.55"/>
    <n v="58777.55"/>
    <n v="58777.55"/>
    <n v="58777.55"/>
    <n v="191222.45"/>
    <n v="0"/>
    <n v="0"/>
    <n v="0"/>
    <n v="0"/>
    <n v="0"/>
    <n v="250000"/>
    <n v="0"/>
    <m/>
    <n v="0"/>
    <m/>
    <m/>
    <n v="0"/>
    <n v="250000"/>
    <n v="191222.45"/>
    <s v="."/>
    <s v="."/>
  </r>
  <r>
    <s v="1.1-00-2407_24333019_2456710"/>
    <s v="1.1-00-24"/>
    <x v="1"/>
    <s v="1.3.4"/>
    <s v="GOBIERNO"/>
    <s v="COORDINACION DE LA POLITICA DE GOBIERNO"/>
    <s v="FUNCIÓN PÚBLICA"/>
    <s v="E"/>
    <s v="Actividades del sector público, que realiza en for"/>
    <s v="07_24"/>
    <x v="5"/>
    <n v="3"/>
    <s v="INFRAESTRUCTURA Y SERVICIOS PÚBLICOS"/>
    <n v="33"/>
    <s v="SERVICIO DE MANTENIMIENTO EN LOS ESPACIOS PÚBLICOS"/>
    <s v="019_24"/>
    <s v="DIRECCIÓN ADMINISTRATIVA DE INFRAESTRUCT"/>
    <s v="GASTO CAPITAL"/>
    <x v="4"/>
    <s v="BIENES MUEBLES, INMUEBLES E INTANGIBLES"/>
    <n v="5671"/>
    <x v="138"/>
    <n v="0"/>
    <s v="SIN DESCRIPCIÓN PARA DESTINOS 00"/>
    <n v="1024739.72"/>
    <n v="1000000"/>
    <n v="883586.88"/>
    <n v="883586.88"/>
    <n v="883586.88"/>
    <n v="833706.88"/>
    <n v="833706.88"/>
    <n v="141152.83999999997"/>
    <n v="0"/>
    <n v="24739.72"/>
    <n v="0"/>
    <n v="0"/>
    <n v="24739.72"/>
    <n v="2006747.12"/>
    <n v="982007.40000000014"/>
    <m/>
    <n v="0"/>
    <m/>
    <n v="-141152.84"/>
    <n v="-141152.84"/>
    <n v="883586.88"/>
    <n v="0"/>
    <s v="Esta partida es importante por que se compran todos los equipos para las areas verdes por ejemplo cosrtasetos, maquinas desbrozadoras, motosierras, sopladoras, cortadoras, compactadores, rotomartillos, etc (ASI TANBIEN SE PLANEA COMPRAR  10 TRACTORES PODADORES CON UN COSTO APROX DE 89,373 C/U UN TOTAL APROX $833730 MAS IVA  TAMBIEN UNA BARREDORA MECANICA A BASE DE CEPILLOS Y BANDA TRANSPORTADORA MODELO M6 AVALANCHE TE CON CONTROL DE CAMARAS PRECIO APROX $11,576,800 MN MAS IVA"/>
    <s v="."/>
  </r>
  <r>
    <s v="1.1-00-2409_24842026_2456710"/>
    <s v="1.1-00-24"/>
    <x v="1"/>
    <s v="3.1.1"/>
    <s v="DESARROLLO ECONOMICO"/>
    <s v="ASUNTOS ECONOMICOS, COMERCIALES Y LABORALES EN GENERAL "/>
    <s v="ASUNTOS ECONÓMICOS Y COMERCIALES EN GENERAL"/>
    <s v="E"/>
    <s v="Actividades del sector público, que realiza en for"/>
    <s v="09_24"/>
    <x v="10"/>
    <n v="8"/>
    <s v="DESARROLLO ECONÓMICO Y EMPLEO"/>
    <n v="42"/>
    <s v="ADMINISTRACIÓN CENTRAL DE LA COORDINACIÓN GENERAL DE DESARROLLO ECONÓMICO"/>
    <s v="026_24"/>
    <s v="DESPACHO DE LA COORDINACIÓN GENERAL DE D"/>
    <s v="GASTO CAPITAL"/>
    <x v="4"/>
    <s v="BIENES MUEBLES, INMUEBLES E INTANGIBLES"/>
    <n v="5671"/>
    <x v="138"/>
    <n v="0"/>
    <s v="SIN DESCRIPCIÓN PARA DESTINOS 00"/>
    <n v="170000"/>
    <n v="150000"/>
    <n v="167040"/>
    <n v="167040"/>
    <n v="167040"/>
    <n v="167040"/>
    <n v="167040"/>
    <n v="2960"/>
    <n v="0"/>
    <n v="20000"/>
    <n v="0"/>
    <n v="0"/>
    <n v="20000"/>
    <n v="150000"/>
    <n v="-20000"/>
    <m/>
    <n v="0"/>
    <m/>
    <m/>
    <n v="0"/>
    <n v="170000"/>
    <n v="2960"/>
    <s v="."/>
    <s v="."/>
  </r>
  <r>
    <s v="1.1-00-2410_24448030_24567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APITAL"/>
    <x v="4"/>
    <s v="BIENES MUEBLES, INMUEBLES E INTANGIBLES"/>
    <n v="5671"/>
    <x v="138"/>
    <n v="0"/>
    <s v="SIN DESCRIPCIÓN PARA DESTINOS 00"/>
    <n v="100000"/>
    <n v="100000"/>
    <n v="0"/>
    <n v="0"/>
    <n v="0"/>
    <n v="0"/>
    <n v="0"/>
    <n v="100000"/>
    <n v="0"/>
    <n v="0"/>
    <n v="0"/>
    <n v="0"/>
    <n v="0"/>
    <n v="100000"/>
    <n v="0"/>
    <m/>
    <n v="0"/>
    <m/>
    <m/>
    <n v="0"/>
    <n v="100000"/>
    <n v="100000"/>
    <s v="SIN MODIFICACIÓN"/>
    <s v="."/>
  </r>
  <r>
    <s v="1.1-00-2411_24649031_2456710"/>
    <s v="1.1-00-24"/>
    <x v="1"/>
    <s v="3.8.4"/>
    <s v="DESARROLLO ECONOMICO"/>
    <s v="CIENCIA, TECNOLOGIA E INNOVACION "/>
    <s v="INNOVACIÓN"/>
    <s v="E"/>
    <s v="Actividades del sector público, que realiza en for"/>
    <s v="11_24"/>
    <x v="4"/>
    <n v="6"/>
    <s v="GOBIERNO EFECTIVO"/>
    <n v="49"/>
    <s v="INFRAESTRUCTURA TECNOLOGICA ENTREGADA"/>
    <s v="031_24"/>
    <s v="DESPACHO DE LA COORDINACIÓN GENERAL DE G"/>
    <s v="GASTO CAPITAL"/>
    <x v="4"/>
    <s v="BIENES MUEBLES, INMUEBLES E INTANGIBLES"/>
    <n v="5671"/>
    <x v="138"/>
    <n v="0"/>
    <s v="SIN DESCRIPCIÓN PARA DESTINOS 00"/>
    <n v="0"/>
    <n v="600000"/>
    <n v="0"/>
    <n v="0"/>
    <n v="0"/>
    <n v="0"/>
    <n v="0"/>
    <n v="0"/>
    <n v="0"/>
    <n v="0"/>
    <n v="0"/>
    <n v="169700"/>
    <n v="-169700"/>
    <n v="600000"/>
    <n v="600000"/>
    <m/>
    <n v="0"/>
    <m/>
    <m/>
    <n v="0"/>
    <n v="0"/>
    <n v="0"/>
    <s v="Enlaces sectoriales y suscriptores"/>
    <s v="."/>
  </r>
  <r>
    <s v="1.1-00-2402_24312009_2456910"/>
    <s v="1.1-00-24"/>
    <x v="1"/>
    <s v="1.7.2"/>
    <s v="GOBIERNO"/>
    <s v="ASUNTOS DE ORDEN PÚBLICO Y DE SEGURIDAD INTERIOR "/>
    <s v="PROTECCIÓN CIVIL"/>
    <s v="E"/>
    <s v="Actividades del sector público, que realiza en for"/>
    <s v="02_24"/>
    <x v="1"/>
    <n v="3"/>
    <s v="INFRAESTRUCTURA Y SERVICIOS PÚBLICOS"/>
    <n v="12"/>
    <s v="EQUIPOS DE PROTECCIÓN  Y HERRAMIENTA MANUAL"/>
    <s v="009_24"/>
    <s v="DIRECCIÓN GENERAL ADJUNTA DE PROTECCIÓN"/>
    <s v="GASTO CAPITAL"/>
    <x v="4"/>
    <s v="BIENES MUEBLES, INMUEBLES E INTANGIBLES"/>
    <n v="5691"/>
    <x v="139"/>
    <n v="0"/>
    <s v="SIN DESCRIPCIÓN PARA DESTINOS 00"/>
    <n v="2000000"/>
    <n v="1000000"/>
    <n v="739807.05"/>
    <n v="739807.05"/>
    <n v="739807.05"/>
    <n v="88513.8"/>
    <n v="0"/>
    <n v="1260192.95"/>
    <n v="0"/>
    <n v="1000000"/>
    <n v="0"/>
    <n v="0"/>
    <n v="1000000"/>
    <n v="2000000"/>
    <n v="0"/>
    <m/>
    <n v="0"/>
    <m/>
    <m/>
    <n v="0"/>
    <n v="2000000"/>
    <n v="1260192.95"/>
    <s v="Se solicita la amplicacion presupuestal para la compra y adquisicion de equipos especializados (equipos de rescate vertical, espacios confinados equipos de rescate vehicular, rescates en alturas), asi como herramientas de apoyo de ese mismo equipo,  así como tambien continuar con el proyecto de continuidad de dquisición de equipos de respiración autónoma, equipos contra incendio  (mangueras contra incendio, chiflones extintores) , lo anterior en alcance que hasta la fecha el equipo es compartido y se pretende llegar a un ideal en el que cada uno de los elementos cuente con equipo individual en los casos que así se requiera como el de fortalecer la adquisicion de equipo de ultima generacion que faciliten la intervencion temprana y adecuada de nuestros elementos como la autoprotección "/>
    <s v="."/>
  </r>
  <r>
    <s v="1.1-00-2407_24339024_2456910"/>
    <s v="1.1-00-24"/>
    <x v="1"/>
    <s v="2.3.1"/>
    <s v="DESARROLLO SOCIAL"/>
    <s v="SALUD"/>
    <s v="PRESTACIÓN DE SERVICIOS DE SALUD A LA COMUNIDAD"/>
    <s v="E"/>
    <s v="Actividades del sector público, que realiza en for"/>
    <s v="07_24"/>
    <x v="5"/>
    <n v="3"/>
    <s v="INFRAESTRUCTURA Y SERVICIOS PÚBLICOS"/>
    <n v="39"/>
    <s v="SERVICIOS MÉDICOS DE CALIDAD"/>
    <s v="024_24"/>
    <s v="DIRECCIÓN GENERAL DE SALUD PÚBLICA"/>
    <s v="GASTO CAPITAL"/>
    <x v="4"/>
    <s v="BIENES MUEBLES, INMUEBLES E INTANGIBLES"/>
    <n v="5691"/>
    <x v="139"/>
    <n v="0"/>
    <s v="SIN DESCRIPCIÓN PARA DESTINOS 00"/>
    <n v="42000"/>
    <n v="92000"/>
    <n v="31320"/>
    <n v="0"/>
    <n v="0"/>
    <n v="0"/>
    <n v="0"/>
    <n v="10680"/>
    <n v="0"/>
    <n v="0"/>
    <n v="0"/>
    <n v="0"/>
    <n v="0"/>
    <n v="92000"/>
    <n v="50000"/>
    <m/>
    <n v="0"/>
    <m/>
    <m/>
    <n v="0"/>
    <n v="42000"/>
    <n v="10680"/>
    <s v="ADQUIRIR UNA PLANTA DE LUZ PORTATIL EN LA UNIDAD DE AGAVES"/>
    <s v="."/>
  </r>
  <r>
    <s v="1.1-00-2411_24650031_24569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APITAL"/>
    <x v="4"/>
    <s v="BIENES MUEBLES, INMUEBLES E INTANGIBLES"/>
    <n v="5691"/>
    <x v="139"/>
    <n v="0"/>
    <s v="SIN DESCRIPCIÓN PARA DESTINOS 00"/>
    <n v="0"/>
    <n v="0"/>
    <n v="4378873.0999999996"/>
    <n v="4378873.0999999996"/>
    <n v="0"/>
    <n v="0"/>
    <n v="0"/>
    <n v="-4378873.0999999996"/>
    <n v="0"/>
    <n v="0"/>
    <n v="0"/>
    <n v="0"/>
    <n v="0"/>
    <n v="0"/>
    <n v="0"/>
    <m/>
    <n v="4378873.0999999996"/>
    <m/>
    <m/>
    <n v="4378873.0999999996"/>
    <n v="4378873.0999999996"/>
    <n v="0"/>
    <s v="."/>
    <s v="."/>
  </r>
  <r>
    <s v="2.5-02-2411_24650031_2456910"/>
    <s v="2.5-02-24"/>
    <x v="4"/>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APITAL"/>
    <x v="4"/>
    <s v="BIENES MUEBLES, INMUEBLES E INTANGIBLES"/>
    <n v="5691"/>
    <x v="139"/>
    <n v="0"/>
    <s v="SIN DESCRIPCIÓN PARA DESTINOS 00"/>
    <n v="70724000"/>
    <n v="70724000"/>
    <n v="70723059.019999996"/>
    <n v="70723059.019999996"/>
    <n v="0"/>
    <n v="0"/>
    <n v="0"/>
    <n v="940.98000000417233"/>
    <n v="0"/>
    <n v="0"/>
    <n v="0"/>
    <n v="0"/>
    <n v="0"/>
    <n v="70724000"/>
    <n v="0"/>
    <m/>
    <n v="0"/>
    <m/>
    <m/>
    <n v="0"/>
    <n v="70724000"/>
    <n v="940.98000000417233"/>
    <s v="Tercer pago de la 3ra fase del c4"/>
    <s v="."/>
  </r>
  <r>
    <s v="1.1-00-2417_24456037_2456910"/>
    <s v="1.1-00-24"/>
    <x v="1"/>
    <s v="2.1.5"/>
    <s v="DESARROLLO SOCIAL"/>
    <s v="PROTECCION AMBIENTAL"/>
    <s v="PROTECCIÓN DE LA DIVERSIDAD BIOLÓGICA Y DEL PAISAJE"/>
    <s v="R"/>
    <s v="Solamente actividades específicas, distintas a las"/>
    <s v="17_24"/>
    <x v="3"/>
    <n v="4"/>
    <s v="CIUDAD SUSTENTABLE"/>
    <n v="56"/>
    <s v="CONTROL DE FELINOS, CANINOS Y VIDA SILVESTRE EN EL MUNICIPIO"/>
    <s v="037_24"/>
    <s v="UNIDAD DE ACOPIO Y SALUD ANIMAL MUNICIPA"/>
    <s v="GASTO CAPITAL"/>
    <x v="4"/>
    <s v="BIENES MUEBLES, INMUEBLES E INTANGIBLES"/>
    <n v="5691"/>
    <x v="139"/>
    <n v="0"/>
    <s v="SIN DESCRIPCIÓN PARA DESTINOS 00"/>
    <n v="1500000"/>
    <n v="1500000"/>
    <n v="1148400"/>
    <n v="1148400"/>
    <n v="0"/>
    <n v="0"/>
    <n v="0"/>
    <n v="351600"/>
    <n v="0"/>
    <n v="0"/>
    <n v="0"/>
    <n v="0"/>
    <n v="0"/>
    <n v="1500000"/>
    <n v="0"/>
    <m/>
    <n v="0"/>
    <m/>
    <m/>
    <n v="0"/>
    <n v="1500000"/>
    <n v="351600"/>
    <s v="Compra de horno"/>
    <s v="."/>
  </r>
  <r>
    <s v="1.1-00-2410_24448030_2457810"/>
    <s v="1.1-00-24"/>
    <x v="1"/>
    <s v="2.7.1"/>
    <s v="DESARROLLO SOCIAL"/>
    <s v="OTROS ASUNTOS SOCIALES"/>
    <s v="OTROS ASUNTOS SOCIALES"/>
    <s v="E"/>
    <s v="Actividades del sector público, que realiza en for"/>
    <s v="10_24"/>
    <x v="6"/>
    <n v="4"/>
    <s v="CIUDAD SUSTENTABLE"/>
    <n v="48"/>
    <s v="POLITICA DE INTEGRAL DE LA CIUDAD"/>
    <s v="030_24"/>
    <s v="DIRECCIÓN DE PROYECTOS ESTRATEGICOS"/>
    <s v="GASTO CAPITAL"/>
    <x v="4"/>
    <s v="BIENES MUEBLES, INMUEBLES E INTANGIBLES"/>
    <n v="5781"/>
    <x v="140"/>
    <n v="0"/>
    <s v="SIN DESCRIPCIÓN PARA DESTINOS 00"/>
    <n v="50000"/>
    <n v="50000"/>
    <n v="0"/>
    <n v="0"/>
    <n v="0"/>
    <n v="0"/>
    <n v="0"/>
    <n v="50000"/>
    <n v="0"/>
    <n v="0"/>
    <n v="0"/>
    <n v="0"/>
    <n v="0"/>
    <n v="50000"/>
    <n v="0"/>
    <m/>
    <n v="0"/>
    <m/>
    <m/>
    <n v="0"/>
    <n v="50000"/>
    <n v="50000"/>
    <s v="SIN MODIFICACIÓN"/>
    <s v="."/>
  </r>
  <r>
    <s v="1.1-00-2402_2417007_2458110"/>
    <s v="1.1-00-24"/>
    <x v="1"/>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APITAL"/>
    <x v="4"/>
    <s v="BIENES MUEBLES, INMUEBLES E INTANGIBLES"/>
    <n v="5811"/>
    <x v="141"/>
    <n v="0"/>
    <s v="SIN DESCRIPCIÓN PARA DESTINOS 00"/>
    <n v="3000000"/>
    <n v="0"/>
    <n v="0"/>
    <n v="0"/>
    <n v="0"/>
    <n v="0"/>
    <n v="0"/>
    <n v="3000000"/>
    <n v="0"/>
    <n v="3000000"/>
    <n v="0"/>
    <n v="0"/>
    <n v="3000000"/>
    <n v="3000000"/>
    <n v="0"/>
    <m/>
    <n v="0"/>
    <m/>
    <m/>
    <n v="0"/>
    <n v="3000000"/>
    <n v="3000000"/>
    <s v="Compra de terrenos para la ejecución de obras y linea 4 Irtlanda valido con el sindico"/>
    <s v="."/>
  </r>
  <r>
    <s v="1.1-14-2402_2417007_2458110"/>
    <s v="1.1-14-24"/>
    <x v="17"/>
    <s v="1.3.4"/>
    <s v="GOBIERNO"/>
    <s v="COORDINACION DE LA POLITICA DE GOBIERNO"/>
    <s v="FUNCIÓN PÚBLICA"/>
    <s v="O"/>
    <s v="Actividades que realizan la función pública o cont"/>
    <s v="02_24"/>
    <x v="1"/>
    <n v="1"/>
    <s v="CORRESPONSABILIDAD SOCIAL (TRANSVERSAL)"/>
    <n v="7"/>
    <s v="DESPACHO DE LA SECRETARÍA GENERAL"/>
    <s v="007_24"/>
    <s v="DIRECCIÓN DE LA SECRETARÍA GENERAL"/>
    <s v="GASTO CAPITAL"/>
    <x v="4"/>
    <s v="BIENES MUEBLES, INMUEBLES E INTANGIBLES"/>
    <n v="5811"/>
    <x v="141"/>
    <n v="0"/>
    <s v="SIN DESCRIPCIÓN PARA DESTINOS 00"/>
    <n v="20000000"/>
    <n v="0"/>
    <n v="40019852.020000003"/>
    <n v="40019852.020000003"/>
    <n v="40019852.020000003"/>
    <n v="40019852.020000003"/>
    <n v="40019852.020000003"/>
    <n v="-20019852.020000003"/>
    <n v="20000000"/>
    <n v="0"/>
    <n v="0"/>
    <n v="0"/>
    <n v="20000000"/>
    <n v="5000000"/>
    <n v="-15000000"/>
    <m/>
    <n v="0"/>
    <n v="46032695.100000001"/>
    <m/>
    <n v="46032695.100000001"/>
    <n v="66032695.100000001"/>
    <n v="26012843.079999998"/>
    <s v="Compra de terrenos "/>
    <s v="Oficio: DGF/172/2024"/>
  </r>
  <r>
    <s v="1.1-00-2404_24619013_24581138"/>
    <s v="1.1-00-24"/>
    <x v="1"/>
    <s v="1.3.4"/>
    <s v="GOBIERNO"/>
    <s v="COORDINACION DE LA POLITICA DE GOBIERNO"/>
    <s v="FUNCIÓN PÚBLICA"/>
    <s v="M"/>
    <s v="Actividades de apoyo administrativo desarrolladas "/>
    <s v="04_24"/>
    <x v="2"/>
    <n v="6"/>
    <s v="GOBIERNO EFECTIVO"/>
    <n v="19"/>
    <s v="PROYECTO DE PRESUPUESTO"/>
    <s v="013_24"/>
    <s v="DIRECCIÓN GENERAL DE FINANZAS"/>
    <s v="GASTO CAPITAL"/>
    <x v="4"/>
    <s v="BIENES MUEBLES, INMUEBLES E INTANGIBLES"/>
    <n v="5811"/>
    <x v="141"/>
    <n v="38"/>
    <s v="RECONOCIMIENTO CONTRA DERECHOS"/>
    <n v="0"/>
    <n v="0"/>
    <n v="137458.29"/>
    <n v="137458.29"/>
    <n v="137458.29"/>
    <n v="137458.29"/>
    <n v="137458.29"/>
    <n v="-137458.29"/>
    <n v="0"/>
    <n v="0"/>
    <n v="0"/>
    <n v="0"/>
    <n v="0"/>
    <n v="2000000"/>
    <n v="2000000"/>
    <m/>
    <n v="137458.29"/>
    <n v="2000000"/>
    <m/>
    <n v="2137458.29"/>
    <n v="2137458.29"/>
    <n v="2000000"/>
    <s v="."/>
    <m/>
  </r>
  <r>
    <s v="1.1-00-2405_24621015_2459110"/>
    <s v="1.1-00-24"/>
    <x v="1"/>
    <s v="1.3.4"/>
    <s v="GOBIERNO"/>
    <s v="COORDINACION DE LA POLITICA DE GOBIERNO"/>
    <s v="FUNCIÓN PÚBLICA"/>
    <s v="E"/>
    <s v="Actividades del sector público, que realiza en for"/>
    <s v="05_24"/>
    <x v="0"/>
    <n v="6"/>
    <s v="GOBIERNO EFECTIVO"/>
    <n v="21"/>
    <s v="BIENES ADQUIRIDOS"/>
    <s v="015_24"/>
    <s v="DIRECCIÓN GENERAL DE ADMINISTRACIÓN"/>
    <s v="GASTO CAPITAL"/>
    <x v="4"/>
    <s v="BIENES MUEBLES, INMUEBLES E INTANGIBLES"/>
    <n v="5911"/>
    <x v="142"/>
    <n v="0"/>
    <s v="SIN DESCRIPCIÓN PARA DESTINOS 00"/>
    <n v="1800"/>
    <n v="0"/>
    <n v="1670"/>
    <n v="1670"/>
    <n v="1670"/>
    <n v="1670"/>
    <n v="1670"/>
    <n v="130"/>
    <n v="0"/>
    <n v="1800"/>
    <n v="0"/>
    <n v="0"/>
    <n v="1800"/>
    <n v="0"/>
    <n v="-1800"/>
    <m/>
    <n v="0"/>
    <m/>
    <m/>
    <n v="0"/>
    <n v="1800"/>
    <n v="130"/>
    <s v="."/>
    <s v="."/>
  </r>
  <r>
    <s v="1.1-00-2411_24650031_24591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APITAL"/>
    <x v="4"/>
    <s v="BIENES MUEBLES, INMUEBLES E INTANGIBLES"/>
    <n v="5911"/>
    <x v="142"/>
    <n v="0"/>
    <s v="SIN DESCRIPCIÓN PARA DESTINOS 00"/>
    <n v="6021000"/>
    <n v="4000000"/>
    <n v="8515264.6999999993"/>
    <n v="8515264.6999999993"/>
    <n v="4108530.15"/>
    <n v="2508658.15"/>
    <n v="2508658.15"/>
    <n v="-2494264.6999999993"/>
    <n v="0"/>
    <n v="2021000"/>
    <n v="0"/>
    <n v="0"/>
    <n v="2021000"/>
    <n v="6021000"/>
    <n v="0"/>
    <m/>
    <n v="2494264.6999999993"/>
    <m/>
    <m/>
    <n v="2494264.6999999993"/>
    <n v="8515264.6999999993"/>
    <n v="0"/>
    <s v="Tlajoapp (4,701,163.56 todo el año) Póliza de soporte APA Perspective (1,319,616.99 todo el año) Proyecto de Digitalización (16,000,000.00) Proyectos de SW (20,000,000)"/>
    <s v="."/>
  </r>
  <r>
    <s v="1.1-00-2411_24650031_2459710"/>
    <s v="1.1-00-24"/>
    <x v="1"/>
    <s v="3.8.4"/>
    <s v="DESARROLLO ECONOMICO"/>
    <s v="CIENCIA, TECNOLOGIA E INNOVACION "/>
    <s v="INNOVACIÓN"/>
    <s v="E"/>
    <s v="Actividades del sector público, que realiza en for"/>
    <s v="11_24"/>
    <x v="4"/>
    <n v="6"/>
    <s v="GOBIERNO EFECTIVO"/>
    <n v="50"/>
    <s v="SISTEMAS INFORMATICOS MODERNIZADOS RECIBIDOS"/>
    <s v="031_24"/>
    <s v="DESPACHO DE LA COORDINACIÓN GENERAL DE G"/>
    <s v="GASTO CAPITAL"/>
    <x v="4"/>
    <s v="BIENES MUEBLES, INMUEBLES E INTANGIBLES"/>
    <n v="5971"/>
    <x v="143"/>
    <n v="0"/>
    <s v="SIN DESCRIPCIÓN PARA DESTINOS 00"/>
    <n v="4294761"/>
    <n v="3000000"/>
    <n v="12949426.92"/>
    <n v="11552682.98"/>
    <n v="5321955.3"/>
    <n v="4960191.9000000004"/>
    <n v="4960191.9000000004"/>
    <n v="-8654665.9199999999"/>
    <n v="0"/>
    <n v="1294761"/>
    <n v="0"/>
    <n v="0"/>
    <n v="1294761"/>
    <n v="4294761"/>
    <n v="0"/>
    <m/>
    <n v="8654665.9199999999"/>
    <m/>
    <m/>
    <n v="8654665.9199999999"/>
    <n v="12949426.92"/>
    <n v="0"/>
    <s v="zetech (718,898), fiber channel (129,222.4), veeam backup (337,420.8), microsoft (2,296,398), adobe (70,640.52) Fortinet (100,000) Azure de Microsoft para Geomática (250,000) y tlajoapp Apple (1,749) más la inflación"/>
    <s v="."/>
  </r>
  <r>
    <s v="1.1-15-2407_24337023_2461310"/>
    <s v="1.1-15-24"/>
    <x v="18"/>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0"/>
    <n v="0"/>
    <n v="0"/>
    <n v="0"/>
    <n v="0"/>
    <n v="0"/>
    <n v="0"/>
    <n v="0"/>
    <n v="0"/>
    <n v="0"/>
    <n v="0"/>
    <n v="0"/>
    <n v="0"/>
    <n v="0"/>
    <n v="0"/>
    <m/>
    <n v="0"/>
    <n v="6997427.8099999996"/>
    <m/>
    <n v="6997427.8099999996"/>
    <n v="6997427.8099999996"/>
    <n v="6997427.8099999996"/>
    <m/>
    <m/>
  </r>
  <r>
    <s v="1.1-00-2407_24337023_2461210"/>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21"/>
    <x v="145"/>
    <n v="0"/>
    <s v="SIN DESCRIPCIÓN PARA DESTINOS 00"/>
    <n v="12868770.33"/>
    <n v="0"/>
    <n v="12713308.98"/>
    <n v="12713308.98"/>
    <n v="7231653.4000000004"/>
    <n v="7231653.4000000004"/>
    <n v="7231653.4000000004"/>
    <n v="155461.34999999963"/>
    <n v="0"/>
    <n v="10000000"/>
    <n v="0"/>
    <n v="0"/>
    <n v="10000000"/>
    <n v="10000000"/>
    <n v="-2868770.33"/>
    <m/>
    <n v="0"/>
    <n v="43000000"/>
    <m/>
    <n v="43000000"/>
    <n v="55868770.329999998"/>
    <n v="43155461.349999994"/>
    <s v="."/>
    <s v="."/>
  </r>
  <r>
    <s v="2.5-01-2407_24337023_24613139"/>
    <s v="2.5-01-24"/>
    <x v="19"/>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39"/>
    <s v="INTERESES"/>
    <n v="0"/>
    <n v="0"/>
    <n v="0"/>
    <n v="0"/>
    <n v="0"/>
    <n v="0"/>
    <n v="0"/>
    <n v="0"/>
    <n v="0"/>
    <n v="0"/>
    <n v="0"/>
    <n v="0"/>
    <n v="0"/>
    <n v="0"/>
    <n v="0"/>
    <m/>
    <n v="0"/>
    <n v="1600000"/>
    <m/>
    <n v="1600000"/>
    <n v="1600000"/>
    <n v="1600000"/>
    <m/>
    <s v="INTERESES"/>
  </r>
  <r>
    <s v="2.5-01-2407_24337023_2461210"/>
    <s v="2.5-01-24"/>
    <x v="19"/>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21"/>
    <x v="145"/>
    <n v="0"/>
    <s v="SIN DESCRIPCIÓN PARA DESTINOS 00"/>
    <n v="0"/>
    <n v="3200000"/>
    <n v="0"/>
    <n v="0"/>
    <n v="0"/>
    <n v="0"/>
    <n v="0"/>
    <n v="0"/>
    <n v="0"/>
    <n v="0"/>
    <n v="0"/>
    <n v="0"/>
    <n v="0"/>
    <n v="3200000"/>
    <n v="3200000"/>
    <m/>
    <n v="0"/>
    <m/>
    <m/>
    <n v="0"/>
    <n v="0"/>
    <n v="0"/>
    <s v="Para ejecutar contratos conforme a la planeación del PAOP (Fortamun)"/>
    <s v="."/>
  </r>
  <r>
    <s v="2.5-02-2407_24337023_2461210"/>
    <s v="2.5-02-24"/>
    <x v="4"/>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21"/>
    <x v="145"/>
    <n v="0"/>
    <s v="SIN DESCRIPCIÓN PARA DESTINOS 00"/>
    <n v="33668050.229999997"/>
    <n v="10000000"/>
    <n v="30228024.600000001"/>
    <n v="30228024.600000001"/>
    <n v="11446872.970000001"/>
    <n v="11446872.970000001"/>
    <n v="11446872.970000001"/>
    <n v="3440025.6299999952"/>
    <n v="30000000"/>
    <n v="0"/>
    <n v="0"/>
    <n v="4680540.18"/>
    <n v="25319459.82"/>
    <n v="40000000"/>
    <n v="6331949.7700000033"/>
    <m/>
    <n v="0"/>
    <m/>
    <m/>
    <n v="0"/>
    <n v="33668050.229999997"/>
    <n v="3440025.6299999952"/>
    <s v="Para ejecutar contratos conforme a la planeación del PAOP"/>
    <s v="."/>
  </r>
  <r>
    <s v="2.5-02-2407_24337023_24612119"/>
    <s v="2.5-02-24"/>
    <x v="4"/>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21"/>
    <x v="145"/>
    <n v="19"/>
    <s v="OBRAS MULTIANUALES"/>
    <n v="73000000"/>
    <n v="73000000"/>
    <n v="56974145.100000001"/>
    <n v="56974145.100000001"/>
    <n v="45529130"/>
    <n v="45529130"/>
    <n v="45529130"/>
    <n v="16025854.899999999"/>
    <n v="0"/>
    <n v="0"/>
    <n v="0"/>
    <n v="0"/>
    <n v="0"/>
    <n v="73000000"/>
    <n v="0"/>
    <m/>
    <n v="0"/>
    <m/>
    <m/>
    <n v="0"/>
    <n v="73000000"/>
    <n v="16025854.899999999"/>
    <s v="C4"/>
    <s v="."/>
  </r>
  <r>
    <s v="1.1-01-2407_24337023_2461210"/>
    <s v="1.1-01-24"/>
    <x v="20"/>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21"/>
    <x v="145"/>
    <n v="0"/>
    <s v="SIN DESCRIPCIÓN PARA DESTINOS 00"/>
    <n v="11000000"/>
    <n v="0"/>
    <n v="496333.99"/>
    <n v="496333.99"/>
    <n v="148900.20000000001"/>
    <n v="148900.20000000001"/>
    <n v="148900.20000000001"/>
    <n v="10503666.01"/>
    <n v="0"/>
    <n v="11000000"/>
    <n v="0"/>
    <n v="0"/>
    <n v="11000000"/>
    <n v="0"/>
    <n v="-11000000"/>
    <m/>
    <n v="0"/>
    <n v="10000000"/>
    <m/>
    <n v="10000000"/>
    <n v="21000000"/>
    <n v="20503666.010000002"/>
    <s v="."/>
    <s v="9.5 MDP EN DOS VIABILIDADES PENDIENTES (CASA DE LA CULTURA EN LA CAÑADA Y CANCHA DE USOS MULTIPLES)"/>
  </r>
  <r>
    <s v="1.5-03-2407_24337023_2461310"/>
    <s v="1.5-03-24"/>
    <x v="2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0"/>
    <n v="0"/>
    <n v="0"/>
    <n v="0"/>
    <n v="0"/>
    <n v="0"/>
    <n v="0"/>
    <n v="0"/>
    <n v="0"/>
    <n v="0"/>
    <n v="0"/>
    <n v="0"/>
    <n v="0"/>
    <n v="0"/>
    <n v="0"/>
    <m/>
    <n v="0"/>
    <n v="9100000"/>
    <m/>
    <n v="9100000"/>
    <n v="9100000"/>
    <n v="9100000"/>
    <m/>
    <s v="APORTACIÓN MUNICIPAL DE PRODDER 2024"/>
  </r>
  <r>
    <s v="2.5-0007_24337023_2461310"/>
    <s v="2.5-00"/>
    <x v="22"/>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0"/>
    <n v="0"/>
    <n v="0"/>
    <n v="0"/>
    <n v="0"/>
    <n v="0"/>
    <n v="0"/>
    <n v="0"/>
    <n v="0"/>
    <n v="0"/>
    <n v="0"/>
    <n v="0"/>
    <n v="0"/>
    <n v="0"/>
    <n v="0"/>
    <m/>
    <n v="0"/>
    <n v="9100000"/>
    <m/>
    <n v="9100000"/>
    <n v="9100000"/>
    <n v="9100000"/>
    <m/>
    <m/>
  </r>
  <r>
    <s v="1.1-00-2407_24338023_2461210"/>
    <s v="1.1-00-24"/>
    <x v="1"/>
    <s v="1.3.4"/>
    <s v="GOBIERNO"/>
    <s v="COORDINACION DE LA POLITICA DE GOBIERNO"/>
    <s v="FUNCIÓN PÚBLICA"/>
    <s v="K"/>
    <s v="Proyectos de inversión sujetos a registro en la Ca"/>
    <s v="07_24"/>
    <x v="5"/>
    <n v="3"/>
    <s v="INFRAESTRUCTURA Y SERVICIOS PÚBLICOS"/>
    <n v="38"/>
    <s v="PRESUPUESTO PARTICIPATIVO"/>
    <s v="023_24"/>
    <s v="DIRECCIÓN GENERAL DE OBRAS PÚBLICAS"/>
    <s v="GASTO CAPITAL"/>
    <x v="5"/>
    <s v="INVERSION PUBLICA"/>
    <n v="6121"/>
    <x v="145"/>
    <n v="0"/>
    <s v="SIN DESCRIPCIÓN PARA DESTINOS 00"/>
    <n v="5000000"/>
    <n v="0"/>
    <n v="0"/>
    <n v="0"/>
    <n v="0"/>
    <n v="0"/>
    <n v="0"/>
    <n v="5000000"/>
    <n v="0"/>
    <n v="5000000"/>
    <n v="0"/>
    <n v="0"/>
    <n v="5000000"/>
    <n v="0"/>
    <n v="-5000000"/>
    <m/>
    <n v="0"/>
    <m/>
    <m/>
    <n v="0"/>
    <n v="5000000"/>
    <n v="5000000"/>
    <s v="."/>
    <m/>
  </r>
  <r>
    <s v="1.1-00-2404_24618012_2461310"/>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APITAL"/>
    <x v="5"/>
    <s v="INVERSION PUBLICA"/>
    <n v="6131"/>
    <x v="144"/>
    <s v="0"/>
    <s v="SIN DESCRIPCIÓN PARA DESTINOS 00"/>
    <n v="0"/>
    <n v="0"/>
    <n v="0"/>
    <n v="0"/>
    <n v="0"/>
    <n v="0"/>
    <n v="0"/>
    <n v="0"/>
    <n v="0"/>
    <n v="0"/>
    <n v="0"/>
    <n v="0"/>
    <n v="0"/>
    <n v="15105020.039999999"/>
    <n v="15105020.039999999"/>
    <m/>
    <n v="0"/>
    <m/>
    <m/>
    <n v="0"/>
    <n v="0"/>
    <n v="0"/>
    <s v="."/>
    <s v="."/>
  </r>
  <r>
    <s v="1.1-00-2407_24337023_2461310"/>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2131229.67"/>
    <n v="0"/>
    <n v="14627251.539999999"/>
    <n v="14627251.539999999"/>
    <n v="5040726.99"/>
    <n v="5040726.99"/>
    <n v="5040726.99"/>
    <n v="-12496021.869999999"/>
    <n v="0"/>
    <n v="5000000"/>
    <n v="0"/>
    <n v="0"/>
    <n v="5000000"/>
    <n v="5000000"/>
    <n v="2868770.33"/>
    <m/>
    <n v="12496021.869999999"/>
    <n v="62000000"/>
    <m/>
    <n v="74496021.870000005"/>
    <n v="76627251.540000007"/>
    <n v="62000000.000000007"/>
    <s v="."/>
    <s v="."/>
  </r>
  <r>
    <s v="1.1-00-2407_24337023_24613133"/>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33"/>
    <s v="ROMPEDORA"/>
    <n v="55000000"/>
    <n v="0"/>
    <n v="0"/>
    <n v="0"/>
    <n v="0"/>
    <n v="0"/>
    <n v="0"/>
    <n v="55000000"/>
    <n v="0"/>
    <n v="55000000"/>
    <n v="0"/>
    <n v="0"/>
    <n v="55000000"/>
    <n v="55000000"/>
    <n v="0"/>
    <m/>
    <n v="0"/>
    <n v="40000000"/>
    <m/>
    <n v="40000000"/>
    <n v="95000000"/>
    <n v="95000000"/>
    <s v="PARA LA LINEA DE DISTRIBUCION DE AGUA POTABLE DE LA PLANTA POTABILIZADORA PP5 (ROMPEDORA)"/>
    <s v="."/>
  </r>
  <r>
    <s v="1.1-01-2407_24337023_2461310"/>
    <s v="1.1-01-24"/>
    <x v="20"/>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0"/>
    <n v="0"/>
    <n v="0"/>
    <n v="0"/>
    <n v="0"/>
    <n v="0"/>
    <n v="0"/>
    <n v="0"/>
    <n v="11000000"/>
    <n v="0"/>
    <n v="0"/>
    <n v="11000000"/>
    <n v="0"/>
    <n v="0"/>
    <n v="0"/>
    <m/>
    <n v="0"/>
    <m/>
    <m/>
    <n v="0"/>
    <n v="0"/>
    <n v="0"/>
    <s v="."/>
    <s v="."/>
  </r>
  <r>
    <s v="2.5-02-2407_24337023_2461310"/>
    <s v="2.5-02-24"/>
    <x v="4"/>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72331949.769999996"/>
    <n v="9999999.0500000007"/>
    <n v="72330805.609999999"/>
    <n v="72330805.609999999"/>
    <n v="30821005.16"/>
    <n v="30821005.16"/>
    <n v="30821005.16"/>
    <n v="1144.1599999964237"/>
    <n v="40000000"/>
    <n v="20680541.129999999"/>
    <n v="0"/>
    <n v="0"/>
    <n v="60680541.130000003"/>
    <n v="50000000"/>
    <n v="0"/>
    <m/>
    <n v="0"/>
    <m/>
    <m/>
    <n v="0"/>
    <n v="72331949.769999996"/>
    <n v="1144.1599999964237"/>
    <s v="Para ejecutar contratos conforme a la planeación del PAOP (Fortamun)"/>
    <s v="."/>
  </r>
  <r>
    <s v="1.1-00-2407_24337023_24613120"/>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20"/>
    <s v="PLANTA POTABILIZADORA"/>
    <n v="56816248.5"/>
    <n v="28408125.199999999"/>
    <n v="0"/>
    <n v="0"/>
    <n v="0"/>
    <n v="0"/>
    <n v="0"/>
    <n v="56816248.5"/>
    <n v="0"/>
    <n v="28408124.25"/>
    <n v="0"/>
    <n v="0.95"/>
    <n v="28408123.300000001"/>
    <n v="56816248.500000007"/>
    <n v="0"/>
    <m/>
    <n v="0"/>
    <m/>
    <m/>
    <n v="0"/>
    <n v="56816248.5"/>
    <n v="56816248.5"/>
    <s v="Para ejecutar contratos conforme a la planeación del PAOP (Planta)"/>
    <s v="."/>
  </r>
  <r>
    <s v="2.5-01-2407_24337023_2461310"/>
    <s v="2.5-01-24"/>
    <x v="19"/>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31"/>
    <x v="144"/>
    <n v="0"/>
    <s v="SIN DESCRIPCIÓN PARA DESTINOS 00"/>
    <n v="111063039"/>
    <n v="31103392"/>
    <n v="63428031.560000002"/>
    <n v="63428031.560000002"/>
    <n v="23635696.489999998"/>
    <n v="21709789.23"/>
    <n v="21709789.23"/>
    <n v="47635007.439999998"/>
    <n v="27323435.5"/>
    <n v="0"/>
    <n v="0"/>
    <n v="0"/>
    <n v="27323435.5"/>
    <n v="58426827.5"/>
    <n v="-52636211.5"/>
    <m/>
    <n v="0"/>
    <m/>
    <m/>
    <n v="0"/>
    <n v="111063039"/>
    <n v="47635007.439999998"/>
    <s v="Para ejecutar contratos conforme a la planeación del PAOP (FAISM)"/>
    <s v="."/>
  </r>
  <r>
    <s v="1.1-00-2407_24338023_2461310"/>
    <s v="1.1-00-24"/>
    <x v="1"/>
    <s v="1.3.4"/>
    <s v="GOBIERNO"/>
    <s v="COORDINACION DE LA POLITICA DE GOBIERNO"/>
    <s v="FUNCIÓN PÚBLICA"/>
    <s v="K"/>
    <s v="Proyectos de inversión sujetos a registro en la Ca"/>
    <s v="07_24"/>
    <x v="5"/>
    <n v="3"/>
    <s v="INFRAESTRUCTURA Y SERVICIOS PÚBLICOS"/>
    <n v="38"/>
    <s v="PRESUPUESTO PARTICIPATIVO"/>
    <s v="023_24"/>
    <s v="DIRECCIÓN GENERAL DE OBRAS PÚBLICAS"/>
    <s v="GASTO CAPITAL"/>
    <x v="5"/>
    <s v="INVERSION PUBLICA"/>
    <n v="6131"/>
    <x v="144"/>
    <n v="0"/>
    <s v="SIN DESCRIPCIÓN PARA DESTINOS 00"/>
    <n v="3500000"/>
    <n v="0"/>
    <n v="1747897.19"/>
    <n v="1747897.19"/>
    <n v="524369.16"/>
    <n v="524369.16"/>
    <n v="524369.16"/>
    <n v="1752102.81"/>
    <n v="0"/>
    <n v="3500000"/>
    <n v="0"/>
    <n v="0"/>
    <n v="3500000"/>
    <n v="0"/>
    <n v="0"/>
    <m/>
    <n v="0"/>
    <m/>
    <m/>
    <n v="0"/>
    <n v="3500000"/>
    <n v="1752102.81"/>
    <s v="."/>
    <m/>
  </r>
  <r>
    <s v="2.5-06-2307_24337023_2461510"/>
    <s v="2.5-06-23"/>
    <x v="23"/>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51"/>
    <x v="146"/>
    <n v="0"/>
    <s v="SIN DESCRIPCIÓN PARA DESTINOS 00"/>
    <n v="0"/>
    <n v="0"/>
    <n v="0"/>
    <n v="0"/>
    <n v="0"/>
    <n v="0"/>
    <n v="0"/>
    <n v="0"/>
    <n v="0"/>
    <n v="0"/>
    <n v="0"/>
    <n v="0"/>
    <n v="0"/>
    <n v="0"/>
    <n v="0"/>
    <m/>
    <n v="0"/>
    <n v="300839.18"/>
    <m/>
    <n v="300839.18"/>
    <n v="300839.18"/>
    <n v="300839.18"/>
    <s v="."/>
    <m/>
  </r>
  <r>
    <s v="1.1-00-2407_24337023_2461510"/>
    <s v="1.1-00-24"/>
    <x v="1"/>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51"/>
    <x v="146"/>
    <n v="0"/>
    <s v="SIN DESCRIPCIÓN PARA DESTINOS 00"/>
    <n v="15000000"/>
    <n v="21369154.550000001"/>
    <n v="14837749.82"/>
    <n v="14837749.82"/>
    <n v="13503375.49"/>
    <n v="13503375.49"/>
    <n v="13503375.49"/>
    <n v="162250.1799999997"/>
    <n v="0"/>
    <n v="8630845.4499999993"/>
    <n v="0"/>
    <n v="15000000"/>
    <n v="-6369154.5499999998"/>
    <n v="30000000"/>
    <n v="15000000"/>
    <m/>
    <n v="0"/>
    <n v="40932702.420000002"/>
    <m/>
    <n v="40932702.420000002"/>
    <n v="55932702.420000002"/>
    <n v="41094952.600000001"/>
    <s v="."/>
    <s v="."/>
  </r>
  <r>
    <s v="2.5-02-2407_24337023_2461510"/>
    <s v="2.5-02-24"/>
    <x v="4"/>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51"/>
    <x v="146"/>
    <n v="0"/>
    <s v="SIN DESCRIPCIÓN PARA DESTINOS 00"/>
    <n v="8500000"/>
    <n v="10000000"/>
    <n v="8103655.3099999996"/>
    <n v="8103655.3099999996"/>
    <n v="2810577.93"/>
    <n v="2810577.93"/>
    <n v="2810577.93"/>
    <n v="396344.69000000041"/>
    <n v="14500000"/>
    <n v="0"/>
    <n v="0"/>
    <n v="16000000"/>
    <n v="-1500000"/>
    <n v="50000000"/>
    <n v="41500000"/>
    <m/>
    <n v="0"/>
    <n v="2000000"/>
    <n v="7853594.21"/>
    <n v="9853594.2100000009"/>
    <n v="18353594.210000001"/>
    <n v="10249938.900000002"/>
    <s v="Para ejecutar contratos conforme a la planeación del PAOP (Fortamun)"/>
    <s v="."/>
  </r>
  <r>
    <s v="2.5-01-2407_24337023_2461510"/>
    <s v="2.5-01-24"/>
    <x v="19"/>
    <s v="1.3.4"/>
    <s v="GOBIERNO"/>
    <s v="COORDINACION DE LA POLITICA DE GOBIERNO"/>
    <s v="FUNCIÓN PÚBLICA"/>
    <s v="K"/>
    <s v="Proyectos de inversión sujetos a registro en la Ca"/>
    <s v="07_24"/>
    <x v="5"/>
    <n v="3"/>
    <s v="INFRAESTRUCTURA Y SERVICIOS PÚBLICOS"/>
    <n v="37"/>
    <s v="OBRAS DE INFRAESTRUCTURA MUNICIPAL"/>
    <s v="023_24"/>
    <s v="DIRECCIÓN GENERAL DE OBRAS PÚBLICAS"/>
    <s v="GASTO CAPITAL"/>
    <x v="5"/>
    <s v="INVERSION PUBLICA"/>
    <n v="6151"/>
    <x v="146"/>
    <n v="0"/>
    <s v="SIN DESCRIPCIÓN PARA DESTINOS 00"/>
    <n v="0"/>
    <n v="25000000"/>
    <n v="0"/>
    <n v="0"/>
    <n v="0"/>
    <n v="0"/>
    <n v="0"/>
    <n v="0"/>
    <n v="24436211.5"/>
    <n v="0"/>
    <n v="0"/>
    <n v="0"/>
    <n v="24436211.5"/>
    <n v="56800000"/>
    <n v="56800000"/>
    <m/>
    <n v="0"/>
    <m/>
    <m/>
    <n v="0"/>
    <n v="0"/>
    <n v="0"/>
    <s v="Para ejecutar contratos conforme a la planeación del PAOP (FAISM)"/>
    <s v="."/>
  </r>
  <r>
    <s v="1.1-00-2407_24338023_2461510"/>
    <s v="1.1-00-24"/>
    <x v="1"/>
    <s v="1.3.4"/>
    <s v="GOBIERNO"/>
    <s v="COORDINACION DE LA POLITICA DE GOBIERNO"/>
    <s v="FUNCIÓN PÚBLICA"/>
    <s v="K"/>
    <s v="Proyectos de inversión sujetos a registro en la Ca"/>
    <s v="07_24"/>
    <x v="5"/>
    <n v="3"/>
    <s v="INFRAESTRUCTURA Y SERVICIOS PÚBLICOS"/>
    <n v="38"/>
    <s v="PRESUPUESTO PARTICIPATIVO"/>
    <s v="023_24"/>
    <s v="DIRECCIÓN GENERAL DE OBRAS PÚBLICAS"/>
    <s v="GASTO CAPITAL"/>
    <x v="5"/>
    <s v="INVERSION PUBLICA"/>
    <n v="6151"/>
    <x v="146"/>
    <n v="0"/>
    <s v="SIN DESCRIPCIÓN PARA DESTINOS 00"/>
    <n v="21500000"/>
    <n v="30000000"/>
    <n v="6728545.7999999998"/>
    <n v="6728545.7999999998"/>
    <n v="2018563.75"/>
    <n v="2018563.75"/>
    <n v="2018563.75"/>
    <n v="14771454.199999999"/>
    <n v="0"/>
    <n v="0"/>
    <n v="0"/>
    <n v="0"/>
    <n v="0"/>
    <n v="30000000"/>
    <n v="8500000"/>
    <m/>
    <n v="0"/>
    <m/>
    <m/>
    <n v="0"/>
    <n v="21500000"/>
    <n v="14771454.199999999"/>
    <s v="Para ejecutar contratos conforme a la planeación del PAOP"/>
    <s v="."/>
  </r>
  <r>
    <s v="1.1-00-2404_24618012_24632111"/>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APITAL"/>
    <x v="5"/>
    <s v="INVERSION PUBLICA"/>
    <n v="6321"/>
    <x v="147"/>
    <n v="11"/>
    <s v="PLANTAS DE TRATAMIENTO"/>
    <n v="25545390"/>
    <n v="25108346.399999999"/>
    <n v="15720240"/>
    <n v="15720240"/>
    <n v="15720240"/>
    <n v="13755210"/>
    <n v="13755210"/>
    <n v="9825150"/>
    <n v="0"/>
    <n v="437043.6"/>
    <n v="0"/>
    <n v="0"/>
    <n v="437043.6"/>
    <n v="28000000"/>
    <n v="2454610"/>
    <m/>
    <n v="0"/>
    <m/>
    <m/>
    <n v="0"/>
    <n v="25545390"/>
    <n v="9825150"/>
    <s v="."/>
    <s v="."/>
  </r>
  <r>
    <s v="1.1-00-2404_24618012_24632112"/>
    <s v="1.1-00-24"/>
    <x v="1"/>
    <s v="1.3.4"/>
    <s v="GOBIERNO"/>
    <s v="COORDINACION DE LA POLITICA DE GOBIERNO"/>
    <s v="FUNCIÓN PÚBLICA"/>
    <s v="M"/>
    <s v="Actividades de apoyo administrativo desarrolladas "/>
    <s v="04_24"/>
    <x v="2"/>
    <n v="6"/>
    <s v="GOBIERNO EFECTIVO"/>
    <n v="18"/>
    <s v="DESPACHO DE LA TESORERÍA MUNICIPAL"/>
    <s v="012_24"/>
    <s v="DIRECCIÓN DE PROCESOS ADMINISTRATIVOS Y"/>
    <s v="GASTO CAPITAL"/>
    <x v="5"/>
    <s v="INVERSION PUBLICA"/>
    <n v="6321"/>
    <x v="147"/>
    <n v="12"/>
    <s v="CAT"/>
    <n v="80000000"/>
    <n v="70000000"/>
    <n v="38507899.560000002"/>
    <n v="38507899.560000002"/>
    <n v="38507899.560000002"/>
    <n v="38507899.560000002"/>
    <n v="38507899.560000002"/>
    <n v="41492100.439999998"/>
    <n v="0"/>
    <n v="10000000"/>
    <n v="0"/>
    <n v="0"/>
    <n v="10000000"/>
    <n v="80000000"/>
    <n v="0"/>
    <m/>
    <n v="0"/>
    <m/>
    <m/>
    <n v="0"/>
    <n v="80000000"/>
    <n v="41492100.439999998"/>
    <s v="."/>
    <s v="."/>
  </r>
  <r>
    <s v="1.5-01-2404_24619013_2491110"/>
    <s v="1.5-01-24"/>
    <x v="2"/>
    <s v="1.3.4"/>
    <s v="GOBIERNO"/>
    <s v="COORDINACION DE LA POLITICA DE GOBIERNO"/>
    <s v="FUNCIÓN PÚBLICA"/>
    <s v="M"/>
    <s v="Actividades de apoyo administrativo desarrolladas "/>
    <s v="04_24"/>
    <x v="2"/>
    <n v="6"/>
    <s v="GOBIERNO EFECTIVO"/>
    <n v="19"/>
    <s v="PROYECTO DE PRESUPUESTO"/>
    <s v="013_24"/>
    <s v="DIRECCIÓN GENERAL DE FINANZAS"/>
    <s v="AMORTIZACION DE LA DEUDA Y DISMINUCION DE PASIVOS"/>
    <x v="6"/>
    <s v="DEUDA PUBLICA"/>
    <n v="9111"/>
    <x v="148"/>
    <n v="0"/>
    <s v="SIN DESCRIPCIÓN PARA DESTINOS 00"/>
    <n v="43522784.549999997"/>
    <n v="43522784.549999997"/>
    <n v="19875398.809999999"/>
    <n v="19875398.809999999"/>
    <n v="19875398.809999999"/>
    <n v="19875398.809999999"/>
    <n v="19875398.809999999"/>
    <n v="23647385.739999998"/>
    <n v="0"/>
    <n v="0"/>
    <m/>
    <n v="0"/>
    <n v="0"/>
    <n v="43522784.549999997"/>
    <n v="0"/>
    <m/>
    <n v="0"/>
    <n v="466412.03"/>
    <m/>
    <n v="466412.03"/>
    <n v="43989196.579999998"/>
    <n v="24113797.77"/>
    <s v="."/>
    <s v="."/>
  </r>
  <r>
    <s v="1.5-01-2404_24619013_2492110"/>
    <s v="1.5-01-24"/>
    <x v="2"/>
    <s v="1.3.4"/>
    <s v="GOBIERNO"/>
    <s v="COORDINACION DE LA POLITICA DE GOBIERNO"/>
    <s v="FUNCIÓN PÚBLICA"/>
    <s v="M"/>
    <s v="Actividades de apoyo administrativo desarrolladas "/>
    <s v="04_24"/>
    <x v="2"/>
    <n v="6"/>
    <s v="GOBIERNO EFECTIVO"/>
    <n v="19"/>
    <s v="PROYECTO DE PRESUPUESTO"/>
    <s v="013_24"/>
    <s v="DIRECCIÓN GENERAL DE FINANZAS"/>
    <s v="AMORTIZACION DE LA DEUDA Y DISMINUCION DE PASIVOS"/>
    <x v="6"/>
    <s v="DEUDA PUBLICA"/>
    <n v="9211"/>
    <x v="149"/>
    <n v="0"/>
    <s v="SIN DESCRIPCIÓN PARA DESTINOS 00"/>
    <n v="26300000"/>
    <n v="26300000"/>
    <n v="8751890.3900000006"/>
    <n v="8751890.3900000006"/>
    <n v="8751890.3900000006"/>
    <n v="8751890.3900000006"/>
    <n v="8751890.3900000006"/>
    <n v="17548109.609999999"/>
    <n v="0"/>
    <n v="0"/>
    <n v="0"/>
    <n v="0"/>
    <n v="0"/>
    <n v="26300000"/>
    <n v="0"/>
    <m/>
    <n v="0"/>
    <m/>
    <n v="-7000000"/>
    <n v="-7000000"/>
    <n v="19300000"/>
    <n v="10548109.609999999"/>
    <s v="."/>
    <s v="."/>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n v="600230.39999999944"/>
    <m/>
    <m/>
    <m/>
    <m/>
    <m/>
    <m/>
    <m/>
    <m/>
    <m/>
    <m/>
    <m/>
    <m/>
    <m/>
    <m/>
    <m/>
    <n v="188428724.29000002"/>
    <m/>
    <m/>
    <n v="4615667.0599999996"/>
  </r>
  <r>
    <m/>
    <m/>
    <x v="24"/>
    <m/>
    <m/>
    <m/>
    <m/>
    <m/>
    <m/>
    <m/>
    <x v="17"/>
    <m/>
    <m/>
    <m/>
    <m/>
    <m/>
    <m/>
    <m/>
    <x v="7"/>
    <m/>
    <m/>
    <x v="150"/>
    <m/>
    <m/>
    <m/>
    <m/>
    <m/>
    <m/>
    <m/>
    <m/>
    <m/>
    <m/>
    <m/>
    <m/>
    <m/>
    <m/>
    <m/>
    <m/>
    <m/>
    <m/>
    <m/>
    <m/>
    <m/>
    <m/>
    <n v="117500000"/>
    <m/>
    <m/>
    <n v="1397176.02"/>
  </r>
  <r>
    <m/>
    <m/>
    <x v="24"/>
    <m/>
    <m/>
    <m/>
    <m/>
    <m/>
    <m/>
    <m/>
    <x v="17"/>
    <m/>
    <m/>
    <m/>
    <m/>
    <m/>
    <m/>
    <m/>
    <x v="7"/>
    <m/>
    <m/>
    <x v="150"/>
    <m/>
    <m/>
    <m/>
    <m/>
    <m/>
    <m/>
    <m/>
    <m/>
    <m/>
    <m/>
    <m/>
    <m/>
    <m/>
    <m/>
    <m/>
    <m/>
    <m/>
    <m/>
    <m/>
    <m/>
    <m/>
    <m/>
    <n v="10000000"/>
    <m/>
    <m/>
    <n v="6012843.0800000001"/>
  </r>
  <r>
    <m/>
    <m/>
    <x v="24"/>
    <m/>
    <m/>
    <m/>
    <m/>
    <m/>
    <m/>
    <m/>
    <x v="17"/>
    <m/>
    <m/>
    <m/>
    <m/>
    <m/>
    <m/>
    <m/>
    <x v="7"/>
    <m/>
    <m/>
    <x v="150"/>
    <m/>
    <m/>
    <m/>
    <m/>
    <m/>
    <m/>
    <m/>
    <m/>
    <m/>
    <m/>
    <m/>
    <m/>
    <m/>
    <m/>
    <m/>
    <m/>
    <m/>
    <m/>
    <m/>
    <m/>
    <m/>
    <m/>
    <n v="60928724.289999999"/>
    <m/>
    <m/>
    <m/>
  </r>
  <r>
    <m/>
    <m/>
    <x v="24"/>
    <m/>
    <m/>
    <m/>
    <m/>
    <m/>
    <m/>
    <m/>
    <x v="17"/>
    <m/>
    <m/>
    <m/>
    <m/>
    <m/>
    <m/>
    <m/>
    <x v="7"/>
    <m/>
    <m/>
    <x v="150"/>
    <m/>
    <m/>
    <m/>
    <n v="2340000"/>
    <m/>
    <m/>
    <m/>
    <m/>
    <m/>
    <m/>
    <m/>
    <m/>
    <m/>
    <m/>
    <m/>
    <m/>
    <m/>
    <m/>
    <m/>
    <m/>
    <m/>
    <m/>
    <n v="0"/>
    <m/>
    <m/>
    <n v="-20000000"/>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n v="46032695.100000001"/>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r>
    <m/>
    <m/>
    <x v="24"/>
    <m/>
    <m/>
    <m/>
    <m/>
    <m/>
    <m/>
    <m/>
    <x v="17"/>
    <m/>
    <m/>
    <m/>
    <m/>
    <m/>
    <m/>
    <m/>
    <x v="7"/>
    <m/>
    <m/>
    <x v="150"/>
    <m/>
    <m/>
    <m/>
    <m/>
    <m/>
    <m/>
    <m/>
    <m/>
    <m/>
    <m/>
    <m/>
    <m/>
    <m/>
    <m/>
    <m/>
    <m/>
    <m/>
    <m/>
    <m/>
    <m/>
    <m/>
    <m/>
    <m/>
    <m/>
    <m/>
    <m/>
  </r>
</pivotCacheRecords>
</file>

<file path=xl/pivotTables/_rels/pivotTable1.xml.rels><?xml version="1.0" encoding="UTF-8" standalone="yes"?>
<Relationships xmlns="http://schemas.openxmlformats.org/package/2006/relationships"><Relationship Id="rId1" Type="http://schemas.openxmlformats.org/officeDocument/2006/relationships/pivotCacheDefinition" Target="../pivotCache/pivotCacheDefinition1.xml"/></Relationships>
</file>

<file path=xl/pivotTables/_rels/pivotTable2.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3.xml.rels><?xml version="1.0" encoding="UTF-8" standalone="yes"?>
<Relationships xmlns="http://schemas.openxmlformats.org/package/2006/relationships"><Relationship Id="rId1" Type="http://schemas.openxmlformats.org/officeDocument/2006/relationships/pivotCacheDefinition" Target="../pivotCache/pivotCacheDefinition3.xml"/></Relationships>
</file>

<file path=xl/pivotTables/_rels/pivotTable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7.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8.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9.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0.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1.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2.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3.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4.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5.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_rels/pivotTable16.xml.rels><?xml version="1.0" encoding="UTF-8" standalone="yes"?>
<Relationships xmlns="http://schemas.openxmlformats.org/package/2006/relationships"><Relationship Id="rId1" Type="http://schemas.openxmlformats.org/officeDocument/2006/relationships/pivotCacheDefinition" Target="../pivotCache/pivotCacheDefinition2.xml"/></Relationships>
</file>

<file path=xl/pivotTables/pivotTable1.xml><?xml version="1.0" encoding="utf-8"?>
<pivotTableDefinition xmlns="http://schemas.openxmlformats.org/spreadsheetml/2006/main" xmlns:mc="http://schemas.openxmlformats.org/markup-compatibility/2006" xmlns:xr="http://schemas.microsoft.com/office/spreadsheetml/2014/revision" mc:Ignorable="xr" xr:uid="{00000000-0007-0000-0E00-000000000000}" name="TablaDinámica1" cacheId="4"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location ref="A3:C26" firstHeaderRow="1" firstDataRow="2" firstDataCol="1"/>
  <pivotFields count="45">
    <pivotField compact="0" outline="0" showAll="0"/>
    <pivotField compact="0" outline="0" showAll="0"/>
    <pivotField axis="axisRow" compact="0" outline="0" showAll="0">
      <items count="22">
        <item x="9"/>
        <item x="12"/>
        <item x="14"/>
        <item x="6"/>
        <item x="13"/>
        <item x="17"/>
        <item x="11"/>
        <item x="4"/>
        <item x="7"/>
        <item x="18"/>
        <item x="10"/>
        <item x="0"/>
        <item x="2"/>
        <item x="8"/>
        <item x="5"/>
        <item x="16"/>
        <item x="1"/>
        <item x="20"/>
        <item x="15"/>
        <item x="3"/>
        <item x="19"/>
        <item t="default"/>
      </items>
    </pivotField>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defaultSubtotal="0"/>
    <pivotField compact="0" outline="0" showAll="0"/>
    <pivotField compact="0" outline="0" showAll="0" defaultSubtotal="0"/>
    <pivotField compact="0" outline="0" showAll="0"/>
    <pivotField compact="0" outline="0" showAll="0"/>
    <pivotField compact="0" outline="0" showAll="0" defaultSubtotal="0"/>
    <pivotField dataField="1"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dataField="1" compact="0" outline="0" showAll="0"/>
  </pivotFields>
  <rowFields count="1">
    <field x="2"/>
  </rowFields>
  <rowItems count="22">
    <i>
      <x/>
    </i>
    <i>
      <x v="1"/>
    </i>
    <i>
      <x v="2"/>
    </i>
    <i>
      <x v="3"/>
    </i>
    <i>
      <x v="4"/>
    </i>
    <i>
      <x v="5"/>
    </i>
    <i>
      <x v="6"/>
    </i>
    <i>
      <x v="7"/>
    </i>
    <i>
      <x v="8"/>
    </i>
    <i>
      <x v="9"/>
    </i>
    <i>
      <x v="10"/>
    </i>
    <i>
      <x v="11"/>
    </i>
    <i>
      <x v="12"/>
    </i>
    <i>
      <x v="13"/>
    </i>
    <i>
      <x v="14"/>
    </i>
    <i>
      <x v="15"/>
    </i>
    <i>
      <x v="16"/>
    </i>
    <i>
      <x v="17"/>
    </i>
    <i>
      <x v="18"/>
    </i>
    <i>
      <x v="19"/>
    </i>
    <i>
      <x v="20"/>
    </i>
    <i t="grand">
      <x/>
    </i>
  </rowItems>
  <colFields count="1">
    <field x="-2"/>
  </colFields>
  <colItems count="2">
    <i>
      <x/>
    </i>
    <i i="1">
      <x v="1"/>
    </i>
  </colItems>
  <dataFields count="2">
    <dataField name="Suma de Importe Ajustado" fld="24" baseField="0" baseItem="0"/>
    <dataField name="Suma de Nuevo Importe Ajustado" fld="44" baseField="0" baseItem="0" numFmtId="4"/>
  </dataFields>
  <formats count="1">
    <format dxfId="1445">
      <pivotArea outline="0" collapsedLevelsAreSubtotals="1"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2.xml><?xml version="1.0" encoding="utf-8"?>
<pivotTableDefinition xmlns="http://schemas.openxmlformats.org/spreadsheetml/2006/main" xmlns:mc="http://schemas.openxmlformats.org/markup-compatibility/2006" xmlns:xr="http://schemas.microsoft.com/office/spreadsheetml/2014/revision" mc:Ignorable="xr" xr:uid="{DCA253BA-2058-4842-B1C6-26439D5BEEC6}" name="TablaDinámica1" cacheId="6"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location ref="A3:C7" firstHeaderRow="0" firstDataRow="1" firstDataCol="1" rowPageCount="1" colPageCount="1"/>
  <pivotFields count="48">
    <pivotField showAll="0"/>
    <pivotField showAll="0"/>
    <pivotField axis="axisRow" showAll="0">
      <items count="27">
        <item h="1" m="1" x="25"/>
        <item h="1" x="10"/>
        <item h="1" x="13"/>
        <item h="1" x="15"/>
        <item h="1" x="7"/>
        <item h="1" x="14"/>
        <item h="1" x="19"/>
        <item h="1" x="12"/>
        <item h="1" x="4"/>
        <item h="1" x="8"/>
        <item h="1" x="20"/>
        <item h="1" x="11"/>
        <item x="0"/>
        <item x="2"/>
        <item h="1" x="21"/>
        <item h="1" x="9"/>
        <item h="1" x="5"/>
        <item h="1" x="17"/>
        <item x="1"/>
        <item h="1" x="23"/>
        <item h="1" x="16"/>
        <item h="1" x="3"/>
        <item h="1" x="24"/>
        <item h="1" x="6"/>
        <item h="1" x="18"/>
        <item h="1"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Page" multipleItemSelectionAllowed="1" showAll="0">
      <items count="9">
        <item x="0"/>
        <item h="1" x="1"/>
        <item h="1" x="2"/>
        <item x="3"/>
        <item h="1" x="4"/>
        <item h="1" x="5"/>
        <item x="6"/>
        <item h="1" x="7"/>
        <item t="default"/>
      </items>
    </pivotField>
    <pivotField showAll="0"/>
    <pivotField showAll="0"/>
    <pivotField showAll="0"/>
    <pivotField showAll="0"/>
    <pivotField showAll="0"/>
    <pivotField dataField="1"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dataField="1" showAll="0"/>
    <pivotField showAll="0"/>
    <pivotField showAll="0"/>
    <pivotField showAll="0"/>
  </pivotFields>
  <rowFields count="1">
    <field x="2"/>
  </rowFields>
  <rowItems count="4">
    <i>
      <x v="12"/>
    </i>
    <i>
      <x v="13"/>
    </i>
    <i>
      <x v="18"/>
    </i>
    <i t="grand">
      <x/>
    </i>
  </rowItems>
  <colFields count="1">
    <field x="-2"/>
  </colFields>
  <colItems count="2">
    <i>
      <x/>
    </i>
    <i i="1">
      <x v="1"/>
    </i>
  </colItems>
  <pageFields count="1">
    <pageField fld="18" hier="-1"/>
  </pageFields>
  <dataFields count="2">
    <dataField name="Suma de Importe Ajustado" fld="24" baseField="0" baseItem="0"/>
    <dataField name="Suma de Nuevo Importe Ajustado" fld="44" baseField="0" baseItem="0"/>
  </dataField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3.xml><?xml version="1.0" encoding="utf-8"?>
<pivotTableDefinition xmlns="http://schemas.openxmlformats.org/spreadsheetml/2006/main" xmlns:mc="http://schemas.openxmlformats.org/markup-compatibility/2006" xmlns:xr="http://schemas.microsoft.com/office/spreadsheetml/2014/revision" mc:Ignorable="xr" xr:uid="{5D8AF5C8-E200-4C24-9822-556E10E8AD99}" name="TablaDinámica1" cacheId="6" applyNumberFormats="0" applyBorderFormats="0" applyFontFormats="0" applyPatternFormats="0" applyAlignmentFormats="0" applyWidthHeightFormats="1" dataCaption="Valores" updatedVersion="8" minRefreshableVersion="3" useAutoFormatting="1" itemPrintTitles="1" createdVersion="8" indent="0" compact="0" outline="1" outlineData="1" compactData="0" multipleFieldFilters="0">
  <location ref="A3:C80" firstHeaderRow="1" firstDataRow="1" firstDataCol="2" rowPageCount="1" colPageCount="1"/>
  <pivotFields count="48">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9">
        <item x="14"/>
        <item x="7"/>
        <item x="16"/>
        <item x="11"/>
        <item x="10"/>
        <item x="6"/>
        <item x="4"/>
        <item x="5"/>
        <item x="15"/>
        <item x="13"/>
        <item x="0"/>
        <item x="8"/>
        <item x="1"/>
        <item x="9"/>
        <item x="12"/>
        <item x="2"/>
        <item x="3"/>
        <item x="17"/>
        <item t="default"/>
      </items>
    </pivotField>
    <pivotField compact="0" showAll="0"/>
    <pivotField compact="0" showAll="0"/>
    <pivotField compact="0" showAll="0"/>
    <pivotField compact="0" showAll="0"/>
    <pivotField compact="0" showAll="0"/>
    <pivotField compact="0" showAll="0"/>
    <pivotField compact="0" showAll="0"/>
    <pivotField axis="axisPage" compact="0" multipleItemSelectionAllowed="1" showAll="0">
      <items count="9">
        <item h="1" x="0"/>
        <item h="1" x="1"/>
        <item h="1" x="2"/>
        <item h="1" x="3"/>
        <item x="4"/>
        <item h="1" x="5"/>
        <item h="1" x="6"/>
        <item h="1" x="7"/>
        <item t="default"/>
      </items>
    </pivotField>
    <pivotField compact="0" showAll="0"/>
    <pivotField compact="0" showAll="0"/>
    <pivotField axis="axisRow" compact="0" showAll="0">
      <items count="152">
        <item x="148"/>
        <item x="12"/>
        <item x="11"/>
        <item x="13"/>
        <item x="140"/>
        <item x="67"/>
        <item x="69"/>
        <item x="70"/>
        <item x="68"/>
        <item x="66"/>
        <item x="49"/>
        <item x="36"/>
        <item x="121"/>
        <item x="119"/>
        <item x="120"/>
        <item x="117"/>
        <item x="118"/>
        <item x="32"/>
        <item x="127"/>
        <item x="31"/>
        <item x="46"/>
        <item x="87"/>
        <item x="8"/>
        <item x="89"/>
        <item x="144"/>
        <item x="146"/>
        <item x="9"/>
        <item x="10"/>
        <item x="0"/>
        <item x="97"/>
        <item x="110"/>
        <item x="113"/>
        <item x="145"/>
        <item x="147"/>
        <item x="131"/>
        <item x="60"/>
        <item x="124"/>
        <item x="136"/>
        <item x="137"/>
        <item x="128"/>
        <item x="126"/>
        <item x="16"/>
        <item x="40"/>
        <item x="44"/>
        <item x="86"/>
        <item x="105"/>
        <item x="6"/>
        <item x="52"/>
        <item x="138"/>
        <item x="59"/>
        <item x="2"/>
        <item x="7"/>
        <item x="108"/>
        <item x="14"/>
        <item x="91"/>
        <item x="92"/>
        <item x="95"/>
        <item x="90"/>
        <item x="129"/>
        <item x="149"/>
        <item x="143"/>
        <item x="33"/>
        <item x="132"/>
        <item x="134"/>
        <item x="133"/>
        <item x="22"/>
        <item x="35"/>
        <item x="19"/>
        <item x="21"/>
        <item x="37"/>
        <item x="24"/>
        <item x="23"/>
        <item x="18"/>
        <item x="43"/>
        <item x="42"/>
        <item x="17"/>
        <item x="20"/>
        <item x="50"/>
        <item x="41"/>
        <item x="122"/>
        <item x="123"/>
        <item x="15"/>
        <item x="71"/>
        <item x="139"/>
        <item x="112"/>
        <item x="38"/>
        <item x="125"/>
        <item x="29"/>
        <item x="45"/>
        <item x="104"/>
        <item x="101"/>
        <item x="102"/>
        <item x="111"/>
        <item x="51"/>
        <item x="48"/>
        <item x="5"/>
        <item x="26"/>
        <item x="25"/>
        <item x="30"/>
        <item x="39"/>
        <item x="28"/>
        <item x="53"/>
        <item x="55"/>
        <item x="57"/>
        <item x="56"/>
        <item x="58"/>
        <item x="54"/>
        <item x="107"/>
        <item x="94"/>
        <item x="93"/>
        <item x="4"/>
        <item x="85"/>
        <item x="84"/>
        <item x="109"/>
        <item x="100"/>
        <item x="64"/>
        <item x="77"/>
        <item x="75"/>
        <item x="82"/>
        <item x="74"/>
        <item x="98"/>
        <item x="73"/>
        <item x="76"/>
        <item x="99"/>
        <item x="96"/>
        <item x="78"/>
        <item x="83"/>
        <item x="63"/>
        <item x="79"/>
        <item x="81"/>
        <item x="88"/>
        <item x="106"/>
        <item x="72"/>
        <item x="65"/>
        <item x="80"/>
        <item x="135"/>
        <item x="142"/>
        <item x="116"/>
        <item x="1"/>
        <item x="3"/>
        <item x="62"/>
        <item x="61"/>
        <item x="141"/>
        <item x="115"/>
        <item x="114"/>
        <item x="27"/>
        <item x="130"/>
        <item x="47"/>
        <item x="103"/>
        <item x="34"/>
        <item x="150"/>
        <item t="default"/>
      </items>
    </pivotField>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dataField="1" compact="0" showAll="0"/>
    <pivotField compact="0" showAll="0"/>
    <pivotField compact="0" showAll="0"/>
    <pivotField compact="0" showAll="0"/>
    <pivotField compact="0" showAll="0"/>
  </pivotFields>
  <rowFields count="2">
    <field x="21"/>
    <field x="10"/>
  </rowFields>
  <rowItems count="77">
    <i>
      <x v="4"/>
    </i>
    <i r="1">
      <x v="5"/>
    </i>
    <i>
      <x v="18"/>
    </i>
    <i r="1">
      <x v="6"/>
    </i>
    <i r="1">
      <x v="12"/>
    </i>
    <i>
      <x v="34"/>
    </i>
    <i r="1">
      <x v="4"/>
    </i>
    <i>
      <x v="36"/>
    </i>
    <i r="1">
      <x v="1"/>
    </i>
    <i r="1">
      <x v="6"/>
    </i>
    <i r="1">
      <x v="12"/>
    </i>
    <i r="1">
      <x v="15"/>
    </i>
    <i>
      <x v="37"/>
    </i>
    <i r="1">
      <x v="6"/>
    </i>
    <i r="1">
      <x v="11"/>
    </i>
    <i r="1">
      <x v="12"/>
    </i>
    <i>
      <x v="38"/>
    </i>
    <i r="1">
      <x v="7"/>
    </i>
    <i>
      <x v="39"/>
    </i>
    <i r="1">
      <x v="4"/>
    </i>
    <i r="1">
      <x v="7"/>
    </i>
    <i r="1">
      <x v="16"/>
    </i>
    <i>
      <x v="40"/>
    </i>
    <i r="1">
      <x v="6"/>
    </i>
    <i r="1">
      <x v="10"/>
    </i>
    <i>
      <x v="48"/>
    </i>
    <i r="1">
      <x v="3"/>
    </i>
    <i r="1">
      <x v="4"/>
    </i>
    <i r="1">
      <x v="5"/>
    </i>
    <i r="1">
      <x v="6"/>
    </i>
    <i r="1">
      <x v="7"/>
    </i>
    <i r="1">
      <x v="12"/>
    </i>
    <i>
      <x v="58"/>
    </i>
    <i r="1">
      <x v="7"/>
    </i>
    <i r="1">
      <x v="16"/>
    </i>
    <i>
      <x v="60"/>
    </i>
    <i r="1">
      <x v="6"/>
    </i>
    <i>
      <x v="62"/>
    </i>
    <i r="1">
      <x v="7"/>
    </i>
    <i r="1">
      <x v="16"/>
    </i>
    <i>
      <x v="63"/>
    </i>
    <i r="1">
      <x v="7"/>
    </i>
    <i>
      <x v="64"/>
    </i>
    <i r="1">
      <x v="7"/>
    </i>
    <i r="1">
      <x v="16"/>
    </i>
    <i>
      <x v="79"/>
    </i>
    <i r="1">
      <x v="1"/>
    </i>
    <i r="1">
      <x v="6"/>
    </i>
    <i r="1">
      <x v="7"/>
    </i>
    <i r="1">
      <x v="10"/>
    </i>
    <i r="1">
      <x v="12"/>
    </i>
    <i r="1">
      <x v="15"/>
    </i>
    <i>
      <x v="80"/>
    </i>
    <i r="1">
      <x v="4"/>
    </i>
    <i r="1">
      <x v="10"/>
    </i>
    <i>
      <x v="83"/>
    </i>
    <i r="1">
      <x v="6"/>
    </i>
    <i r="1">
      <x v="7"/>
    </i>
    <i r="1">
      <x v="12"/>
    </i>
    <i r="1">
      <x v="16"/>
    </i>
    <i>
      <x v="86"/>
    </i>
    <i r="1">
      <x v="6"/>
    </i>
    <i r="1">
      <x v="10"/>
    </i>
    <i r="1">
      <x v="12"/>
    </i>
    <i r="1">
      <x v="16"/>
    </i>
    <i>
      <x v="135"/>
    </i>
    <i r="1">
      <x v="7"/>
    </i>
    <i r="1">
      <x v="10"/>
    </i>
    <i>
      <x v="136"/>
    </i>
    <i r="1">
      <x v="6"/>
    </i>
    <i r="1">
      <x v="10"/>
    </i>
    <i>
      <x v="142"/>
    </i>
    <i r="1">
      <x v="12"/>
    </i>
    <i r="1">
      <x v="15"/>
    </i>
    <i>
      <x v="146"/>
    </i>
    <i r="1">
      <x v="10"/>
    </i>
    <i t="grand">
      <x/>
    </i>
  </rowItems>
  <colItems count="1">
    <i/>
  </colItems>
  <pageFields count="1">
    <pageField fld="18" hier="-1"/>
  </pageFields>
  <dataFields count="1">
    <dataField name="Suma de 2da ampliación" fld="43" baseField="0" baseItem="0"/>
  </dataFields>
  <formats count="3">
    <format dxfId="1444">
      <pivotArea outline="0" collapsedLevelsAreSubtotals="1" fieldPosition="0"/>
    </format>
    <format dxfId="1443">
      <pivotArea dataOnly="0" labelOnly="1" outline="0" fieldPosition="0">
        <references count="1">
          <reference field="18" count="0"/>
        </references>
      </pivotArea>
    </format>
    <format dxfId="1442">
      <pivotArea dataOnly="0" labelOnly="1" outline="0" axis="axisValues" fieldPosition="0"/>
    </format>
  </formats>
  <pivotTableStyleInfo name="PivotStyleLight16"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4.xml><?xml version="1.0" encoding="utf-8"?>
<pivotTableDefinition xmlns="http://schemas.openxmlformats.org/spreadsheetml/2006/main" xmlns:mc="http://schemas.openxmlformats.org/markup-compatibility/2006" xmlns:xr="http://schemas.microsoft.com/office/spreadsheetml/2014/revision" mc:Ignorable="xr" xr:uid="{4D3B22B2-0AD4-4226-80C3-9D853AD15B3E}" name="TablaDinámica2" cacheId="5" applyNumberFormats="0" applyBorderFormats="0" applyFontFormats="0" applyPatternFormats="0" applyAlignmentFormats="0" applyWidthHeightFormats="1" dataCaption="Valores" updatedVersion="8" minRefreshableVersion="3" useAutoFormatting="1" itemPrintTitles="1" createdVersion="8" indent="0" compact="0" outline="1" outlineData="1" compactData="0" multipleFieldFilters="0" rowHeaderCaption="Programa / Proyecto">
  <location ref="A3:D87" firstHeaderRow="1" firstDataRow="1" firstDataCol="3" rowPageCount="1" colPageCount="1"/>
  <pivotFields count="46">
    <pivotField compact="0" showAll="0"/>
    <pivotField compact="0" showAll="0"/>
    <pivotField compact="0" showAll="0"/>
    <pivotField compact="0" showAll="0"/>
    <pivotField compact="0" showAll="0"/>
    <pivotField compact="0" showAll="0"/>
    <pivotField compact="0" showAll="0"/>
    <pivotField compact="0" showAll="0"/>
    <pivotField compact="0" showAll="0"/>
    <pivotField compact="0" showAll="0"/>
    <pivotField axis="axisRow" compact="0" showAll="0">
      <items count="18">
        <item h="1" x="14"/>
        <item x="7"/>
        <item h="1" x="16"/>
        <item x="11"/>
        <item x="10"/>
        <item x="6"/>
        <item x="4"/>
        <item x="5"/>
        <item x="15"/>
        <item h="1" x="13"/>
        <item x="0"/>
        <item x="8"/>
        <item x="1"/>
        <item x="9"/>
        <item h="1" x="12"/>
        <item x="2"/>
        <item x="3"/>
        <item t="default"/>
      </items>
    </pivotField>
    <pivotField compact="0" showAll="0"/>
    <pivotField axis="axisRow" compact="0" showAll="0">
      <items count="9">
        <item x="2"/>
        <item x="1"/>
        <item x="6"/>
        <item x="7"/>
        <item x="0"/>
        <item x="3"/>
        <item x="4"/>
        <item x="5"/>
        <item t="default"/>
      </items>
    </pivotField>
    <pivotField compact="0" showAll="0"/>
    <pivotField axis="axisRow" compact="0" showAll="0">
      <items count="58">
        <item x="45"/>
        <item x="21"/>
        <item x="7"/>
        <item x="54"/>
        <item x="24"/>
        <item x="39"/>
        <item x="49"/>
        <item x="40"/>
        <item x="48"/>
        <item x="17"/>
        <item x="42"/>
        <item x="43"/>
        <item x="36"/>
        <item x="5"/>
        <item x="46"/>
        <item x="33"/>
        <item x="32"/>
        <item x="6"/>
        <item x="19"/>
        <item x="30"/>
        <item x="1"/>
        <item x="4"/>
        <item x="28"/>
        <item x="29"/>
        <item x="16"/>
        <item x="27"/>
        <item x="13"/>
        <item x="55"/>
        <item x="47"/>
        <item x="8"/>
        <item x="50"/>
        <item x="31"/>
        <item x="26"/>
        <item x="25"/>
        <item x="14"/>
        <item x="37"/>
        <item x="56"/>
        <item x="18"/>
        <item x="53"/>
        <item x="3"/>
        <item x="44"/>
        <item x="38"/>
        <item x="11"/>
        <item x="15"/>
        <item x="2"/>
        <item x="20"/>
        <item x="22"/>
        <item x="10"/>
        <item x="9"/>
        <item x="35"/>
        <item x="12"/>
        <item x="0"/>
        <item x="41"/>
        <item x="34"/>
        <item x="23"/>
        <item x="52"/>
        <item x="51"/>
        <item t="default"/>
      </items>
    </pivotField>
    <pivotField compact="0" showAll="0"/>
    <pivotField compact="0" showAll="0"/>
    <pivotField compact="0" showAll="0"/>
    <pivotField axis="axisPage" compact="0" multipleItemSelectionAllowed="1" showAll="0">
      <items count="8">
        <item h="1" x="0"/>
        <item x="1"/>
        <item x="2"/>
        <item x="3"/>
        <item x="4"/>
        <item h="1" x="5"/>
        <item h="1" x="6"/>
        <item t="default"/>
      </items>
    </pivotField>
    <pivotField compact="0" showAll="0"/>
    <pivotField compact="0" showAll="0"/>
    <pivotField compact="0" showAll="0"/>
    <pivotField compact="0" showAll="0"/>
    <pivotField compact="0" showAll="0"/>
    <pivotField compact="0" numFmtId="4" showAll="0"/>
    <pivotField compact="0" numFmtId="4" showAll="0"/>
    <pivotField compact="0" numFmtId="4" showAll="0"/>
    <pivotField compact="0" numFmtId="4" showAll="0"/>
    <pivotField compact="0" numFmtId="4" showAll="0"/>
    <pivotField compact="0" numFmtId="4" showAll="0"/>
    <pivotField compact="0" numFmtId="4" showAll="0"/>
    <pivotField compact="0" showAll="0"/>
    <pivotField compact="0" showAll="0"/>
    <pivotField compact="0" showAll="0"/>
    <pivotField compact="0" showAll="0"/>
    <pivotField compact="0" showAll="0"/>
    <pivotField compact="0" showAll="0"/>
    <pivotField compact="0" showAll="0"/>
    <pivotField compact="0" numFmtId="4" showAll="0"/>
    <pivotField compact="0" showAll="0"/>
    <pivotField compact="0" numFmtId="4" showAll="0"/>
    <pivotField compact="0" showAll="0"/>
    <pivotField compact="0" showAll="0"/>
    <pivotField compact="0" numFmtId="4" showAll="0"/>
    <pivotField compact="0" showAll="0"/>
    <pivotField dataField="1" compact="0" numFmtId="4" showAll="0"/>
  </pivotFields>
  <rowFields count="3">
    <field x="10"/>
    <field x="12"/>
    <field x="14"/>
  </rowFields>
  <rowItems count="84">
    <i>
      <x v="1"/>
    </i>
    <i r="1">
      <x v="6"/>
    </i>
    <i r="2">
      <x v="15"/>
    </i>
    <i r="2">
      <x v="24"/>
    </i>
    <i>
      <x v="3"/>
    </i>
    <i r="1">
      <x v="7"/>
    </i>
    <i r="2">
      <x v="4"/>
    </i>
    <i r="2">
      <x v="5"/>
    </i>
    <i r="2">
      <x v="6"/>
    </i>
    <i r="2">
      <x v="12"/>
    </i>
    <i r="2">
      <x v="30"/>
    </i>
    <i r="2">
      <x v="33"/>
    </i>
    <i r="2">
      <x v="38"/>
    </i>
    <i r="2">
      <x v="56"/>
    </i>
    <i>
      <x v="4"/>
    </i>
    <i r="1">
      <x v="2"/>
    </i>
    <i r="2">
      <x v="1"/>
    </i>
    <i r="2">
      <x v="7"/>
    </i>
    <i r="2">
      <x v="14"/>
    </i>
    <i r="2">
      <x v="28"/>
    </i>
    <i r="2">
      <x v="32"/>
    </i>
    <i r="1">
      <x v="5"/>
    </i>
    <i r="2">
      <x v="46"/>
    </i>
    <i>
      <x v="5"/>
    </i>
    <i r="1">
      <x/>
    </i>
    <i r="2">
      <x v="34"/>
    </i>
    <i>
      <x v="6"/>
    </i>
    <i r="1">
      <x v="4"/>
    </i>
    <i r="2">
      <x v="29"/>
    </i>
    <i r="2">
      <x v="53"/>
    </i>
    <i>
      <x v="7"/>
    </i>
    <i r="1">
      <x v="3"/>
    </i>
    <i r="2">
      <x v="54"/>
    </i>
    <i r="1">
      <x v="5"/>
    </i>
    <i r="2">
      <x v="31"/>
    </i>
    <i r="2">
      <x v="42"/>
    </i>
    <i r="2">
      <x v="47"/>
    </i>
    <i r="2">
      <x v="48"/>
    </i>
    <i r="2">
      <x v="50"/>
    </i>
    <i>
      <x v="8"/>
    </i>
    <i r="1">
      <x v="1"/>
    </i>
    <i r="2">
      <x v="40"/>
    </i>
    <i>
      <x v="10"/>
    </i>
    <i r="1">
      <x v="4"/>
    </i>
    <i r="2">
      <x v="13"/>
    </i>
    <i r="2">
      <x v="22"/>
    </i>
    <i r="2">
      <x v="23"/>
    </i>
    <i r="2">
      <x v="51"/>
    </i>
    <i>
      <x v="11"/>
    </i>
    <i r="1">
      <x v="1"/>
    </i>
    <i r="2">
      <x v="8"/>
    </i>
    <i r="1">
      <x v="4"/>
    </i>
    <i r="2">
      <x v="16"/>
    </i>
    <i r="2">
      <x v="19"/>
    </i>
    <i r="2">
      <x v="37"/>
    </i>
    <i r="1">
      <x v="7"/>
    </i>
    <i r="2">
      <x v="9"/>
    </i>
    <i r="2">
      <x v="45"/>
    </i>
    <i>
      <x v="12"/>
    </i>
    <i r="1">
      <x v="1"/>
    </i>
    <i r="2">
      <x v="3"/>
    </i>
    <i r="2">
      <x v="20"/>
    </i>
    <i r="2">
      <x v="26"/>
    </i>
    <i r="2">
      <x v="27"/>
    </i>
    <i r="2">
      <x v="35"/>
    </i>
    <i r="2">
      <x v="39"/>
    </i>
    <i r="2">
      <x v="44"/>
    </i>
    <i r="2">
      <x v="55"/>
    </i>
    <i r="1">
      <x v="5"/>
    </i>
    <i r="2">
      <x v="2"/>
    </i>
    <i r="2">
      <x v="25"/>
    </i>
    <i r="2">
      <x v="49"/>
    </i>
    <i>
      <x v="13"/>
    </i>
    <i r="1">
      <x v="1"/>
    </i>
    <i r="2">
      <x v="18"/>
    </i>
    <i>
      <x v="15"/>
    </i>
    <i r="1">
      <x v="4"/>
    </i>
    <i r="2">
      <x v="21"/>
    </i>
    <i r="2">
      <x v="41"/>
    </i>
    <i r="2">
      <x v="43"/>
    </i>
    <i>
      <x v="16"/>
    </i>
    <i r="1">
      <x/>
    </i>
    <i r="2">
      <x v="17"/>
    </i>
    <i t="grand">
      <x/>
    </i>
  </rowItems>
  <colItems count="1">
    <i/>
  </colItems>
  <pageFields count="1">
    <pageField fld="18" hier="-1"/>
  </pageFields>
  <dataFields count="1">
    <dataField name="Suma de Nuevo Saldo" fld="45" baseField="0" baseItem="0"/>
  </dataFields>
  <formats count="44">
    <format dxfId="1441">
      <pivotArea outline="0" collapsedLevelsAreSubtotals="1" fieldPosition="0"/>
    </format>
    <format dxfId="1440">
      <pivotArea dataOnly="0" labelOnly="1" outline="0" axis="axisValues" fieldPosition="0"/>
    </format>
    <format dxfId="1439">
      <pivotArea grandRow="1" outline="0" collapsedLevelsAreSubtotals="1" fieldPosition="0"/>
    </format>
    <format dxfId="1438">
      <pivotArea collapsedLevelsAreSubtotals="1" fieldPosition="0">
        <references count="1">
          <reference field="12" count="1">
            <x v="0"/>
          </reference>
        </references>
      </pivotArea>
    </format>
    <format dxfId="1437">
      <pivotArea collapsedLevelsAreSubtotals="1" fieldPosition="0">
        <references count="2">
          <reference field="12" count="1" selected="0">
            <x v="0"/>
          </reference>
          <reference field="14" count="2">
            <x v="17"/>
            <x v="34"/>
          </reference>
        </references>
      </pivotArea>
    </format>
    <format dxfId="1436">
      <pivotArea collapsedLevelsAreSubtotals="1" fieldPosition="0">
        <references count="1">
          <reference field="12" count="1">
            <x v="1"/>
          </reference>
        </references>
      </pivotArea>
    </format>
    <format dxfId="1435">
      <pivotArea collapsedLevelsAreSubtotals="1" fieldPosition="0">
        <references count="2">
          <reference field="12" count="1" selected="0">
            <x v="1"/>
          </reference>
          <reference field="14" count="14">
            <x v="3"/>
            <x v="8"/>
            <x v="10"/>
            <x v="11"/>
            <x v="18"/>
            <x v="20"/>
            <x v="26"/>
            <x v="27"/>
            <x v="35"/>
            <x v="39"/>
            <x v="40"/>
            <x v="44"/>
            <x v="52"/>
            <x v="55"/>
          </reference>
        </references>
      </pivotArea>
    </format>
    <format dxfId="1434">
      <pivotArea collapsedLevelsAreSubtotals="1" fieldPosition="0">
        <references count="1">
          <reference field="12" count="1">
            <x v="2"/>
          </reference>
        </references>
      </pivotArea>
    </format>
    <format dxfId="1433">
      <pivotArea collapsedLevelsAreSubtotals="1" fieldPosition="0">
        <references count="2">
          <reference field="12" count="1" selected="0">
            <x v="2"/>
          </reference>
          <reference field="14" count="5">
            <x v="1"/>
            <x v="7"/>
            <x v="14"/>
            <x v="28"/>
            <x v="32"/>
          </reference>
        </references>
      </pivotArea>
    </format>
    <format dxfId="1432">
      <pivotArea collapsedLevelsAreSubtotals="1" fieldPosition="0">
        <references count="1">
          <reference field="12" count="1">
            <x v="3"/>
          </reference>
        </references>
      </pivotArea>
    </format>
    <format dxfId="1431">
      <pivotArea collapsedLevelsAreSubtotals="1" fieldPosition="0">
        <references count="2">
          <reference field="12" count="1" selected="0">
            <x v="3"/>
          </reference>
          <reference field="14" count="1">
            <x v="54"/>
          </reference>
        </references>
      </pivotArea>
    </format>
    <format dxfId="1430">
      <pivotArea collapsedLevelsAreSubtotals="1" fieldPosition="0">
        <references count="1">
          <reference field="12" count="1">
            <x v="4"/>
          </reference>
        </references>
      </pivotArea>
    </format>
    <format dxfId="1429">
      <pivotArea collapsedLevelsAreSubtotals="1" fieldPosition="0">
        <references count="2">
          <reference field="12" count="1" selected="0">
            <x v="4"/>
          </reference>
          <reference field="14" count="12">
            <x v="13"/>
            <x v="16"/>
            <x v="19"/>
            <x v="21"/>
            <x v="22"/>
            <x v="23"/>
            <x v="29"/>
            <x v="37"/>
            <x v="41"/>
            <x v="43"/>
            <x v="51"/>
            <x v="53"/>
          </reference>
        </references>
      </pivotArea>
    </format>
    <format dxfId="1428">
      <pivotArea collapsedLevelsAreSubtotals="1" fieldPosition="0">
        <references count="1">
          <reference field="12" count="1">
            <x v="5"/>
          </reference>
        </references>
      </pivotArea>
    </format>
    <format dxfId="1427">
      <pivotArea collapsedLevelsAreSubtotals="1" fieldPosition="0">
        <references count="2">
          <reference field="12" count="1" selected="0">
            <x v="5"/>
          </reference>
          <reference field="14" count="10">
            <x v="2"/>
            <x v="25"/>
            <x v="31"/>
            <x v="36"/>
            <x v="42"/>
            <x v="46"/>
            <x v="47"/>
            <x v="48"/>
            <x v="49"/>
            <x v="50"/>
          </reference>
        </references>
      </pivotArea>
    </format>
    <format dxfId="1426">
      <pivotArea collapsedLevelsAreSubtotals="1" fieldPosition="0">
        <references count="1">
          <reference field="12" count="1">
            <x v="6"/>
          </reference>
        </references>
      </pivotArea>
    </format>
    <format dxfId="1425">
      <pivotArea collapsedLevelsAreSubtotals="1" fieldPosition="0">
        <references count="2">
          <reference field="12" count="1" selected="0">
            <x v="6"/>
          </reference>
          <reference field="14" count="2">
            <x v="15"/>
            <x v="24"/>
          </reference>
        </references>
      </pivotArea>
    </format>
    <format dxfId="1424">
      <pivotArea collapsedLevelsAreSubtotals="1" fieldPosition="0">
        <references count="1">
          <reference field="12" count="1">
            <x v="7"/>
          </reference>
        </references>
      </pivotArea>
    </format>
    <format dxfId="1423">
      <pivotArea collapsedLevelsAreSubtotals="1" fieldPosition="0">
        <references count="2">
          <reference field="12" count="1" selected="0">
            <x v="7"/>
          </reference>
          <reference field="14" count="11">
            <x v="0"/>
            <x v="4"/>
            <x v="5"/>
            <x v="6"/>
            <x v="9"/>
            <x v="12"/>
            <x v="30"/>
            <x v="33"/>
            <x v="38"/>
            <x v="45"/>
            <x v="56"/>
          </reference>
        </references>
      </pivotArea>
    </format>
    <format dxfId="1422">
      <pivotArea field="12" type="button" dataOnly="0" labelOnly="1" outline="0" axis="axisRow" fieldPosition="1"/>
    </format>
    <format dxfId="1421">
      <pivotArea dataOnly="0" labelOnly="1" fieldPosition="0">
        <references count="1">
          <reference field="12" count="0"/>
        </references>
      </pivotArea>
    </format>
    <format dxfId="1420">
      <pivotArea dataOnly="0" labelOnly="1" fieldPosition="0">
        <references count="2">
          <reference field="12" count="1" selected="0">
            <x v="0"/>
          </reference>
          <reference field="14" count="2">
            <x v="17"/>
            <x v="34"/>
          </reference>
        </references>
      </pivotArea>
    </format>
    <format dxfId="1419">
      <pivotArea dataOnly="0" labelOnly="1" fieldPosition="0">
        <references count="2">
          <reference field="12" count="1" selected="0">
            <x v="1"/>
          </reference>
          <reference field="14" count="14">
            <x v="3"/>
            <x v="8"/>
            <x v="10"/>
            <x v="11"/>
            <x v="18"/>
            <x v="20"/>
            <x v="26"/>
            <x v="27"/>
            <x v="35"/>
            <x v="39"/>
            <x v="40"/>
            <x v="44"/>
            <x v="52"/>
            <x v="55"/>
          </reference>
        </references>
      </pivotArea>
    </format>
    <format dxfId="1418">
      <pivotArea dataOnly="0" labelOnly="1" fieldPosition="0">
        <references count="2">
          <reference field="12" count="1" selected="0">
            <x v="2"/>
          </reference>
          <reference field="14" count="5">
            <x v="1"/>
            <x v="7"/>
            <x v="14"/>
            <x v="28"/>
            <x v="32"/>
          </reference>
        </references>
      </pivotArea>
    </format>
    <format dxfId="1417">
      <pivotArea dataOnly="0" labelOnly="1" fieldPosition="0">
        <references count="2">
          <reference field="12" count="1" selected="0">
            <x v="3"/>
          </reference>
          <reference field="14" count="1">
            <x v="54"/>
          </reference>
        </references>
      </pivotArea>
    </format>
    <format dxfId="1416">
      <pivotArea dataOnly="0" labelOnly="1" fieldPosition="0">
        <references count="2">
          <reference field="12" count="1" selected="0">
            <x v="4"/>
          </reference>
          <reference field="14" count="12">
            <x v="13"/>
            <x v="16"/>
            <x v="19"/>
            <x v="21"/>
            <x v="22"/>
            <x v="23"/>
            <x v="29"/>
            <x v="37"/>
            <x v="41"/>
            <x v="43"/>
            <x v="51"/>
            <x v="53"/>
          </reference>
        </references>
      </pivotArea>
    </format>
    <format dxfId="1415">
      <pivotArea dataOnly="0" labelOnly="1" fieldPosition="0">
        <references count="2">
          <reference field="12" count="1" selected="0">
            <x v="5"/>
          </reference>
          <reference field="14" count="10">
            <x v="2"/>
            <x v="25"/>
            <x v="31"/>
            <x v="36"/>
            <x v="42"/>
            <x v="46"/>
            <x v="47"/>
            <x v="48"/>
            <x v="49"/>
            <x v="50"/>
          </reference>
        </references>
      </pivotArea>
    </format>
    <format dxfId="1414">
      <pivotArea dataOnly="0" labelOnly="1" fieldPosition="0">
        <references count="2">
          <reference field="12" count="1" selected="0">
            <x v="6"/>
          </reference>
          <reference field="14" count="2">
            <x v="15"/>
            <x v="24"/>
          </reference>
        </references>
      </pivotArea>
    </format>
    <format dxfId="1413">
      <pivotArea dataOnly="0" labelOnly="1" fieldPosition="0">
        <references count="2">
          <reference field="12" count="1" selected="0">
            <x v="7"/>
          </reference>
          <reference field="14" count="11">
            <x v="0"/>
            <x v="4"/>
            <x v="5"/>
            <x v="6"/>
            <x v="9"/>
            <x v="12"/>
            <x v="30"/>
            <x v="33"/>
            <x v="38"/>
            <x v="45"/>
            <x v="56"/>
          </reference>
        </references>
      </pivotArea>
    </format>
    <format dxfId="1412">
      <pivotArea dataOnly="0" labelOnly="1" outline="0" axis="axisValues" fieldPosition="0"/>
    </format>
    <format dxfId="1411">
      <pivotArea type="all" dataOnly="0" outline="0" fieldPosition="0"/>
    </format>
    <format dxfId="1410">
      <pivotArea outline="0" collapsedLevelsAreSubtotals="1" fieldPosition="0"/>
    </format>
    <format dxfId="1409">
      <pivotArea field="12" type="button" dataOnly="0" labelOnly="1" outline="0" axis="axisRow" fieldPosition="1"/>
    </format>
    <format dxfId="1408">
      <pivotArea dataOnly="0" labelOnly="1" fieldPosition="0">
        <references count="1">
          <reference field="12" count="0"/>
        </references>
      </pivotArea>
    </format>
    <format dxfId="1407">
      <pivotArea dataOnly="0" labelOnly="1" grandRow="1" outline="0" fieldPosition="0"/>
    </format>
    <format dxfId="1406">
      <pivotArea dataOnly="0" labelOnly="1" fieldPosition="0">
        <references count="2">
          <reference field="12" count="1" selected="0">
            <x v="0"/>
          </reference>
          <reference field="14" count="2">
            <x v="17"/>
            <x v="34"/>
          </reference>
        </references>
      </pivotArea>
    </format>
    <format dxfId="1405">
      <pivotArea dataOnly="0" labelOnly="1" fieldPosition="0">
        <references count="2">
          <reference field="12" count="1" selected="0">
            <x v="1"/>
          </reference>
          <reference field="14" count="14">
            <x v="3"/>
            <x v="8"/>
            <x v="10"/>
            <x v="11"/>
            <x v="18"/>
            <x v="20"/>
            <x v="26"/>
            <x v="27"/>
            <x v="35"/>
            <x v="39"/>
            <x v="40"/>
            <x v="44"/>
            <x v="52"/>
            <x v="55"/>
          </reference>
        </references>
      </pivotArea>
    </format>
    <format dxfId="1404">
      <pivotArea dataOnly="0" labelOnly="1" fieldPosition="0">
        <references count="2">
          <reference field="12" count="1" selected="0">
            <x v="2"/>
          </reference>
          <reference field="14" count="5">
            <x v="1"/>
            <x v="7"/>
            <x v="14"/>
            <x v="28"/>
            <x v="32"/>
          </reference>
        </references>
      </pivotArea>
    </format>
    <format dxfId="1403">
      <pivotArea dataOnly="0" labelOnly="1" fieldPosition="0">
        <references count="2">
          <reference field="12" count="1" selected="0">
            <x v="3"/>
          </reference>
          <reference field="14" count="1">
            <x v="54"/>
          </reference>
        </references>
      </pivotArea>
    </format>
    <format dxfId="1402">
      <pivotArea dataOnly="0" labelOnly="1" fieldPosition="0">
        <references count="2">
          <reference field="12" count="1" selected="0">
            <x v="4"/>
          </reference>
          <reference field="14" count="12">
            <x v="13"/>
            <x v="16"/>
            <x v="19"/>
            <x v="21"/>
            <x v="22"/>
            <x v="23"/>
            <x v="29"/>
            <x v="37"/>
            <x v="41"/>
            <x v="43"/>
            <x v="51"/>
            <x v="53"/>
          </reference>
        </references>
      </pivotArea>
    </format>
    <format dxfId="1401">
      <pivotArea dataOnly="0" labelOnly="1" fieldPosition="0">
        <references count="2">
          <reference field="12" count="1" selected="0">
            <x v="5"/>
          </reference>
          <reference field="14" count="10">
            <x v="2"/>
            <x v="25"/>
            <x v="31"/>
            <x v="36"/>
            <x v="42"/>
            <x v="46"/>
            <x v="47"/>
            <x v="48"/>
            <x v="49"/>
            <x v="50"/>
          </reference>
        </references>
      </pivotArea>
    </format>
    <format dxfId="1400">
      <pivotArea dataOnly="0" labelOnly="1" fieldPosition="0">
        <references count="2">
          <reference field="12" count="1" selected="0">
            <x v="6"/>
          </reference>
          <reference field="14" count="2">
            <x v="15"/>
            <x v="24"/>
          </reference>
        </references>
      </pivotArea>
    </format>
    <format dxfId="1399">
      <pivotArea dataOnly="0" labelOnly="1" fieldPosition="0">
        <references count="2">
          <reference field="12" count="1" selected="0">
            <x v="7"/>
          </reference>
          <reference field="14" count="11">
            <x v="0"/>
            <x v="4"/>
            <x v="5"/>
            <x v="6"/>
            <x v="9"/>
            <x v="12"/>
            <x v="30"/>
            <x v="33"/>
            <x v="38"/>
            <x v="45"/>
            <x v="56"/>
          </reference>
        </references>
      </pivotArea>
    </format>
    <format dxfId="1398">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5.xml><?xml version="1.0" encoding="utf-8"?>
<pivotTableDefinition xmlns="http://schemas.openxmlformats.org/spreadsheetml/2006/main" xmlns:mc="http://schemas.openxmlformats.org/markup-compatibility/2006" xmlns:xr="http://schemas.microsoft.com/office/spreadsheetml/2014/revision" mc:Ignorable="xr" xr:uid="{711D0E68-97D5-49FB-8695-0CC33648B7FB}"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Fuente de Financiamiento">
  <location ref="A3:B28" firstHeaderRow="1" firstDataRow="1" firstDataCol="1"/>
  <pivotFields count="46">
    <pivotField showAll="0"/>
    <pivotField showAll="0"/>
    <pivotField axis="axisRow" showAll="0">
      <items count="28">
        <item x="10"/>
        <item x="13"/>
        <item x="15"/>
        <item x="7"/>
        <item x="14"/>
        <item x="19"/>
        <item x="12"/>
        <item x="4"/>
        <item x="8"/>
        <item x="20"/>
        <item x="11"/>
        <item x="0"/>
        <item x="2"/>
        <item x="21"/>
        <item x="9"/>
        <item x="5"/>
        <item x="17"/>
        <item x="1"/>
        <item x="23"/>
        <item x="16"/>
        <item x="3"/>
        <item m="1" x="26"/>
        <item x="6"/>
        <item m="1" x="25"/>
        <item m="1" x="24"/>
        <item x="18"/>
        <item x="22"/>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1">
    <field x="2"/>
  </rowFields>
  <rowItems count="25">
    <i>
      <x/>
    </i>
    <i>
      <x v="1"/>
    </i>
    <i>
      <x v="2"/>
    </i>
    <i>
      <x v="3"/>
    </i>
    <i>
      <x v="4"/>
    </i>
    <i>
      <x v="5"/>
    </i>
    <i>
      <x v="6"/>
    </i>
    <i>
      <x v="7"/>
    </i>
    <i>
      <x v="8"/>
    </i>
    <i>
      <x v="9"/>
    </i>
    <i>
      <x v="10"/>
    </i>
    <i>
      <x v="11"/>
    </i>
    <i>
      <x v="12"/>
    </i>
    <i>
      <x v="13"/>
    </i>
    <i>
      <x v="14"/>
    </i>
    <i>
      <x v="15"/>
    </i>
    <i>
      <x v="16"/>
    </i>
    <i>
      <x v="17"/>
    </i>
    <i>
      <x v="18"/>
    </i>
    <i>
      <x v="19"/>
    </i>
    <i>
      <x v="20"/>
    </i>
    <i>
      <x v="22"/>
    </i>
    <i>
      <x v="25"/>
    </i>
    <i>
      <x v="26"/>
    </i>
    <i t="grand">
      <x/>
    </i>
  </rowItems>
  <colItems count="1">
    <i/>
  </colItems>
  <dataFields count="1">
    <dataField name="Suma 2da Modificación " fld="44" baseField="0" baseItem="0" numFmtId="4"/>
  </dataFields>
  <formats count="13">
    <format dxfId="1397">
      <pivotArea outline="0" collapsedLevelsAreSubtotals="1" fieldPosition="0"/>
    </format>
    <format dxfId="1396">
      <pivotArea dataOnly="0" labelOnly="1" fieldPosition="0">
        <references count="1">
          <reference field="2" count="0"/>
        </references>
      </pivotArea>
    </format>
    <format dxfId="1395">
      <pivotArea collapsedLevelsAreSubtotals="1" fieldPosition="0">
        <references count="1">
          <reference field="2" count="0"/>
        </references>
      </pivotArea>
    </format>
    <format dxfId="1394">
      <pivotArea dataOnly="0" labelOnly="1" fieldPosition="0">
        <references count="1">
          <reference field="2" count="0"/>
        </references>
      </pivotArea>
    </format>
    <format dxfId="1393">
      <pivotArea dataOnly="0" labelOnly="1" outline="0" axis="axisValues" fieldPosition="0"/>
    </format>
    <format dxfId="1392">
      <pivotArea collapsedLevelsAreSubtotals="1" fieldPosition="0">
        <references count="1">
          <reference field="2" count="0"/>
        </references>
      </pivotArea>
    </format>
    <format dxfId="1391">
      <pivotArea dataOnly="0" labelOnly="1" fieldPosition="0">
        <references count="1">
          <reference field="2" count="0"/>
        </references>
      </pivotArea>
    </format>
    <format dxfId="1390">
      <pivotArea type="all" dataOnly="0" outline="0" fieldPosition="0"/>
    </format>
    <format dxfId="1389">
      <pivotArea outline="0" collapsedLevelsAreSubtotals="1" fieldPosition="0"/>
    </format>
    <format dxfId="1388">
      <pivotArea field="2" type="button" dataOnly="0" labelOnly="1" outline="0" axis="axisRow" fieldPosition="0"/>
    </format>
    <format dxfId="1387">
      <pivotArea dataOnly="0" labelOnly="1" fieldPosition="0">
        <references count="1">
          <reference field="2" count="0"/>
        </references>
      </pivotArea>
    </format>
    <format dxfId="1386">
      <pivotArea dataOnly="0" labelOnly="1" grandRow="1" outline="0" fieldPosition="0"/>
    </format>
    <format dxfId="1385">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6.xml><?xml version="1.0" encoding="utf-8"?>
<pivotTableDefinition xmlns="http://schemas.openxmlformats.org/spreadsheetml/2006/main" xmlns:mc="http://schemas.openxmlformats.org/markup-compatibility/2006" xmlns:xr="http://schemas.microsoft.com/office/spreadsheetml/2014/revision" mc:Ignorable="xr" xr:uid="{DE777302-A5F9-425B-B46D-431E53D4F867}" name="TablaDinámica2" cacheId="5"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rowHeaderCaption="Fuente de Financiamiento">
  <location ref="B3:D12" firstHeaderRow="2" firstDataRow="2" firstDataCol="2"/>
  <pivotFields count="4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7">
        <item x="0"/>
        <item x="1"/>
        <item x="2"/>
        <item x="3"/>
        <item x="4"/>
        <item x="5"/>
        <item x="6"/>
      </items>
    </pivotField>
    <pivotField axis="axisRow" compact="0" outline="0" showAll="0">
      <items count="9">
        <item x="4"/>
        <item x="6"/>
        <item x="5"/>
        <item m="1" x="7"/>
        <item x="1"/>
        <item x="2"/>
        <item x="0"/>
        <item x="3"/>
        <item t="default"/>
      </items>
    </pivotField>
    <pivotField compact="0" outline="0" showAll="0"/>
    <pivotField compact="0" outline="0" showAll="0"/>
    <pivotField compact="0" outline="0" showAll="0"/>
    <pivotField compact="0"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 outline="0" showAll="0"/>
    <pivotField compact="0" outline="0" showAll="0"/>
    <pivotField compact="0" numFmtId="4" outline="0" showAll="0"/>
    <pivotField compact="0" outline="0" showAll="0"/>
    <pivotField compact="0" outline="0" showAll="0"/>
    <pivotField compact="0" numFmtId="4" outline="0" showAll="0"/>
    <pivotField dataField="1" compact="0" outline="0" showAll="0"/>
    <pivotField compact="0" numFmtId="4" outline="0" showAll="0"/>
  </pivotFields>
  <rowFields count="2">
    <field x="18"/>
    <field x="19"/>
  </rowFields>
  <rowItems count="8">
    <i>
      <x/>
      <x v="6"/>
    </i>
    <i>
      <x v="1"/>
      <x v="4"/>
    </i>
    <i>
      <x v="2"/>
      <x v="5"/>
    </i>
    <i>
      <x v="3"/>
      <x v="7"/>
    </i>
    <i>
      <x v="4"/>
      <x/>
    </i>
    <i>
      <x v="5"/>
      <x v="2"/>
    </i>
    <i>
      <x v="6"/>
      <x v="1"/>
    </i>
    <i t="grand">
      <x/>
    </i>
  </rowItems>
  <colItems count="1">
    <i/>
  </colItems>
  <dataFields count="1">
    <dataField name="Suma 2da Modificación " fld="44" baseField="0" baseItem="0" numFmtId="4"/>
  </dataFields>
  <formats count="61">
    <format dxfId="1384">
      <pivotArea outline="0" collapsedLevelsAreSubtotals="1" fieldPosition="0"/>
    </format>
    <format dxfId="1383">
      <pivotArea dataOnly="0" labelOnly="1" outline="0" axis="axisValues" fieldPosition="0"/>
    </format>
    <format dxfId="1382">
      <pivotArea grandRow="1" outline="0" collapsedLevelsAreSubtotals="1" fieldPosition="0"/>
    </format>
    <format dxfId="1381">
      <pivotArea dataOnly="0" labelOnly="1" grandRow="1" outline="0" fieldPosition="0"/>
    </format>
    <format dxfId="1380">
      <pivotArea type="origin" dataOnly="0" labelOnly="1" outline="0" fieldPosition="0"/>
    </format>
    <format dxfId="1379">
      <pivotArea dataOnly="0" labelOnly="1" outline="0" fieldPosition="0">
        <references count="1">
          <reference field="18" count="0"/>
        </references>
      </pivotArea>
    </format>
    <format dxfId="1378">
      <pivotArea dataOnly="0" labelOnly="1" grandRow="1" outline="0" fieldPosition="0"/>
    </format>
    <format dxfId="1377">
      <pivotArea field="18" type="button" dataOnly="0" labelOnly="1" outline="0" axis="axisRow" fieldPosition="0"/>
    </format>
    <format dxfId="1376">
      <pivotArea field="19" type="button" dataOnly="0" labelOnly="1" outline="0" axis="axisRow" fieldPosition="1"/>
    </format>
    <format dxfId="1375">
      <pivotArea outline="0" collapsedLevelsAreSubtotals="1" fieldPosition="0"/>
    </format>
    <format dxfId="1374">
      <pivotArea field="18" type="button" dataOnly="0" labelOnly="1" outline="0" axis="axisRow" fieldPosition="0"/>
    </format>
    <format dxfId="1373">
      <pivotArea field="19" type="button" dataOnly="0" labelOnly="1" outline="0" axis="axisRow" fieldPosition="1"/>
    </format>
    <format dxfId="1372">
      <pivotArea dataOnly="0" labelOnly="1" outline="0" fieldPosition="0">
        <references count="1">
          <reference field="18" count="0"/>
        </references>
      </pivotArea>
    </format>
    <format dxfId="1371">
      <pivotArea dataOnly="0" labelOnly="1" grandRow="1" outline="0" fieldPosition="0"/>
    </format>
    <format dxfId="1370">
      <pivotArea dataOnly="0" labelOnly="1" outline="0" fieldPosition="0">
        <references count="2">
          <reference field="18" count="1" selected="0">
            <x v="0"/>
          </reference>
          <reference field="19" count="1">
            <x v="6"/>
          </reference>
        </references>
      </pivotArea>
    </format>
    <format dxfId="1369">
      <pivotArea dataOnly="0" labelOnly="1" outline="0" fieldPosition="0">
        <references count="2">
          <reference field="18" count="1" selected="0">
            <x v="1"/>
          </reference>
          <reference field="19" count="1">
            <x v="4"/>
          </reference>
        </references>
      </pivotArea>
    </format>
    <format dxfId="1368">
      <pivotArea dataOnly="0" labelOnly="1" outline="0" fieldPosition="0">
        <references count="2">
          <reference field="18" count="1" selected="0">
            <x v="2"/>
          </reference>
          <reference field="19" count="1">
            <x v="5"/>
          </reference>
        </references>
      </pivotArea>
    </format>
    <format dxfId="1367">
      <pivotArea dataOnly="0" labelOnly="1" outline="0" fieldPosition="0">
        <references count="2">
          <reference field="18" count="1" selected="0">
            <x v="3"/>
          </reference>
          <reference field="19" count="1">
            <x v="7"/>
          </reference>
        </references>
      </pivotArea>
    </format>
    <format dxfId="1366">
      <pivotArea dataOnly="0" labelOnly="1" outline="0" fieldPosition="0">
        <references count="2">
          <reference field="18" count="1" selected="0">
            <x v="4"/>
          </reference>
          <reference field="19" count="1">
            <x v="0"/>
          </reference>
        </references>
      </pivotArea>
    </format>
    <format dxfId="1365">
      <pivotArea dataOnly="0" labelOnly="1" outline="0" fieldPosition="0">
        <references count="2">
          <reference field="18" count="1" selected="0">
            <x v="5"/>
          </reference>
          <reference field="19" count="1">
            <x v="2"/>
          </reference>
        </references>
      </pivotArea>
    </format>
    <format dxfId="1364">
      <pivotArea dataOnly="0" labelOnly="1" outline="0" fieldPosition="0">
        <references count="2">
          <reference field="18" count="1" selected="0">
            <x v="6"/>
          </reference>
          <reference field="19" count="1">
            <x v="1"/>
          </reference>
        </references>
      </pivotArea>
    </format>
    <format dxfId="1363">
      <pivotArea type="all" dataOnly="0" outline="0" fieldPosition="0"/>
    </format>
    <format dxfId="1362">
      <pivotArea outline="0" collapsedLevelsAreSubtotals="1" fieldPosition="0"/>
    </format>
    <format dxfId="1361">
      <pivotArea type="origin" dataOnly="0" labelOnly="1" outline="0" fieldPosition="0"/>
    </format>
    <format dxfId="1360">
      <pivotArea field="18" type="button" dataOnly="0" labelOnly="1" outline="0" axis="axisRow" fieldPosition="0"/>
    </format>
    <format dxfId="1359">
      <pivotArea field="19" type="button" dataOnly="0" labelOnly="1" outline="0" axis="axisRow" fieldPosition="1"/>
    </format>
    <format dxfId="1358">
      <pivotArea dataOnly="0" labelOnly="1" outline="0" fieldPosition="0">
        <references count="1">
          <reference field="18" count="0"/>
        </references>
      </pivotArea>
    </format>
    <format dxfId="1357">
      <pivotArea dataOnly="0" labelOnly="1" grandRow="1" outline="0" fieldPosition="0"/>
    </format>
    <format dxfId="1356">
      <pivotArea dataOnly="0" labelOnly="1" outline="0" fieldPosition="0">
        <references count="2">
          <reference field="18" count="1" selected="0">
            <x v="0"/>
          </reference>
          <reference field="19" count="1">
            <x v="6"/>
          </reference>
        </references>
      </pivotArea>
    </format>
    <format dxfId="1355">
      <pivotArea dataOnly="0" labelOnly="1" outline="0" fieldPosition="0">
        <references count="2">
          <reference field="18" count="1" selected="0">
            <x v="1"/>
          </reference>
          <reference field="19" count="1">
            <x v="4"/>
          </reference>
        </references>
      </pivotArea>
    </format>
    <format dxfId="1354">
      <pivotArea dataOnly="0" labelOnly="1" outline="0" fieldPosition="0">
        <references count="2">
          <reference field="18" count="1" selected="0">
            <x v="2"/>
          </reference>
          <reference field="19" count="1">
            <x v="5"/>
          </reference>
        </references>
      </pivotArea>
    </format>
    <format dxfId="1353">
      <pivotArea dataOnly="0" labelOnly="1" outline="0" fieldPosition="0">
        <references count="2">
          <reference field="18" count="1" selected="0">
            <x v="3"/>
          </reference>
          <reference field="19" count="1">
            <x v="7"/>
          </reference>
        </references>
      </pivotArea>
    </format>
    <format dxfId="1352">
      <pivotArea dataOnly="0" labelOnly="1" outline="0" fieldPosition="0">
        <references count="2">
          <reference field="18" count="1" selected="0">
            <x v="4"/>
          </reference>
          <reference field="19" count="1">
            <x v="0"/>
          </reference>
        </references>
      </pivotArea>
    </format>
    <format dxfId="1351">
      <pivotArea dataOnly="0" labelOnly="1" outline="0" fieldPosition="0">
        <references count="2">
          <reference field="18" count="1" selected="0">
            <x v="5"/>
          </reference>
          <reference field="19" count="1">
            <x v="2"/>
          </reference>
        </references>
      </pivotArea>
    </format>
    <format dxfId="1350">
      <pivotArea dataOnly="0" labelOnly="1" outline="0" fieldPosition="0">
        <references count="2">
          <reference field="18" count="1" selected="0">
            <x v="6"/>
          </reference>
          <reference field="19" count="1">
            <x v="1"/>
          </reference>
        </references>
      </pivotArea>
    </format>
    <format dxfId="1349">
      <pivotArea type="topRight" dataOnly="0" labelOnly="1" outline="0" fieldPosition="0"/>
    </format>
    <format dxfId="1348">
      <pivotArea outline="0" collapsedLevelsAreSubtotals="1" fieldPosition="0"/>
    </format>
    <format dxfId="1347">
      <pivotArea dataOnly="0" labelOnly="1" outline="0" fieldPosition="0">
        <references count="1">
          <reference field="18" count="0"/>
        </references>
      </pivotArea>
    </format>
    <format dxfId="1346">
      <pivotArea dataOnly="0" labelOnly="1" grandRow="1" outline="0" fieldPosition="0"/>
    </format>
    <format dxfId="1345">
      <pivotArea dataOnly="0" labelOnly="1" outline="0" fieldPosition="0">
        <references count="2">
          <reference field="18" count="1" selected="0">
            <x v="0"/>
          </reference>
          <reference field="19" count="1">
            <x v="6"/>
          </reference>
        </references>
      </pivotArea>
    </format>
    <format dxfId="1344">
      <pivotArea dataOnly="0" labelOnly="1" outline="0" fieldPosition="0">
        <references count="2">
          <reference field="18" count="1" selected="0">
            <x v="1"/>
          </reference>
          <reference field="19" count="1">
            <x v="4"/>
          </reference>
        </references>
      </pivotArea>
    </format>
    <format dxfId="1343">
      <pivotArea dataOnly="0" labelOnly="1" outline="0" fieldPosition="0">
        <references count="2">
          <reference field="18" count="1" selected="0">
            <x v="2"/>
          </reference>
          <reference field="19" count="1">
            <x v="5"/>
          </reference>
        </references>
      </pivotArea>
    </format>
    <format dxfId="1342">
      <pivotArea dataOnly="0" labelOnly="1" outline="0" fieldPosition="0">
        <references count="2">
          <reference field="18" count="1" selected="0">
            <x v="3"/>
          </reference>
          <reference field="19" count="1">
            <x v="7"/>
          </reference>
        </references>
      </pivotArea>
    </format>
    <format dxfId="1341">
      <pivotArea dataOnly="0" labelOnly="1" outline="0" fieldPosition="0">
        <references count="2">
          <reference field="18" count="1" selected="0">
            <x v="4"/>
          </reference>
          <reference field="19" count="1">
            <x v="0"/>
          </reference>
        </references>
      </pivotArea>
    </format>
    <format dxfId="1340">
      <pivotArea dataOnly="0" labelOnly="1" outline="0" fieldPosition="0">
        <references count="2">
          <reference field="18" count="1" selected="0">
            <x v="5"/>
          </reference>
          <reference field="19" count="1">
            <x v="2"/>
          </reference>
        </references>
      </pivotArea>
    </format>
    <format dxfId="1339">
      <pivotArea dataOnly="0" labelOnly="1" outline="0" fieldPosition="0">
        <references count="2">
          <reference field="18" count="1" selected="0">
            <x v="6"/>
          </reference>
          <reference field="19" count="1">
            <x v="1"/>
          </reference>
        </references>
      </pivotArea>
    </format>
    <format dxfId="1338">
      <pivotArea type="all" dataOnly="0" outline="0" fieldPosition="0"/>
    </format>
    <format dxfId="1337">
      <pivotArea outline="0" collapsedLevelsAreSubtotals="1" fieldPosition="0"/>
    </format>
    <format dxfId="1336">
      <pivotArea type="origin" dataOnly="0" labelOnly="1" outline="0" fieldPosition="0"/>
    </format>
    <format dxfId="1335">
      <pivotArea field="18" type="button" dataOnly="0" labelOnly="1" outline="0" axis="axisRow" fieldPosition="0"/>
    </format>
    <format dxfId="1334">
      <pivotArea field="19" type="button" dataOnly="0" labelOnly="1" outline="0" axis="axisRow" fieldPosition="1"/>
    </format>
    <format dxfId="1333">
      <pivotArea dataOnly="0" labelOnly="1" outline="0" fieldPosition="0">
        <references count="1">
          <reference field="18" count="0"/>
        </references>
      </pivotArea>
    </format>
    <format dxfId="1332">
      <pivotArea dataOnly="0" labelOnly="1" grandRow="1" outline="0" fieldPosition="0"/>
    </format>
    <format dxfId="1331">
      <pivotArea dataOnly="0" labelOnly="1" outline="0" fieldPosition="0">
        <references count="2">
          <reference field="18" count="1" selected="0">
            <x v="0"/>
          </reference>
          <reference field="19" count="1">
            <x v="6"/>
          </reference>
        </references>
      </pivotArea>
    </format>
    <format dxfId="1330">
      <pivotArea dataOnly="0" labelOnly="1" outline="0" fieldPosition="0">
        <references count="2">
          <reference field="18" count="1" selected="0">
            <x v="1"/>
          </reference>
          <reference field="19" count="1">
            <x v="4"/>
          </reference>
        </references>
      </pivotArea>
    </format>
    <format dxfId="1329">
      <pivotArea dataOnly="0" labelOnly="1" outline="0" fieldPosition="0">
        <references count="2">
          <reference field="18" count="1" selected="0">
            <x v="2"/>
          </reference>
          <reference field="19" count="1">
            <x v="5"/>
          </reference>
        </references>
      </pivotArea>
    </format>
    <format dxfId="1328">
      <pivotArea dataOnly="0" labelOnly="1" outline="0" fieldPosition="0">
        <references count="2">
          <reference field="18" count="1" selected="0">
            <x v="3"/>
          </reference>
          <reference field="19" count="1">
            <x v="7"/>
          </reference>
        </references>
      </pivotArea>
    </format>
    <format dxfId="1327">
      <pivotArea dataOnly="0" labelOnly="1" outline="0" fieldPosition="0">
        <references count="2">
          <reference field="18" count="1" selected="0">
            <x v="4"/>
          </reference>
          <reference field="19" count="1">
            <x v="0"/>
          </reference>
        </references>
      </pivotArea>
    </format>
    <format dxfId="1326">
      <pivotArea dataOnly="0" labelOnly="1" outline="0" fieldPosition="0">
        <references count="2">
          <reference field="18" count="1" selected="0">
            <x v="5"/>
          </reference>
          <reference field="19" count="1">
            <x v="2"/>
          </reference>
        </references>
      </pivotArea>
    </format>
    <format dxfId="1325">
      <pivotArea dataOnly="0" labelOnly="1" outline="0" fieldPosition="0">
        <references count="2">
          <reference field="18" count="1" selected="0">
            <x v="6"/>
          </reference>
          <reference field="19" count="1">
            <x v="1"/>
          </reference>
        </references>
      </pivotArea>
    </format>
    <format dxfId="1324">
      <pivotArea type="topRight" dataOnly="0" labelOnly="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7.xml><?xml version="1.0" encoding="utf-8"?>
<pivotTableDefinition xmlns="http://schemas.openxmlformats.org/spreadsheetml/2006/main" xmlns:mc="http://schemas.openxmlformats.org/markup-compatibility/2006" xmlns:xr="http://schemas.microsoft.com/office/spreadsheetml/2014/revision" mc:Ignorable="xr" xr:uid="{521DAB4D-9DB2-48C6-BC73-C987D967AE0C}"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Dependencia">
  <location ref="B3:C21" firstHeaderRow="1" firstDataRow="1" firstDataCol="1"/>
  <pivotFields count="46">
    <pivotField showAll="0"/>
    <pivotField showAll="0"/>
    <pivotField showAll="0"/>
    <pivotField showAll="0"/>
    <pivotField showAll="0"/>
    <pivotField showAll="0"/>
    <pivotField showAll="0"/>
    <pivotField showAll="0"/>
    <pivotField showAll="0"/>
    <pivotField showAll="0"/>
    <pivotField axis="axisRow" showAll="0">
      <items count="18">
        <item x="14"/>
        <item x="7"/>
        <item x="16"/>
        <item x="11"/>
        <item x="10"/>
        <item x="6"/>
        <item x="4"/>
        <item x="5"/>
        <item x="15"/>
        <item x="13"/>
        <item x="0"/>
        <item x="8"/>
        <item x="1"/>
        <item x="9"/>
        <item x="12"/>
        <item x="2"/>
        <item x="3"/>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1">
    <field x="10"/>
  </rowFields>
  <rowItems count="18">
    <i>
      <x/>
    </i>
    <i>
      <x v="1"/>
    </i>
    <i>
      <x v="2"/>
    </i>
    <i>
      <x v="3"/>
    </i>
    <i>
      <x v="4"/>
    </i>
    <i>
      <x v="5"/>
    </i>
    <i>
      <x v="6"/>
    </i>
    <i>
      <x v="7"/>
    </i>
    <i>
      <x v="8"/>
    </i>
    <i>
      <x v="9"/>
    </i>
    <i>
      <x v="10"/>
    </i>
    <i>
      <x v="11"/>
    </i>
    <i>
      <x v="12"/>
    </i>
    <i>
      <x v="13"/>
    </i>
    <i>
      <x v="14"/>
    </i>
    <i>
      <x v="15"/>
    </i>
    <i>
      <x v="16"/>
    </i>
    <i t="grand">
      <x/>
    </i>
  </rowItems>
  <colItems count="1">
    <i/>
  </colItems>
  <dataFields count="1">
    <dataField name="Suma 2da Modificación " fld="44" baseField="0" baseItem="0" numFmtId="4"/>
  </dataFields>
  <formats count="23">
    <format dxfId="1323">
      <pivotArea outline="0" collapsedLevelsAreSubtotals="1" fieldPosition="0"/>
    </format>
    <format dxfId="1322">
      <pivotArea dataOnly="0" labelOnly="1" outline="0" axis="axisValues" fieldPosition="0"/>
    </format>
    <format dxfId="1321">
      <pivotArea type="all" dataOnly="0" outline="0" fieldPosition="0"/>
    </format>
    <format dxfId="1320">
      <pivotArea outline="0" collapsedLevelsAreSubtotals="1" fieldPosition="0"/>
    </format>
    <format dxfId="1319">
      <pivotArea field="10" type="button" dataOnly="0" labelOnly="1" outline="0" axis="axisRow" fieldPosition="0"/>
    </format>
    <format dxfId="1318">
      <pivotArea dataOnly="0" labelOnly="1" fieldPosition="0">
        <references count="1">
          <reference field="10" count="0"/>
        </references>
      </pivotArea>
    </format>
    <format dxfId="1317">
      <pivotArea dataOnly="0" labelOnly="1" grandRow="1" outline="0" fieldPosition="0"/>
    </format>
    <format dxfId="1316">
      <pivotArea dataOnly="0" labelOnly="1" outline="0" axis="axisValues" fieldPosition="0"/>
    </format>
    <format dxfId="1315">
      <pivotArea type="all" dataOnly="0" outline="0" fieldPosition="0"/>
    </format>
    <format dxfId="1314">
      <pivotArea outline="0" collapsedLevelsAreSubtotals="1" fieldPosition="0"/>
    </format>
    <format dxfId="1313">
      <pivotArea field="10" type="button" dataOnly="0" labelOnly="1" outline="0" axis="axisRow" fieldPosition="0"/>
    </format>
    <format dxfId="1312">
      <pivotArea dataOnly="0" labelOnly="1" fieldPosition="0">
        <references count="1">
          <reference field="10" count="0"/>
        </references>
      </pivotArea>
    </format>
    <format dxfId="1311">
      <pivotArea dataOnly="0" labelOnly="1" grandRow="1" outline="0" fieldPosition="0"/>
    </format>
    <format dxfId="1310">
      <pivotArea dataOnly="0" labelOnly="1" outline="0" axis="axisValues" fieldPosition="0"/>
    </format>
    <format dxfId="1309">
      <pivotArea outline="0" collapsedLevelsAreSubtotals="1" fieldPosition="0"/>
    </format>
    <format dxfId="1308">
      <pivotArea dataOnly="0" labelOnly="1" fieldPosition="0">
        <references count="1">
          <reference field="10" count="0"/>
        </references>
      </pivotArea>
    </format>
    <format dxfId="1307">
      <pivotArea dataOnly="0" labelOnly="1" grandRow="1" outline="0" fieldPosition="0"/>
    </format>
    <format dxfId="1306">
      <pivotArea type="all" dataOnly="0" outline="0" fieldPosition="0"/>
    </format>
    <format dxfId="1305">
      <pivotArea outline="0" collapsedLevelsAreSubtotals="1" fieldPosition="0"/>
    </format>
    <format dxfId="1304">
      <pivotArea field="10" type="button" dataOnly="0" labelOnly="1" outline="0" axis="axisRow" fieldPosition="0"/>
    </format>
    <format dxfId="1303">
      <pivotArea dataOnly="0" labelOnly="1" fieldPosition="0">
        <references count="1">
          <reference field="10" count="0"/>
        </references>
      </pivotArea>
    </format>
    <format dxfId="1302">
      <pivotArea dataOnly="0" labelOnly="1" grandRow="1" outline="0" fieldPosition="0"/>
    </format>
    <format dxfId="1301">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8.xml><?xml version="1.0" encoding="utf-8"?>
<pivotTableDefinition xmlns="http://schemas.openxmlformats.org/spreadsheetml/2006/main" xmlns:mc="http://schemas.openxmlformats.org/markup-compatibility/2006" xmlns:xr="http://schemas.microsoft.com/office/spreadsheetml/2014/revision" mc:Ignorable="xr" xr:uid="{393EFD0D-A940-4455-95EC-383E243D7CEB}"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Programa / Proyecto">
  <location ref="A1:B67" firstHeaderRow="1" firstDataRow="1" firstDataCol="1"/>
  <pivotFields count="46">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2"/>
        <item x="1"/>
        <item x="6"/>
        <item x="7"/>
        <item x="0"/>
        <item x="3"/>
        <item x="4"/>
        <item x="5"/>
        <item t="default"/>
      </items>
    </pivotField>
    <pivotField showAll="0"/>
    <pivotField axis="axisRow" showAll="0">
      <items count="58">
        <item x="45"/>
        <item x="21"/>
        <item x="7"/>
        <item x="54"/>
        <item x="24"/>
        <item x="39"/>
        <item x="49"/>
        <item x="40"/>
        <item x="48"/>
        <item x="17"/>
        <item x="42"/>
        <item x="43"/>
        <item x="36"/>
        <item x="5"/>
        <item x="46"/>
        <item x="33"/>
        <item x="32"/>
        <item x="6"/>
        <item x="19"/>
        <item x="30"/>
        <item x="1"/>
        <item x="4"/>
        <item x="28"/>
        <item x="29"/>
        <item x="16"/>
        <item x="27"/>
        <item x="13"/>
        <item x="55"/>
        <item x="47"/>
        <item x="8"/>
        <item x="50"/>
        <item x="31"/>
        <item x="26"/>
        <item x="25"/>
        <item x="14"/>
        <item x="37"/>
        <item x="56"/>
        <item x="18"/>
        <item x="53"/>
        <item x="3"/>
        <item x="44"/>
        <item x="38"/>
        <item x="11"/>
        <item x="15"/>
        <item x="2"/>
        <item x="20"/>
        <item x="22"/>
        <item x="10"/>
        <item x="9"/>
        <item x="35"/>
        <item x="12"/>
        <item x="0"/>
        <item x="41"/>
        <item x="34"/>
        <item x="23"/>
        <item x="52"/>
        <item x="51"/>
        <item t="default"/>
      </items>
    </pivotField>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2">
    <field x="12"/>
    <field x="14"/>
  </rowFields>
  <rowItems count="66">
    <i>
      <x/>
    </i>
    <i r="1">
      <x v="17"/>
    </i>
    <i r="1">
      <x v="34"/>
    </i>
    <i>
      <x v="1"/>
    </i>
    <i r="1">
      <x v="3"/>
    </i>
    <i r="1">
      <x v="8"/>
    </i>
    <i r="1">
      <x v="10"/>
    </i>
    <i r="1">
      <x v="11"/>
    </i>
    <i r="1">
      <x v="18"/>
    </i>
    <i r="1">
      <x v="20"/>
    </i>
    <i r="1">
      <x v="26"/>
    </i>
    <i r="1">
      <x v="27"/>
    </i>
    <i r="1">
      <x v="35"/>
    </i>
    <i r="1">
      <x v="39"/>
    </i>
    <i r="1">
      <x v="40"/>
    </i>
    <i r="1">
      <x v="44"/>
    </i>
    <i r="1">
      <x v="52"/>
    </i>
    <i r="1">
      <x v="55"/>
    </i>
    <i>
      <x v="2"/>
    </i>
    <i r="1">
      <x v="1"/>
    </i>
    <i r="1">
      <x v="7"/>
    </i>
    <i r="1">
      <x v="14"/>
    </i>
    <i r="1">
      <x v="28"/>
    </i>
    <i r="1">
      <x v="32"/>
    </i>
    <i>
      <x v="3"/>
    </i>
    <i r="1">
      <x v="54"/>
    </i>
    <i>
      <x v="4"/>
    </i>
    <i r="1">
      <x v="13"/>
    </i>
    <i r="1">
      <x v="16"/>
    </i>
    <i r="1">
      <x v="19"/>
    </i>
    <i r="1">
      <x v="21"/>
    </i>
    <i r="1">
      <x v="22"/>
    </i>
    <i r="1">
      <x v="23"/>
    </i>
    <i r="1">
      <x v="29"/>
    </i>
    <i r="1">
      <x v="37"/>
    </i>
    <i r="1">
      <x v="41"/>
    </i>
    <i r="1">
      <x v="43"/>
    </i>
    <i r="1">
      <x v="51"/>
    </i>
    <i r="1">
      <x v="53"/>
    </i>
    <i>
      <x v="5"/>
    </i>
    <i r="1">
      <x v="2"/>
    </i>
    <i r="1">
      <x v="25"/>
    </i>
    <i r="1">
      <x v="31"/>
    </i>
    <i r="1">
      <x v="36"/>
    </i>
    <i r="1">
      <x v="42"/>
    </i>
    <i r="1">
      <x v="46"/>
    </i>
    <i r="1">
      <x v="47"/>
    </i>
    <i r="1">
      <x v="48"/>
    </i>
    <i r="1">
      <x v="49"/>
    </i>
    <i r="1">
      <x v="50"/>
    </i>
    <i>
      <x v="6"/>
    </i>
    <i r="1">
      <x v="15"/>
    </i>
    <i r="1">
      <x v="24"/>
    </i>
    <i>
      <x v="7"/>
    </i>
    <i r="1">
      <x/>
    </i>
    <i r="1">
      <x v="4"/>
    </i>
    <i r="1">
      <x v="5"/>
    </i>
    <i r="1">
      <x v="6"/>
    </i>
    <i r="1">
      <x v="9"/>
    </i>
    <i r="1">
      <x v="12"/>
    </i>
    <i r="1">
      <x v="30"/>
    </i>
    <i r="1">
      <x v="33"/>
    </i>
    <i r="1">
      <x v="38"/>
    </i>
    <i r="1">
      <x v="45"/>
    </i>
    <i r="1">
      <x v="56"/>
    </i>
    <i t="grand">
      <x/>
    </i>
  </rowItems>
  <colItems count="1">
    <i/>
  </colItems>
  <dataFields count="1">
    <dataField name="Suma 2da Modificación " fld="44" baseField="0" baseItem="0" numFmtId="4"/>
  </dataFields>
  <formats count="44">
    <format dxfId="1300">
      <pivotArea outline="0" collapsedLevelsAreSubtotals="1" fieldPosition="0"/>
    </format>
    <format dxfId="1299">
      <pivotArea dataOnly="0" labelOnly="1" outline="0" axis="axisValues" fieldPosition="0"/>
    </format>
    <format dxfId="1298">
      <pivotArea grandRow="1" outline="0" collapsedLevelsAreSubtotals="1" fieldPosition="0"/>
    </format>
    <format dxfId="1297">
      <pivotArea collapsedLevelsAreSubtotals="1" fieldPosition="0">
        <references count="1">
          <reference field="12" count="1">
            <x v="0"/>
          </reference>
        </references>
      </pivotArea>
    </format>
    <format dxfId="1296">
      <pivotArea collapsedLevelsAreSubtotals="1" fieldPosition="0">
        <references count="2">
          <reference field="12" count="1" selected="0">
            <x v="0"/>
          </reference>
          <reference field="14" count="2">
            <x v="17"/>
            <x v="34"/>
          </reference>
        </references>
      </pivotArea>
    </format>
    <format dxfId="1295">
      <pivotArea collapsedLevelsAreSubtotals="1" fieldPosition="0">
        <references count="1">
          <reference field="12" count="1">
            <x v="1"/>
          </reference>
        </references>
      </pivotArea>
    </format>
    <format dxfId="1294">
      <pivotArea collapsedLevelsAreSubtotals="1" fieldPosition="0">
        <references count="2">
          <reference field="12" count="1" selected="0">
            <x v="1"/>
          </reference>
          <reference field="14" count="14">
            <x v="3"/>
            <x v="8"/>
            <x v="10"/>
            <x v="11"/>
            <x v="18"/>
            <x v="20"/>
            <x v="26"/>
            <x v="27"/>
            <x v="35"/>
            <x v="39"/>
            <x v="40"/>
            <x v="44"/>
            <x v="52"/>
            <x v="55"/>
          </reference>
        </references>
      </pivotArea>
    </format>
    <format dxfId="1293">
      <pivotArea collapsedLevelsAreSubtotals="1" fieldPosition="0">
        <references count="1">
          <reference field="12" count="1">
            <x v="2"/>
          </reference>
        </references>
      </pivotArea>
    </format>
    <format dxfId="1292">
      <pivotArea collapsedLevelsAreSubtotals="1" fieldPosition="0">
        <references count="2">
          <reference field="12" count="1" selected="0">
            <x v="2"/>
          </reference>
          <reference field="14" count="5">
            <x v="1"/>
            <x v="7"/>
            <x v="14"/>
            <x v="28"/>
            <x v="32"/>
          </reference>
        </references>
      </pivotArea>
    </format>
    <format dxfId="1291">
      <pivotArea collapsedLevelsAreSubtotals="1" fieldPosition="0">
        <references count="1">
          <reference field="12" count="1">
            <x v="3"/>
          </reference>
        </references>
      </pivotArea>
    </format>
    <format dxfId="1290">
      <pivotArea collapsedLevelsAreSubtotals="1" fieldPosition="0">
        <references count="2">
          <reference field="12" count="1" selected="0">
            <x v="3"/>
          </reference>
          <reference field="14" count="1">
            <x v="54"/>
          </reference>
        </references>
      </pivotArea>
    </format>
    <format dxfId="1289">
      <pivotArea collapsedLevelsAreSubtotals="1" fieldPosition="0">
        <references count="1">
          <reference field="12" count="1">
            <x v="4"/>
          </reference>
        </references>
      </pivotArea>
    </format>
    <format dxfId="1288">
      <pivotArea collapsedLevelsAreSubtotals="1" fieldPosition="0">
        <references count="2">
          <reference field="12" count="1" selected="0">
            <x v="4"/>
          </reference>
          <reference field="14" count="12">
            <x v="13"/>
            <x v="16"/>
            <x v="19"/>
            <x v="21"/>
            <x v="22"/>
            <x v="23"/>
            <x v="29"/>
            <x v="37"/>
            <x v="41"/>
            <x v="43"/>
            <x v="51"/>
            <x v="53"/>
          </reference>
        </references>
      </pivotArea>
    </format>
    <format dxfId="1287">
      <pivotArea collapsedLevelsAreSubtotals="1" fieldPosition="0">
        <references count="1">
          <reference field="12" count="1">
            <x v="5"/>
          </reference>
        </references>
      </pivotArea>
    </format>
    <format dxfId="1286">
      <pivotArea collapsedLevelsAreSubtotals="1" fieldPosition="0">
        <references count="2">
          <reference field="12" count="1" selected="0">
            <x v="5"/>
          </reference>
          <reference field="14" count="10">
            <x v="2"/>
            <x v="25"/>
            <x v="31"/>
            <x v="36"/>
            <x v="42"/>
            <x v="46"/>
            <x v="47"/>
            <x v="48"/>
            <x v="49"/>
            <x v="50"/>
          </reference>
        </references>
      </pivotArea>
    </format>
    <format dxfId="1285">
      <pivotArea collapsedLevelsAreSubtotals="1" fieldPosition="0">
        <references count="1">
          <reference field="12" count="1">
            <x v="6"/>
          </reference>
        </references>
      </pivotArea>
    </format>
    <format dxfId="1284">
      <pivotArea collapsedLevelsAreSubtotals="1" fieldPosition="0">
        <references count="2">
          <reference field="12" count="1" selected="0">
            <x v="6"/>
          </reference>
          <reference field="14" count="2">
            <x v="15"/>
            <x v="24"/>
          </reference>
        </references>
      </pivotArea>
    </format>
    <format dxfId="1283">
      <pivotArea collapsedLevelsAreSubtotals="1" fieldPosition="0">
        <references count="1">
          <reference field="12" count="1">
            <x v="7"/>
          </reference>
        </references>
      </pivotArea>
    </format>
    <format dxfId="1282">
      <pivotArea collapsedLevelsAreSubtotals="1" fieldPosition="0">
        <references count="2">
          <reference field="12" count="1" selected="0">
            <x v="7"/>
          </reference>
          <reference field="14" count="11">
            <x v="0"/>
            <x v="4"/>
            <x v="5"/>
            <x v="6"/>
            <x v="9"/>
            <x v="12"/>
            <x v="30"/>
            <x v="33"/>
            <x v="38"/>
            <x v="45"/>
            <x v="56"/>
          </reference>
        </references>
      </pivotArea>
    </format>
    <format dxfId="1281">
      <pivotArea field="12" type="button" dataOnly="0" labelOnly="1" outline="0" axis="axisRow" fieldPosition="0"/>
    </format>
    <format dxfId="1280">
      <pivotArea dataOnly="0" labelOnly="1" fieldPosition="0">
        <references count="1">
          <reference field="12" count="0"/>
        </references>
      </pivotArea>
    </format>
    <format dxfId="1279">
      <pivotArea dataOnly="0" labelOnly="1" fieldPosition="0">
        <references count="2">
          <reference field="12" count="1" selected="0">
            <x v="0"/>
          </reference>
          <reference field="14" count="2">
            <x v="17"/>
            <x v="34"/>
          </reference>
        </references>
      </pivotArea>
    </format>
    <format dxfId="1278">
      <pivotArea dataOnly="0" labelOnly="1" fieldPosition="0">
        <references count="2">
          <reference field="12" count="1" selected="0">
            <x v="1"/>
          </reference>
          <reference field="14" count="14">
            <x v="3"/>
            <x v="8"/>
            <x v="10"/>
            <x v="11"/>
            <x v="18"/>
            <x v="20"/>
            <x v="26"/>
            <x v="27"/>
            <x v="35"/>
            <x v="39"/>
            <x v="40"/>
            <x v="44"/>
            <x v="52"/>
            <x v="55"/>
          </reference>
        </references>
      </pivotArea>
    </format>
    <format dxfId="1277">
      <pivotArea dataOnly="0" labelOnly="1" fieldPosition="0">
        <references count="2">
          <reference field="12" count="1" selected="0">
            <x v="2"/>
          </reference>
          <reference field="14" count="5">
            <x v="1"/>
            <x v="7"/>
            <x v="14"/>
            <x v="28"/>
            <x v="32"/>
          </reference>
        </references>
      </pivotArea>
    </format>
    <format dxfId="1276">
      <pivotArea dataOnly="0" labelOnly="1" fieldPosition="0">
        <references count="2">
          <reference field="12" count="1" selected="0">
            <x v="3"/>
          </reference>
          <reference field="14" count="1">
            <x v="54"/>
          </reference>
        </references>
      </pivotArea>
    </format>
    <format dxfId="1275">
      <pivotArea dataOnly="0" labelOnly="1" fieldPosition="0">
        <references count="2">
          <reference field="12" count="1" selected="0">
            <x v="4"/>
          </reference>
          <reference field="14" count="12">
            <x v="13"/>
            <x v="16"/>
            <x v="19"/>
            <x v="21"/>
            <x v="22"/>
            <x v="23"/>
            <x v="29"/>
            <x v="37"/>
            <x v="41"/>
            <x v="43"/>
            <x v="51"/>
            <x v="53"/>
          </reference>
        </references>
      </pivotArea>
    </format>
    <format dxfId="1274">
      <pivotArea dataOnly="0" labelOnly="1" fieldPosition="0">
        <references count="2">
          <reference field="12" count="1" selected="0">
            <x v="5"/>
          </reference>
          <reference field="14" count="10">
            <x v="2"/>
            <x v="25"/>
            <x v="31"/>
            <x v="36"/>
            <x v="42"/>
            <x v="46"/>
            <x v="47"/>
            <x v="48"/>
            <x v="49"/>
            <x v="50"/>
          </reference>
        </references>
      </pivotArea>
    </format>
    <format dxfId="1273">
      <pivotArea dataOnly="0" labelOnly="1" fieldPosition="0">
        <references count="2">
          <reference field="12" count="1" selected="0">
            <x v="6"/>
          </reference>
          <reference field="14" count="2">
            <x v="15"/>
            <x v="24"/>
          </reference>
        </references>
      </pivotArea>
    </format>
    <format dxfId="1272">
      <pivotArea dataOnly="0" labelOnly="1" fieldPosition="0">
        <references count="2">
          <reference field="12" count="1" selected="0">
            <x v="7"/>
          </reference>
          <reference field="14" count="11">
            <x v="0"/>
            <x v="4"/>
            <x v="5"/>
            <x v="6"/>
            <x v="9"/>
            <x v="12"/>
            <x v="30"/>
            <x v="33"/>
            <x v="38"/>
            <x v="45"/>
            <x v="56"/>
          </reference>
        </references>
      </pivotArea>
    </format>
    <format dxfId="1271">
      <pivotArea dataOnly="0" labelOnly="1" outline="0" axis="axisValues" fieldPosition="0"/>
    </format>
    <format dxfId="1270">
      <pivotArea type="all" dataOnly="0" outline="0" fieldPosition="0"/>
    </format>
    <format dxfId="1269">
      <pivotArea outline="0" collapsedLevelsAreSubtotals="1" fieldPosition="0"/>
    </format>
    <format dxfId="1268">
      <pivotArea field="12" type="button" dataOnly="0" labelOnly="1" outline="0" axis="axisRow" fieldPosition="0"/>
    </format>
    <format dxfId="1267">
      <pivotArea dataOnly="0" labelOnly="1" fieldPosition="0">
        <references count="1">
          <reference field="12" count="0"/>
        </references>
      </pivotArea>
    </format>
    <format dxfId="1266">
      <pivotArea dataOnly="0" labelOnly="1" grandRow="1" outline="0" fieldPosition="0"/>
    </format>
    <format dxfId="1265">
      <pivotArea dataOnly="0" labelOnly="1" fieldPosition="0">
        <references count="2">
          <reference field="12" count="1" selected="0">
            <x v="0"/>
          </reference>
          <reference field="14" count="2">
            <x v="17"/>
            <x v="34"/>
          </reference>
        </references>
      </pivotArea>
    </format>
    <format dxfId="1264">
      <pivotArea dataOnly="0" labelOnly="1" fieldPosition="0">
        <references count="2">
          <reference field="12" count="1" selected="0">
            <x v="1"/>
          </reference>
          <reference field="14" count="14">
            <x v="3"/>
            <x v="8"/>
            <x v="10"/>
            <x v="11"/>
            <x v="18"/>
            <x v="20"/>
            <x v="26"/>
            <x v="27"/>
            <x v="35"/>
            <x v="39"/>
            <x v="40"/>
            <x v="44"/>
            <x v="52"/>
            <x v="55"/>
          </reference>
        </references>
      </pivotArea>
    </format>
    <format dxfId="1263">
      <pivotArea dataOnly="0" labelOnly="1" fieldPosition="0">
        <references count="2">
          <reference field="12" count="1" selected="0">
            <x v="2"/>
          </reference>
          <reference field="14" count="5">
            <x v="1"/>
            <x v="7"/>
            <x v="14"/>
            <x v="28"/>
            <x v="32"/>
          </reference>
        </references>
      </pivotArea>
    </format>
    <format dxfId="1262">
      <pivotArea dataOnly="0" labelOnly="1" fieldPosition="0">
        <references count="2">
          <reference field="12" count="1" selected="0">
            <x v="3"/>
          </reference>
          <reference field="14" count="1">
            <x v="54"/>
          </reference>
        </references>
      </pivotArea>
    </format>
    <format dxfId="1261">
      <pivotArea dataOnly="0" labelOnly="1" fieldPosition="0">
        <references count="2">
          <reference field="12" count="1" selected="0">
            <x v="4"/>
          </reference>
          <reference field="14" count="12">
            <x v="13"/>
            <x v="16"/>
            <x v="19"/>
            <x v="21"/>
            <x v="22"/>
            <x v="23"/>
            <x v="29"/>
            <x v="37"/>
            <x v="41"/>
            <x v="43"/>
            <x v="51"/>
            <x v="53"/>
          </reference>
        </references>
      </pivotArea>
    </format>
    <format dxfId="1260">
      <pivotArea dataOnly="0" labelOnly="1" fieldPosition="0">
        <references count="2">
          <reference field="12" count="1" selected="0">
            <x v="5"/>
          </reference>
          <reference field="14" count="10">
            <x v="2"/>
            <x v="25"/>
            <x v="31"/>
            <x v="36"/>
            <x v="42"/>
            <x v="46"/>
            <x v="47"/>
            <x v="48"/>
            <x v="49"/>
            <x v="50"/>
          </reference>
        </references>
      </pivotArea>
    </format>
    <format dxfId="1259">
      <pivotArea dataOnly="0" labelOnly="1" fieldPosition="0">
        <references count="2">
          <reference field="12" count="1" selected="0">
            <x v="6"/>
          </reference>
          <reference field="14" count="2">
            <x v="15"/>
            <x v="24"/>
          </reference>
        </references>
      </pivotArea>
    </format>
    <format dxfId="1258">
      <pivotArea dataOnly="0" labelOnly="1" fieldPosition="0">
        <references count="2">
          <reference field="12" count="1" selected="0">
            <x v="7"/>
          </reference>
          <reference field="14" count="11">
            <x v="0"/>
            <x v="4"/>
            <x v="5"/>
            <x v="6"/>
            <x v="9"/>
            <x v="12"/>
            <x v="30"/>
            <x v="33"/>
            <x v="38"/>
            <x v="45"/>
            <x v="56"/>
          </reference>
        </references>
      </pivotArea>
    </format>
    <format dxfId="1257">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9.xml><?xml version="1.0" encoding="utf-8"?>
<pivotTableDefinition xmlns="http://schemas.openxmlformats.org/spreadsheetml/2006/main" xmlns:mc="http://schemas.openxmlformats.org/markup-compatibility/2006" xmlns:xr="http://schemas.microsoft.com/office/spreadsheetml/2014/revision" mc:Ignorable="xr" xr:uid="{9DCA23CE-6758-4A9E-BCED-FC41A602EDD3}"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Tipo de Gasto">
  <location ref="B3:C7" firstHeaderRow="1" firstDataRow="1" firstDataCol="1"/>
  <pivotFields count="46">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4">
        <item x="2"/>
        <item x="1"/>
        <item x="0"/>
        <item t="default"/>
      </items>
    </pivotField>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1">
    <field x="17"/>
  </rowFields>
  <rowItems count="4">
    <i>
      <x/>
    </i>
    <i>
      <x v="1"/>
    </i>
    <i>
      <x v="2"/>
    </i>
    <i t="grand">
      <x/>
    </i>
  </rowItems>
  <colItems count="1">
    <i/>
  </colItems>
  <dataFields count="1">
    <dataField name="Suma 2da Modificación " fld="44" baseField="0" baseItem="0" numFmtId="4"/>
  </dataFields>
  <formats count="4">
    <format dxfId="1256">
      <pivotArea outline="0" collapsedLevelsAreSubtotals="1" fieldPosition="0"/>
    </format>
    <format dxfId="1255">
      <pivotArea dataOnly="0" labelOnly="1" outline="0" axis="axisValues" fieldPosition="0"/>
    </format>
    <format dxfId="1254">
      <pivotArea grandRow="1" outline="0" collapsedLevelsAreSubtotals="1" fieldPosition="0"/>
    </format>
    <format dxfId="1253">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0.xml><?xml version="1.0" encoding="utf-8"?>
<pivotTableDefinition xmlns="http://schemas.openxmlformats.org/spreadsheetml/2006/main" xmlns:mc="http://schemas.openxmlformats.org/markup-compatibility/2006" xmlns:xr="http://schemas.microsoft.com/office/spreadsheetml/2014/revision" mc:Ignorable="xr" xr:uid="{E6C52629-45AA-4F09-9111-34331F9DBE8C}" name="TablaDinámica2" cacheId="5"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rowHeaderCaption="Fuente de Financiamiento">
  <location ref="A3:C155" firstHeaderRow="2" firstDataRow="2" firstDataCol="2"/>
  <pivotFields count="4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Row" compact="0" outline="0" showAll="0" defaultSubtotal="0">
      <items count="150">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4"/>
        <item x="146"/>
        <item x="147"/>
        <item x="148"/>
        <item x="149"/>
      </items>
    </pivotField>
    <pivotField axis="axisRow" compact="0" outline="0" showAll="0">
      <items count="151">
        <item x="148"/>
        <item x="12"/>
        <item x="11"/>
        <item x="13"/>
        <item x="140"/>
        <item x="67"/>
        <item x="69"/>
        <item x="70"/>
        <item x="68"/>
        <item x="66"/>
        <item x="49"/>
        <item x="36"/>
        <item x="121"/>
        <item x="119"/>
        <item x="120"/>
        <item x="117"/>
        <item x="118"/>
        <item x="32"/>
        <item x="127"/>
        <item x="31"/>
        <item x="46"/>
        <item x="87"/>
        <item x="8"/>
        <item x="89"/>
        <item x="144"/>
        <item x="146"/>
        <item x="9"/>
        <item x="10"/>
        <item x="0"/>
        <item x="97"/>
        <item x="110"/>
        <item x="113"/>
        <item x="145"/>
        <item x="147"/>
        <item x="131"/>
        <item x="60"/>
        <item x="124"/>
        <item x="136"/>
        <item x="137"/>
        <item x="128"/>
        <item x="126"/>
        <item x="16"/>
        <item x="40"/>
        <item x="44"/>
        <item x="86"/>
        <item x="105"/>
        <item x="6"/>
        <item x="52"/>
        <item x="138"/>
        <item x="59"/>
        <item x="2"/>
        <item x="7"/>
        <item x="108"/>
        <item x="14"/>
        <item x="91"/>
        <item x="92"/>
        <item x="95"/>
        <item x="90"/>
        <item x="129"/>
        <item x="149"/>
        <item x="143"/>
        <item x="33"/>
        <item x="132"/>
        <item x="134"/>
        <item x="133"/>
        <item x="22"/>
        <item x="35"/>
        <item x="19"/>
        <item x="21"/>
        <item x="37"/>
        <item x="24"/>
        <item x="23"/>
        <item x="18"/>
        <item x="43"/>
        <item x="42"/>
        <item x="17"/>
        <item x="20"/>
        <item x="50"/>
        <item x="41"/>
        <item x="122"/>
        <item x="123"/>
        <item x="15"/>
        <item x="71"/>
        <item x="139"/>
        <item x="112"/>
        <item x="38"/>
        <item x="125"/>
        <item x="29"/>
        <item x="45"/>
        <item x="104"/>
        <item x="101"/>
        <item x="102"/>
        <item x="111"/>
        <item x="51"/>
        <item x="48"/>
        <item x="5"/>
        <item x="26"/>
        <item x="25"/>
        <item x="30"/>
        <item x="39"/>
        <item x="28"/>
        <item x="53"/>
        <item x="55"/>
        <item x="57"/>
        <item x="56"/>
        <item x="58"/>
        <item x="54"/>
        <item x="107"/>
        <item x="94"/>
        <item x="93"/>
        <item x="4"/>
        <item x="85"/>
        <item x="84"/>
        <item x="109"/>
        <item x="100"/>
        <item x="64"/>
        <item x="77"/>
        <item x="75"/>
        <item x="82"/>
        <item x="74"/>
        <item x="98"/>
        <item x="73"/>
        <item x="76"/>
        <item x="99"/>
        <item x="96"/>
        <item x="78"/>
        <item x="83"/>
        <item x="63"/>
        <item x="79"/>
        <item x="81"/>
        <item x="88"/>
        <item x="106"/>
        <item x="72"/>
        <item x="65"/>
        <item x="80"/>
        <item x="135"/>
        <item x="142"/>
        <item x="116"/>
        <item x="1"/>
        <item x="3"/>
        <item x="62"/>
        <item x="61"/>
        <item x="141"/>
        <item x="115"/>
        <item x="114"/>
        <item x="27"/>
        <item x="130"/>
        <item x="47"/>
        <item x="103"/>
        <item x="34"/>
        <item t="default"/>
      </items>
    </pivotField>
    <pivotField compact="0" outline="0" showAll="0"/>
    <pivotField compact="0"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 outline="0" showAll="0"/>
    <pivotField compact="0" outline="0" showAll="0"/>
    <pivotField compact="0" numFmtId="4" outline="0" showAll="0"/>
    <pivotField compact="0" outline="0" showAll="0"/>
    <pivotField compact="0" outline="0" showAll="0"/>
    <pivotField compact="0" numFmtId="4" outline="0" showAll="0"/>
    <pivotField dataField="1" compact="0" outline="0" showAll="0"/>
    <pivotField compact="0" numFmtId="4" outline="0" showAll="0"/>
  </pivotFields>
  <rowFields count="2">
    <field x="20"/>
    <field x="21"/>
  </rowFields>
  <rowItems count="151">
    <i>
      <x/>
      <x v="28"/>
    </i>
    <i>
      <x v="1"/>
      <x v="138"/>
    </i>
    <i>
      <x v="2"/>
      <x v="50"/>
    </i>
    <i>
      <x v="3"/>
      <x v="139"/>
    </i>
    <i>
      <x v="4"/>
      <x v="110"/>
    </i>
    <i>
      <x v="5"/>
      <x v="95"/>
    </i>
    <i>
      <x v="6"/>
      <x v="46"/>
    </i>
    <i>
      <x v="7"/>
      <x v="51"/>
    </i>
    <i>
      <x v="8"/>
      <x v="22"/>
    </i>
    <i>
      <x v="9"/>
      <x v="26"/>
    </i>
    <i>
      <x v="10"/>
      <x v="27"/>
    </i>
    <i>
      <x v="11"/>
      <x v="2"/>
    </i>
    <i>
      <x v="12"/>
      <x v="1"/>
    </i>
    <i>
      <x v="13"/>
      <x v="3"/>
    </i>
    <i>
      <x v="14"/>
      <x v="53"/>
    </i>
    <i>
      <x v="15"/>
      <x v="81"/>
    </i>
    <i>
      <x v="16"/>
      <x v="41"/>
    </i>
    <i>
      <x v="17"/>
      <x v="75"/>
    </i>
    <i>
      <x v="18"/>
      <x v="72"/>
    </i>
    <i>
      <x v="19"/>
      <x v="67"/>
    </i>
    <i>
      <x v="20"/>
      <x v="76"/>
    </i>
    <i>
      <x v="21"/>
      <x v="68"/>
    </i>
    <i>
      <x v="22"/>
      <x v="65"/>
    </i>
    <i>
      <x v="23"/>
      <x v="71"/>
    </i>
    <i>
      <x v="24"/>
      <x v="70"/>
    </i>
    <i>
      <x v="25"/>
      <x v="97"/>
    </i>
    <i>
      <x v="26"/>
      <x v="96"/>
    </i>
    <i>
      <x v="27"/>
      <x v="145"/>
    </i>
    <i>
      <x v="28"/>
      <x v="100"/>
    </i>
    <i>
      <x v="29"/>
      <x v="87"/>
    </i>
    <i>
      <x v="30"/>
      <x v="98"/>
    </i>
    <i>
      <x v="31"/>
      <x v="19"/>
    </i>
    <i>
      <x v="32"/>
      <x v="17"/>
    </i>
    <i>
      <x v="33"/>
      <x v="61"/>
    </i>
    <i>
      <x v="34"/>
      <x v="149"/>
    </i>
    <i>
      <x v="35"/>
      <x v="66"/>
    </i>
    <i>
      <x v="36"/>
      <x v="11"/>
    </i>
    <i>
      <x v="37"/>
      <x v="69"/>
    </i>
    <i>
      <x v="38"/>
      <x v="85"/>
    </i>
    <i>
      <x v="39"/>
      <x v="99"/>
    </i>
    <i>
      <x v="40"/>
      <x v="42"/>
    </i>
    <i>
      <x v="41"/>
      <x v="78"/>
    </i>
    <i>
      <x v="42"/>
      <x v="74"/>
    </i>
    <i>
      <x v="43"/>
      <x v="73"/>
    </i>
    <i>
      <x v="44"/>
      <x v="43"/>
    </i>
    <i>
      <x v="45"/>
      <x v="88"/>
    </i>
    <i>
      <x v="46"/>
      <x v="20"/>
    </i>
    <i>
      <x v="47"/>
      <x v="147"/>
    </i>
    <i>
      <x v="48"/>
      <x v="94"/>
    </i>
    <i>
      <x v="49"/>
      <x v="10"/>
    </i>
    <i>
      <x v="50"/>
      <x v="77"/>
    </i>
    <i>
      <x v="51"/>
      <x v="93"/>
    </i>
    <i>
      <x v="52"/>
      <x v="47"/>
    </i>
    <i>
      <x v="53"/>
      <x v="101"/>
    </i>
    <i>
      <x v="54"/>
      <x v="106"/>
    </i>
    <i>
      <x v="55"/>
      <x v="102"/>
    </i>
    <i>
      <x v="56"/>
      <x v="104"/>
    </i>
    <i>
      <x v="57"/>
      <x v="103"/>
    </i>
    <i>
      <x v="58"/>
      <x v="105"/>
    </i>
    <i>
      <x v="59"/>
      <x v="49"/>
    </i>
    <i>
      <x v="60"/>
      <x v="35"/>
    </i>
    <i>
      <x v="61"/>
      <x v="141"/>
    </i>
    <i>
      <x v="62"/>
      <x v="140"/>
    </i>
    <i>
      <x v="63"/>
      <x v="127"/>
    </i>
    <i>
      <x v="64"/>
      <x v="115"/>
    </i>
    <i>
      <x v="65"/>
      <x v="133"/>
    </i>
    <i>
      <x v="66"/>
      <x v="9"/>
    </i>
    <i>
      <x v="67"/>
      <x v="5"/>
    </i>
    <i>
      <x v="68"/>
      <x v="8"/>
    </i>
    <i>
      <x v="69"/>
      <x v="6"/>
    </i>
    <i>
      <x v="70"/>
      <x v="7"/>
    </i>
    <i>
      <x v="71"/>
      <x v="82"/>
    </i>
    <i>
      <x v="72"/>
      <x v="132"/>
    </i>
    <i>
      <x v="73"/>
      <x v="121"/>
    </i>
    <i>
      <x v="74"/>
      <x v="119"/>
    </i>
    <i>
      <x v="75"/>
      <x v="117"/>
    </i>
    <i>
      <x v="76"/>
      <x v="122"/>
    </i>
    <i>
      <x v="77"/>
      <x v="116"/>
    </i>
    <i>
      <x v="78"/>
      <x v="125"/>
    </i>
    <i>
      <x v="79"/>
      <x v="128"/>
    </i>
    <i>
      <x v="80"/>
      <x v="134"/>
    </i>
    <i>
      <x v="81"/>
      <x v="129"/>
    </i>
    <i>
      <x v="82"/>
      <x v="118"/>
    </i>
    <i>
      <x v="83"/>
      <x v="126"/>
    </i>
    <i>
      <x v="84"/>
      <x v="112"/>
    </i>
    <i>
      <x v="85"/>
      <x v="111"/>
    </i>
    <i>
      <x v="86"/>
      <x v="44"/>
    </i>
    <i>
      <x v="87"/>
      <x v="21"/>
    </i>
    <i>
      <x v="88"/>
      <x v="130"/>
    </i>
    <i>
      <x v="89"/>
      <x v="23"/>
    </i>
    <i>
      <x v="90"/>
      <x v="57"/>
    </i>
    <i>
      <x v="91"/>
      <x v="54"/>
    </i>
    <i>
      <x v="92"/>
      <x v="55"/>
    </i>
    <i>
      <x v="93"/>
      <x v="109"/>
    </i>
    <i>
      <x v="94"/>
      <x v="108"/>
    </i>
    <i>
      <x v="95"/>
      <x v="56"/>
    </i>
    <i>
      <x v="96"/>
      <x v="124"/>
    </i>
    <i>
      <x v="97"/>
      <x v="29"/>
    </i>
    <i>
      <x v="98"/>
      <x v="120"/>
    </i>
    <i>
      <x v="99"/>
      <x v="123"/>
    </i>
    <i>
      <x v="100"/>
      <x v="114"/>
    </i>
    <i>
      <x v="101"/>
      <x v="90"/>
    </i>
    <i>
      <x v="102"/>
      <x v="91"/>
    </i>
    <i>
      <x v="103"/>
      <x v="148"/>
    </i>
    <i>
      <x v="104"/>
      <x v="89"/>
    </i>
    <i>
      <x v="105"/>
      <x v="45"/>
    </i>
    <i>
      <x v="106"/>
      <x v="131"/>
    </i>
    <i>
      <x v="107"/>
      <x v="107"/>
    </i>
    <i>
      <x v="108"/>
      <x v="52"/>
    </i>
    <i>
      <x v="109"/>
      <x v="113"/>
    </i>
    <i>
      <x v="110"/>
      <x v="30"/>
    </i>
    <i>
      <x v="111"/>
      <x v="92"/>
    </i>
    <i>
      <x v="112"/>
      <x v="84"/>
    </i>
    <i>
      <x v="113"/>
      <x v="31"/>
    </i>
    <i>
      <x v="114"/>
      <x v="144"/>
    </i>
    <i>
      <x v="115"/>
      <x v="143"/>
    </i>
    <i>
      <x v="116"/>
      <x v="137"/>
    </i>
    <i>
      <x v="117"/>
      <x v="15"/>
    </i>
    <i>
      <x v="118"/>
      <x v="16"/>
    </i>
    <i>
      <x v="119"/>
      <x v="13"/>
    </i>
    <i>
      <x v="120"/>
      <x v="14"/>
    </i>
    <i>
      <x v="121"/>
      <x v="12"/>
    </i>
    <i>
      <x v="122"/>
      <x v="79"/>
    </i>
    <i>
      <x v="123"/>
      <x v="80"/>
    </i>
    <i>
      <x v="124"/>
      <x v="36"/>
    </i>
    <i>
      <x v="125"/>
      <x v="86"/>
    </i>
    <i>
      <x v="126"/>
      <x v="40"/>
    </i>
    <i>
      <x v="127"/>
      <x v="18"/>
    </i>
    <i>
      <x v="128"/>
      <x v="39"/>
    </i>
    <i>
      <x v="129"/>
      <x v="58"/>
    </i>
    <i>
      <x v="130"/>
      <x v="146"/>
    </i>
    <i>
      <x v="131"/>
      <x v="34"/>
    </i>
    <i>
      <x v="132"/>
      <x v="62"/>
    </i>
    <i>
      <x v="133"/>
      <x v="64"/>
    </i>
    <i>
      <x v="134"/>
      <x v="63"/>
    </i>
    <i>
      <x v="135"/>
      <x v="135"/>
    </i>
    <i>
      <x v="136"/>
      <x v="37"/>
    </i>
    <i>
      <x v="137"/>
      <x v="38"/>
    </i>
    <i>
      <x v="138"/>
      <x v="48"/>
    </i>
    <i>
      <x v="139"/>
      <x v="83"/>
    </i>
    <i>
      <x v="140"/>
      <x v="4"/>
    </i>
    <i>
      <x v="141"/>
      <x v="142"/>
    </i>
    <i>
      <x v="142"/>
      <x v="136"/>
    </i>
    <i>
      <x v="143"/>
      <x v="60"/>
    </i>
    <i>
      <x v="144"/>
      <x v="32"/>
    </i>
    <i>
      <x v="145"/>
      <x v="24"/>
    </i>
    <i>
      <x v="146"/>
      <x v="25"/>
    </i>
    <i>
      <x v="147"/>
      <x v="33"/>
    </i>
    <i>
      <x v="148"/>
      <x/>
    </i>
    <i>
      <x v="149"/>
      <x v="59"/>
    </i>
    <i t="grand">
      <x/>
    </i>
  </rowItems>
  <colItems count="1">
    <i/>
  </colItems>
  <dataFields count="1">
    <dataField name="Suma 2da Modificación " fld="44" baseField="0" baseItem="0" numFmtId="4"/>
  </dataFields>
  <formats count="26">
    <format dxfId="1252">
      <pivotArea outline="0" collapsedLevelsAreSubtotals="1" fieldPosition="0"/>
    </format>
    <format dxfId="1251">
      <pivotArea dataOnly="0" labelOnly="1" outline="0" axis="axisValues" fieldPosition="0"/>
    </format>
    <format dxfId="1250">
      <pivotArea grandRow="1" outline="0" collapsedLevelsAreSubtotals="1" fieldPosition="0"/>
    </format>
    <format dxfId="1249">
      <pivotArea dataOnly="0" labelOnly="1" grandRow="1" outline="0" fieldPosition="0"/>
    </format>
    <format dxfId="1248">
      <pivotArea dataOnly="0" labelOnly="1" outline="0" fieldPosition="0">
        <references count="2">
          <reference field="20" count="1" selected="0">
            <x v="90"/>
          </reference>
          <reference field="21" count="1">
            <x v="57"/>
          </reference>
        </references>
      </pivotArea>
    </format>
    <format dxfId="1247">
      <pivotArea dataOnly="0" labelOnly="1" outline="0" fieldPosition="0">
        <references count="2">
          <reference field="20" count="1" selected="0">
            <x v="91"/>
          </reference>
          <reference field="21" count="1">
            <x v="54"/>
          </reference>
        </references>
      </pivotArea>
    </format>
    <format dxfId="1246">
      <pivotArea dataOnly="0" labelOnly="1" outline="0" fieldPosition="0">
        <references count="2">
          <reference field="20" count="1" selected="0">
            <x v="97"/>
          </reference>
          <reference field="21" count="1">
            <x v="29"/>
          </reference>
        </references>
      </pivotArea>
    </format>
    <format dxfId="1245">
      <pivotArea dataOnly="0" labelOnly="1" outline="0" fieldPosition="0">
        <references count="2">
          <reference field="20" count="1" selected="0">
            <x v="145"/>
          </reference>
          <reference field="21" count="1">
            <x v="24"/>
          </reference>
        </references>
      </pivotArea>
    </format>
    <format dxfId="1244">
      <pivotArea outline="0" collapsedLevelsAreSubtotals="1" fieldPosition="0"/>
    </format>
    <format dxfId="1243">
      <pivotArea type="topRight" dataOnly="0" labelOnly="1" outline="0" fieldPosition="0"/>
    </format>
    <format dxfId="1242">
      <pivotArea dataOnly="0" labelOnly="1" outline="0" fieldPosition="0">
        <references count="2">
          <reference field="20" count="1" selected="0">
            <x v="54"/>
          </reference>
          <reference field="21" count="1">
            <x v="106"/>
          </reference>
        </references>
      </pivotArea>
    </format>
    <format dxfId="1241">
      <pivotArea type="origin" dataOnly="0" labelOnly="1" outline="0" fieldPosition="0"/>
    </format>
    <format dxfId="1240">
      <pivotArea dataOnly="0" labelOnly="1" outline="0" fieldPosition="0">
        <references count="1">
          <reference field="2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39">
      <pivotArea dataOnly="0" labelOnly="1" outline="0" fieldPosition="0">
        <references count="1">
          <reference field="2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238">
      <pivotArea dataOnly="0" labelOnly="1" outline="0" fieldPosition="0">
        <references count="1">
          <reference field="2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237">
      <pivotArea dataOnly="0" labelOnly="1" grandRow="1" outline="0" fieldPosition="0"/>
    </format>
    <format dxfId="1236">
      <pivotArea type="origin" dataOnly="0" labelOnly="1" outline="0" fieldPosition="0"/>
    </format>
    <format dxfId="1235">
      <pivotArea field="20" type="button" dataOnly="0" labelOnly="1" outline="0" axis="axisRow" fieldPosition="0"/>
    </format>
    <format dxfId="1234">
      <pivotArea dataOnly="0" labelOnly="1" outline="0" fieldPosition="0">
        <references count="1">
          <reference field="20" count="50">
            <x v="0"/>
            <x v="1"/>
            <x v="2"/>
            <x v="3"/>
            <x v="4"/>
            <x v="5"/>
            <x v="6"/>
            <x v="7"/>
            <x v="8"/>
            <x v="9"/>
            <x v="10"/>
            <x v="11"/>
            <x v="12"/>
            <x v="13"/>
            <x v="14"/>
            <x v="15"/>
            <x v="16"/>
            <x v="17"/>
            <x v="18"/>
            <x v="19"/>
            <x v="20"/>
            <x v="21"/>
            <x v="22"/>
            <x v="23"/>
            <x v="24"/>
            <x v="25"/>
            <x v="26"/>
            <x v="27"/>
            <x v="28"/>
            <x v="29"/>
            <x v="30"/>
            <x v="31"/>
            <x v="32"/>
            <x v="33"/>
            <x v="34"/>
            <x v="35"/>
            <x v="36"/>
            <x v="37"/>
            <x v="38"/>
            <x v="39"/>
            <x v="40"/>
            <x v="41"/>
            <x v="42"/>
            <x v="43"/>
            <x v="44"/>
            <x v="45"/>
            <x v="46"/>
            <x v="47"/>
            <x v="48"/>
            <x v="49"/>
          </reference>
        </references>
      </pivotArea>
    </format>
    <format dxfId="1233">
      <pivotArea dataOnly="0" labelOnly="1" outline="0" fieldPosition="0">
        <references count="1">
          <reference field="20" count="50">
            <x v="50"/>
            <x v="51"/>
            <x v="52"/>
            <x v="53"/>
            <x v="54"/>
            <x v="55"/>
            <x v="56"/>
            <x v="57"/>
            <x v="58"/>
            <x v="59"/>
            <x v="60"/>
            <x v="61"/>
            <x v="62"/>
            <x v="63"/>
            <x v="64"/>
            <x v="65"/>
            <x v="66"/>
            <x v="67"/>
            <x v="68"/>
            <x v="69"/>
            <x v="70"/>
            <x v="71"/>
            <x v="72"/>
            <x v="73"/>
            <x v="74"/>
            <x v="75"/>
            <x v="76"/>
            <x v="77"/>
            <x v="78"/>
            <x v="79"/>
            <x v="80"/>
            <x v="81"/>
            <x v="82"/>
            <x v="83"/>
            <x v="84"/>
            <x v="85"/>
            <x v="86"/>
            <x v="87"/>
            <x v="88"/>
            <x v="89"/>
            <x v="90"/>
            <x v="91"/>
            <x v="92"/>
            <x v="93"/>
            <x v="94"/>
            <x v="95"/>
            <x v="96"/>
            <x v="97"/>
            <x v="98"/>
            <x v="99"/>
          </reference>
        </references>
      </pivotArea>
    </format>
    <format dxfId="1232">
      <pivotArea dataOnly="0" labelOnly="1" outline="0" fieldPosition="0">
        <references count="1">
          <reference field="20" count="50">
            <x v="100"/>
            <x v="101"/>
            <x v="102"/>
            <x v="103"/>
            <x v="104"/>
            <x v="105"/>
            <x v="106"/>
            <x v="107"/>
            <x v="108"/>
            <x v="109"/>
            <x v="110"/>
            <x v="111"/>
            <x v="112"/>
            <x v="113"/>
            <x v="114"/>
            <x v="115"/>
            <x v="116"/>
            <x v="117"/>
            <x v="118"/>
            <x v="119"/>
            <x v="120"/>
            <x v="121"/>
            <x v="122"/>
            <x v="123"/>
            <x v="124"/>
            <x v="125"/>
            <x v="126"/>
            <x v="127"/>
            <x v="128"/>
            <x v="129"/>
            <x v="130"/>
            <x v="131"/>
            <x v="132"/>
            <x v="133"/>
            <x v="134"/>
            <x v="135"/>
            <x v="136"/>
            <x v="137"/>
            <x v="138"/>
            <x v="139"/>
            <x v="140"/>
            <x v="141"/>
            <x v="142"/>
            <x v="143"/>
            <x v="144"/>
            <x v="145"/>
            <x v="146"/>
            <x v="147"/>
            <x v="148"/>
            <x v="149"/>
          </reference>
        </references>
      </pivotArea>
    </format>
    <format dxfId="1231">
      <pivotArea dataOnly="0" labelOnly="1" grandRow="1" outline="0" fieldPosition="0"/>
    </format>
    <format dxfId="1230">
      <pivotArea outline="0" collapsedLevelsAreSubtotals="1" fieldPosition="0"/>
    </format>
    <format dxfId="1229">
      <pivotArea type="topRight" dataOnly="0" labelOnly="1" outline="0" fieldPosition="0"/>
    </format>
    <format dxfId="1228">
      <pivotArea field="20" type="button" dataOnly="0" labelOnly="1" outline="0" axis="axisRow" fieldPosition="0"/>
    </format>
    <format dxfId="1227">
      <pivotArea field="21" type="button" dataOnly="0" labelOnly="1" outline="0" axis="axisRow" fieldPosition="1"/>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1.xml><?xml version="1.0" encoding="utf-8"?>
<pivotTableDefinition xmlns="http://schemas.openxmlformats.org/spreadsheetml/2006/main" xmlns:mc="http://schemas.openxmlformats.org/markup-compatibility/2006" xmlns:xr="http://schemas.microsoft.com/office/spreadsheetml/2014/revision" mc:Ignorable="xr" xr:uid="{60D4C5C4-A06D-4420-A652-ED86D2E4E592}" name="TablaDinámica2" cacheId="5" applyNumberFormats="0" applyBorderFormats="0" applyFontFormats="0" applyPatternFormats="0" applyAlignmentFormats="0" applyWidthHeightFormats="1" dataCaption="Valores" updatedVersion="8" minRefreshableVersion="3" useAutoFormatting="1" itemPrintTitles="1" createdVersion="8" indent="0" compact="0" compactData="0" gridDropZones="1" multipleFieldFilters="0" rowHeaderCaption="Fuente de Financiamiento">
  <location ref="A3:F12" firstHeaderRow="1" firstDataRow="2" firstDataCol="2"/>
  <pivotFields count="4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axis="axisCol" compact="0" outline="0" showAll="0">
      <items count="4">
        <item x="2"/>
        <item x="1"/>
        <item x="0"/>
        <item t="default"/>
      </items>
    </pivotField>
    <pivotField name="CAPITULO" axis="axisRow" compact="0" outline="0" showAll="0" defaultSubtotal="0">
      <items count="7">
        <item x="0"/>
        <item x="1"/>
        <item x="2"/>
        <item x="3"/>
        <item x="4"/>
        <item x="5"/>
        <item x="6"/>
      </items>
    </pivotField>
    <pivotField name="NOMBRE " axis="axisRow" compact="0" outline="0" showAll="0">
      <items count="9">
        <item x="4"/>
        <item x="6"/>
        <item x="5"/>
        <item m="1" x="7"/>
        <item x="1"/>
        <item x="2"/>
        <item x="0"/>
        <item x="3"/>
        <item t="default"/>
      </items>
    </pivotField>
    <pivotField compact="0" outline="0" showAll="0"/>
    <pivotField compact="0" outline="0" showAll="0"/>
    <pivotField compact="0" outline="0" showAll="0"/>
    <pivotField compact="0"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 outline="0" showAll="0"/>
    <pivotField compact="0" outline="0" showAll="0"/>
    <pivotField compact="0" numFmtId="4" outline="0" showAll="0"/>
    <pivotField compact="0" outline="0" showAll="0"/>
    <pivotField compact="0" outline="0" showAll="0"/>
    <pivotField compact="0" numFmtId="4" outline="0" showAll="0"/>
    <pivotField dataField="1" compact="0" outline="0" showAll="0"/>
    <pivotField compact="0" numFmtId="4" outline="0" showAll="0"/>
  </pivotFields>
  <rowFields count="2">
    <field x="18"/>
    <field x="19"/>
  </rowFields>
  <rowItems count="8">
    <i>
      <x/>
      <x v="6"/>
    </i>
    <i>
      <x v="1"/>
      <x v="4"/>
    </i>
    <i>
      <x v="2"/>
      <x v="5"/>
    </i>
    <i>
      <x v="3"/>
      <x v="7"/>
    </i>
    <i>
      <x v="4"/>
      <x/>
    </i>
    <i>
      <x v="5"/>
      <x v="2"/>
    </i>
    <i>
      <x v="6"/>
      <x v="1"/>
    </i>
    <i t="grand">
      <x/>
    </i>
  </rowItems>
  <colFields count="1">
    <field x="17"/>
  </colFields>
  <colItems count="4">
    <i>
      <x/>
    </i>
    <i>
      <x v="1"/>
    </i>
    <i>
      <x v="2"/>
    </i>
    <i t="grand">
      <x/>
    </i>
  </colItems>
  <dataFields count="1">
    <dataField name="Suma 2da Modificación " fld="44" baseField="0" baseItem="0" numFmtId="4"/>
  </dataFields>
  <formats count="87">
    <format dxfId="1226">
      <pivotArea outline="0" collapsedLevelsAreSubtotals="1" fieldPosition="0"/>
    </format>
    <format dxfId="1225">
      <pivotArea dataOnly="0" labelOnly="1" outline="0" axis="axisValues" fieldPosition="0"/>
    </format>
    <format dxfId="1224">
      <pivotArea grandRow="1" outline="0" collapsedLevelsAreSubtotals="1" fieldPosition="0"/>
    </format>
    <format dxfId="1223">
      <pivotArea dataOnly="0" labelOnly="1" grandRow="1" outline="0" fieldPosition="0"/>
    </format>
    <format dxfId="1222">
      <pivotArea dataOnly="0" labelOnly="1" outline="0" fieldPosition="0">
        <references count="1">
          <reference field="18" count="0"/>
        </references>
      </pivotArea>
    </format>
    <format dxfId="1221">
      <pivotArea field="18" type="button" dataOnly="0" labelOnly="1" outline="0" axis="axisRow" fieldPosition="0"/>
    </format>
    <format dxfId="1220">
      <pivotArea field="19" type="button" dataOnly="0" labelOnly="1" outline="0" axis="axisRow" fieldPosition="1"/>
    </format>
    <format dxfId="1219">
      <pivotArea dataOnly="0" labelOnly="1" outline="0" fieldPosition="0">
        <references count="1">
          <reference field="17" count="0"/>
        </references>
      </pivotArea>
    </format>
    <format dxfId="1218">
      <pivotArea dataOnly="0" labelOnly="1" grandCol="1" outline="0" fieldPosition="0"/>
    </format>
    <format dxfId="1217">
      <pivotArea field="18" type="button" dataOnly="0" labelOnly="1" outline="0" axis="axisRow" fieldPosition="0"/>
    </format>
    <format dxfId="1216">
      <pivotArea field="19" type="button" dataOnly="0" labelOnly="1" outline="0" axis="axisRow" fieldPosition="1"/>
    </format>
    <format dxfId="1215">
      <pivotArea dataOnly="0" labelOnly="1" outline="0" fieldPosition="0">
        <references count="1">
          <reference field="17" count="0"/>
        </references>
      </pivotArea>
    </format>
    <format dxfId="1214">
      <pivotArea dataOnly="0" labelOnly="1" grandCol="1" outline="0" fieldPosition="0"/>
    </format>
    <format dxfId="1213">
      <pivotArea outline="0" fieldPosition="0">
        <references count="2">
          <reference field="18" count="0" selected="0"/>
          <reference field="19" count="0" selected="0"/>
        </references>
      </pivotArea>
    </format>
    <format dxfId="1212">
      <pivotArea dataOnly="0" labelOnly="1" outline="0" fieldPosition="0">
        <references count="1">
          <reference field="18" count="0"/>
        </references>
      </pivotArea>
    </format>
    <format dxfId="1211">
      <pivotArea dataOnly="0" labelOnly="1" outline="0" fieldPosition="0">
        <references count="2">
          <reference field="18" count="1" selected="0">
            <x v="0"/>
          </reference>
          <reference field="19" count="1">
            <x v="6"/>
          </reference>
        </references>
      </pivotArea>
    </format>
    <format dxfId="1210">
      <pivotArea dataOnly="0" labelOnly="1" outline="0" fieldPosition="0">
        <references count="2">
          <reference field="18" count="1" selected="0">
            <x v="1"/>
          </reference>
          <reference field="19" count="1">
            <x v="4"/>
          </reference>
        </references>
      </pivotArea>
    </format>
    <format dxfId="1209">
      <pivotArea dataOnly="0" labelOnly="1" outline="0" fieldPosition="0">
        <references count="2">
          <reference field="18" count="1" selected="0">
            <x v="2"/>
          </reference>
          <reference field="19" count="1">
            <x v="5"/>
          </reference>
        </references>
      </pivotArea>
    </format>
    <format dxfId="1208">
      <pivotArea dataOnly="0" labelOnly="1" outline="0" fieldPosition="0">
        <references count="2">
          <reference field="18" count="1" selected="0">
            <x v="3"/>
          </reference>
          <reference field="19" count="1">
            <x v="7"/>
          </reference>
        </references>
      </pivotArea>
    </format>
    <format dxfId="1207">
      <pivotArea dataOnly="0" labelOnly="1" outline="0" fieldPosition="0">
        <references count="2">
          <reference field="18" count="1" selected="0">
            <x v="4"/>
          </reference>
          <reference field="19" count="1">
            <x v="0"/>
          </reference>
        </references>
      </pivotArea>
    </format>
    <format dxfId="1206">
      <pivotArea dataOnly="0" labelOnly="1" outline="0" fieldPosition="0">
        <references count="2">
          <reference field="18" count="1" selected="0">
            <x v="5"/>
          </reference>
          <reference field="19" count="1">
            <x v="2"/>
          </reference>
        </references>
      </pivotArea>
    </format>
    <format dxfId="1205">
      <pivotArea dataOnly="0" labelOnly="1" outline="0" fieldPosition="0">
        <references count="2">
          <reference field="18" count="1" selected="0">
            <x v="6"/>
          </reference>
          <reference field="19" count="1">
            <x v="1"/>
          </reference>
        </references>
      </pivotArea>
    </format>
    <format dxfId="1204">
      <pivotArea dataOnly="0" labelOnly="1" outline="0" fieldPosition="0">
        <references count="2">
          <reference field="18" count="1" selected="0">
            <x v="0"/>
          </reference>
          <reference field="19" count="1">
            <x v="6"/>
          </reference>
        </references>
      </pivotArea>
    </format>
    <format dxfId="1203">
      <pivotArea dataOnly="0" labelOnly="1" outline="0" fieldPosition="0">
        <references count="2">
          <reference field="18" count="1" selected="0">
            <x v="1"/>
          </reference>
          <reference field="19" count="1">
            <x v="4"/>
          </reference>
        </references>
      </pivotArea>
    </format>
    <format dxfId="1202">
      <pivotArea dataOnly="0" labelOnly="1" outline="0" fieldPosition="0">
        <references count="2">
          <reference field="18" count="1" selected="0">
            <x v="2"/>
          </reference>
          <reference field="19" count="1">
            <x v="5"/>
          </reference>
        </references>
      </pivotArea>
    </format>
    <format dxfId="1201">
      <pivotArea dataOnly="0" labelOnly="1" outline="0" fieldPosition="0">
        <references count="2">
          <reference field="18" count="1" selected="0">
            <x v="3"/>
          </reference>
          <reference field="19" count="1">
            <x v="7"/>
          </reference>
        </references>
      </pivotArea>
    </format>
    <format dxfId="1200">
      <pivotArea dataOnly="0" labelOnly="1" outline="0" fieldPosition="0">
        <references count="2">
          <reference field="18" count="1" selected="0">
            <x v="4"/>
          </reference>
          <reference field="19" count="1">
            <x v="0"/>
          </reference>
        </references>
      </pivotArea>
    </format>
    <format dxfId="1199">
      <pivotArea dataOnly="0" labelOnly="1" outline="0" fieldPosition="0">
        <references count="2">
          <reference field="18" count="1" selected="0">
            <x v="5"/>
          </reference>
          <reference field="19" count="1">
            <x v="2"/>
          </reference>
        </references>
      </pivotArea>
    </format>
    <format dxfId="1198">
      <pivotArea dataOnly="0" labelOnly="1" outline="0" fieldPosition="0">
        <references count="2">
          <reference field="18" count="1" selected="0">
            <x v="6"/>
          </reference>
          <reference field="19" count="1">
            <x v="1"/>
          </reference>
        </references>
      </pivotArea>
    </format>
    <format dxfId="1197">
      <pivotArea outline="0" fieldPosition="0">
        <references count="2">
          <reference field="18" count="0" selected="0"/>
          <reference field="19" count="0" selected="0"/>
        </references>
      </pivotArea>
    </format>
    <format dxfId="1196">
      <pivotArea dataOnly="0" labelOnly="1" outline="0" fieldPosition="0">
        <references count="1">
          <reference field="18" count="0"/>
        </references>
      </pivotArea>
    </format>
    <format dxfId="1195">
      <pivotArea outline="0" fieldPosition="0">
        <references count="2">
          <reference field="18" count="0" selected="0"/>
          <reference field="19" count="0" selected="0"/>
        </references>
      </pivotArea>
    </format>
    <format dxfId="1194">
      <pivotArea grandRow="1" outline="0" collapsedLevelsAreSubtotals="1" fieldPosition="0"/>
    </format>
    <format dxfId="1193">
      <pivotArea dataOnly="0" labelOnly="1" grandRow="1" outline="0" fieldPosition="0"/>
    </format>
    <format dxfId="1192">
      <pivotArea field="18" type="button" dataOnly="0" labelOnly="1" outline="0" axis="axisRow" fieldPosition="0"/>
    </format>
    <format dxfId="1191">
      <pivotArea field="19" type="button" dataOnly="0" labelOnly="1" outline="0" axis="axisRow" fieldPosition="1"/>
    </format>
    <format dxfId="1190">
      <pivotArea dataOnly="0" labelOnly="1" outline="0" fieldPosition="0">
        <references count="1">
          <reference field="17" count="0"/>
        </references>
      </pivotArea>
    </format>
    <format dxfId="1189">
      <pivotArea dataOnly="0" labelOnly="1" grandCol="1" outline="0" fieldPosition="0"/>
    </format>
    <format dxfId="1188">
      <pivotArea outline="0" collapsedLevelsAreSubtotals="1" fieldPosition="0"/>
    </format>
    <format dxfId="1187">
      <pivotArea field="18" type="button" dataOnly="0" labelOnly="1" outline="0" axis="axisRow" fieldPosition="0"/>
    </format>
    <format dxfId="1186">
      <pivotArea field="19" type="button" dataOnly="0" labelOnly="1" outline="0" axis="axisRow" fieldPosition="1"/>
    </format>
    <format dxfId="1185">
      <pivotArea dataOnly="0" labelOnly="1" outline="0" fieldPosition="0">
        <references count="1">
          <reference field="18" count="0"/>
        </references>
      </pivotArea>
    </format>
    <format dxfId="1184">
      <pivotArea dataOnly="0" labelOnly="1" grandRow="1" outline="0" fieldPosition="0"/>
    </format>
    <format dxfId="1183">
      <pivotArea dataOnly="0" labelOnly="1" outline="0" fieldPosition="0">
        <references count="2">
          <reference field="18" count="1" selected="0">
            <x v="0"/>
          </reference>
          <reference field="19" count="1">
            <x v="6"/>
          </reference>
        </references>
      </pivotArea>
    </format>
    <format dxfId="1182">
      <pivotArea dataOnly="0" labelOnly="1" outline="0" fieldPosition="0">
        <references count="2">
          <reference field="18" count="1" selected="0">
            <x v="1"/>
          </reference>
          <reference field="19" count="1">
            <x v="4"/>
          </reference>
        </references>
      </pivotArea>
    </format>
    <format dxfId="1181">
      <pivotArea dataOnly="0" labelOnly="1" outline="0" fieldPosition="0">
        <references count="2">
          <reference field="18" count="1" selected="0">
            <x v="2"/>
          </reference>
          <reference field="19" count="1">
            <x v="5"/>
          </reference>
        </references>
      </pivotArea>
    </format>
    <format dxfId="1180">
      <pivotArea dataOnly="0" labelOnly="1" outline="0" fieldPosition="0">
        <references count="2">
          <reference field="18" count="1" selected="0">
            <x v="3"/>
          </reference>
          <reference field="19" count="1">
            <x v="7"/>
          </reference>
        </references>
      </pivotArea>
    </format>
    <format dxfId="1179">
      <pivotArea dataOnly="0" labelOnly="1" outline="0" fieldPosition="0">
        <references count="2">
          <reference field="18" count="1" selected="0">
            <x v="4"/>
          </reference>
          <reference field="19" count="1">
            <x v="0"/>
          </reference>
        </references>
      </pivotArea>
    </format>
    <format dxfId="1178">
      <pivotArea dataOnly="0" labelOnly="1" outline="0" fieldPosition="0">
        <references count="2">
          <reference field="18" count="1" selected="0">
            <x v="5"/>
          </reference>
          <reference field="19" count="1">
            <x v="2"/>
          </reference>
        </references>
      </pivotArea>
    </format>
    <format dxfId="1177">
      <pivotArea dataOnly="0" labelOnly="1" outline="0" fieldPosition="0">
        <references count="2">
          <reference field="18" count="1" selected="0">
            <x v="6"/>
          </reference>
          <reference field="19" count="1">
            <x v="1"/>
          </reference>
        </references>
      </pivotArea>
    </format>
    <format dxfId="1176">
      <pivotArea dataOnly="0" labelOnly="1" outline="0" fieldPosition="0">
        <references count="1">
          <reference field="17" count="0"/>
        </references>
      </pivotArea>
    </format>
    <format dxfId="1175">
      <pivotArea grandCol="1" outline="0" collapsedLevelsAreSubtotals="1" fieldPosition="0"/>
    </format>
    <format dxfId="1174">
      <pivotArea type="all" dataOnly="0" outline="0" fieldPosition="0"/>
    </format>
    <format dxfId="1173">
      <pivotArea outline="0" collapsedLevelsAreSubtotals="1" fieldPosition="0"/>
    </format>
    <format dxfId="1172">
      <pivotArea type="origin" dataOnly="0" labelOnly="1" outline="0" fieldPosition="0"/>
    </format>
    <format dxfId="1171">
      <pivotArea field="17" type="button" dataOnly="0" labelOnly="1" outline="0" axis="axisCol" fieldPosition="0"/>
    </format>
    <format dxfId="1170">
      <pivotArea type="topRight" dataOnly="0" labelOnly="1" outline="0" fieldPosition="0"/>
    </format>
    <format dxfId="1169">
      <pivotArea field="18" type="button" dataOnly="0" labelOnly="1" outline="0" axis="axisRow" fieldPosition="0"/>
    </format>
    <format dxfId="1168">
      <pivotArea field="19" type="button" dataOnly="0" labelOnly="1" outline="0" axis="axisRow" fieldPosition="1"/>
    </format>
    <format dxfId="1167">
      <pivotArea dataOnly="0" labelOnly="1" outline="0" fieldPosition="0">
        <references count="1">
          <reference field="18" count="0"/>
        </references>
      </pivotArea>
    </format>
    <format dxfId="1166">
      <pivotArea dataOnly="0" labelOnly="1" grandRow="1" outline="0" fieldPosition="0"/>
    </format>
    <format dxfId="1165">
      <pivotArea dataOnly="0" labelOnly="1" outline="0" fieldPosition="0">
        <references count="2">
          <reference field="18" count="1" selected="0">
            <x v="0"/>
          </reference>
          <reference field="19" count="1">
            <x v="6"/>
          </reference>
        </references>
      </pivotArea>
    </format>
    <format dxfId="1164">
      <pivotArea dataOnly="0" labelOnly="1" outline="0" fieldPosition="0">
        <references count="2">
          <reference field="18" count="1" selected="0">
            <x v="1"/>
          </reference>
          <reference field="19" count="1">
            <x v="4"/>
          </reference>
        </references>
      </pivotArea>
    </format>
    <format dxfId="1163">
      <pivotArea dataOnly="0" labelOnly="1" outline="0" fieldPosition="0">
        <references count="2">
          <reference field="18" count="1" selected="0">
            <x v="2"/>
          </reference>
          <reference field="19" count="1">
            <x v="5"/>
          </reference>
        </references>
      </pivotArea>
    </format>
    <format dxfId="1162">
      <pivotArea dataOnly="0" labelOnly="1" outline="0" fieldPosition="0">
        <references count="2">
          <reference field="18" count="1" selected="0">
            <x v="3"/>
          </reference>
          <reference field="19" count="1">
            <x v="7"/>
          </reference>
        </references>
      </pivotArea>
    </format>
    <format dxfId="1161">
      <pivotArea dataOnly="0" labelOnly="1" outline="0" fieldPosition="0">
        <references count="2">
          <reference field="18" count="1" selected="0">
            <x v="4"/>
          </reference>
          <reference field="19" count="1">
            <x v="0"/>
          </reference>
        </references>
      </pivotArea>
    </format>
    <format dxfId="1160">
      <pivotArea dataOnly="0" labelOnly="1" outline="0" fieldPosition="0">
        <references count="2">
          <reference field="18" count="1" selected="0">
            <x v="5"/>
          </reference>
          <reference field="19" count="1">
            <x v="2"/>
          </reference>
        </references>
      </pivotArea>
    </format>
    <format dxfId="1159">
      <pivotArea dataOnly="0" labelOnly="1" outline="0" fieldPosition="0">
        <references count="2">
          <reference field="18" count="1" selected="0">
            <x v="6"/>
          </reference>
          <reference field="19" count="1">
            <x v="1"/>
          </reference>
        </references>
      </pivotArea>
    </format>
    <format dxfId="1158">
      <pivotArea dataOnly="0" labelOnly="1" outline="0" fieldPosition="0">
        <references count="1">
          <reference field="17" count="0"/>
        </references>
      </pivotArea>
    </format>
    <format dxfId="1157">
      <pivotArea dataOnly="0" labelOnly="1" grandCol="1" outline="0" fieldPosition="0"/>
    </format>
    <format dxfId="1156">
      <pivotArea dataOnly="0" labelOnly="1" outline="0" fieldPosition="0">
        <references count="1">
          <reference field="19" count="0"/>
        </references>
      </pivotArea>
    </format>
    <format dxfId="1155">
      <pivotArea grandCol="1" outline="0" collapsedLevelsAreSubtotals="1" fieldPosition="0"/>
    </format>
    <format dxfId="1154">
      <pivotArea field="17" grandRow="1" outline="0" axis="axisCol" fieldPosition="0">
        <references count="1">
          <reference field="17" count="0" selected="0"/>
        </references>
      </pivotArea>
    </format>
    <format dxfId="1153">
      <pivotArea outline="0" collapsedLevelsAreSubtotals="1" fieldPosition="0"/>
    </format>
    <format dxfId="1152">
      <pivotArea field="18" type="button" dataOnly="0" labelOnly="1" outline="0" axis="axisRow" fieldPosition="0"/>
    </format>
    <format dxfId="1151">
      <pivotArea field="19" type="button" dataOnly="0" labelOnly="1" outline="0" axis="axisRow" fieldPosition="1"/>
    </format>
    <format dxfId="1150">
      <pivotArea dataOnly="0" labelOnly="1" outline="0" fieldPosition="0">
        <references count="1">
          <reference field="18" count="0"/>
        </references>
      </pivotArea>
    </format>
    <format dxfId="1149">
      <pivotArea dataOnly="0" labelOnly="1" grandRow="1" outline="0" fieldPosition="0"/>
    </format>
    <format dxfId="1148">
      <pivotArea dataOnly="0" labelOnly="1" outline="0" fieldPosition="0">
        <references count="2">
          <reference field="18" count="1" selected="0">
            <x v="0"/>
          </reference>
          <reference field="19" count="1">
            <x v="6"/>
          </reference>
        </references>
      </pivotArea>
    </format>
    <format dxfId="1147">
      <pivotArea dataOnly="0" labelOnly="1" outline="0" fieldPosition="0">
        <references count="2">
          <reference field="18" count="1" selected="0">
            <x v="1"/>
          </reference>
          <reference field="19" count="1">
            <x v="4"/>
          </reference>
        </references>
      </pivotArea>
    </format>
    <format dxfId="1146">
      <pivotArea dataOnly="0" labelOnly="1" outline="0" fieldPosition="0">
        <references count="2">
          <reference field="18" count="1" selected="0">
            <x v="2"/>
          </reference>
          <reference field="19" count="1">
            <x v="5"/>
          </reference>
        </references>
      </pivotArea>
    </format>
    <format dxfId="1145">
      <pivotArea dataOnly="0" labelOnly="1" outline="0" fieldPosition="0">
        <references count="2">
          <reference field="18" count="1" selected="0">
            <x v="3"/>
          </reference>
          <reference field="19" count="1">
            <x v="7"/>
          </reference>
        </references>
      </pivotArea>
    </format>
    <format dxfId="1144">
      <pivotArea dataOnly="0" labelOnly="1" outline="0" fieldPosition="0">
        <references count="2">
          <reference field="18" count="1" selected="0">
            <x v="4"/>
          </reference>
          <reference field="19" count="1">
            <x v="0"/>
          </reference>
        </references>
      </pivotArea>
    </format>
    <format dxfId="1143">
      <pivotArea dataOnly="0" labelOnly="1" outline="0" fieldPosition="0">
        <references count="2">
          <reference field="18" count="1" selected="0">
            <x v="5"/>
          </reference>
          <reference field="19" count="1">
            <x v="2"/>
          </reference>
        </references>
      </pivotArea>
    </format>
    <format dxfId="1142">
      <pivotArea dataOnly="0" labelOnly="1" outline="0" fieldPosition="0">
        <references count="2">
          <reference field="18" count="1" selected="0">
            <x v="6"/>
          </reference>
          <reference field="19" count="1">
            <x v="1"/>
          </reference>
        </references>
      </pivotArea>
    </format>
    <format dxfId="1141">
      <pivotArea dataOnly="0" labelOnly="1" outline="0" fieldPosition="0">
        <references count="1">
          <reference field="17" count="0"/>
        </references>
      </pivotArea>
    </format>
    <format dxfId="1140">
      <pivotArea dataOnly="0" labelOnly="1" grandCol="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2.xml><?xml version="1.0" encoding="utf-8"?>
<pivotTableDefinition xmlns="http://schemas.openxmlformats.org/spreadsheetml/2006/main" xmlns:mc="http://schemas.openxmlformats.org/markup-compatibility/2006" xmlns:xr="http://schemas.microsoft.com/office/spreadsheetml/2014/revision" mc:Ignorable="xr" xr:uid="{28766475-EA89-4DAA-BF58-490BD9FEB60D}" name="TablaDinámica2" cacheId="5" applyNumberFormats="0" applyBorderFormats="0" applyFontFormats="0" applyPatternFormats="0" applyAlignmentFormats="0" applyWidthHeightFormats="1" dataCaption="Valores" updatedVersion="8" minRefreshableVersion="3" showDrill="0" useAutoFormatting="1" itemPrintTitles="1" createdVersion="8" indent="0" outline="1" outlineData="1" multipleFieldFilters="0" rowHeaderCaption="Fuente de Financiamiento">
  <location ref="A3:B26" firstHeaderRow="1" firstDataRow="1" firstDataCol="1"/>
  <pivotFields count="46">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2"/>
        <item x="1"/>
        <item x="6"/>
        <item x="7"/>
        <item x="0"/>
        <item x="3"/>
        <item x="4"/>
        <item x="5"/>
        <item t="default"/>
      </items>
    </pivotField>
    <pivotField showAll="0"/>
    <pivotField axis="axisRow" showAll="0">
      <items count="58">
        <item x="45"/>
        <item x="21"/>
        <item x="7"/>
        <item x="54"/>
        <item x="24"/>
        <item x="39"/>
        <item x="49"/>
        <item x="40"/>
        <item x="48"/>
        <item x="17"/>
        <item x="42"/>
        <item x="43"/>
        <item x="36"/>
        <item x="5"/>
        <item x="46"/>
        <item x="33"/>
        <item x="32"/>
        <item x="6"/>
        <item x="19"/>
        <item x="30"/>
        <item x="1"/>
        <item x="4"/>
        <item x="28"/>
        <item x="29"/>
        <item x="16"/>
        <item x="27"/>
        <item x="13"/>
        <item x="55"/>
        <item x="47"/>
        <item x="8"/>
        <item x="50"/>
        <item x="31"/>
        <item x="26"/>
        <item x="25"/>
        <item x="14"/>
        <item x="37"/>
        <item x="56"/>
        <item x="18"/>
        <item x="53"/>
        <item x="3"/>
        <item x="44"/>
        <item x="38"/>
        <item x="11"/>
        <item x="15"/>
        <item x="2"/>
        <item x="20"/>
        <item x="22"/>
        <item x="10"/>
        <item x="9"/>
        <item x="35"/>
        <item x="12"/>
        <item x="0"/>
        <item x="41"/>
        <item x="34"/>
        <item x="23"/>
        <item x="52"/>
        <item x="51"/>
        <item t="default"/>
      </items>
    </pivotField>
    <pivotField showAll="0"/>
    <pivotField showAll="0"/>
    <pivotField showAll="0"/>
    <pivotField showAll="0"/>
    <pivotField showAll="0"/>
    <pivotField axis="axisRow" showAll="0">
      <items count="151">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x="145"/>
        <item x="144"/>
        <item x="146"/>
        <item x="147"/>
        <item h="1" x="148"/>
        <item h="1" x="149"/>
        <item t="default"/>
      </items>
    </pivotField>
    <pivotField axis="axisRow" showAll="0">
      <items count="151">
        <item x="148"/>
        <item x="12"/>
        <item x="11"/>
        <item x="13"/>
        <item x="140"/>
        <item x="67"/>
        <item x="69"/>
        <item x="70"/>
        <item x="68"/>
        <item x="66"/>
        <item x="49"/>
        <item x="36"/>
        <item x="121"/>
        <item x="119"/>
        <item x="120"/>
        <item x="117"/>
        <item x="118"/>
        <item x="32"/>
        <item x="127"/>
        <item x="31"/>
        <item x="46"/>
        <item x="87"/>
        <item x="8"/>
        <item x="89"/>
        <item x="144"/>
        <item x="146"/>
        <item x="9"/>
        <item x="10"/>
        <item x="0"/>
        <item x="97"/>
        <item x="110"/>
        <item x="113"/>
        <item x="145"/>
        <item x="147"/>
        <item x="131"/>
        <item x="60"/>
        <item x="124"/>
        <item x="136"/>
        <item x="137"/>
        <item x="128"/>
        <item x="126"/>
        <item x="16"/>
        <item x="40"/>
        <item x="44"/>
        <item x="86"/>
        <item x="105"/>
        <item x="6"/>
        <item x="52"/>
        <item x="138"/>
        <item x="59"/>
        <item x="2"/>
        <item x="7"/>
        <item x="108"/>
        <item x="14"/>
        <item x="91"/>
        <item x="92"/>
        <item x="95"/>
        <item x="90"/>
        <item x="129"/>
        <item x="149"/>
        <item x="143"/>
        <item x="33"/>
        <item x="132"/>
        <item x="134"/>
        <item x="133"/>
        <item x="22"/>
        <item x="35"/>
        <item x="19"/>
        <item x="21"/>
        <item x="37"/>
        <item x="24"/>
        <item x="23"/>
        <item x="18"/>
        <item x="43"/>
        <item x="42"/>
        <item x="17"/>
        <item x="20"/>
        <item x="50"/>
        <item x="41"/>
        <item x="122"/>
        <item x="123"/>
        <item x="15"/>
        <item x="71"/>
        <item x="139"/>
        <item x="112"/>
        <item x="38"/>
        <item x="125"/>
        <item x="29"/>
        <item x="45"/>
        <item x="104"/>
        <item x="101"/>
        <item x="102"/>
        <item x="111"/>
        <item x="51"/>
        <item x="48"/>
        <item x="5"/>
        <item x="26"/>
        <item x="25"/>
        <item x="30"/>
        <item x="39"/>
        <item x="28"/>
        <item x="53"/>
        <item x="55"/>
        <item x="57"/>
        <item x="56"/>
        <item x="58"/>
        <item x="54"/>
        <item x="107"/>
        <item x="94"/>
        <item x="93"/>
        <item x="4"/>
        <item x="85"/>
        <item x="84"/>
        <item x="109"/>
        <item x="100"/>
        <item x="64"/>
        <item x="77"/>
        <item x="75"/>
        <item x="82"/>
        <item x="74"/>
        <item x="98"/>
        <item x="73"/>
        <item x="76"/>
        <item x="99"/>
        <item x="96"/>
        <item x="78"/>
        <item x="83"/>
        <item x="63"/>
        <item x="79"/>
        <item x="81"/>
        <item x="88"/>
        <item x="106"/>
        <item x="72"/>
        <item x="65"/>
        <item x="80"/>
        <item x="135"/>
        <item x="142"/>
        <item x="116"/>
        <item x="1"/>
        <item x="3"/>
        <item x="62"/>
        <item x="61"/>
        <item x="141"/>
        <item x="115"/>
        <item x="114"/>
        <item x="27"/>
        <item x="130"/>
        <item x="47"/>
        <item x="103"/>
        <item x="34"/>
        <item t="default"/>
      </items>
    </pivotField>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4">
    <field x="14"/>
    <field x="12"/>
    <field x="20"/>
    <field x="21"/>
  </rowFields>
  <rowItems count="23">
    <i>
      <x v="21"/>
    </i>
    <i r="1">
      <x v="4"/>
    </i>
    <i r="2">
      <x v="145"/>
    </i>
    <i r="3">
      <x v="24"/>
    </i>
    <i r="2">
      <x v="147"/>
    </i>
    <i r="3">
      <x v="33"/>
    </i>
    <i>
      <x v="31"/>
    </i>
    <i r="1">
      <x v="5"/>
    </i>
    <i r="2">
      <x v="144"/>
    </i>
    <i r="3">
      <x v="32"/>
    </i>
    <i r="2">
      <x v="145"/>
    </i>
    <i r="3">
      <x v="24"/>
    </i>
    <i r="2">
      <x v="146"/>
    </i>
    <i r="3">
      <x v="25"/>
    </i>
    <i>
      <x v="36"/>
    </i>
    <i r="1">
      <x v="5"/>
    </i>
    <i r="2">
      <x v="144"/>
    </i>
    <i r="3">
      <x v="32"/>
    </i>
    <i r="2">
      <x v="145"/>
    </i>
    <i r="3">
      <x v="24"/>
    </i>
    <i r="2">
      <x v="146"/>
    </i>
    <i r="3">
      <x v="25"/>
    </i>
    <i t="grand">
      <x/>
    </i>
  </rowItems>
  <colItems count="1">
    <i/>
  </colItems>
  <dataFields count="1">
    <dataField name="Suma 2da Modificación " fld="44" baseField="0" baseItem="0" numFmtId="4"/>
  </dataFields>
  <formats count="15">
    <format dxfId="1139">
      <pivotArea outline="0" collapsedLevelsAreSubtotals="1" fieldPosition="0"/>
    </format>
    <format dxfId="1138">
      <pivotArea dataOnly="0" labelOnly="1" outline="0" axis="axisValues" fieldPosition="0"/>
    </format>
    <format dxfId="1137">
      <pivotArea grandRow="1" outline="0" collapsedLevelsAreSubtotals="1" fieldPosition="0"/>
    </format>
    <format dxfId="1136">
      <pivotArea dataOnly="0" labelOnly="1" grandRow="1" outline="0" fieldPosition="0"/>
    </format>
    <format dxfId="1135">
      <pivotArea collapsedLevelsAreSubtotals="1" fieldPosition="0">
        <references count="4">
          <reference field="12" count="1" selected="0">
            <x v="5"/>
          </reference>
          <reference field="14" count="1" selected="0">
            <x v="36"/>
          </reference>
          <reference field="20" count="1" selected="0">
            <x v="144"/>
          </reference>
          <reference field="21" count="1">
            <x v="32"/>
          </reference>
        </references>
      </pivotArea>
    </format>
    <format dxfId="1134">
      <pivotArea collapsedLevelsAreSubtotals="1" fieldPosition="0">
        <references count="4">
          <reference field="12" count="1" selected="0">
            <x v="5"/>
          </reference>
          <reference field="14" count="1" selected="0">
            <x v="36"/>
          </reference>
          <reference field="20" count="1" selected="0">
            <x v="145"/>
          </reference>
          <reference field="21" count="1">
            <x v="24"/>
          </reference>
        </references>
      </pivotArea>
    </format>
    <format dxfId="1133">
      <pivotArea collapsedLevelsAreSubtotals="1" fieldPosition="0">
        <references count="4">
          <reference field="12" count="1" selected="0">
            <x v="5"/>
          </reference>
          <reference field="14" count="1" selected="0">
            <x v="36"/>
          </reference>
          <reference field="20" count="1" selected="0">
            <x v="146"/>
          </reference>
          <reference field="21" count="1">
            <x v="25"/>
          </reference>
        </references>
      </pivotArea>
    </format>
    <format dxfId="1132">
      <pivotArea collapsedLevelsAreSubtotals="1" fieldPosition="0">
        <references count="2">
          <reference field="12" count="1">
            <x v="5"/>
          </reference>
          <reference field="14" count="1" selected="0">
            <x v="36"/>
          </reference>
        </references>
      </pivotArea>
    </format>
    <format dxfId="1131">
      <pivotArea collapsedLevelsAreSubtotals="1" fieldPosition="0">
        <references count="4">
          <reference field="12" count="1" selected="0">
            <x v="5"/>
          </reference>
          <reference field="14" count="1" selected="0">
            <x v="31"/>
          </reference>
          <reference field="20" count="1" selected="0">
            <x v="146"/>
          </reference>
          <reference field="21" count="1">
            <x v="25"/>
          </reference>
        </references>
      </pivotArea>
    </format>
    <format dxfId="1130">
      <pivotArea collapsedLevelsAreSubtotals="1" fieldPosition="0">
        <references count="4">
          <reference field="12" count="1" selected="0">
            <x v="5"/>
          </reference>
          <reference field="14" count="1" selected="0">
            <x v="31"/>
          </reference>
          <reference field="20" count="1" selected="0">
            <x v="145"/>
          </reference>
          <reference field="21" count="1">
            <x v="24"/>
          </reference>
        </references>
      </pivotArea>
    </format>
    <format dxfId="1129">
      <pivotArea collapsedLevelsAreSubtotals="1" fieldPosition="0">
        <references count="2">
          <reference field="12" count="1">
            <x v="5"/>
          </reference>
          <reference field="14" count="1" selected="0">
            <x v="31"/>
          </reference>
        </references>
      </pivotArea>
    </format>
    <format dxfId="1128">
      <pivotArea collapsedLevelsAreSubtotals="1" fieldPosition="0">
        <references count="4">
          <reference field="12" count="1" selected="0">
            <x v="4"/>
          </reference>
          <reference field="14" count="1" selected="0">
            <x v="21"/>
          </reference>
          <reference field="20" count="1" selected="0">
            <x v="147"/>
          </reference>
          <reference field="21" count="1">
            <x v="33"/>
          </reference>
        </references>
      </pivotArea>
    </format>
    <format dxfId="1127">
      <pivotArea collapsedLevelsAreSubtotals="1" fieldPosition="0">
        <references count="2">
          <reference field="12" count="1">
            <x v="4"/>
          </reference>
          <reference field="14" count="1" selected="0">
            <x v="21"/>
          </reference>
        </references>
      </pivotArea>
    </format>
    <format dxfId="1126">
      <pivotArea field="14" type="button" dataOnly="0" labelOnly="1" outline="0" axis="axisRow" fieldPosition="0"/>
    </format>
    <format dxfId="1125">
      <pivotArea dataOnly="0" labelOnly="1" fieldPosition="0">
        <references count="1">
          <reference field="21" count="0"/>
        </references>
      </pivotArea>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3.xml><?xml version="1.0" encoding="utf-8"?>
<pivotTableDefinition xmlns="http://schemas.openxmlformats.org/spreadsheetml/2006/main" xmlns:mc="http://schemas.openxmlformats.org/markup-compatibility/2006" xmlns:xr="http://schemas.microsoft.com/office/spreadsheetml/2014/revision" mc:Ignorable="xr" xr:uid="{DA180CDF-0747-4670-9BE1-D1DA6C052694}" name="TablaDinámica2" cacheId="5" applyNumberFormats="0" applyBorderFormats="0" applyFontFormats="0" applyPatternFormats="0" applyAlignmentFormats="0" applyWidthHeightFormats="1" dataCaption="Valores" updatedVersion="8" minRefreshableVersion="3" showDrill="0" useAutoFormatting="1" itemPrintTitles="1" createdVersion="8" indent="0" compact="0" compactData="0" gridDropZones="1" multipleFieldFilters="0" rowHeaderCaption="Fuente de Financiamiento">
  <location ref="B3:D7" firstHeaderRow="2" firstDataRow="2" firstDataCol="2"/>
  <pivotFields count="46">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items count="58">
        <item x="45"/>
        <item x="21"/>
        <item x="7"/>
        <item x="54"/>
        <item x="24"/>
        <item x="39"/>
        <item x="49"/>
        <item x="40"/>
        <item x="48"/>
        <item x="17"/>
        <item x="42"/>
        <item x="43"/>
        <item x="36"/>
        <item x="5"/>
        <item x="46"/>
        <item x="33"/>
        <item x="32"/>
        <item x="6"/>
        <item x="19"/>
        <item x="30"/>
        <item x="1"/>
        <item x="4"/>
        <item x="28"/>
        <item x="29"/>
        <item x="16"/>
        <item x="27"/>
        <item x="13"/>
        <item x="55"/>
        <item x="47"/>
        <item x="8"/>
        <item x="50"/>
        <item x="31"/>
        <item x="26"/>
        <item x="25"/>
        <item x="14"/>
        <item x="37"/>
        <item x="56"/>
        <item x="18"/>
        <item x="53"/>
        <item x="3"/>
        <item x="44"/>
        <item x="38"/>
        <item x="11"/>
        <item x="15"/>
        <item x="2"/>
        <item x="20"/>
        <item x="22"/>
        <item x="10"/>
        <item x="9"/>
        <item x="35"/>
        <item x="12"/>
        <item x="0"/>
        <item x="41"/>
        <item x="34"/>
        <item x="23"/>
        <item x="52"/>
        <item x="51"/>
        <item t="default"/>
      </items>
    </pivotField>
    <pivotField compact="0" outline="0" showAll="0"/>
    <pivotField compact="0" outline="0" showAll="0"/>
    <pivotField compact="0" outline="0" showAll="0"/>
    <pivotField compact="0" outline="0" showAll="0"/>
    <pivotField compact="0" outline="0" showAll="0"/>
    <pivotField axis="axisRow" compact="0" outline="0" showAll="0" defaultSubtotal="0">
      <items count="150">
        <item h="1" x="0"/>
        <item h="1" x="1"/>
        <item h="1" x="2"/>
        <item h="1" x="3"/>
        <item h="1" x="4"/>
        <item h="1" x="5"/>
        <item h="1" x="6"/>
        <item h="1" x="7"/>
        <item h="1" x="8"/>
        <item h="1" x="9"/>
        <item h="1" x="10"/>
        <item h="1" x="11"/>
        <item h="1" x="12"/>
        <item h="1" x="13"/>
        <item h="1" x="14"/>
        <item h="1" x="15"/>
        <item h="1" x="16"/>
        <item h="1" x="17"/>
        <item h="1" x="18"/>
        <item h="1" x="19"/>
        <item h="1" x="20"/>
        <item h="1" x="21"/>
        <item h="1" x="22"/>
        <item h="1" x="23"/>
        <item h="1" x="24"/>
        <item h="1" x="25"/>
        <item h="1" x="26"/>
        <item h="1" x="27"/>
        <item h="1" x="28"/>
        <item h="1" x="29"/>
        <item h="1" x="30"/>
        <item h="1" x="31"/>
        <item h="1" x="32"/>
        <item h="1" x="33"/>
        <item h="1" x="34"/>
        <item h="1" x="35"/>
        <item h="1" x="36"/>
        <item h="1" x="37"/>
        <item h="1" x="38"/>
        <item h="1" x="39"/>
        <item h="1" x="40"/>
        <item h="1" x="41"/>
        <item h="1" x="42"/>
        <item h="1" x="43"/>
        <item h="1" x="44"/>
        <item h="1" x="45"/>
        <item h="1" x="46"/>
        <item h="1" x="47"/>
        <item h="1" x="48"/>
        <item h="1" x="49"/>
        <item h="1" x="50"/>
        <item h="1" x="51"/>
        <item h="1" x="52"/>
        <item h="1" x="53"/>
        <item h="1" x="54"/>
        <item h="1" x="55"/>
        <item h="1" x="56"/>
        <item h="1" x="57"/>
        <item h="1" x="58"/>
        <item h="1" x="59"/>
        <item h="1" x="60"/>
        <item h="1" x="61"/>
        <item h="1" x="62"/>
        <item h="1" x="63"/>
        <item h="1" x="64"/>
        <item h="1" x="65"/>
        <item h="1" x="66"/>
        <item h="1" x="67"/>
        <item h="1" x="68"/>
        <item h="1" x="69"/>
        <item h="1" x="70"/>
        <item h="1" x="71"/>
        <item h="1" x="72"/>
        <item h="1" x="73"/>
        <item h="1" x="74"/>
        <item h="1" x="75"/>
        <item h="1" x="76"/>
        <item h="1" x="77"/>
        <item h="1" x="78"/>
        <item h="1" x="79"/>
        <item h="1" x="80"/>
        <item h="1" x="81"/>
        <item h="1" x="82"/>
        <item h="1" x="83"/>
        <item h="1" x="84"/>
        <item h="1" x="85"/>
        <item h="1" x="86"/>
        <item h="1" x="87"/>
        <item h="1" x="88"/>
        <item h="1" x="89"/>
        <item h="1" x="90"/>
        <item h="1" x="91"/>
        <item h="1" x="92"/>
        <item h="1" x="93"/>
        <item h="1" x="94"/>
        <item h="1" x="95"/>
        <item h="1" x="96"/>
        <item h="1" x="97"/>
        <item h="1" x="98"/>
        <item h="1" x="99"/>
        <item h="1" x="100"/>
        <item h="1" x="101"/>
        <item h="1" x="102"/>
        <item h="1" x="103"/>
        <item h="1" x="104"/>
        <item h="1" x="105"/>
        <item h="1" x="106"/>
        <item h="1" x="107"/>
        <item h="1" x="108"/>
        <item h="1" x="109"/>
        <item h="1" x="110"/>
        <item h="1" x="111"/>
        <item h="1" x="112"/>
        <item h="1" x="113"/>
        <item h="1" x="114"/>
        <item h="1" x="115"/>
        <item h="1" x="116"/>
        <item h="1" x="117"/>
        <item h="1" x="118"/>
        <item h="1" x="119"/>
        <item h="1" x="120"/>
        <item h="1" x="121"/>
        <item h="1" x="122"/>
        <item h="1" x="123"/>
        <item h="1" x="124"/>
        <item h="1" x="125"/>
        <item h="1" x="126"/>
        <item h="1" x="127"/>
        <item h="1" x="128"/>
        <item h="1" x="129"/>
        <item h="1" x="130"/>
        <item h="1" x="131"/>
        <item h="1" x="132"/>
        <item h="1" x="133"/>
        <item h="1" x="134"/>
        <item h="1" x="135"/>
        <item h="1" x="136"/>
        <item h="1" x="137"/>
        <item h="1" x="138"/>
        <item h="1" x="139"/>
        <item h="1" x="140"/>
        <item h="1" x="141"/>
        <item h="1" x="142"/>
        <item h="1" x="143"/>
        <item h="1" x="145"/>
        <item h="1" x="144"/>
        <item h="1" x="146"/>
        <item h="1" x="147"/>
        <item x="148"/>
        <item x="149"/>
      </items>
    </pivotField>
    <pivotField axis="axisRow" compact="0" outline="0" showAll="0">
      <items count="151">
        <item x="148"/>
        <item x="12"/>
        <item x="11"/>
        <item x="13"/>
        <item x="140"/>
        <item x="67"/>
        <item x="69"/>
        <item x="70"/>
        <item x="68"/>
        <item x="66"/>
        <item x="49"/>
        <item x="36"/>
        <item x="121"/>
        <item x="119"/>
        <item x="120"/>
        <item x="117"/>
        <item x="118"/>
        <item x="32"/>
        <item x="127"/>
        <item x="31"/>
        <item x="46"/>
        <item x="87"/>
        <item x="8"/>
        <item x="89"/>
        <item x="144"/>
        <item x="146"/>
        <item x="9"/>
        <item x="10"/>
        <item x="0"/>
        <item x="97"/>
        <item x="110"/>
        <item x="113"/>
        <item x="145"/>
        <item x="147"/>
        <item x="131"/>
        <item x="60"/>
        <item x="124"/>
        <item x="136"/>
        <item x="137"/>
        <item x="128"/>
        <item x="126"/>
        <item x="16"/>
        <item x="40"/>
        <item x="44"/>
        <item x="86"/>
        <item x="105"/>
        <item x="6"/>
        <item x="52"/>
        <item x="138"/>
        <item x="59"/>
        <item x="2"/>
        <item x="7"/>
        <item x="108"/>
        <item x="14"/>
        <item x="91"/>
        <item x="92"/>
        <item x="95"/>
        <item x="90"/>
        <item x="129"/>
        <item x="149"/>
        <item x="143"/>
        <item x="33"/>
        <item x="132"/>
        <item x="134"/>
        <item x="133"/>
        <item x="22"/>
        <item x="35"/>
        <item x="19"/>
        <item x="21"/>
        <item x="37"/>
        <item x="24"/>
        <item x="23"/>
        <item x="18"/>
        <item x="43"/>
        <item x="42"/>
        <item x="17"/>
        <item x="20"/>
        <item x="50"/>
        <item x="41"/>
        <item x="122"/>
        <item x="123"/>
        <item x="15"/>
        <item x="71"/>
        <item x="139"/>
        <item x="112"/>
        <item x="38"/>
        <item x="125"/>
        <item x="29"/>
        <item x="45"/>
        <item x="104"/>
        <item x="101"/>
        <item x="102"/>
        <item x="111"/>
        <item x="51"/>
        <item x="48"/>
        <item x="5"/>
        <item x="26"/>
        <item x="25"/>
        <item x="30"/>
        <item x="39"/>
        <item x="28"/>
        <item x="53"/>
        <item x="55"/>
        <item x="57"/>
        <item x="56"/>
        <item x="58"/>
        <item x="54"/>
        <item x="107"/>
        <item x="94"/>
        <item x="93"/>
        <item x="4"/>
        <item x="85"/>
        <item x="84"/>
        <item x="109"/>
        <item x="100"/>
        <item x="64"/>
        <item x="77"/>
        <item x="75"/>
        <item x="82"/>
        <item x="74"/>
        <item x="98"/>
        <item x="73"/>
        <item x="76"/>
        <item x="99"/>
        <item x="96"/>
        <item x="78"/>
        <item x="83"/>
        <item x="63"/>
        <item x="79"/>
        <item x="81"/>
        <item x="88"/>
        <item x="106"/>
        <item x="72"/>
        <item x="65"/>
        <item x="80"/>
        <item x="135"/>
        <item x="142"/>
        <item x="116"/>
        <item x="1"/>
        <item x="3"/>
        <item x="62"/>
        <item x="61"/>
        <item x="141"/>
        <item x="115"/>
        <item x="114"/>
        <item x="27"/>
        <item x="130"/>
        <item x="47"/>
        <item x="103"/>
        <item x="34"/>
        <item t="default"/>
      </items>
    </pivotField>
    <pivotField compact="0" outline="0" showAll="0"/>
    <pivotField compact="0"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numFmtId="4" outline="0" showAll="0"/>
    <pivotField compact="0" outline="0" showAll="0"/>
    <pivotField compact="0" outline="0" showAll="0"/>
    <pivotField compact="0" outline="0" showAll="0"/>
    <pivotField compact="0" outline="0" showAll="0"/>
    <pivotField compact="0" outline="0" showAll="0"/>
    <pivotField compact="0" outline="0" showAll="0"/>
    <pivotField compact="0" outline="0" showAll="0"/>
    <pivotField compact="0" numFmtId="4" outline="0" showAll="0"/>
    <pivotField compact="0" outline="0" showAll="0"/>
    <pivotField compact="0" numFmtId="4" outline="0" showAll="0"/>
    <pivotField compact="0" outline="0" showAll="0"/>
    <pivotField compact="0" outline="0" showAll="0"/>
    <pivotField compact="0" numFmtId="4" outline="0" showAll="0"/>
    <pivotField dataField="1" compact="0" outline="0" showAll="0"/>
    <pivotField compact="0" numFmtId="4" outline="0" showAll="0"/>
  </pivotFields>
  <rowFields count="2">
    <field x="20"/>
    <field x="21"/>
  </rowFields>
  <rowItems count="3">
    <i>
      <x v="148"/>
      <x/>
    </i>
    <i>
      <x v="149"/>
      <x v="59"/>
    </i>
    <i t="grand">
      <x/>
    </i>
  </rowItems>
  <colItems count="1">
    <i/>
  </colItems>
  <dataFields count="1">
    <dataField name="Suma 2da Modificación " fld="44" baseField="0" baseItem="0" numFmtId="4"/>
  </dataFields>
  <formats count="10">
    <format dxfId="1124">
      <pivotArea outline="0" collapsedLevelsAreSubtotals="1" fieldPosition="0"/>
    </format>
    <format dxfId="1123">
      <pivotArea dataOnly="0" labelOnly="1" outline="0" axis="axisValues" fieldPosition="0"/>
    </format>
    <format dxfId="1122">
      <pivotArea grandRow="1" outline="0" collapsedLevelsAreSubtotals="1" fieldPosition="0"/>
    </format>
    <format dxfId="1121">
      <pivotArea dataOnly="0" labelOnly="1" grandRow="1" outline="0" fieldPosition="0"/>
    </format>
    <format dxfId="1120">
      <pivotArea field="14" type="button" dataOnly="0" labelOnly="1" outline="0"/>
    </format>
    <format dxfId="1119">
      <pivotArea type="origin" dataOnly="0" labelOnly="1" outline="0" fieldPosition="0"/>
    </format>
    <format dxfId="1118">
      <pivotArea dataOnly="0" labelOnly="1" outline="0" fieldPosition="0">
        <references count="1">
          <reference field="20" count="0"/>
        </references>
      </pivotArea>
    </format>
    <format dxfId="1117">
      <pivotArea dataOnly="0" labelOnly="1" grandRow="1" outline="0" fieldPosition="0"/>
    </format>
    <format dxfId="1116">
      <pivotArea field="20" type="button" dataOnly="0" labelOnly="1" outline="0" axis="axisRow" fieldPosition="0"/>
    </format>
    <format dxfId="1115">
      <pivotArea field="21" type="button" dataOnly="0" labelOnly="1" outline="0" axis="axisRow" fieldPosition="1"/>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4.xml><?xml version="1.0" encoding="utf-8"?>
<pivotTableDefinition xmlns="http://schemas.openxmlformats.org/spreadsheetml/2006/main" xmlns:mc="http://schemas.openxmlformats.org/markup-compatibility/2006" xmlns:xr="http://schemas.microsoft.com/office/spreadsheetml/2014/revision" mc:Ignorable="xr" xr:uid="{18D6CB45-C363-4BF6-A30E-2E8F0053E47F}"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Apoyos y Subsidios">
  <location ref="A3:B33" firstHeaderRow="1" firstDataRow="1" firstDataCol="1" rowPageCount="1" colPageCount="1"/>
  <pivotFields count="46">
    <pivotField showAll="0"/>
    <pivotField showAll="0"/>
    <pivotField showAll="0"/>
    <pivotField showAll="0"/>
    <pivotField showAll="0"/>
    <pivotField showAll="0"/>
    <pivotField showAll="0"/>
    <pivotField showAll="0"/>
    <pivotField showAll="0"/>
    <pivotField showAll="0"/>
    <pivotField showAll="0"/>
    <pivotField showAll="0"/>
    <pivotField axis="axisRow" showAll="0">
      <items count="9">
        <item x="2"/>
        <item x="1"/>
        <item x="6"/>
        <item x="7"/>
        <item x="0"/>
        <item x="3"/>
        <item x="4"/>
        <item x="5"/>
        <item t="default"/>
      </items>
    </pivotField>
    <pivotField showAll="0"/>
    <pivotField axis="axisRow" showAll="0">
      <items count="58">
        <item x="45"/>
        <item x="21"/>
        <item x="7"/>
        <item x="54"/>
        <item x="24"/>
        <item x="39"/>
        <item x="49"/>
        <item x="40"/>
        <item x="48"/>
        <item x="17"/>
        <item x="42"/>
        <item x="43"/>
        <item x="36"/>
        <item x="5"/>
        <item x="46"/>
        <item x="33"/>
        <item x="32"/>
        <item x="6"/>
        <item x="19"/>
        <item x="30"/>
        <item x="1"/>
        <item x="4"/>
        <item x="28"/>
        <item x="29"/>
        <item x="16"/>
        <item x="27"/>
        <item x="13"/>
        <item x="55"/>
        <item x="47"/>
        <item x="8"/>
        <item x="50"/>
        <item x="31"/>
        <item x="26"/>
        <item x="25"/>
        <item x="14"/>
        <item x="37"/>
        <item x="56"/>
        <item x="18"/>
        <item x="53"/>
        <item x="3"/>
        <item x="44"/>
        <item x="38"/>
        <item x="11"/>
        <item x="15"/>
        <item x="2"/>
        <item x="20"/>
        <item x="22"/>
        <item x="10"/>
        <item x="9"/>
        <item x="35"/>
        <item x="12"/>
        <item x="0"/>
        <item x="41"/>
        <item x="34"/>
        <item x="23"/>
        <item x="52"/>
        <item x="51"/>
        <item t="default"/>
      </items>
    </pivotField>
    <pivotField showAll="0"/>
    <pivotField showAll="0"/>
    <pivotField showAll="0"/>
    <pivotField axis="axisPage" multipleItemSelectionAllowed="1" showAll="0">
      <items count="8">
        <item h="1" x="0"/>
        <item h="1" x="1"/>
        <item h="1" x="2"/>
        <item x="3"/>
        <item h="1" x="4"/>
        <item h="1" x="5"/>
        <item h="1" x="6"/>
        <item t="default"/>
      </items>
    </pivotField>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2">
    <field x="12"/>
    <field x="14"/>
  </rowFields>
  <rowItems count="30">
    <i>
      <x/>
    </i>
    <i r="1">
      <x v="34"/>
    </i>
    <i>
      <x v="1"/>
    </i>
    <i r="1">
      <x v="3"/>
    </i>
    <i r="1">
      <x v="8"/>
    </i>
    <i r="1">
      <x v="10"/>
    </i>
    <i r="1">
      <x v="11"/>
    </i>
    <i r="1">
      <x v="27"/>
    </i>
    <i r="1">
      <x v="35"/>
    </i>
    <i r="1">
      <x v="39"/>
    </i>
    <i r="1">
      <x v="40"/>
    </i>
    <i r="1">
      <x v="52"/>
    </i>
    <i r="1">
      <x v="55"/>
    </i>
    <i>
      <x v="2"/>
    </i>
    <i r="1">
      <x v="7"/>
    </i>
    <i r="1">
      <x v="14"/>
    </i>
    <i r="1">
      <x v="28"/>
    </i>
    <i r="1">
      <x v="32"/>
    </i>
    <i>
      <x v="4"/>
    </i>
    <i r="1">
      <x v="41"/>
    </i>
    <i>
      <x v="7"/>
    </i>
    <i r="1">
      <x/>
    </i>
    <i r="1">
      <x v="4"/>
    </i>
    <i r="1">
      <x v="5"/>
    </i>
    <i r="1">
      <x v="6"/>
    </i>
    <i r="1">
      <x v="12"/>
    </i>
    <i r="1">
      <x v="30"/>
    </i>
    <i r="1">
      <x v="38"/>
    </i>
    <i r="1">
      <x v="56"/>
    </i>
    <i t="grand">
      <x/>
    </i>
  </rowItems>
  <colItems count="1">
    <i/>
  </colItems>
  <pageFields count="1">
    <pageField fld="18" hier="-1"/>
  </pageFields>
  <dataFields count="1">
    <dataField name="Suma 2da Modificación " fld="44" baseField="0" baseItem="0" numFmtId="4"/>
  </dataFields>
  <formats count="4">
    <format dxfId="1114">
      <pivotArea outline="0" collapsedLevelsAreSubtotals="1" fieldPosition="0"/>
    </format>
    <format dxfId="1113">
      <pivotArea dataOnly="0" labelOnly="1" outline="0" axis="axisValues" fieldPosition="0"/>
    </format>
    <format dxfId="1112">
      <pivotArea grandRow="1" outline="0" collapsedLevelsAreSubtotals="1" fieldPosition="0"/>
    </format>
    <format dxfId="1111">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5.xml><?xml version="1.0" encoding="utf-8"?>
<pivotTableDefinition xmlns="http://schemas.openxmlformats.org/spreadsheetml/2006/main" xmlns:mc="http://schemas.openxmlformats.org/markup-compatibility/2006" xmlns:xr="http://schemas.microsoft.com/office/spreadsheetml/2014/revision" mc:Ignorable="xr" xr:uid="{FACE2FE6-D44D-4957-B5BD-BA95E1364823}"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Clasificador Funcional ">
  <location ref="A3:B37" firstHeaderRow="1" firstDataRow="1" firstDataCol="1"/>
  <pivotFields count="46">
    <pivotField showAll="0"/>
    <pivotField showAll="0"/>
    <pivotField showAll="0"/>
    <pivotField showAll="0"/>
    <pivotField axis="axisRow" showAll="0">
      <items count="4">
        <item x="2"/>
        <item x="1"/>
        <item x="0"/>
        <item t="default"/>
      </items>
    </pivotField>
    <pivotField axis="axisRow" showAll="0">
      <items count="13">
        <item x="3"/>
        <item x="7"/>
        <item x="4"/>
        <item x="0"/>
        <item x="8"/>
        <item x="6"/>
        <item x="2"/>
        <item x="11"/>
        <item x="9"/>
        <item x="5"/>
        <item x="10"/>
        <item x="1"/>
        <item t="default"/>
      </items>
    </pivotField>
    <pivotField axis="axisRow" showAll="0">
      <items count="19">
        <item x="5"/>
        <item x="11"/>
        <item x="10"/>
        <item x="13"/>
        <item x="17"/>
        <item x="1"/>
        <item x="15"/>
        <item x="0"/>
        <item x="4"/>
        <item x="6"/>
        <item x="12"/>
        <item x="8"/>
        <item x="16"/>
        <item x="9"/>
        <item x="7"/>
        <item x="3"/>
        <item x="2"/>
        <item x="14"/>
        <item t="default"/>
      </items>
    </pivotField>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3">
    <field x="4"/>
    <field x="5"/>
    <field x="6"/>
  </rowFields>
  <rowItems count="34">
    <i>
      <x/>
    </i>
    <i r="1">
      <x v="1"/>
    </i>
    <i r="2">
      <x v="1"/>
    </i>
    <i r="1">
      <x v="2"/>
    </i>
    <i r="2">
      <x v="8"/>
    </i>
    <i r="1">
      <x v="10"/>
    </i>
    <i r="2">
      <x v="17"/>
    </i>
    <i>
      <x v="1"/>
    </i>
    <i r="1">
      <x v="4"/>
    </i>
    <i r="2">
      <x v="10"/>
    </i>
    <i r="1">
      <x v="5"/>
    </i>
    <i r="2">
      <x v="11"/>
    </i>
    <i r="1">
      <x v="6"/>
    </i>
    <i r="2">
      <x v="9"/>
    </i>
    <i r="2">
      <x v="16"/>
    </i>
    <i r="1">
      <x v="7"/>
    </i>
    <i r="2">
      <x v="6"/>
    </i>
    <i r="2">
      <x v="12"/>
    </i>
    <i r="1">
      <x v="8"/>
    </i>
    <i r="2">
      <x v="3"/>
    </i>
    <i r="2">
      <x v="4"/>
    </i>
    <i r="1">
      <x v="9"/>
    </i>
    <i r="2">
      <x v="14"/>
    </i>
    <i r="1">
      <x v="11"/>
    </i>
    <i r="2">
      <x/>
    </i>
    <i r="2">
      <x v="5"/>
    </i>
    <i>
      <x v="2"/>
    </i>
    <i r="1">
      <x/>
    </i>
    <i r="2">
      <x v="13"/>
    </i>
    <i r="2">
      <x v="15"/>
    </i>
    <i r="1">
      <x v="3"/>
    </i>
    <i r="2">
      <x v="2"/>
    </i>
    <i r="2">
      <x v="7"/>
    </i>
    <i t="grand">
      <x/>
    </i>
  </rowItems>
  <colItems count="1">
    <i/>
  </colItems>
  <dataFields count="1">
    <dataField name="Suma 2da Modificación " fld="44" baseField="0" baseItem="0" numFmtId="4"/>
  </dataFields>
  <formats count="4">
    <format dxfId="1110">
      <pivotArea outline="0" collapsedLevelsAreSubtotals="1" fieldPosition="0"/>
    </format>
    <format dxfId="1109">
      <pivotArea dataOnly="0" labelOnly="1" outline="0" axis="axisValues" fieldPosition="0"/>
    </format>
    <format dxfId="1108">
      <pivotArea grandRow="1" outline="0" collapsedLevelsAreSubtotals="1" fieldPosition="0"/>
    </format>
    <format dxfId="1107">
      <pivotArea dataOnly="0" labelOnly="1" grandRow="1" outline="0"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pivotTables/pivotTable16.xml><?xml version="1.0" encoding="utf-8"?>
<pivotTableDefinition xmlns="http://schemas.openxmlformats.org/spreadsheetml/2006/main" xmlns:mc="http://schemas.openxmlformats.org/markup-compatibility/2006" xmlns:xr="http://schemas.microsoft.com/office/spreadsheetml/2014/revision" mc:Ignorable="xr" xr:uid="{4DFC575D-7ECE-4123-AE1E-CC2FD30DD56D}" name="TablaDinámica2" cacheId="5" applyNumberFormats="0" applyBorderFormats="0" applyFontFormats="0" applyPatternFormats="0" applyAlignmentFormats="0" applyWidthHeightFormats="1" dataCaption="Valores" updatedVersion="8" minRefreshableVersion="3" useAutoFormatting="1" itemPrintTitles="1" createdVersion="8" indent="0" outline="1" outlineData="1" multipleFieldFilters="0" rowHeaderCaption="">
  <location ref="A1:B963" firstHeaderRow="1" firstDataRow="1" firstDataCol="1"/>
  <pivotFields count="46">
    <pivotField showAll="0"/>
    <pivotField showAll="0"/>
    <pivotField showAll="0"/>
    <pivotField showAll="0"/>
    <pivotField showAll="0"/>
    <pivotField showAll="0"/>
    <pivotField showAll="0"/>
    <pivotField showAll="0"/>
    <pivotField showAll="0"/>
    <pivotField showAll="0"/>
    <pivotField axis="axisRow" showAll="0">
      <items count="18">
        <item x="14"/>
        <item x="7"/>
        <item x="16"/>
        <item x="11"/>
        <item x="10"/>
        <item x="6"/>
        <item x="4"/>
        <item x="5"/>
        <item x="15"/>
        <item x="13"/>
        <item x="0"/>
        <item x="8"/>
        <item x="1"/>
        <item x="9"/>
        <item x="12"/>
        <item x="2"/>
        <item x="3"/>
        <item t="default"/>
      </items>
    </pivotField>
    <pivotField showAll="0"/>
    <pivotField axis="axisRow" showAll="0">
      <items count="9">
        <item x="2"/>
        <item x="1"/>
        <item x="6"/>
        <item x="7"/>
        <item x="0"/>
        <item x="3"/>
        <item x="4"/>
        <item x="5"/>
        <item t="default"/>
      </items>
    </pivotField>
    <pivotField showAll="0"/>
    <pivotField axis="axisRow" showAll="0">
      <items count="58">
        <item x="45"/>
        <item x="21"/>
        <item x="7"/>
        <item x="54"/>
        <item x="24"/>
        <item x="39"/>
        <item x="49"/>
        <item x="40"/>
        <item x="48"/>
        <item x="17"/>
        <item x="42"/>
        <item x="43"/>
        <item x="36"/>
        <item x="5"/>
        <item x="46"/>
        <item x="33"/>
        <item x="32"/>
        <item x="6"/>
        <item x="19"/>
        <item x="30"/>
        <item x="1"/>
        <item x="4"/>
        <item x="28"/>
        <item x="29"/>
        <item x="16"/>
        <item x="27"/>
        <item x="13"/>
        <item x="55"/>
        <item x="47"/>
        <item x="8"/>
        <item x="50"/>
        <item x="31"/>
        <item x="26"/>
        <item x="25"/>
        <item x="14"/>
        <item x="37"/>
        <item x="56"/>
        <item x="18"/>
        <item x="53"/>
        <item x="3"/>
        <item x="44"/>
        <item x="38"/>
        <item x="11"/>
        <item x="15"/>
        <item x="2"/>
        <item x="20"/>
        <item x="22"/>
        <item x="10"/>
        <item x="9"/>
        <item x="35"/>
        <item x="12"/>
        <item x="0"/>
        <item x="41"/>
        <item x="34"/>
        <item x="23"/>
        <item x="52"/>
        <item x="51"/>
        <item t="default"/>
      </items>
    </pivotField>
    <pivotField showAll="0"/>
    <pivotField showAll="0"/>
    <pivotField showAll="0"/>
    <pivotField showAll="0"/>
    <pivotField showAll="0"/>
    <pivotField axis="axisRow" showAll="0">
      <items count="151">
        <item x="0"/>
        <item x="1"/>
        <item x="2"/>
        <item x="3"/>
        <item x="4"/>
        <item x="5"/>
        <item x="6"/>
        <item x="7"/>
        <item x="8"/>
        <item x="9"/>
        <item x="10"/>
        <item x="11"/>
        <item x="12"/>
        <item x="13"/>
        <item x="14"/>
        <item x="15"/>
        <item x="16"/>
        <item x="17"/>
        <item x="18"/>
        <item x="19"/>
        <item x="20"/>
        <item x="21"/>
        <item x="22"/>
        <item x="23"/>
        <item x="24"/>
        <item x="25"/>
        <item x="26"/>
        <item x="27"/>
        <item x="28"/>
        <item x="29"/>
        <item x="30"/>
        <item x="31"/>
        <item x="32"/>
        <item x="33"/>
        <item x="34"/>
        <item x="35"/>
        <item x="36"/>
        <item x="37"/>
        <item x="38"/>
        <item x="39"/>
        <item x="40"/>
        <item x="41"/>
        <item x="42"/>
        <item x="43"/>
        <item x="44"/>
        <item x="45"/>
        <item x="46"/>
        <item x="47"/>
        <item x="48"/>
        <item x="49"/>
        <item x="50"/>
        <item x="51"/>
        <item x="52"/>
        <item x="53"/>
        <item x="54"/>
        <item x="55"/>
        <item x="56"/>
        <item x="57"/>
        <item x="58"/>
        <item x="59"/>
        <item x="60"/>
        <item x="61"/>
        <item x="62"/>
        <item x="63"/>
        <item x="64"/>
        <item x="65"/>
        <item x="66"/>
        <item x="67"/>
        <item x="68"/>
        <item x="69"/>
        <item x="70"/>
        <item x="71"/>
        <item x="72"/>
        <item x="73"/>
        <item x="74"/>
        <item x="75"/>
        <item x="76"/>
        <item x="77"/>
        <item x="78"/>
        <item x="79"/>
        <item x="80"/>
        <item x="81"/>
        <item x="82"/>
        <item x="83"/>
        <item x="84"/>
        <item x="85"/>
        <item x="86"/>
        <item x="87"/>
        <item x="88"/>
        <item x="89"/>
        <item x="90"/>
        <item x="91"/>
        <item x="92"/>
        <item x="93"/>
        <item x="94"/>
        <item x="95"/>
        <item x="96"/>
        <item x="97"/>
        <item x="98"/>
        <item x="99"/>
        <item x="100"/>
        <item x="101"/>
        <item x="102"/>
        <item x="103"/>
        <item x="104"/>
        <item x="105"/>
        <item x="106"/>
        <item x="107"/>
        <item x="108"/>
        <item x="109"/>
        <item x="110"/>
        <item x="111"/>
        <item x="112"/>
        <item x="113"/>
        <item x="114"/>
        <item x="115"/>
        <item x="116"/>
        <item x="117"/>
        <item x="118"/>
        <item x="119"/>
        <item x="120"/>
        <item x="121"/>
        <item x="122"/>
        <item x="123"/>
        <item x="124"/>
        <item x="125"/>
        <item x="126"/>
        <item x="127"/>
        <item x="128"/>
        <item x="129"/>
        <item x="130"/>
        <item x="131"/>
        <item x="132"/>
        <item x="133"/>
        <item x="134"/>
        <item x="135"/>
        <item x="136"/>
        <item x="137"/>
        <item x="138"/>
        <item x="139"/>
        <item x="140"/>
        <item x="141"/>
        <item x="142"/>
        <item x="143"/>
        <item x="145"/>
        <item x="144"/>
        <item x="146"/>
        <item x="147"/>
        <item x="148"/>
        <item x="149"/>
        <item t="default"/>
      </items>
    </pivotField>
    <pivotField axis="axisRow" showAll="0">
      <items count="151">
        <item x="148"/>
        <item x="12"/>
        <item x="11"/>
        <item x="13"/>
        <item x="140"/>
        <item x="67"/>
        <item x="69"/>
        <item x="70"/>
        <item x="68"/>
        <item x="66"/>
        <item x="49"/>
        <item x="36"/>
        <item x="121"/>
        <item x="119"/>
        <item x="120"/>
        <item x="117"/>
        <item x="118"/>
        <item x="32"/>
        <item x="127"/>
        <item x="31"/>
        <item x="46"/>
        <item x="87"/>
        <item x="8"/>
        <item x="89"/>
        <item x="144"/>
        <item x="146"/>
        <item x="9"/>
        <item x="10"/>
        <item x="0"/>
        <item x="97"/>
        <item x="110"/>
        <item x="113"/>
        <item x="145"/>
        <item x="147"/>
        <item x="131"/>
        <item x="60"/>
        <item x="124"/>
        <item x="136"/>
        <item x="137"/>
        <item x="128"/>
        <item x="126"/>
        <item x="16"/>
        <item x="40"/>
        <item x="44"/>
        <item x="86"/>
        <item x="105"/>
        <item x="6"/>
        <item x="52"/>
        <item x="138"/>
        <item x="59"/>
        <item x="2"/>
        <item x="7"/>
        <item x="108"/>
        <item x="14"/>
        <item x="91"/>
        <item x="92"/>
        <item x="95"/>
        <item x="90"/>
        <item x="129"/>
        <item x="149"/>
        <item x="143"/>
        <item x="33"/>
        <item x="132"/>
        <item x="134"/>
        <item x="133"/>
        <item x="22"/>
        <item x="35"/>
        <item x="19"/>
        <item x="21"/>
        <item x="37"/>
        <item x="24"/>
        <item x="23"/>
        <item x="18"/>
        <item x="43"/>
        <item x="42"/>
        <item x="17"/>
        <item x="20"/>
        <item x="50"/>
        <item x="41"/>
        <item x="122"/>
        <item x="123"/>
        <item x="15"/>
        <item x="71"/>
        <item x="139"/>
        <item x="112"/>
        <item x="38"/>
        <item x="125"/>
        <item x="29"/>
        <item x="45"/>
        <item x="104"/>
        <item x="101"/>
        <item x="102"/>
        <item x="111"/>
        <item x="51"/>
        <item x="48"/>
        <item x="5"/>
        <item x="26"/>
        <item x="25"/>
        <item x="30"/>
        <item x="39"/>
        <item x="28"/>
        <item x="53"/>
        <item x="55"/>
        <item x="57"/>
        <item x="56"/>
        <item x="58"/>
        <item x="54"/>
        <item x="107"/>
        <item x="94"/>
        <item x="93"/>
        <item x="4"/>
        <item x="85"/>
        <item x="84"/>
        <item x="109"/>
        <item x="100"/>
        <item x="64"/>
        <item x="77"/>
        <item x="75"/>
        <item x="82"/>
        <item x="74"/>
        <item x="98"/>
        <item x="73"/>
        <item x="76"/>
        <item x="99"/>
        <item x="96"/>
        <item x="78"/>
        <item x="83"/>
        <item x="63"/>
        <item x="79"/>
        <item x="81"/>
        <item x="88"/>
        <item x="106"/>
        <item x="72"/>
        <item n="." x="65"/>
        <item x="80"/>
        <item x="135"/>
        <item x="142"/>
        <item x="116"/>
        <item x="1"/>
        <item x="3"/>
        <item x="62"/>
        <item x="61"/>
        <item x="141"/>
        <item x="115"/>
        <item x="114"/>
        <item x="27"/>
        <item x="130"/>
        <item x="47"/>
        <item x="103"/>
        <item x="34"/>
        <item t="default"/>
      </items>
    </pivotField>
    <pivotField showAll="0"/>
    <pivotField showAll="0"/>
    <pivotField numFmtId="4" showAll="0"/>
    <pivotField numFmtId="4" showAll="0"/>
    <pivotField numFmtId="4" showAll="0"/>
    <pivotField numFmtId="4" showAll="0"/>
    <pivotField numFmtId="4" showAll="0"/>
    <pivotField numFmtId="4" showAll="0"/>
    <pivotField numFmtId="4" showAll="0"/>
    <pivotField showAll="0"/>
    <pivotField showAll="0"/>
    <pivotField showAll="0"/>
    <pivotField showAll="0"/>
    <pivotField showAll="0"/>
    <pivotField showAll="0"/>
    <pivotField showAll="0"/>
    <pivotField numFmtId="4" showAll="0"/>
    <pivotField showAll="0"/>
    <pivotField numFmtId="4" showAll="0"/>
    <pivotField showAll="0"/>
    <pivotField showAll="0"/>
    <pivotField numFmtId="4" showAll="0"/>
    <pivotField dataField="1" showAll="0"/>
    <pivotField numFmtId="4" showAll="0"/>
  </pivotFields>
  <rowFields count="5">
    <field x="10"/>
    <field x="14"/>
    <field x="12"/>
    <field x="20"/>
    <field x="21"/>
  </rowFields>
  <rowItems count="962">
    <i>
      <x/>
    </i>
    <i r="1">
      <x v="11"/>
    </i>
    <i r="2">
      <x v="1"/>
    </i>
    <i r="3">
      <x v="114"/>
    </i>
    <i r="4">
      <x v="144"/>
    </i>
    <i>
      <x v="1"/>
    </i>
    <i r="1">
      <x v="15"/>
    </i>
    <i r="2">
      <x v="6"/>
    </i>
    <i r="3">
      <x v="65"/>
    </i>
    <i r="4">
      <x v="133"/>
    </i>
    <i r="3">
      <x v="75"/>
    </i>
    <i r="4">
      <x v="117"/>
    </i>
    <i r="3">
      <x v="102"/>
    </i>
    <i r="4">
      <x v="91"/>
    </i>
    <i r="3">
      <x v="109"/>
    </i>
    <i r="4">
      <x v="113"/>
    </i>
    <i r="1">
      <x v="24"/>
    </i>
    <i r="2">
      <x v="6"/>
    </i>
    <i r="3">
      <x v="24"/>
    </i>
    <i r="4">
      <x v="70"/>
    </i>
    <i r="3">
      <x v="25"/>
    </i>
    <i r="4">
      <x v="97"/>
    </i>
    <i r="3">
      <x v="47"/>
    </i>
    <i r="4">
      <x v="147"/>
    </i>
    <i r="3">
      <x v="50"/>
    </i>
    <i r="4">
      <x v="77"/>
    </i>
    <i r="3">
      <x v="51"/>
    </i>
    <i r="4">
      <x v="93"/>
    </i>
    <i r="3">
      <x v="57"/>
    </i>
    <i r="4">
      <x v="103"/>
    </i>
    <i r="3">
      <x v="63"/>
    </i>
    <i r="4">
      <x v="127"/>
    </i>
    <i r="3">
      <x v="77"/>
    </i>
    <i r="4">
      <x v="116"/>
    </i>
    <i r="3">
      <x v="80"/>
    </i>
    <i r="4">
      <x v="134"/>
    </i>
    <i r="3">
      <x v="101"/>
    </i>
    <i r="4">
      <x v="90"/>
    </i>
    <i r="3">
      <x v="103"/>
    </i>
    <i r="4">
      <x v="148"/>
    </i>
    <i r="3">
      <x v="113"/>
    </i>
    <i r="4">
      <x v="31"/>
    </i>
    <i r="3">
      <x v="122"/>
    </i>
    <i r="4">
      <x v="79"/>
    </i>
    <i r="3">
      <x v="124"/>
    </i>
    <i r="4">
      <x v="36"/>
    </i>
    <i>
      <x v="2"/>
    </i>
    <i r="1">
      <x/>
    </i>
    <i r="2">
      <x v="7"/>
    </i>
    <i r="3">
      <x v="114"/>
    </i>
    <i r="4">
      <x v="144"/>
    </i>
    <i>
      <x v="3"/>
    </i>
    <i r="1">
      <x v="4"/>
    </i>
    <i r="2">
      <x v="7"/>
    </i>
    <i r="3">
      <x v="38"/>
    </i>
    <i r="4">
      <x v="85"/>
    </i>
    <i r="3">
      <x v="117"/>
    </i>
    <i r="4">
      <x v="15"/>
    </i>
    <i r="3">
      <x v="119"/>
    </i>
    <i r="4">
      <x v="13"/>
    </i>
    <i r="3">
      <x v="138"/>
    </i>
    <i r="4">
      <x v="48"/>
    </i>
    <i r="1">
      <x v="5"/>
    </i>
    <i r="2">
      <x v="7"/>
    </i>
    <i r="3">
      <x v="105"/>
    </i>
    <i r="4">
      <x v="45"/>
    </i>
    <i r="3">
      <x v="120"/>
    </i>
    <i r="4">
      <x v="14"/>
    </i>
    <i r="1">
      <x v="6"/>
    </i>
    <i r="2">
      <x v="7"/>
    </i>
    <i r="3">
      <x v="117"/>
    </i>
    <i r="4">
      <x v="15"/>
    </i>
    <i r="1">
      <x v="12"/>
    </i>
    <i r="2">
      <x v="7"/>
    </i>
    <i r="3">
      <x v="76"/>
    </i>
    <i r="4">
      <x v="122"/>
    </i>
    <i r="3">
      <x v="105"/>
    </i>
    <i r="4">
      <x v="45"/>
    </i>
    <i r="3">
      <x v="117"/>
    </i>
    <i r="4">
      <x v="15"/>
    </i>
    <i r="1">
      <x v="30"/>
    </i>
    <i r="2">
      <x v="7"/>
    </i>
    <i r="3">
      <x v="117"/>
    </i>
    <i r="4">
      <x v="15"/>
    </i>
    <i r="1">
      <x v="33"/>
    </i>
    <i r="2">
      <x v="7"/>
    </i>
    <i r="3">
      <x v="38"/>
    </i>
    <i r="4">
      <x v="85"/>
    </i>
    <i r="3">
      <x v="42"/>
    </i>
    <i r="4">
      <x v="74"/>
    </i>
    <i r="3">
      <x v="52"/>
    </i>
    <i r="4">
      <x v="47"/>
    </i>
    <i r="3">
      <x v="67"/>
    </i>
    <i r="4">
      <x v="5"/>
    </i>
    <i r="3">
      <x v="105"/>
    </i>
    <i r="4">
      <x v="45"/>
    </i>
    <i r="1">
      <x v="38"/>
    </i>
    <i r="2">
      <x v="7"/>
    </i>
    <i r="3">
      <x v="118"/>
    </i>
    <i r="4">
      <x v="16"/>
    </i>
    <i r="1">
      <x v="56"/>
    </i>
    <i r="2">
      <x v="7"/>
    </i>
    <i r="3">
      <x v="117"/>
    </i>
    <i r="4">
      <x v="15"/>
    </i>
    <i>
      <x v="4"/>
    </i>
    <i r="1">
      <x v="1"/>
    </i>
    <i r="2">
      <x v="2"/>
    </i>
    <i r="3">
      <x v="26"/>
    </i>
    <i r="4">
      <x v="96"/>
    </i>
    <i r="3">
      <x v="28"/>
    </i>
    <i r="4">
      <x v="100"/>
    </i>
    <i r="3">
      <x v="29"/>
    </i>
    <i r="4">
      <x v="87"/>
    </i>
    <i r="3">
      <x v="32"/>
    </i>
    <i r="4">
      <x v="17"/>
    </i>
    <i r="3">
      <x v="34"/>
    </i>
    <i r="4">
      <x v="149"/>
    </i>
    <i r="3">
      <x v="48"/>
    </i>
    <i r="4">
      <x v="94"/>
    </i>
    <i r="3">
      <x v="52"/>
    </i>
    <i r="4">
      <x v="47"/>
    </i>
    <i r="3">
      <x v="70"/>
    </i>
    <i r="4">
      <x v="7"/>
    </i>
    <i r="3">
      <x v="71"/>
    </i>
    <i r="4">
      <x v="82"/>
    </i>
    <i r="3">
      <x v="105"/>
    </i>
    <i r="4">
      <x v="45"/>
    </i>
    <i r="3">
      <x v="123"/>
    </i>
    <i r="4">
      <x v="80"/>
    </i>
    <i r="3">
      <x v="128"/>
    </i>
    <i r="4">
      <x v="39"/>
    </i>
    <i r="3">
      <x v="131"/>
    </i>
    <i r="4">
      <x v="34"/>
    </i>
    <i r="3">
      <x v="138"/>
    </i>
    <i r="4">
      <x v="48"/>
    </i>
    <i r="1">
      <x v="7"/>
    </i>
    <i r="2">
      <x v="2"/>
    </i>
    <i r="3">
      <x v="105"/>
    </i>
    <i r="4">
      <x v="45"/>
    </i>
    <i r="3">
      <x v="117"/>
    </i>
    <i r="4">
      <x v="15"/>
    </i>
    <i r="1">
      <x v="14"/>
    </i>
    <i r="2">
      <x v="2"/>
    </i>
    <i r="3">
      <x v="116"/>
    </i>
    <i r="4">
      <x v="137"/>
    </i>
    <i r="1">
      <x v="28"/>
    </i>
    <i r="2">
      <x v="2"/>
    </i>
    <i r="3">
      <x v="116"/>
    </i>
    <i r="4">
      <x v="137"/>
    </i>
    <i r="1">
      <x v="32"/>
    </i>
    <i r="2">
      <x v="2"/>
    </i>
    <i r="3">
      <x v="40"/>
    </i>
    <i r="4">
      <x v="42"/>
    </i>
    <i r="3">
      <x v="116"/>
    </i>
    <i r="4">
      <x v="137"/>
    </i>
    <i r="1">
      <x v="46"/>
    </i>
    <i r="2">
      <x v="5"/>
    </i>
    <i r="3">
      <x v="26"/>
    </i>
    <i r="4">
      <x v="96"/>
    </i>
    <i r="3">
      <x v="48"/>
    </i>
    <i r="4">
      <x v="94"/>
    </i>
    <i r="3">
      <x v="52"/>
    </i>
    <i r="4">
      <x v="47"/>
    </i>
    <i r="3">
      <x v="95"/>
    </i>
    <i r="4">
      <x v="56"/>
    </i>
    <i>
      <x v="5"/>
    </i>
    <i r="1">
      <x v="34"/>
    </i>
    <i r="2">
      <x/>
    </i>
    <i r="3">
      <x v="23"/>
    </i>
    <i r="4">
      <x v="71"/>
    </i>
    <i r="3">
      <x v="25"/>
    </i>
    <i r="4">
      <x v="97"/>
    </i>
    <i r="3">
      <x v="26"/>
    </i>
    <i r="4">
      <x v="96"/>
    </i>
    <i r="3">
      <x v="40"/>
    </i>
    <i r="4">
      <x v="42"/>
    </i>
    <i r="3">
      <x v="45"/>
    </i>
    <i r="4">
      <x v="88"/>
    </i>
    <i r="3">
      <x v="80"/>
    </i>
    <i r="4">
      <x v="134"/>
    </i>
    <i r="3">
      <x v="105"/>
    </i>
    <i r="4">
      <x v="45"/>
    </i>
    <i r="3">
      <x v="114"/>
    </i>
    <i r="4">
      <x v="144"/>
    </i>
    <i r="3">
      <x v="117"/>
    </i>
    <i r="4">
      <x v="15"/>
    </i>
    <i r="3">
      <x v="138"/>
    </i>
    <i r="4">
      <x v="48"/>
    </i>
    <i r="3">
      <x v="140"/>
    </i>
    <i r="4">
      <x v="4"/>
    </i>
    <i>
      <x v="6"/>
    </i>
    <i r="1">
      <x v="29"/>
    </i>
    <i r="2">
      <x v="4"/>
    </i>
    <i r="3">
      <x v="20"/>
    </i>
    <i r="4">
      <x v="76"/>
    </i>
    <i r="3">
      <x v="33"/>
    </i>
    <i r="4">
      <x v="61"/>
    </i>
    <i r="3">
      <x v="35"/>
    </i>
    <i r="4">
      <x v="66"/>
    </i>
    <i r="3">
      <x v="36"/>
    </i>
    <i r="4">
      <x v="11"/>
    </i>
    <i r="3">
      <x v="38"/>
    </i>
    <i r="4">
      <x v="85"/>
    </i>
    <i r="3">
      <x v="48"/>
    </i>
    <i r="4">
      <x v="94"/>
    </i>
    <i r="3">
      <x v="52"/>
    </i>
    <i r="4">
      <x v="47"/>
    </i>
    <i r="3">
      <x v="55"/>
    </i>
    <i r="4">
      <x v="102"/>
    </i>
    <i r="3">
      <x v="59"/>
    </i>
    <i r="4">
      <x v="49"/>
    </i>
    <i r="3">
      <x v="61"/>
    </i>
    <i r="4">
      <x v="141"/>
    </i>
    <i r="3">
      <x v="62"/>
    </i>
    <i r="4">
      <x v="140"/>
    </i>
    <i r="3">
      <x v="63"/>
    </i>
    <i r="4">
      <x v="127"/>
    </i>
    <i r="3">
      <x v="64"/>
    </i>
    <i r="4">
      <x v="115"/>
    </i>
    <i r="3">
      <x v="65"/>
    </i>
    <i r="4">
      <x v="133"/>
    </i>
    <i r="3">
      <x v="86"/>
    </i>
    <i r="4">
      <x v="44"/>
    </i>
    <i r="3">
      <x v="90"/>
    </i>
    <i r="4">
      <x v="57"/>
    </i>
    <i r="3">
      <x v="91"/>
    </i>
    <i r="4">
      <x v="54"/>
    </i>
    <i r="3">
      <x v="122"/>
    </i>
    <i r="4">
      <x v="79"/>
    </i>
    <i r="3">
      <x v="124"/>
    </i>
    <i r="4">
      <x v="36"/>
    </i>
    <i r="3">
      <x v="125"/>
    </i>
    <i r="4">
      <x v="86"/>
    </i>
    <i r="3">
      <x v="126"/>
    </i>
    <i r="4">
      <x v="40"/>
    </i>
    <i r="3">
      <x v="127"/>
    </i>
    <i r="4">
      <x v="18"/>
    </i>
    <i r="3">
      <x v="136"/>
    </i>
    <i r="4">
      <x v="37"/>
    </i>
    <i r="3">
      <x v="138"/>
    </i>
    <i r="4">
      <x v="48"/>
    </i>
    <i r="1">
      <x v="53"/>
    </i>
    <i r="2">
      <x v="4"/>
    </i>
    <i r="3">
      <x v="68"/>
    </i>
    <i r="4">
      <x v="8"/>
    </i>
    <i r="3">
      <x v="74"/>
    </i>
    <i r="4">
      <x v="119"/>
    </i>
    <i r="3">
      <x v="75"/>
    </i>
    <i r="4">
      <x v="117"/>
    </i>
    <i r="3">
      <x v="77"/>
    </i>
    <i r="4">
      <x v="116"/>
    </i>
    <i r="3">
      <x v="80"/>
    </i>
    <i r="4">
      <x v="134"/>
    </i>
    <i r="3">
      <x v="136"/>
    </i>
    <i r="4">
      <x v="37"/>
    </i>
    <i r="3">
      <x v="139"/>
    </i>
    <i r="4">
      <x v="83"/>
    </i>
    <i r="3">
      <x v="142"/>
    </i>
    <i r="4">
      <x v="136"/>
    </i>
    <i r="3">
      <x v="143"/>
    </i>
    <i r="4">
      <x v="60"/>
    </i>
    <i>
      <x v="7"/>
    </i>
    <i r="1">
      <x v="31"/>
    </i>
    <i r="2">
      <x v="5"/>
    </i>
    <i r="3">
      <x v="48"/>
    </i>
    <i r="4">
      <x v="94"/>
    </i>
    <i r="3">
      <x v="77"/>
    </i>
    <i r="4">
      <x v="116"/>
    </i>
    <i r="3">
      <x v="144"/>
    </i>
    <i r="4">
      <x v="32"/>
    </i>
    <i r="3">
      <x v="145"/>
    </i>
    <i r="4">
      <x v="24"/>
    </i>
    <i r="3">
      <x v="146"/>
    </i>
    <i r="4">
      <x v="25"/>
    </i>
    <i r="1">
      <x v="36"/>
    </i>
    <i r="2">
      <x v="5"/>
    </i>
    <i r="3">
      <x v="144"/>
    </i>
    <i r="4">
      <x v="32"/>
    </i>
    <i r="3">
      <x v="145"/>
    </i>
    <i r="4">
      <x v="24"/>
    </i>
    <i r="3">
      <x v="146"/>
    </i>
    <i r="4">
      <x v="25"/>
    </i>
    <i r="1">
      <x v="42"/>
    </i>
    <i r="2">
      <x v="5"/>
    </i>
    <i r="3">
      <x v="22"/>
    </i>
    <i r="4">
      <x v="65"/>
    </i>
    <i r="3">
      <x v="48"/>
    </i>
    <i r="4">
      <x v="94"/>
    </i>
    <i r="3">
      <x v="96"/>
    </i>
    <i r="4">
      <x v="124"/>
    </i>
    <i r="1">
      <x v="47"/>
    </i>
    <i r="2">
      <x v="5"/>
    </i>
    <i r="3">
      <x v="22"/>
    </i>
    <i r="4">
      <x v="65"/>
    </i>
    <i r="3">
      <x v="35"/>
    </i>
    <i r="4">
      <x v="66"/>
    </i>
    <i r="3">
      <x v="48"/>
    </i>
    <i r="4">
      <x v="94"/>
    </i>
    <i r="3">
      <x v="52"/>
    </i>
    <i r="4">
      <x v="47"/>
    </i>
    <i r="3">
      <x v="60"/>
    </i>
    <i r="4">
      <x v="35"/>
    </i>
    <i r="1">
      <x v="48"/>
    </i>
    <i r="2">
      <x v="5"/>
    </i>
    <i r="3">
      <x v="22"/>
    </i>
    <i r="4">
      <x v="65"/>
    </i>
    <i r="3">
      <x v="30"/>
    </i>
    <i r="4">
      <x v="98"/>
    </i>
    <i r="3">
      <x v="31"/>
    </i>
    <i r="4">
      <x v="19"/>
    </i>
    <i r="3">
      <x v="36"/>
    </i>
    <i r="4">
      <x v="11"/>
    </i>
    <i r="3">
      <x v="38"/>
    </i>
    <i r="4">
      <x v="85"/>
    </i>
    <i r="3">
      <x v="48"/>
    </i>
    <i r="4">
      <x v="94"/>
    </i>
    <i r="3">
      <x v="52"/>
    </i>
    <i r="4">
      <x v="47"/>
    </i>
    <i r="3">
      <x v="58"/>
    </i>
    <i r="4">
      <x v="105"/>
    </i>
    <i r="3">
      <x v="70"/>
    </i>
    <i r="4">
      <x v="7"/>
    </i>
    <i r="3">
      <x v="78"/>
    </i>
    <i r="4">
      <x v="125"/>
    </i>
    <i r="3">
      <x v="132"/>
    </i>
    <i r="4">
      <x v="62"/>
    </i>
    <i r="3">
      <x v="134"/>
    </i>
    <i r="4">
      <x v="63"/>
    </i>
    <i r="3">
      <x v="138"/>
    </i>
    <i r="4">
      <x v="48"/>
    </i>
    <i r="1">
      <x v="50"/>
    </i>
    <i r="2">
      <x v="5"/>
    </i>
    <i r="3">
      <x v="22"/>
    </i>
    <i r="4">
      <x v="65"/>
    </i>
    <i r="3">
      <x v="31"/>
    </i>
    <i r="4">
      <x v="19"/>
    </i>
    <i r="3">
      <x v="35"/>
    </i>
    <i r="4">
      <x v="66"/>
    </i>
    <i r="3">
      <x v="37"/>
    </i>
    <i r="4">
      <x v="69"/>
    </i>
    <i r="3">
      <x v="38"/>
    </i>
    <i r="4">
      <x v="85"/>
    </i>
    <i r="3">
      <x v="40"/>
    </i>
    <i r="4">
      <x v="42"/>
    </i>
    <i r="3">
      <x v="41"/>
    </i>
    <i r="4">
      <x v="78"/>
    </i>
    <i r="3">
      <x v="42"/>
    </i>
    <i r="4">
      <x v="74"/>
    </i>
    <i r="3">
      <x v="44"/>
    </i>
    <i r="4">
      <x v="43"/>
    </i>
    <i r="3">
      <x v="47"/>
    </i>
    <i r="4">
      <x v="147"/>
    </i>
    <i r="3">
      <x v="48"/>
    </i>
    <i r="4">
      <x v="94"/>
    </i>
    <i r="3">
      <x v="52"/>
    </i>
    <i r="4">
      <x v="47"/>
    </i>
    <i r="3">
      <x v="80"/>
    </i>
    <i r="4">
      <x v="134"/>
    </i>
    <i r="3">
      <x v="92"/>
    </i>
    <i r="4">
      <x v="55"/>
    </i>
    <i r="3">
      <x v="94"/>
    </i>
    <i r="4">
      <x v="108"/>
    </i>
    <i r="3">
      <x v="95"/>
    </i>
    <i r="4">
      <x v="56"/>
    </i>
    <i r="3">
      <x v="96"/>
    </i>
    <i r="4">
      <x v="124"/>
    </i>
    <i r="3">
      <x v="122"/>
    </i>
    <i r="4">
      <x v="79"/>
    </i>
    <i r="3">
      <x v="128"/>
    </i>
    <i r="4">
      <x v="39"/>
    </i>
    <i r="3">
      <x v="129"/>
    </i>
    <i r="4">
      <x v="58"/>
    </i>
    <i r="3">
      <x v="133"/>
    </i>
    <i r="4">
      <x v="64"/>
    </i>
    <i r="3">
      <x v="135"/>
    </i>
    <i r="4">
      <x v="135"/>
    </i>
    <i r="3">
      <x v="137"/>
    </i>
    <i r="4">
      <x v="38"/>
    </i>
    <i r="3">
      <x v="139"/>
    </i>
    <i r="4">
      <x v="83"/>
    </i>
    <i r="1">
      <x v="54"/>
    </i>
    <i r="2">
      <x v="3"/>
    </i>
    <i r="3">
      <x v="30"/>
    </i>
    <i r="4">
      <x v="98"/>
    </i>
    <i r="3">
      <x v="31"/>
    </i>
    <i r="4">
      <x v="19"/>
    </i>
    <i r="3">
      <x v="35"/>
    </i>
    <i r="4">
      <x v="66"/>
    </i>
    <i r="3">
      <x v="36"/>
    </i>
    <i r="4">
      <x v="11"/>
    </i>
    <i r="3">
      <x v="38"/>
    </i>
    <i r="4">
      <x v="85"/>
    </i>
    <i r="3">
      <x v="39"/>
    </i>
    <i r="4">
      <x v="99"/>
    </i>
    <i r="3">
      <x v="43"/>
    </i>
    <i r="4">
      <x v="73"/>
    </i>
    <i r="3">
      <x v="44"/>
    </i>
    <i r="4">
      <x v="43"/>
    </i>
    <i r="3">
      <x v="48"/>
    </i>
    <i r="4">
      <x v="94"/>
    </i>
    <i r="3">
      <x v="52"/>
    </i>
    <i r="4">
      <x v="47"/>
    </i>
    <i r="3">
      <x v="58"/>
    </i>
    <i r="4">
      <x v="105"/>
    </i>
    <i r="3">
      <x v="60"/>
    </i>
    <i r="4">
      <x v="35"/>
    </i>
    <i r="3">
      <x v="70"/>
    </i>
    <i r="4">
      <x v="7"/>
    </i>
    <i r="3">
      <x v="72"/>
    </i>
    <i r="4">
      <x v="132"/>
    </i>
    <i r="3">
      <x v="73"/>
    </i>
    <i r="4">
      <x v="121"/>
    </i>
    <i r="3">
      <x v="79"/>
    </i>
    <i r="4">
      <x v="128"/>
    </i>
    <i r="3">
      <x v="80"/>
    </i>
    <i r="4">
      <x v="134"/>
    </i>
    <i r="3">
      <x v="95"/>
    </i>
    <i r="4">
      <x v="56"/>
    </i>
    <i r="3">
      <x v="108"/>
    </i>
    <i r="4">
      <x v="52"/>
    </i>
    <i r="3">
      <x v="132"/>
    </i>
    <i r="4">
      <x v="62"/>
    </i>
    <i>
      <x v="8"/>
    </i>
    <i r="1">
      <x v="40"/>
    </i>
    <i r="2">
      <x v="1"/>
    </i>
    <i r="3">
      <x v="114"/>
    </i>
    <i r="4">
      <x v="144"/>
    </i>
    <i>
      <x v="9"/>
    </i>
    <i r="1">
      <x v="10"/>
    </i>
    <i r="2">
      <x v="1"/>
    </i>
    <i r="3">
      <x v="114"/>
    </i>
    <i r="4">
      <x v="144"/>
    </i>
    <i>
      <x v="10"/>
    </i>
    <i r="1">
      <x v="13"/>
    </i>
    <i r="2">
      <x v="4"/>
    </i>
    <i r="3">
      <x v="17"/>
    </i>
    <i r="4">
      <x v="75"/>
    </i>
    <i r="3">
      <x v="20"/>
    </i>
    <i r="4">
      <x v="76"/>
    </i>
    <i r="3">
      <x v="21"/>
    </i>
    <i r="4">
      <x v="68"/>
    </i>
    <i r="3">
      <x v="22"/>
    </i>
    <i r="4">
      <x v="65"/>
    </i>
    <i r="3">
      <x v="25"/>
    </i>
    <i r="4">
      <x v="97"/>
    </i>
    <i r="3">
      <x v="30"/>
    </i>
    <i r="4">
      <x v="98"/>
    </i>
    <i r="3">
      <x v="31"/>
    </i>
    <i r="4">
      <x v="19"/>
    </i>
    <i r="3">
      <x v="33"/>
    </i>
    <i r="4">
      <x v="61"/>
    </i>
    <i r="3">
      <x v="34"/>
    </i>
    <i r="4">
      <x v="149"/>
    </i>
    <i r="3">
      <x v="35"/>
    </i>
    <i r="4">
      <x v="66"/>
    </i>
    <i r="3">
      <x v="36"/>
    </i>
    <i r="4">
      <x v="11"/>
    </i>
    <i r="3">
      <x v="38"/>
    </i>
    <i r="4">
      <x v="85"/>
    </i>
    <i r="3">
      <x v="40"/>
    </i>
    <i r="4">
      <x v="42"/>
    </i>
    <i r="3">
      <x v="44"/>
    </i>
    <i r="4">
      <x v="43"/>
    </i>
    <i r="3">
      <x v="46"/>
    </i>
    <i r="4">
      <x v="20"/>
    </i>
    <i r="3">
      <x v="47"/>
    </i>
    <i r="4">
      <x v="147"/>
    </i>
    <i r="3">
      <x v="48"/>
    </i>
    <i r="4">
      <x v="94"/>
    </i>
    <i r="3">
      <x v="52"/>
    </i>
    <i r="4">
      <x v="47"/>
    </i>
    <i r="3">
      <x v="53"/>
    </i>
    <i r="4">
      <x v="101"/>
    </i>
    <i r="3">
      <x v="55"/>
    </i>
    <i r="4">
      <x v="102"/>
    </i>
    <i r="3">
      <x v="56"/>
    </i>
    <i r="4">
      <x v="104"/>
    </i>
    <i r="3">
      <x v="58"/>
    </i>
    <i r="4">
      <x v="105"/>
    </i>
    <i r="3">
      <x v="59"/>
    </i>
    <i r="4">
      <x v="49"/>
    </i>
    <i r="3">
      <x v="60"/>
    </i>
    <i r="4">
      <x v="35"/>
    </i>
    <i r="3">
      <x v="61"/>
    </i>
    <i r="4">
      <x v="141"/>
    </i>
    <i r="3">
      <x v="63"/>
    </i>
    <i r="4">
      <x v="127"/>
    </i>
    <i r="3">
      <x v="65"/>
    </i>
    <i r="4">
      <x v="133"/>
    </i>
    <i r="3">
      <x v="67"/>
    </i>
    <i r="4">
      <x v="5"/>
    </i>
    <i r="3">
      <x v="68"/>
    </i>
    <i r="4">
      <x v="8"/>
    </i>
    <i r="3">
      <x v="69"/>
    </i>
    <i r="4">
      <x v="6"/>
    </i>
    <i r="3">
      <x v="71"/>
    </i>
    <i r="4">
      <x v="82"/>
    </i>
    <i r="3">
      <x v="72"/>
    </i>
    <i r="4">
      <x v="132"/>
    </i>
    <i r="3">
      <x v="73"/>
    </i>
    <i r="4">
      <x v="121"/>
    </i>
    <i r="3">
      <x v="74"/>
    </i>
    <i r="4">
      <x v="119"/>
    </i>
    <i r="3">
      <x v="75"/>
    </i>
    <i r="4">
      <x v="117"/>
    </i>
    <i r="3">
      <x v="78"/>
    </i>
    <i r="4">
      <x v="125"/>
    </i>
    <i r="3">
      <x v="81"/>
    </i>
    <i r="4">
      <x v="129"/>
    </i>
    <i r="3">
      <x v="84"/>
    </i>
    <i r="4">
      <x v="112"/>
    </i>
    <i r="3">
      <x v="85"/>
    </i>
    <i r="4">
      <x v="111"/>
    </i>
    <i r="3">
      <x v="87"/>
    </i>
    <i r="4">
      <x v="21"/>
    </i>
    <i r="3">
      <x v="89"/>
    </i>
    <i r="4">
      <x v="23"/>
    </i>
    <i r="3">
      <x v="90"/>
    </i>
    <i r="4">
      <x v="57"/>
    </i>
    <i r="3">
      <x v="93"/>
    </i>
    <i r="4">
      <x v="109"/>
    </i>
    <i r="3">
      <x v="95"/>
    </i>
    <i r="4">
      <x v="56"/>
    </i>
    <i r="3">
      <x v="98"/>
    </i>
    <i r="4">
      <x v="120"/>
    </i>
    <i r="3">
      <x v="105"/>
    </i>
    <i r="4">
      <x v="45"/>
    </i>
    <i r="3">
      <x v="106"/>
    </i>
    <i r="4">
      <x v="131"/>
    </i>
    <i r="3">
      <x v="108"/>
    </i>
    <i r="4">
      <x v="52"/>
    </i>
    <i r="3">
      <x v="109"/>
    </i>
    <i r="4">
      <x v="113"/>
    </i>
    <i r="3">
      <x v="113"/>
    </i>
    <i r="4">
      <x v="31"/>
    </i>
    <i r="3">
      <x v="122"/>
    </i>
    <i r="4">
      <x v="79"/>
    </i>
    <i r="3">
      <x v="123"/>
    </i>
    <i r="4">
      <x v="80"/>
    </i>
    <i r="3">
      <x v="125"/>
    </i>
    <i r="4">
      <x v="86"/>
    </i>
    <i r="3">
      <x v="126"/>
    </i>
    <i r="4">
      <x v="40"/>
    </i>
    <i r="3">
      <x v="130"/>
    </i>
    <i r="4">
      <x v="146"/>
    </i>
    <i r="3">
      <x v="135"/>
    </i>
    <i r="4">
      <x v="135"/>
    </i>
    <i r="3">
      <x v="142"/>
    </i>
    <i r="4">
      <x v="136"/>
    </i>
    <i r="1">
      <x v="22"/>
    </i>
    <i r="2">
      <x v="4"/>
    </i>
    <i r="3">
      <x v="46"/>
    </i>
    <i r="4">
      <x v="20"/>
    </i>
    <i r="1">
      <x v="23"/>
    </i>
    <i r="2">
      <x v="4"/>
    </i>
    <i r="3">
      <x v="46"/>
    </i>
    <i r="4">
      <x v="20"/>
    </i>
    <i r="1">
      <x v="51"/>
    </i>
    <i r="2">
      <x v="4"/>
    </i>
    <i r="3">
      <x/>
    </i>
    <i r="4">
      <x v="28"/>
    </i>
    <i r="3">
      <x v="1"/>
    </i>
    <i r="4">
      <x v="138"/>
    </i>
    <i r="3">
      <x v="2"/>
    </i>
    <i r="4">
      <x v="50"/>
    </i>
    <i r="3">
      <x v="3"/>
    </i>
    <i r="4">
      <x v="139"/>
    </i>
    <i r="3">
      <x v="4"/>
    </i>
    <i r="4">
      <x v="110"/>
    </i>
    <i r="3">
      <x v="5"/>
    </i>
    <i r="4">
      <x v="95"/>
    </i>
    <i r="3">
      <x v="6"/>
    </i>
    <i r="4">
      <x v="46"/>
    </i>
    <i r="3">
      <x v="7"/>
    </i>
    <i r="4">
      <x v="51"/>
    </i>
    <i r="3">
      <x v="8"/>
    </i>
    <i r="4">
      <x v="22"/>
    </i>
    <i r="3">
      <x v="9"/>
    </i>
    <i r="4">
      <x v="26"/>
    </i>
    <i r="3">
      <x v="10"/>
    </i>
    <i r="4">
      <x v="27"/>
    </i>
    <i r="3">
      <x v="11"/>
    </i>
    <i r="4">
      <x v="2"/>
    </i>
    <i r="3">
      <x v="12"/>
    </i>
    <i r="4">
      <x v="1"/>
    </i>
    <i r="3">
      <x v="13"/>
    </i>
    <i r="4">
      <x v="3"/>
    </i>
    <i r="3">
      <x v="14"/>
    </i>
    <i r="4">
      <x v="53"/>
    </i>
    <i r="3">
      <x v="15"/>
    </i>
    <i r="4">
      <x v="81"/>
    </i>
    <i r="3">
      <x v="16"/>
    </i>
    <i r="4">
      <x v="41"/>
    </i>
    <i r="3">
      <x v="81"/>
    </i>
    <i r="4">
      <x v="129"/>
    </i>
    <i>
      <x v="11"/>
    </i>
    <i r="1">
      <x v="8"/>
    </i>
    <i r="2">
      <x v="1"/>
    </i>
    <i r="3">
      <x v="117"/>
    </i>
    <i r="4">
      <x v="15"/>
    </i>
    <i r="3">
      <x v="120"/>
    </i>
    <i r="4">
      <x v="14"/>
    </i>
    <i r="1">
      <x v="9"/>
    </i>
    <i r="2">
      <x v="7"/>
    </i>
    <i r="3">
      <x v="25"/>
    </i>
    <i r="4">
      <x v="97"/>
    </i>
    <i r="3">
      <x v="71"/>
    </i>
    <i r="4">
      <x v="82"/>
    </i>
    <i r="3">
      <x v="96"/>
    </i>
    <i r="4">
      <x v="124"/>
    </i>
    <i r="3">
      <x v="105"/>
    </i>
    <i r="4">
      <x v="45"/>
    </i>
    <i r="1">
      <x v="16"/>
    </i>
    <i r="2">
      <x v="4"/>
    </i>
    <i r="3">
      <x v="65"/>
    </i>
    <i r="4">
      <x v="133"/>
    </i>
    <i r="3">
      <x v="80"/>
    </i>
    <i r="4">
      <x v="134"/>
    </i>
    <i r="3">
      <x v="97"/>
    </i>
    <i r="4">
      <x v="29"/>
    </i>
    <i r="3">
      <x v="99"/>
    </i>
    <i r="4">
      <x v="123"/>
    </i>
    <i r="3">
      <x v="100"/>
    </i>
    <i r="4">
      <x v="114"/>
    </i>
    <i r="1">
      <x v="19"/>
    </i>
    <i r="2">
      <x v="4"/>
    </i>
    <i r="3">
      <x v="47"/>
    </i>
    <i r="4">
      <x v="147"/>
    </i>
    <i r="3">
      <x v="77"/>
    </i>
    <i r="4">
      <x v="116"/>
    </i>
    <i r="3">
      <x v="101"/>
    </i>
    <i r="4">
      <x v="90"/>
    </i>
    <i r="3">
      <x v="103"/>
    </i>
    <i r="4">
      <x v="148"/>
    </i>
    <i r="1">
      <x v="37"/>
    </i>
    <i r="2">
      <x v="4"/>
    </i>
    <i r="3">
      <x v="25"/>
    </i>
    <i r="4">
      <x v="97"/>
    </i>
    <i r="3">
      <x v="80"/>
    </i>
    <i r="4">
      <x v="134"/>
    </i>
    <i r="3">
      <x v="136"/>
    </i>
    <i r="4">
      <x v="37"/>
    </i>
    <i r="1">
      <x v="45"/>
    </i>
    <i r="2">
      <x v="7"/>
    </i>
    <i r="3">
      <x v="25"/>
    </i>
    <i r="4">
      <x v="97"/>
    </i>
    <i r="3">
      <x v="71"/>
    </i>
    <i r="4">
      <x v="82"/>
    </i>
    <i r="3">
      <x v="96"/>
    </i>
    <i r="4">
      <x v="124"/>
    </i>
    <i r="3">
      <x v="105"/>
    </i>
    <i r="4">
      <x v="45"/>
    </i>
    <i>
      <x v="12"/>
    </i>
    <i r="1">
      <x v="2"/>
    </i>
    <i r="2">
      <x v="5"/>
    </i>
    <i r="3">
      <x v="19"/>
    </i>
    <i r="4">
      <x v="67"/>
    </i>
    <i r="3">
      <x v="25"/>
    </i>
    <i r="4">
      <x v="97"/>
    </i>
    <i r="3">
      <x v="27"/>
    </i>
    <i r="4">
      <x v="145"/>
    </i>
    <i r="3">
      <x v="35"/>
    </i>
    <i r="4">
      <x v="66"/>
    </i>
    <i r="3">
      <x v="36"/>
    </i>
    <i r="4">
      <x v="11"/>
    </i>
    <i r="3">
      <x v="47"/>
    </i>
    <i r="4">
      <x v="147"/>
    </i>
    <i r="3">
      <x v="53"/>
    </i>
    <i r="4">
      <x v="101"/>
    </i>
    <i r="3">
      <x v="56"/>
    </i>
    <i r="4">
      <x v="104"/>
    </i>
    <i r="3">
      <x v="90"/>
    </i>
    <i r="4">
      <x v="57"/>
    </i>
    <i r="3">
      <x v="95"/>
    </i>
    <i r="4">
      <x v="56"/>
    </i>
    <i r="3">
      <x v="105"/>
    </i>
    <i r="4">
      <x v="45"/>
    </i>
    <i r="3">
      <x v="124"/>
    </i>
    <i r="4">
      <x v="36"/>
    </i>
    <i r="1">
      <x v="3"/>
    </i>
    <i r="2">
      <x v="1"/>
    </i>
    <i r="3">
      <x v="120"/>
    </i>
    <i r="4">
      <x v="14"/>
    </i>
    <i r="1">
      <x v="20"/>
    </i>
    <i r="2">
      <x v="1"/>
    </i>
    <i r="3">
      <x v="17"/>
    </i>
    <i r="4">
      <x v="75"/>
    </i>
    <i r="3">
      <x v="74"/>
    </i>
    <i r="4">
      <x v="119"/>
    </i>
    <i r="3">
      <x v="80"/>
    </i>
    <i r="4">
      <x v="134"/>
    </i>
    <i r="3">
      <x v="81"/>
    </i>
    <i r="4">
      <x v="129"/>
    </i>
    <i r="3">
      <x v="101"/>
    </i>
    <i r="4">
      <x v="90"/>
    </i>
    <i r="3">
      <x v="103"/>
    </i>
    <i r="4">
      <x v="148"/>
    </i>
    <i r="3">
      <x v="104"/>
    </i>
    <i r="4">
      <x v="89"/>
    </i>
    <i r="3">
      <x v="105"/>
    </i>
    <i r="4">
      <x v="45"/>
    </i>
    <i r="3">
      <x v="108"/>
    </i>
    <i r="4">
      <x v="52"/>
    </i>
    <i r="3">
      <x v="124"/>
    </i>
    <i r="4">
      <x v="36"/>
    </i>
    <i r="3">
      <x v="141"/>
    </i>
    <i r="4">
      <x v="142"/>
    </i>
    <i r="1">
      <x v="25"/>
    </i>
    <i r="2">
      <x v="5"/>
    </i>
    <i r="3">
      <x v="41"/>
    </i>
    <i r="4">
      <x v="78"/>
    </i>
    <i r="3">
      <x v="42"/>
    </i>
    <i r="4">
      <x v="74"/>
    </i>
    <i r="3">
      <x v="48"/>
    </i>
    <i r="4">
      <x v="94"/>
    </i>
    <i r="3">
      <x v="52"/>
    </i>
    <i r="4">
      <x v="47"/>
    </i>
    <i r="3">
      <x v="136"/>
    </i>
    <i r="4">
      <x v="37"/>
    </i>
    <i r="3">
      <x v="139"/>
    </i>
    <i r="4">
      <x v="83"/>
    </i>
    <i r="1">
      <x v="26"/>
    </i>
    <i r="2">
      <x v="1"/>
    </i>
    <i r="3">
      <x v="23"/>
    </i>
    <i r="4">
      <x v="71"/>
    </i>
    <i r="3">
      <x v="30"/>
    </i>
    <i r="4">
      <x v="98"/>
    </i>
    <i r="3">
      <x v="31"/>
    </i>
    <i r="4">
      <x v="19"/>
    </i>
    <i r="3">
      <x v="33"/>
    </i>
    <i r="4">
      <x v="61"/>
    </i>
    <i r="3">
      <x v="36"/>
    </i>
    <i r="4">
      <x v="11"/>
    </i>
    <i r="3">
      <x v="38"/>
    </i>
    <i r="4">
      <x v="85"/>
    </i>
    <i r="3">
      <x v="46"/>
    </i>
    <i r="4">
      <x v="20"/>
    </i>
    <i r="3">
      <x v="48"/>
    </i>
    <i r="4">
      <x v="94"/>
    </i>
    <i r="3">
      <x v="69"/>
    </i>
    <i r="4">
      <x v="6"/>
    </i>
    <i r="3">
      <x v="80"/>
    </i>
    <i r="4">
      <x v="134"/>
    </i>
    <i r="3">
      <x v="105"/>
    </i>
    <i r="4">
      <x v="45"/>
    </i>
    <i r="1">
      <x v="27"/>
    </i>
    <i r="2">
      <x v="1"/>
    </i>
    <i r="3">
      <x v="121"/>
    </i>
    <i r="4">
      <x v="12"/>
    </i>
    <i r="1">
      <x v="35"/>
    </i>
    <i r="2">
      <x v="1"/>
    </i>
    <i r="3">
      <x v="80"/>
    </i>
    <i r="4">
      <x v="134"/>
    </i>
    <i r="3">
      <x v="117"/>
    </i>
    <i r="4">
      <x v="15"/>
    </i>
    <i r="1">
      <x v="39"/>
    </i>
    <i r="2">
      <x v="1"/>
    </i>
    <i r="3">
      <x v="17"/>
    </i>
    <i r="4">
      <x v="75"/>
    </i>
    <i r="3">
      <x v="18"/>
    </i>
    <i r="4">
      <x v="72"/>
    </i>
    <i r="3">
      <x v="22"/>
    </i>
    <i r="4">
      <x v="65"/>
    </i>
    <i r="3">
      <x v="38"/>
    </i>
    <i r="4">
      <x v="85"/>
    </i>
    <i r="3">
      <x v="48"/>
    </i>
    <i r="4">
      <x v="94"/>
    </i>
    <i r="3">
      <x v="52"/>
    </i>
    <i r="4">
      <x v="47"/>
    </i>
    <i r="3">
      <x v="80"/>
    </i>
    <i r="4">
      <x v="134"/>
    </i>
    <i r="3">
      <x v="117"/>
    </i>
    <i r="4">
      <x v="15"/>
    </i>
    <i r="3">
      <x v="122"/>
    </i>
    <i r="4">
      <x v="79"/>
    </i>
    <i r="3">
      <x v="136"/>
    </i>
    <i r="4">
      <x v="37"/>
    </i>
    <i r="3">
      <x v="138"/>
    </i>
    <i r="4">
      <x v="48"/>
    </i>
    <i r="1">
      <x v="44"/>
    </i>
    <i r="2">
      <x v="1"/>
    </i>
    <i r="3">
      <x v="17"/>
    </i>
    <i r="4">
      <x v="75"/>
    </i>
    <i r="3">
      <x v="18"/>
    </i>
    <i r="4">
      <x v="72"/>
    </i>
    <i r="3">
      <x v="20"/>
    </i>
    <i r="4">
      <x v="76"/>
    </i>
    <i r="3">
      <x v="22"/>
    </i>
    <i r="4">
      <x v="65"/>
    </i>
    <i r="3">
      <x v="38"/>
    </i>
    <i r="4">
      <x v="85"/>
    </i>
    <i r="3">
      <x v="49"/>
    </i>
    <i r="4">
      <x v="10"/>
    </i>
    <i r="3">
      <x v="52"/>
    </i>
    <i r="4">
      <x v="47"/>
    </i>
    <i r="3">
      <x v="53"/>
    </i>
    <i r="4">
      <x v="101"/>
    </i>
    <i r="3">
      <x v="79"/>
    </i>
    <i r="4">
      <x v="128"/>
    </i>
    <i r="3">
      <x v="80"/>
    </i>
    <i r="4">
      <x v="134"/>
    </i>
    <i r="3">
      <x v="105"/>
    </i>
    <i r="4">
      <x v="45"/>
    </i>
    <i r="3">
      <x v="125"/>
    </i>
    <i r="4">
      <x v="86"/>
    </i>
    <i r="3">
      <x v="127"/>
    </i>
    <i r="4">
      <x v="18"/>
    </i>
    <i r="3">
      <x v="136"/>
    </i>
    <i r="4">
      <x v="37"/>
    </i>
    <i r="3">
      <x v="138"/>
    </i>
    <i r="4">
      <x v="48"/>
    </i>
    <i r="1">
      <x v="49"/>
    </i>
    <i r="2">
      <x v="5"/>
    </i>
    <i r="3">
      <x v="69"/>
    </i>
    <i r="4">
      <x v="6"/>
    </i>
    <i r="1">
      <x v="55"/>
    </i>
    <i r="2">
      <x v="1"/>
    </i>
    <i r="3">
      <x v="117"/>
    </i>
    <i r="4">
      <x v="15"/>
    </i>
    <i>
      <x v="13"/>
    </i>
    <i r="1">
      <x v="18"/>
    </i>
    <i r="2">
      <x v="1"/>
    </i>
    <i r="3">
      <x v="25"/>
    </i>
    <i r="4">
      <x v="97"/>
    </i>
    <i r="3">
      <x v="38"/>
    </i>
    <i r="4">
      <x v="85"/>
    </i>
    <i r="3">
      <x v="48"/>
    </i>
    <i r="4">
      <x v="94"/>
    </i>
    <i r="3">
      <x v="72"/>
    </i>
    <i r="4">
      <x v="132"/>
    </i>
    <i r="3">
      <x v="90"/>
    </i>
    <i r="4">
      <x v="57"/>
    </i>
    <i>
      <x v="14"/>
    </i>
    <i r="1">
      <x v="52"/>
    </i>
    <i r="2">
      <x v="1"/>
    </i>
    <i r="3">
      <x v="114"/>
    </i>
    <i r="4">
      <x v="144"/>
    </i>
    <i>
      <x v="15"/>
    </i>
    <i r="1">
      <x v="21"/>
    </i>
    <i r="2">
      <x v="4"/>
    </i>
    <i r="3">
      <x v="17"/>
    </i>
    <i r="4">
      <x v="75"/>
    </i>
    <i r="3">
      <x v="20"/>
    </i>
    <i r="4">
      <x v="76"/>
    </i>
    <i r="3">
      <x v="25"/>
    </i>
    <i r="4">
      <x v="97"/>
    </i>
    <i r="3">
      <x v="41"/>
    </i>
    <i r="4">
      <x v="78"/>
    </i>
    <i r="3">
      <x v="48"/>
    </i>
    <i r="4">
      <x v="94"/>
    </i>
    <i r="3">
      <x v="52"/>
    </i>
    <i r="4">
      <x v="47"/>
    </i>
    <i r="3">
      <x v="53"/>
    </i>
    <i r="4">
      <x v="101"/>
    </i>
    <i r="3">
      <x v="54"/>
    </i>
    <i r="4">
      <x v="106"/>
    </i>
    <i r="3">
      <x v="55"/>
    </i>
    <i r="4">
      <x v="102"/>
    </i>
    <i r="3">
      <x v="56"/>
    </i>
    <i r="4">
      <x v="104"/>
    </i>
    <i r="3">
      <x v="65"/>
    </i>
    <i r="4">
      <x v="133"/>
    </i>
    <i r="3">
      <x v="66"/>
    </i>
    <i r="4">
      <x v="9"/>
    </i>
    <i r="3">
      <x v="71"/>
    </i>
    <i r="4">
      <x v="82"/>
    </i>
    <i r="3">
      <x v="72"/>
    </i>
    <i r="4">
      <x v="132"/>
    </i>
    <i r="3">
      <x v="74"/>
    </i>
    <i r="4">
      <x v="119"/>
    </i>
    <i r="3">
      <x v="77"/>
    </i>
    <i r="4">
      <x v="116"/>
    </i>
    <i r="3">
      <x v="81"/>
    </i>
    <i r="4">
      <x v="129"/>
    </i>
    <i r="3">
      <x v="82"/>
    </i>
    <i r="4">
      <x v="118"/>
    </i>
    <i r="3">
      <x v="83"/>
    </i>
    <i r="4">
      <x v="126"/>
    </i>
    <i r="3">
      <x v="89"/>
    </i>
    <i r="4">
      <x v="23"/>
    </i>
    <i r="3">
      <x v="101"/>
    </i>
    <i r="4">
      <x v="90"/>
    </i>
    <i r="3">
      <x v="102"/>
    </i>
    <i r="4">
      <x v="91"/>
    </i>
    <i r="3">
      <x v="104"/>
    </i>
    <i r="4">
      <x v="89"/>
    </i>
    <i r="3">
      <x v="105"/>
    </i>
    <i r="4">
      <x v="45"/>
    </i>
    <i r="3">
      <x v="112"/>
    </i>
    <i r="4">
      <x v="84"/>
    </i>
    <i r="3">
      <x v="122"/>
    </i>
    <i r="4">
      <x v="79"/>
    </i>
    <i r="3">
      <x v="124"/>
    </i>
    <i r="4">
      <x v="36"/>
    </i>
    <i r="3">
      <x v="145"/>
    </i>
    <i r="4">
      <x v="24"/>
    </i>
    <i r="3">
      <x v="147"/>
    </i>
    <i r="4">
      <x v="33"/>
    </i>
    <i r="1">
      <x v="41"/>
    </i>
    <i r="2">
      <x v="4"/>
    </i>
    <i r="3">
      <x v="88"/>
    </i>
    <i r="4">
      <x v="130"/>
    </i>
    <i r="3">
      <x v="107"/>
    </i>
    <i r="4">
      <x v="107"/>
    </i>
    <i r="3">
      <x v="109"/>
    </i>
    <i r="4">
      <x v="113"/>
    </i>
    <i r="3">
      <x v="114"/>
    </i>
    <i r="4">
      <x v="144"/>
    </i>
    <i r="3">
      <x v="115"/>
    </i>
    <i r="4">
      <x v="143"/>
    </i>
    <i r="3">
      <x v="141"/>
    </i>
    <i r="4">
      <x v="142"/>
    </i>
    <i r="3">
      <x v="148"/>
    </i>
    <i r="4">
      <x/>
    </i>
    <i r="3">
      <x v="149"/>
    </i>
    <i r="4">
      <x v="59"/>
    </i>
    <i r="1">
      <x v="43"/>
    </i>
    <i r="2">
      <x v="4"/>
    </i>
    <i r="3">
      <x v="24"/>
    </i>
    <i r="4">
      <x v="70"/>
    </i>
    <i r="3">
      <x v="110"/>
    </i>
    <i r="4">
      <x v="30"/>
    </i>
    <i r="3">
      <x v="111"/>
    </i>
    <i r="4">
      <x v="92"/>
    </i>
    <i>
      <x v="16"/>
    </i>
    <i r="1">
      <x v="17"/>
    </i>
    <i r="2">
      <x/>
    </i>
    <i r="3">
      <x v="17"/>
    </i>
    <i r="4">
      <x v="75"/>
    </i>
    <i r="3">
      <x v="22"/>
    </i>
    <i r="4">
      <x v="65"/>
    </i>
    <i r="3">
      <x v="26"/>
    </i>
    <i r="4">
      <x v="96"/>
    </i>
    <i r="3">
      <x v="41"/>
    </i>
    <i r="4">
      <x v="78"/>
    </i>
    <i r="3">
      <x v="42"/>
    </i>
    <i r="4">
      <x v="74"/>
    </i>
    <i r="3">
      <x v="47"/>
    </i>
    <i r="4">
      <x v="147"/>
    </i>
    <i r="3">
      <x v="52"/>
    </i>
    <i r="4">
      <x v="47"/>
    </i>
    <i r="3">
      <x v="57"/>
    </i>
    <i r="4">
      <x v="103"/>
    </i>
    <i r="3">
      <x v="96"/>
    </i>
    <i r="4">
      <x v="124"/>
    </i>
    <i r="3">
      <x v="102"/>
    </i>
    <i r="4">
      <x v="91"/>
    </i>
    <i r="3">
      <x v="105"/>
    </i>
    <i r="4">
      <x v="45"/>
    </i>
    <i r="3">
      <x v="125"/>
    </i>
    <i r="4">
      <x v="86"/>
    </i>
    <i r="3">
      <x v="128"/>
    </i>
    <i r="4">
      <x v="39"/>
    </i>
    <i r="3">
      <x v="129"/>
    </i>
    <i r="4">
      <x v="58"/>
    </i>
    <i r="3">
      <x v="132"/>
    </i>
    <i r="4">
      <x v="62"/>
    </i>
    <i r="3">
      <x v="133"/>
    </i>
    <i r="4">
      <x v="64"/>
    </i>
    <i r="3">
      <x v="139"/>
    </i>
    <i r="4">
      <x v="83"/>
    </i>
    <i t="grand">
      <x/>
    </i>
  </rowItems>
  <colItems count="1">
    <i/>
  </colItems>
  <dataFields count="1">
    <dataField name="2da Modificación  " fld="44" baseField="0" baseItem="0" numFmtId="4"/>
  </dataFields>
  <formats count="1107">
    <format dxfId="1106">
      <pivotArea outline="0" collapsedLevelsAreSubtotals="1" fieldPosition="0"/>
    </format>
    <format dxfId="1105">
      <pivotArea dataOnly="0" labelOnly="1" outline="0" axis="axisValues" fieldPosition="0"/>
    </format>
    <format dxfId="1104">
      <pivotArea grandRow="1" outline="0" collapsedLevelsAreSubtotals="1" fieldPosition="0"/>
    </format>
    <format dxfId="1103">
      <pivotArea dataOnly="0" labelOnly="1" grandRow="1" outline="0" fieldPosition="0"/>
    </format>
    <format dxfId="1102">
      <pivotArea field="10" type="button" dataOnly="0" labelOnly="1" outline="0" axis="axisRow" fieldPosition="0"/>
    </format>
    <format dxfId="1101">
      <pivotArea dataOnly="0" labelOnly="1" fieldPosition="0">
        <references count="1">
          <reference field="10" count="0"/>
        </references>
      </pivotArea>
    </format>
    <format dxfId="1100">
      <pivotArea dataOnly="0" labelOnly="1" grandRow="1" outline="0" fieldPosition="0"/>
    </format>
    <format dxfId="1099">
      <pivotArea dataOnly="0" labelOnly="1" fieldPosition="0">
        <references count="2">
          <reference field="10" count="1" selected="0">
            <x v="0"/>
          </reference>
          <reference field="14" count="1">
            <x v="11"/>
          </reference>
        </references>
      </pivotArea>
    </format>
    <format dxfId="1098">
      <pivotArea dataOnly="0" labelOnly="1" fieldPosition="0">
        <references count="2">
          <reference field="10" count="1" selected="0">
            <x v="1"/>
          </reference>
          <reference field="14" count="2">
            <x v="15"/>
            <x v="24"/>
          </reference>
        </references>
      </pivotArea>
    </format>
    <format dxfId="1097">
      <pivotArea dataOnly="0" labelOnly="1" fieldPosition="0">
        <references count="2">
          <reference field="10" count="1" selected="0">
            <x v="2"/>
          </reference>
          <reference field="14" count="1">
            <x v="0"/>
          </reference>
        </references>
      </pivotArea>
    </format>
    <format dxfId="1096">
      <pivotArea dataOnly="0" labelOnly="1" fieldPosition="0">
        <references count="2">
          <reference field="10" count="1" selected="0">
            <x v="3"/>
          </reference>
          <reference field="14" count="8">
            <x v="4"/>
            <x v="5"/>
            <x v="6"/>
            <x v="12"/>
            <x v="30"/>
            <x v="33"/>
            <x v="38"/>
            <x v="56"/>
          </reference>
        </references>
      </pivotArea>
    </format>
    <format dxfId="1095">
      <pivotArea dataOnly="0" labelOnly="1" fieldPosition="0">
        <references count="2">
          <reference field="10" count="1" selected="0">
            <x v="4"/>
          </reference>
          <reference field="14" count="6">
            <x v="1"/>
            <x v="7"/>
            <x v="14"/>
            <x v="28"/>
            <x v="32"/>
            <x v="46"/>
          </reference>
        </references>
      </pivotArea>
    </format>
    <format dxfId="1094">
      <pivotArea dataOnly="0" labelOnly="1" fieldPosition="0">
        <references count="2">
          <reference field="10" count="1" selected="0">
            <x v="5"/>
          </reference>
          <reference field="14" count="1">
            <x v="34"/>
          </reference>
        </references>
      </pivotArea>
    </format>
    <format dxfId="1093">
      <pivotArea dataOnly="0" labelOnly="1" fieldPosition="0">
        <references count="2">
          <reference field="10" count="1" selected="0">
            <x v="6"/>
          </reference>
          <reference field="14" count="2">
            <x v="29"/>
            <x v="53"/>
          </reference>
        </references>
      </pivotArea>
    </format>
    <format dxfId="1092">
      <pivotArea dataOnly="0" labelOnly="1" fieldPosition="0">
        <references count="2">
          <reference field="10" count="1" selected="0">
            <x v="7"/>
          </reference>
          <reference field="14" count="7">
            <x v="31"/>
            <x v="36"/>
            <x v="42"/>
            <x v="47"/>
            <x v="48"/>
            <x v="50"/>
            <x v="54"/>
          </reference>
        </references>
      </pivotArea>
    </format>
    <format dxfId="1091">
      <pivotArea dataOnly="0" labelOnly="1" fieldPosition="0">
        <references count="2">
          <reference field="10" count="1" selected="0">
            <x v="8"/>
          </reference>
          <reference field="14" count="1">
            <x v="40"/>
          </reference>
        </references>
      </pivotArea>
    </format>
    <format dxfId="1090">
      <pivotArea dataOnly="0" labelOnly="1" fieldPosition="0">
        <references count="2">
          <reference field="10" count="1" selected="0">
            <x v="9"/>
          </reference>
          <reference field="14" count="1">
            <x v="10"/>
          </reference>
        </references>
      </pivotArea>
    </format>
    <format dxfId="1089">
      <pivotArea dataOnly="0" labelOnly="1" fieldPosition="0">
        <references count="2">
          <reference field="10" count="1" selected="0">
            <x v="10"/>
          </reference>
          <reference field="14" count="4">
            <x v="13"/>
            <x v="22"/>
            <x v="23"/>
            <x v="51"/>
          </reference>
        </references>
      </pivotArea>
    </format>
    <format dxfId="1088">
      <pivotArea dataOnly="0" labelOnly="1" fieldPosition="0">
        <references count="2">
          <reference field="10" count="1" selected="0">
            <x v="11"/>
          </reference>
          <reference field="14" count="6">
            <x v="8"/>
            <x v="9"/>
            <x v="16"/>
            <x v="19"/>
            <x v="37"/>
            <x v="45"/>
          </reference>
        </references>
      </pivotArea>
    </format>
    <format dxfId="1087">
      <pivotArea dataOnly="0" labelOnly="1" fieldPosition="0">
        <references count="2">
          <reference field="10" count="1" selected="0">
            <x v="12"/>
          </reference>
          <reference field="14" count="11">
            <x v="2"/>
            <x v="3"/>
            <x v="20"/>
            <x v="25"/>
            <x v="26"/>
            <x v="27"/>
            <x v="35"/>
            <x v="39"/>
            <x v="44"/>
            <x v="49"/>
            <x v="55"/>
          </reference>
        </references>
      </pivotArea>
    </format>
    <format dxfId="1086">
      <pivotArea dataOnly="0" labelOnly="1" fieldPosition="0">
        <references count="2">
          <reference field="10" count="1" selected="0">
            <x v="13"/>
          </reference>
          <reference field="14" count="1">
            <x v="18"/>
          </reference>
        </references>
      </pivotArea>
    </format>
    <format dxfId="1085">
      <pivotArea dataOnly="0" labelOnly="1" fieldPosition="0">
        <references count="2">
          <reference field="10" count="1" selected="0">
            <x v="14"/>
          </reference>
          <reference field="14" count="1">
            <x v="52"/>
          </reference>
        </references>
      </pivotArea>
    </format>
    <format dxfId="1084">
      <pivotArea dataOnly="0" labelOnly="1" fieldPosition="0">
        <references count="2">
          <reference field="10" count="1" selected="0">
            <x v="15"/>
          </reference>
          <reference field="14" count="3">
            <x v="21"/>
            <x v="41"/>
            <x v="43"/>
          </reference>
        </references>
      </pivotArea>
    </format>
    <format dxfId="1083">
      <pivotArea dataOnly="0" labelOnly="1" fieldPosition="0">
        <references count="2">
          <reference field="10" count="1" selected="0">
            <x v="16"/>
          </reference>
          <reference field="14" count="1">
            <x v="17"/>
          </reference>
        </references>
      </pivotArea>
    </format>
    <format dxfId="1082">
      <pivotArea dataOnly="0" labelOnly="1" fieldPosition="0">
        <references count="3">
          <reference field="10" count="1" selected="0">
            <x v="0"/>
          </reference>
          <reference field="12" count="1">
            <x v="1"/>
          </reference>
          <reference field="14" count="1" selected="0">
            <x v="11"/>
          </reference>
        </references>
      </pivotArea>
    </format>
    <format dxfId="1081">
      <pivotArea dataOnly="0" labelOnly="1" fieldPosition="0">
        <references count="3">
          <reference field="10" count="1" selected="0">
            <x v="1"/>
          </reference>
          <reference field="12" count="1">
            <x v="6"/>
          </reference>
          <reference field="14" count="1" selected="0">
            <x v="15"/>
          </reference>
        </references>
      </pivotArea>
    </format>
    <format dxfId="1080">
      <pivotArea dataOnly="0" labelOnly="1" fieldPosition="0">
        <references count="3">
          <reference field="10" count="1" selected="0">
            <x v="1"/>
          </reference>
          <reference field="12" count="1">
            <x v="6"/>
          </reference>
          <reference field="14" count="1" selected="0">
            <x v="24"/>
          </reference>
        </references>
      </pivotArea>
    </format>
    <format dxfId="1079">
      <pivotArea dataOnly="0" labelOnly="1" fieldPosition="0">
        <references count="3">
          <reference field="10" count="1" selected="0">
            <x v="2"/>
          </reference>
          <reference field="12" count="1">
            <x v="7"/>
          </reference>
          <reference field="14" count="1" selected="0">
            <x v="0"/>
          </reference>
        </references>
      </pivotArea>
    </format>
    <format dxfId="1078">
      <pivotArea dataOnly="0" labelOnly="1" fieldPosition="0">
        <references count="3">
          <reference field="10" count="1" selected="0">
            <x v="3"/>
          </reference>
          <reference field="12" count="1">
            <x v="7"/>
          </reference>
          <reference field="14" count="1" selected="0">
            <x v="4"/>
          </reference>
        </references>
      </pivotArea>
    </format>
    <format dxfId="1077">
      <pivotArea dataOnly="0" labelOnly="1" fieldPosition="0">
        <references count="3">
          <reference field="10" count="1" selected="0">
            <x v="3"/>
          </reference>
          <reference field="12" count="1">
            <x v="7"/>
          </reference>
          <reference field="14" count="1" selected="0">
            <x v="5"/>
          </reference>
        </references>
      </pivotArea>
    </format>
    <format dxfId="1076">
      <pivotArea dataOnly="0" labelOnly="1" fieldPosition="0">
        <references count="3">
          <reference field="10" count="1" selected="0">
            <x v="3"/>
          </reference>
          <reference field="12" count="1">
            <x v="7"/>
          </reference>
          <reference field="14" count="1" selected="0">
            <x v="6"/>
          </reference>
        </references>
      </pivotArea>
    </format>
    <format dxfId="1075">
      <pivotArea dataOnly="0" labelOnly="1" fieldPosition="0">
        <references count="3">
          <reference field="10" count="1" selected="0">
            <x v="3"/>
          </reference>
          <reference field="12" count="1">
            <x v="7"/>
          </reference>
          <reference field="14" count="1" selected="0">
            <x v="12"/>
          </reference>
        </references>
      </pivotArea>
    </format>
    <format dxfId="1074">
      <pivotArea dataOnly="0" labelOnly="1" fieldPosition="0">
        <references count="3">
          <reference field="10" count="1" selected="0">
            <x v="3"/>
          </reference>
          <reference field="12" count="1">
            <x v="7"/>
          </reference>
          <reference field="14" count="1" selected="0">
            <x v="30"/>
          </reference>
        </references>
      </pivotArea>
    </format>
    <format dxfId="1073">
      <pivotArea dataOnly="0" labelOnly="1" fieldPosition="0">
        <references count="3">
          <reference field="10" count="1" selected="0">
            <x v="3"/>
          </reference>
          <reference field="12" count="1">
            <x v="7"/>
          </reference>
          <reference field="14" count="1" selected="0">
            <x v="33"/>
          </reference>
        </references>
      </pivotArea>
    </format>
    <format dxfId="1072">
      <pivotArea dataOnly="0" labelOnly="1" fieldPosition="0">
        <references count="3">
          <reference field="10" count="1" selected="0">
            <x v="3"/>
          </reference>
          <reference field="12" count="1">
            <x v="7"/>
          </reference>
          <reference field="14" count="1" selected="0">
            <x v="38"/>
          </reference>
        </references>
      </pivotArea>
    </format>
    <format dxfId="1071">
      <pivotArea dataOnly="0" labelOnly="1" fieldPosition="0">
        <references count="3">
          <reference field="10" count="1" selected="0">
            <x v="3"/>
          </reference>
          <reference field="12" count="1">
            <x v="7"/>
          </reference>
          <reference field="14" count="1" selected="0">
            <x v="56"/>
          </reference>
        </references>
      </pivotArea>
    </format>
    <format dxfId="1070">
      <pivotArea dataOnly="0" labelOnly="1" fieldPosition="0">
        <references count="3">
          <reference field="10" count="1" selected="0">
            <x v="4"/>
          </reference>
          <reference field="12" count="1">
            <x v="2"/>
          </reference>
          <reference field="14" count="1" selected="0">
            <x v="1"/>
          </reference>
        </references>
      </pivotArea>
    </format>
    <format dxfId="1069">
      <pivotArea dataOnly="0" labelOnly="1" fieldPosition="0">
        <references count="3">
          <reference field="10" count="1" selected="0">
            <x v="4"/>
          </reference>
          <reference field="12" count="1">
            <x v="2"/>
          </reference>
          <reference field="14" count="1" selected="0">
            <x v="7"/>
          </reference>
        </references>
      </pivotArea>
    </format>
    <format dxfId="1068">
      <pivotArea dataOnly="0" labelOnly="1" fieldPosition="0">
        <references count="3">
          <reference field="10" count="1" selected="0">
            <x v="4"/>
          </reference>
          <reference field="12" count="1">
            <x v="2"/>
          </reference>
          <reference field="14" count="1" selected="0">
            <x v="14"/>
          </reference>
        </references>
      </pivotArea>
    </format>
    <format dxfId="1067">
      <pivotArea dataOnly="0" labelOnly="1" fieldPosition="0">
        <references count="3">
          <reference field="10" count="1" selected="0">
            <x v="4"/>
          </reference>
          <reference field="12" count="1">
            <x v="2"/>
          </reference>
          <reference field="14" count="1" selected="0">
            <x v="28"/>
          </reference>
        </references>
      </pivotArea>
    </format>
    <format dxfId="1066">
      <pivotArea dataOnly="0" labelOnly="1" fieldPosition="0">
        <references count="3">
          <reference field="10" count="1" selected="0">
            <x v="4"/>
          </reference>
          <reference field="12" count="1">
            <x v="2"/>
          </reference>
          <reference field="14" count="1" selected="0">
            <x v="32"/>
          </reference>
        </references>
      </pivotArea>
    </format>
    <format dxfId="1065">
      <pivotArea dataOnly="0" labelOnly="1" fieldPosition="0">
        <references count="3">
          <reference field="10" count="1" selected="0">
            <x v="4"/>
          </reference>
          <reference field="12" count="1">
            <x v="5"/>
          </reference>
          <reference field="14" count="1" selected="0">
            <x v="46"/>
          </reference>
        </references>
      </pivotArea>
    </format>
    <format dxfId="1064">
      <pivotArea dataOnly="0" labelOnly="1" fieldPosition="0">
        <references count="3">
          <reference field="10" count="1" selected="0">
            <x v="5"/>
          </reference>
          <reference field="12" count="1">
            <x v="0"/>
          </reference>
          <reference field="14" count="1" selected="0">
            <x v="34"/>
          </reference>
        </references>
      </pivotArea>
    </format>
    <format dxfId="1063">
      <pivotArea dataOnly="0" labelOnly="1" fieldPosition="0">
        <references count="3">
          <reference field="10" count="1" selected="0">
            <x v="6"/>
          </reference>
          <reference field="12" count="1">
            <x v="4"/>
          </reference>
          <reference field="14" count="1" selected="0">
            <x v="29"/>
          </reference>
        </references>
      </pivotArea>
    </format>
    <format dxfId="1062">
      <pivotArea dataOnly="0" labelOnly="1" fieldPosition="0">
        <references count="3">
          <reference field="10" count="1" selected="0">
            <x v="6"/>
          </reference>
          <reference field="12" count="1">
            <x v="4"/>
          </reference>
          <reference field="14" count="1" selected="0">
            <x v="53"/>
          </reference>
        </references>
      </pivotArea>
    </format>
    <format dxfId="1061">
      <pivotArea dataOnly="0" labelOnly="1" fieldPosition="0">
        <references count="3">
          <reference field="10" count="1" selected="0">
            <x v="7"/>
          </reference>
          <reference field="12" count="1">
            <x v="5"/>
          </reference>
          <reference field="14" count="1" selected="0">
            <x v="31"/>
          </reference>
        </references>
      </pivotArea>
    </format>
    <format dxfId="1060">
      <pivotArea dataOnly="0" labelOnly="1" fieldPosition="0">
        <references count="3">
          <reference field="10" count="1" selected="0">
            <x v="7"/>
          </reference>
          <reference field="12" count="1">
            <x v="5"/>
          </reference>
          <reference field="14" count="1" selected="0">
            <x v="36"/>
          </reference>
        </references>
      </pivotArea>
    </format>
    <format dxfId="1059">
      <pivotArea dataOnly="0" labelOnly="1" fieldPosition="0">
        <references count="3">
          <reference field="10" count="1" selected="0">
            <x v="7"/>
          </reference>
          <reference field="12" count="1">
            <x v="5"/>
          </reference>
          <reference field="14" count="1" selected="0">
            <x v="42"/>
          </reference>
        </references>
      </pivotArea>
    </format>
    <format dxfId="1058">
      <pivotArea dataOnly="0" labelOnly="1" fieldPosition="0">
        <references count="3">
          <reference field="10" count="1" selected="0">
            <x v="7"/>
          </reference>
          <reference field="12" count="1">
            <x v="5"/>
          </reference>
          <reference field="14" count="1" selected="0">
            <x v="47"/>
          </reference>
        </references>
      </pivotArea>
    </format>
    <format dxfId="1057">
      <pivotArea dataOnly="0" labelOnly="1" fieldPosition="0">
        <references count="3">
          <reference field="10" count="1" selected="0">
            <x v="7"/>
          </reference>
          <reference field="12" count="1">
            <x v="5"/>
          </reference>
          <reference field="14" count="1" selected="0">
            <x v="48"/>
          </reference>
        </references>
      </pivotArea>
    </format>
    <format dxfId="1056">
      <pivotArea dataOnly="0" labelOnly="1" fieldPosition="0">
        <references count="3">
          <reference field="10" count="1" selected="0">
            <x v="7"/>
          </reference>
          <reference field="12" count="1">
            <x v="5"/>
          </reference>
          <reference field="14" count="1" selected="0">
            <x v="50"/>
          </reference>
        </references>
      </pivotArea>
    </format>
    <format dxfId="1055">
      <pivotArea dataOnly="0" labelOnly="1" fieldPosition="0">
        <references count="3">
          <reference field="10" count="1" selected="0">
            <x v="7"/>
          </reference>
          <reference field="12" count="1">
            <x v="3"/>
          </reference>
          <reference field="14" count="1" selected="0">
            <x v="54"/>
          </reference>
        </references>
      </pivotArea>
    </format>
    <format dxfId="1054">
      <pivotArea dataOnly="0" labelOnly="1" fieldPosition="0">
        <references count="3">
          <reference field="10" count="1" selected="0">
            <x v="8"/>
          </reference>
          <reference field="12" count="1">
            <x v="1"/>
          </reference>
          <reference field="14" count="1" selected="0">
            <x v="40"/>
          </reference>
        </references>
      </pivotArea>
    </format>
    <format dxfId="1053">
      <pivotArea dataOnly="0" labelOnly="1" fieldPosition="0">
        <references count="3">
          <reference field="10" count="1" selected="0">
            <x v="9"/>
          </reference>
          <reference field="12" count="1">
            <x v="1"/>
          </reference>
          <reference field="14" count="1" selected="0">
            <x v="10"/>
          </reference>
        </references>
      </pivotArea>
    </format>
    <format dxfId="1052">
      <pivotArea dataOnly="0" labelOnly="1" fieldPosition="0">
        <references count="3">
          <reference field="10" count="1" selected="0">
            <x v="10"/>
          </reference>
          <reference field="12" count="1">
            <x v="4"/>
          </reference>
          <reference field="14" count="1" selected="0">
            <x v="13"/>
          </reference>
        </references>
      </pivotArea>
    </format>
    <format dxfId="1051">
      <pivotArea dataOnly="0" labelOnly="1" fieldPosition="0">
        <references count="3">
          <reference field="10" count="1" selected="0">
            <x v="10"/>
          </reference>
          <reference field="12" count="1">
            <x v="4"/>
          </reference>
          <reference field="14" count="1" selected="0">
            <x v="22"/>
          </reference>
        </references>
      </pivotArea>
    </format>
    <format dxfId="1050">
      <pivotArea dataOnly="0" labelOnly="1" fieldPosition="0">
        <references count="3">
          <reference field="10" count="1" selected="0">
            <x v="10"/>
          </reference>
          <reference field="12" count="1">
            <x v="4"/>
          </reference>
          <reference field="14" count="1" selected="0">
            <x v="23"/>
          </reference>
        </references>
      </pivotArea>
    </format>
    <format dxfId="1049">
      <pivotArea dataOnly="0" labelOnly="1" fieldPosition="0">
        <references count="3">
          <reference field="10" count="1" selected="0">
            <x v="10"/>
          </reference>
          <reference field="12" count="1">
            <x v="4"/>
          </reference>
          <reference field="14" count="1" selected="0">
            <x v="51"/>
          </reference>
        </references>
      </pivotArea>
    </format>
    <format dxfId="1048">
      <pivotArea dataOnly="0" labelOnly="1" fieldPosition="0">
        <references count="3">
          <reference field="10" count="1" selected="0">
            <x v="11"/>
          </reference>
          <reference field="12" count="1">
            <x v="1"/>
          </reference>
          <reference field="14" count="1" selected="0">
            <x v="8"/>
          </reference>
        </references>
      </pivotArea>
    </format>
    <format dxfId="1047">
      <pivotArea dataOnly="0" labelOnly="1" fieldPosition="0">
        <references count="3">
          <reference field="10" count="1" selected="0">
            <x v="11"/>
          </reference>
          <reference field="12" count="1">
            <x v="7"/>
          </reference>
          <reference field="14" count="1" selected="0">
            <x v="9"/>
          </reference>
        </references>
      </pivotArea>
    </format>
    <format dxfId="1046">
      <pivotArea dataOnly="0" labelOnly="1" fieldPosition="0">
        <references count="3">
          <reference field="10" count="1" selected="0">
            <x v="11"/>
          </reference>
          <reference field="12" count="1">
            <x v="4"/>
          </reference>
          <reference field="14" count="1" selected="0">
            <x v="16"/>
          </reference>
        </references>
      </pivotArea>
    </format>
    <format dxfId="1045">
      <pivotArea dataOnly="0" labelOnly="1" fieldPosition="0">
        <references count="3">
          <reference field="10" count="1" selected="0">
            <x v="11"/>
          </reference>
          <reference field="12" count="1">
            <x v="4"/>
          </reference>
          <reference field="14" count="1" selected="0">
            <x v="19"/>
          </reference>
        </references>
      </pivotArea>
    </format>
    <format dxfId="1044">
      <pivotArea dataOnly="0" labelOnly="1" fieldPosition="0">
        <references count="3">
          <reference field="10" count="1" selected="0">
            <x v="11"/>
          </reference>
          <reference field="12" count="1">
            <x v="4"/>
          </reference>
          <reference field="14" count="1" selected="0">
            <x v="37"/>
          </reference>
        </references>
      </pivotArea>
    </format>
    <format dxfId="1043">
      <pivotArea dataOnly="0" labelOnly="1" fieldPosition="0">
        <references count="3">
          <reference field="10" count="1" selected="0">
            <x v="11"/>
          </reference>
          <reference field="12" count="1">
            <x v="7"/>
          </reference>
          <reference field="14" count="1" selected="0">
            <x v="45"/>
          </reference>
        </references>
      </pivotArea>
    </format>
    <format dxfId="1042">
      <pivotArea dataOnly="0" labelOnly="1" fieldPosition="0">
        <references count="3">
          <reference field="10" count="1" selected="0">
            <x v="12"/>
          </reference>
          <reference field="12" count="1">
            <x v="5"/>
          </reference>
          <reference field="14" count="1" selected="0">
            <x v="2"/>
          </reference>
        </references>
      </pivotArea>
    </format>
    <format dxfId="1041">
      <pivotArea dataOnly="0" labelOnly="1" fieldPosition="0">
        <references count="3">
          <reference field="10" count="1" selected="0">
            <x v="12"/>
          </reference>
          <reference field="12" count="1">
            <x v="1"/>
          </reference>
          <reference field="14" count="1" selected="0">
            <x v="3"/>
          </reference>
        </references>
      </pivotArea>
    </format>
    <format dxfId="1040">
      <pivotArea dataOnly="0" labelOnly="1" fieldPosition="0">
        <references count="3">
          <reference field="10" count="1" selected="0">
            <x v="12"/>
          </reference>
          <reference field="12" count="1">
            <x v="1"/>
          </reference>
          <reference field="14" count="1" selected="0">
            <x v="20"/>
          </reference>
        </references>
      </pivotArea>
    </format>
    <format dxfId="1039">
      <pivotArea dataOnly="0" labelOnly="1" fieldPosition="0">
        <references count="3">
          <reference field="10" count="1" selected="0">
            <x v="12"/>
          </reference>
          <reference field="12" count="1">
            <x v="5"/>
          </reference>
          <reference field="14" count="1" selected="0">
            <x v="25"/>
          </reference>
        </references>
      </pivotArea>
    </format>
    <format dxfId="1038">
      <pivotArea dataOnly="0" labelOnly="1" fieldPosition="0">
        <references count="3">
          <reference field="10" count="1" selected="0">
            <x v="12"/>
          </reference>
          <reference field="12" count="1">
            <x v="1"/>
          </reference>
          <reference field="14" count="1" selected="0">
            <x v="26"/>
          </reference>
        </references>
      </pivotArea>
    </format>
    <format dxfId="1037">
      <pivotArea dataOnly="0" labelOnly="1" fieldPosition="0">
        <references count="3">
          <reference field="10" count="1" selected="0">
            <x v="12"/>
          </reference>
          <reference field="12" count="1">
            <x v="1"/>
          </reference>
          <reference field="14" count="1" selected="0">
            <x v="27"/>
          </reference>
        </references>
      </pivotArea>
    </format>
    <format dxfId="1036">
      <pivotArea dataOnly="0" labelOnly="1" fieldPosition="0">
        <references count="3">
          <reference field="10" count="1" selected="0">
            <x v="12"/>
          </reference>
          <reference field="12" count="1">
            <x v="1"/>
          </reference>
          <reference field="14" count="1" selected="0">
            <x v="35"/>
          </reference>
        </references>
      </pivotArea>
    </format>
    <format dxfId="1035">
      <pivotArea dataOnly="0" labelOnly="1" fieldPosition="0">
        <references count="3">
          <reference field="10" count="1" selected="0">
            <x v="12"/>
          </reference>
          <reference field="12" count="1">
            <x v="1"/>
          </reference>
          <reference field="14" count="1" selected="0">
            <x v="39"/>
          </reference>
        </references>
      </pivotArea>
    </format>
    <format dxfId="1034">
      <pivotArea dataOnly="0" labelOnly="1" fieldPosition="0">
        <references count="3">
          <reference field="10" count="1" selected="0">
            <x v="12"/>
          </reference>
          <reference field="12" count="1">
            <x v="1"/>
          </reference>
          <reference field="14" count="1" selected="0">
            <x v="44"/>
          </reference>
        </references>
      </pivotArea>
    </format>
    <format dxfId="1033">
      <pivotArea dataOnly="0" labelOnly="1" fieldPosition="0">
        <references count="3">
          <reference field="10" count="1" selected="0">
            <x v="12"/>
          </reference>
          <reference field="12" count="1">
            <x v="5"/>
          </reference>
          <reference field="14" count="1" selected="0">
            <x v="49"/>
          </reference>
        </references>
      </pivotArea>
    </format>
    <format dxfId="1032">
      <pivotArea dataOnly="0" labelOnly="1" fieldPosition="0">
        <references count="3">
          <reference field="10" count="1" selected="0">
            <x v="12"/>
          </reference>
          <reference field="12" count="1">
            <x v="1"/>
          </reference>
          <reference field="14" count="1" selected="0">
            <x v="55"/>
          </reference>
        </references>
      </pivotArea>
    </format>
    <format dxfId="1031">
      <pivotArea dataOnly="0" labelOnly="1" fieldPosition="0">
        <references count="3">
          <reference field="10" count="1" selected="0">
            <x v="13"/>
          </reference>
          <reference field="12" count="1">
            <x v="1"/>
          </reference>
          <reference field="14" count="1" selected="0">
            <x v="18"/>
          </reference>
        </references>
      </pivotArea>
    </format>
    <format dxfId="1030">
      <pivotArea dataOnly="0" labelOnly="1" fieldPosition="0">
        <references count="3">
          <reference field="10" count="1" selected="0">
            <x v="14"/>
          </reference>
          <reference field="12" count="1">
            <x v="1"/>
          </reference>
          <reference field="14" count="1" selected="0">
            <x v="52"/>
          </reference>
        </references>
      </pivotArea>
    </format>
    <format dxfId="1029">
      <pivotArea dataOnly="0" labelOnly="1" fieldPosition="0">
        <references count="3">
          <reference field="10" count="1" selected="0">
            <x v="15"/>
          </reference>
          <reference field="12" count="1">
            <x v="4"/>
          </reference>
          <reference field="14" count="1" selected="0">
            <x v="21"/>
          </reference>
        </references>
      </pivotArea>
    </format>
    <format dxfId="1028">
      <pivotArea dataOnly="0" labelOnly="1" fieldPosition="0">
        <references count="3">
          <reference field="10" count="1" selected="0">
            <x v="15"/>
          </reference>
          <reference field="12" count="1">
            <x v="4"/>
          </reference>
          <reference field="14" count="1" selected="0">
            <x v="41"/>
          </reference>
        </references>
      </pivotArea>
    </format>
    <format dxfId="1027">
      <pivotArea dataOnly="0" labelOnly="1" fieldPosition="0">
        <references count="3">
          <reference field="10" count="1" selected="0">
            <x v="15"/>
          </reference>
          <reference field="12" count="1">
            <x v="4"/>
          </reference>
          <reference field="14" count="1" selected="0">
            <x v="43"/>
          </reference>
        </references>
      </pivotArea>
    </format>
    <format dxfId="1026">
      <pivotArea dataOnly="0" labelOnly="1" fieldPosition="0">
        <references count="3">
          <reference field="10" count="1" selected="0">
            <x v="16"/>
          </reference>
          <reference field="12" count="1">
            <x v="0"/>
          </reference>
          <reference field="14" count="1" selected="0">
            <x v="17"/>
          </reference>
        </references>
      </pivotArea>
    </format>
    <format dxfId="1025">
      <pivotArea dataOnly="0" labelOnly="1" fieldPosition="0">
        <references count="4">
          <reference field="10" count="1" selected="0">
            <x v="0"/>
          </reference>
          <reference field="12" count="1" selected="0">
            <x v="1"/>
          </reference>
          <reference field="14" count="1" selected="0">
            <x v="11"/>
          </reference>
          <reference field="20" count="1">
            <x v="114"/>
          </reference>
        </references>
      </pivotArea>
    </format>
    <format dxfId="1024">
      <pivotArea dataOnly="0" labelOnly="1" fieldPosition="0">
        <references count="4">
          <reference field="10" count="1" selected="0">
            <x v="1"/>
          </reference>
          <reference field="12" count="1" selected="0">
            <x v="6"/>
          </reference>
          <reference field="14" count="1" selected="0">
            <x v="15"/>
          </reference>
          <reference field="20" count="4">
            <x v="65"/>
            <x v="75"/>
            <x v="102"/>
            <x v="109"/>
          </reference>
        </references>
      </pivotArea>
    </format>
    <format dxfId="1023">
      <pivotArea dataOnly="0" labelOnly="1" fieldPosition="0">
        <references count="4">
          <reference field="10" count="1" selected="0">
            <x v="1"/>
          </reference>
          <reference field="12" count="1" selected="0">
            <x v="6"/>
          </reference>
          <reference field="14" count="1" selected="0">
            <x v="24"/>
          </reference>
          <reference field="20" count="14">
            <x v="24"/>
            <x v="25"/>
            <x v="47"/>
            <x v="50"/>
            <x v="51"/>
            <x v="57"/>
            <x v="63"/>
            <x v="77"/>
            <x v="80"/>
            <x v="101"/>
            <x v="103"/>
            <x v="113"/>
            <x v="122"/>
            <x v="124"/>
          </reference>
        </references>
      </pivotArea>
    </format>
    <format dxfId="1022">
      <pivotArea dataOnly="0" labelOnly="1" fieldPosition="0">
        <references count="4">
          <reference field="10" count="1" selected="0">
            <x v="2"/>
          </reference>
          <reference field="12" count="1" selected="0">
            <x v="7"/>
          </reference>
          <reference field="14" count="1" selected="0">
            <x v="0"/>
          </reference>
          <reference field="20" count="1">
            <x v="114"/>
          </reference>
        </references>
      </pivotArea>
    </format>
    <format dxfId="1021">
      <pivotArea dataOnly="0" labelOnly="1" fieldPosition="0">
        <references count="4">
          <reference field="10" count="1" selected="0">
            <x v="3"/>
          </reference>
          <reference field="12" count="1" selected="0">
            <x v="7"/>
          </reference>
          <reference field="14" count="1" selected="0">
            <x v="4"/>
          </reference>
          <reference field="20" count="4">
            <x v="38"/>
            <x v="117"/>
            <x v="119"/>
            <x v="138"/>
          </reference>
        </references>
      </pivotArea>
    </format>
    <format dxfId="1020">
      <pivotArea dataOnly="0" labelOnly="1" fieldPosition="0">
        <references count="4">
          <reference field="10" count="1" selected="0">
            <x v="3"/>
          </reference>
          <reference field="12" count="1" selected="0">
            <x v="7"/>
          </reference>
          <reference field="14" count="1" selected="0">
            <x v="5"/>
          </reference>
          <reference field="20" count="2">
            <x v="105"/>
            <x v="120"/>
          </reference>
        </references>
      </pivotArea>
    </format>
    <format dxfId="1019">
      <pivotArea dataOnly="0" labelOnly="1" fieldPosition="0">
        <references count="4">
          <reference field="10" count="1" selected="0">
            <x v="3"/>
          </reference>
          <reference field="12" count="1" selected="0">
            <x v="7"/>
          </reference>
          <reference field="14" count="1" selected="0">
            <x v="6"/>
          </reference>
          <reference field="20" count="1">
            <x v="117"/>
          </reference>
        </references>
      </pivotArea>
    </format>
    <format dxfId="1018">
      <pivotArea dataOnly="0" labelOnly="1" fieldPosition="0">
        <references count="4">
          <reference field="10" count="1" selected="0">
            <x v="3"/>
          </reference>
          <reference field="12" count="1" selected="0">
            <x v="7"/>
          </reference>
          <reference field="14" count="1" selected="0">
            <x v="12"/>
          </reference>
          <reference field="20" count="3">
            <x v="76"/>
            <x v="105"/>
            <x v="117"/>
          </reference>
        </references>
      </pivotArea>
    </format>
    <format dxfId="1017">
      <pivotArea dataOnly="0" labelOnly="1" fieldPosition="0">
        <references count="4">
          <reference field="10" count="1" selected="0">
            <x v="3"/>
          </reference>
          <reference field="12" count="1" selected="0">
            <x v="7"/>
          </reference>
          <reference field="14" count="1" selected="0">
            <x v="30"/>
          </reference>
          <reference field="20" count="1">
            <x v="117"/>
          </reference>
        </references>
      </pivotArea>
    </format>
    <format dxfId="1016">
      <pivotArea dataOnly="0" labelOnly="1" fieldPosition="0">
        <references count="4">
          <reference field="10" count="1" selected="0">
            <x v="3"/>
          </reference>
          <reference field="12" count="1" selected="0">
            <x v="7"/>
          </reference>
          <reference field="14" count="1" selected="0">
            <x v="33"/>
          </reference>
          <reference field="20" count="5">
            <x v="38"/>
            <x v="42"/>
            <x v="52"/>
            <x v="67"/>
            <x v="105"/>
          </reference>
        </references>
      </pivotArea>
    </format>
    <format dxfId="1015">
      <pivotArea dataOnly="0" labelOnly="1" fieldPosition="0">
        <references count="4">
          <reference field="10" count="1" selected="0">
            <x v="3"/>
          </reference>
          <reference field="12" count="1" selected="0">
            <x v="7"/>
          </reference>
          <reference field="14" count="1" selected="0">
            <x v="38"/>
          </reference>
          <reference field="20" count="1">
            <x v="118"/>
          </reference>
        </references>
      </pivotArea>
    </format>
    <format dxfId="1014">
      <pivotArea dataOnly="0" labelOnly="1" fieldPosition="0">
        <references count="4">
          <reference field="10" count="1" selected="0">
            <x v="3"/>
          </reference>
          <reference field="12" count="1" selected="0">
            <x v="7"/>
          </reference>
          <reference field="14" count="1" selected="0">
            <x v="56"/>
          </reference>
          <reference field="20" count="1">
            <x v="117"/>
          </reference>
        </references>
      </pivotArea>
    </format>
    <format dxfId="1013">
      <pivotArea dataOnly="0" labelOnly="1" fieldPosition="0">
        <references count="4">
          <reference field="10" count="1" selected="0">
            <x v="4"/>
          </reference>
          <reference field="12" count="1" selected="0">
            <x v="2"/>
          </reference>
          <reference field="14" count="1" selected="0">
            <x v="1"/>
          </reference>
          <reference field="20" count="14">
            <x v="26"/>
            <x v="28"/>
            <x v="29"/>
            <x v="32"/>
            <x v="34"/>
            <x v="48"/>
            <x v="52"/>
            <x v="70"/>
            <x v="71"/>
            <x v="105"/>
            <x v="123"/>
            <x v="128"/>
            <x v="131"/>
            <x v="138"/>
          </reference>
        </references>
      </pivotArea>
    </format>
    <format dxfId="1012">
      <pivotArea dataOnly="0" labelOnly="1" fieldPosition="0">
        <references count="4">
          <reference field="10" count="1" selected="0">
            <x v="4"/>
          </reference>
          <reference field="12" count="1" selected="0">
            <x v="2"/>
          </reference>
          <reference field="14" count="1" selected="0">
            <x v="7"/>
          </reference>
          <reference field="20" count="2">
            <x v="105"/>
            <x v="117"/>
          </reference>
        </references>
      </pivotArea>
    </format>
    <format dxfId="1011">
      <pivotArea dataOnly="0" labelOnly="1" fieldPosition="0">
        <references count="4">
          <reference field="10" count="1" selected="0">
            <x v="4"/>
          </reference>
          <reference field="12" count="1" selected="0">
            <x v="2"/>
          </reference>
          <reference field="14" count="1" selected="0">
            <x v="14"/>
          </reference>
          <reference field="20" count="1">
            <x v="116"/>
          </reference>
        </references>
      </pivotArea>
    </format>
    <format dxfId="1010">
      <pivotArea dataOnly="0" labelOnly="1" fieldPosition="0">
        <references count="4">
          <reference field="10" count="1" selected="0">
            <x v="4"/>
          </reference>
          <reference field="12" count="1" selected="0">
            <x v="2"/>
          </reference>
          <reference field="14" count="1" selected="0">
            <x v="28"/>
          </reference>
          <reference field="20" count="1">
            <x v="116"/>
          </reference>
        </references>
      </pivotArea>
    </format>
    <format dxfId="1009">
      <pivotArea dataOnly="0" labelOnly="1" fieldPosition="0">
        <references count="4">
          <reference field="10" count="1" selected="0">
            <x v="4"/>
          </reference>
          <reference field="12" count="1" selected="0">
            <x v="2"/>
          </reference>
          <reference field="14" count="1" selected="0">
            <x v="32"/>
          </reference>
          <reference field="20" count="2">
            <x v="40"/>
            <x v="116"/>
          </reference>
        </references>
      </pivotArea>
    </format>
    <format dxfId="1008">
      <pivotArea dataOnly="0" labelOnly="1" fieldPosition="0">
        <references count="4">
          <reference field="10" count="1" selected="0">
            <x v="4"/>
          </reference>
          <reference field="12" count="1" selected="0">
            <x v="5"/>
          </reference>
          <reference field="14" count="1" selected="0">
            <x v="46"/>
          </reference>
          <reference field="20" count="4">
            <x v="26"/>
            <x v="48"/>
            <x v="52"/>
            <x v="95"/>
          </reference>
        </references>
      </pivotArea>
    </format>
    <format dxfId="1007">
      <pivotArea dataOnly="0" labelOnly="1" fieldPosition="0">
        <references count="4">
          <reference field="10" count="1" selected="0">
            <x v="5"/>
          </reference>
          <reference field="12" count="1" selected="0">
            <x v="0"/>
          </reference>
          <reference field="14" count="1" selected="0">
            <x v="34"/>
          </reference>
          <reference field="20" count="11">
            <x v="23"/>
            <x v="25"/>
            <x v="26"/>
            <x v="40"/>
            <x v="45"/>
            <x v="80"/>
            <x v="105"/>
            <x v="114"/>
            <x v="117"/>
            <x v="138"/>
            <x v="140"/>
          </reference>
        </references>
      </pivotArea>
    </format>
    <format dxfId="1006">
      <pivotArea dataOnly="0" labelOnly="1" fieldPosition="0">
        <references count="4">
          <reference field="10" count="1" selected="0">
            <x v="6"/>
          </reference>
          <reference field="12" count="1" selected="0">
            <x v="4"/>
          </reference>
          <reference field="14" count="1" selected="0">
            <x v="29"/>
          </reference>
          <reference field="20" count="24">
            <x v="20"/>
            <x v="33"/>
            <x v="35"/>
            <x v="36"/>
            <x v="38"/>
            <x v="48"/>
            <x v="52"/>
            <x v="55"/>
            <x v="59"/>
            <x v="61"/>
            <x v="62"/>
            <x v="63"/>
            <x v="64"/>
            <x v="65"/>
            <x v="86"/>
            <x v="90"/>
            <x v="91"/>
            <x v="122"/>
            <x v="124"/>
            <x v="125"/>
            <x v="126"/>
            <x v="127"/>
            <x v="136"/>
            <x v="138"/>
          </reference>
        </references>
      </pivotArea>
    </format>
    <format dxfId="1005">
      <pivotArea dataOnly="0" labelOnly="1" fieldPosition="0">
        <references count="4">
          <reference field="10" count="1" selected="0">
            <x v="6"/>
          </reference>
          <reference field="12" count="1" selected="0">
            <x v="4"/>
          </reference>
          <reference field="14" count="1" selected="0">
            <x v="53"/>
          </reference>
          <reference field="20" count="9">
            <x v="68"/>
            <x v="74"/>
            <x v="75"/>
            <x v="77"/>
            <x v="80"/>
            <x v="136"/>
            <x v="139"/>
            <x v="142"/>
            <x v="143"/>
          </reference>
        </references>
      </pivotArea>
    </format>
    <format dxfId="1004">
      <pivotArea dataOnly="0" labelOnly="1" fieldPosition="0">
        <references count="4">
          <reference field="10" count="1" selected="0">
            <x v="7"/>
          </reference>
          <reference field="12" count="1" selected="0">
            <x v="5"/>
          </reference>
          <reference field="14" count="1" selected="0">
            <x v="31"/>
          </reference>
          <reference field="20" count="5">
            <x v="48"/>
            <x v="77"/>
            <x v="144"/>
            <x v="145"/>
            <x v="146"/>
          </reference>
        </references>
      </pivotArea>
    </format>
    <format dxfId="1003">
      <pivotArea dataOnly="0" labelOnly="1" fieldPosition="0">
        <references count="4">
          <reference field="10" count="1" selected="0">
            <x v="7"/>
          </reference>
          <reference field="12" count="1" selected="0">
            <x v="5"/>
          </reference>
          <reference field="14" count="1" selected="0">
            <x v="36"/>
          </reference>
          <reference field="20" count="3">
            <x v="144"/>
            <x v="145"/>
            <x v="146"/>
          </reference>
        </references>
      </pivotArea>
    </format>
    <format dxfId="1002">
      <pivotArea dataOnly="0" labelOnly="1" fieldPosition="0">
        <references count="4">
          <reference field="10" count="1" selected="0">
            <x v="7"/>
          </reference>
          <reference field="12" count="1" selected="0">
            <x v="5"/>
          </reference>
          <reference field="14" count="1" selected="0">
            <x v="42"/>
          </reference>
          <reference field="20" count="3">
            <x v="22"/>
            <x v="48"/>
            <x v="96"/>
          </reference>
        </references>
      </pivotArea>
    </format>
    <format dxfId="1001">
      <pivotArea dataOnly="0" labelOnly="1" fieldPosition="0">
        <references count="4">
          <reference field="10" count="1" selected="0">
            <x v="7"/>
          </reference>
          <reference field="12" count="1" selected="0">
            <x v="5"/>
          </reference>
          <reference field="14" count="1" selected="0">
            <x v="47"/>
          </reference>
          <reference field="20" count="5">
            <x v="22"/>
            <x v="35"/>
            <x v="48"/>
            <x v="52"/>
            <x v="60"/>
          </reference>
        </references>
      </pivotArea>
    </format>
    <format dxfId="1000">
      <pivotArea dataOnly="0" labelOnly="1" fieldPosition="0">
        <references count="4">
          <reference field="10" count="1" selected="0">
            <x v="7"/>
          </reference>
          <reference field="12" count="1" selected="0">
            <x v="5"/>
          </reference>
          <reference field="14" count="1" selected="0">
            <x v="48"/>
          </reference>
          <reference field="20" count="13">
            <x v="22"/>
            <x v="30"/>
            <x v="31"/>
            <x v="36"/>
            <x v="38"/>
            <x v="48"/>
            <x v="52"/>
            <x v="58"/>
            <x v="70"/>
            <x v="78"/>
            <x v="132"/>
            <x v="134"/>
            <x v="138"/>
          </reference>
        </references>
      </pivotArea>
    </format>
    <format dxfId="999">
      <pivotArea dataOnly="0" labelOnly="1" fieldPosition="0">
        <references count="4">
          <reference field="10" count="1" selected="0">
            <x v="7"/>
          </reference>
          <reference field="12" count="1" selected="0">
            <x v="5"/>
          </reference>
          <reference field="14" count="1" selected="0">
            <x v="50"/>
          </reference>
          <reference field="20" count="24">
            <x v="22"/>
            <x v="31"/>
            <x v="35"/>
            <x v="37"/>
            <x v="38"/>
            <x v="40"/>
            <x v="41"/>
            <x v="42"/>
            <x v="44"/>
            <x v="47"/>
            <x v="48"/>
            <x v="52"/>
            <x v="80"/>
            <x v="92"/>
            <x v="94"/>
            <x v="95"/>
            <x v="96"/>
            <x v="122"/>
            <x v="128"/>
            <x v="129"/>
            <x v="133"/>
            <x v="135"/>
            <x v="137"/>
            <x v="139"/>
          </reference>
        </references>
      </pivotArea>
    </format>
    <format dxfId="998">
      <pivotArea dataOnly="0" labelOnly="1" fieldPosition="0">
        <references count="4">
          <reference field="10" count="1" selected="0">
            <x v="7"/>
          </reference>
          <reference field="12" count="1" selected="0">
            <x v="3"/>
          </reference>
          <reference field="14" count="1" selected="0">
            <x v="54"/>
          </reference>
          <reference field="20" count="20">
            <x v="30"/>
            <x v="31"/>
            <x v="35"/>
            <x v="36"/>
            <x v="38"/>
            <x v="39"/>
            <x v="43"/>
            <x v="44"/>
            <x v="48"/>
            <x v="52"/>
            <x v="58"/>
            <x v="60"/>
            <x v="70"/>
            <x v="72"/>
            <x v="73"/>
            <x v="79"/>
            <x v="80"/>
            <x v="95"/>
            <x v="108"/>
            <x v="132"/>
          </reference>
        </references>
      </pivotArea>
    </format>
    <format dxfId="997">
      <pivotArea dataOnly="0" labelOnly="1" fieldPosition="0">
        <references count="4">
          <reference field="10" count="1" selected="0">
            <x v="8"/>
          </reference>
          <reference field="12" count="1" selected="0">
            <x v="1"/>
          </reference>
          <reference field="14" count="1" selected="0">
            <x v="40"/>
          </reference>
          <reference field="20" count="1">
            <x v="114"/>
          </reference>
        </references>
      </pivotArea>
    </format>
    <format dxfId="996">
      <pivotArea dataOnly="0" labelOnly="1" fieldPosition="0">
        <references count="4">
          <reference field="10" count="1" selected="0">
            <x v="9"/>
          </reference>
          <reference field="12" count="1" selected="0">
            <x v="1"/>
          </reference>
          <reference field="14" count="1" selected="0">
            <x v="10"/>
          </reference>
          <reference field="20" count="1">
            <x v="114"/>
          </reference>
        </references>
      </pivotArea>
    </format>
    <format dxfId="995">
      <pivotArea dataOnly="0" labelOnly="1" fieldPosition="0">
        <references count="4">
          <reference field="10" count="1" selected="0">
            <x v="10"/>
          </reference>
          <reference field="12" count="1" selected="0">
            <x v="4"/>
          </reference>
          <reference field="14" count="1" selected="0">
            <x v="13"/>
          </reference>
          <reference field="20" count="50">
            <x v="17"/>
            <x v="20"/>
            <x v="21"/>
            <x v="22"/>
            <x v="25"/>
            <x v="30"/>
            <x v="31"/>
            <x v="33"/>
            <x v="34"/>
            <x v="35"/>
            <x v="36"/>
            <x v="38"/>
            <x v="40"/>
            <x v="44"/>
            <x v="46"/>
            <x v="47"/>
            <x v="48"/>
            <x v="52"/>
            <x v="53"/>
            <x v="55"/>
            <x v="56"/>
            <x v="58"/>
            <x v="59"/>
            <x v="60"/>
            <x v="61"/>
            <x v="63"/>
            <x v="65"/>
            <x v="67"/>
            <x v="68"/>
            <x v="69"/>
            <x v="71"/>
            <x v="72"/>
            <x v="73"/>
            <x v="74"/>
            <x v="75"/>
            <x v="78"/>
            <x v="81"/>
            <x v="84"/>
            <x v="85"/>
            <x v="87"/>
            <x v="89"/>
            <x v="90"/>
            <x v="93"/>
            <x v="95"/>
            <x v="98"/>
            <x v="105"/>
            <x v="106"/>
            <x v="108"/>
            <x v="109"/>
            <x v="113"/>
          </reference>
        </references>
      </pivotArea>
    </format>
    <format dxfId="994">
      <pivotArea dataOnly="0" labelOnly="1" fieldPosition="0">
        <references count="4">
          <reference field="10" count="1" selected="0">
            <x v="10"/>
          </reference>
          <reference field="12" count="1" selected="0">
            <x v="4"/>
          </reference>
          <reference field="14" count="1" selected="0">
            <x v="13"/>
          </reference>
          <reference field="20" count="7">
            <x v="122"/>
            <x v="123"/>
            <x v="125"/>
            <x v="126"/>
            <x v="130"/>
            <x v="135"/>
            <x v="142"/>
          </reference>
        </references>
      </pivotArea>
    </format>
    <format dxfId="993">
      <pivotArea dataOnly="0" labelOnly="1" fieldPosition="0">
        <references count="4">
          <reference field="10" count="1" selected="0">
            <x v="10"/>
          </reference>
          <reference field="12" count="1" selected="0">
            <x v="4"/>
          </reference>
          <reference field="14" count="1" selected="0">
            <x v="22"/>
          </reference>
          <reference field="20" count="1">
            <x v="46"/>
          </reference>
        </references>
      </pivotArea>
    </format>
    <format dxfId="992">
      <pivotArea dataOnly="0" labelOnly="1" fieldPosition="0">
        <references count="4">
          <reference field="10" count="1" selected="0">
            <x v="10"/>
          </reference>
          <reference field="12" count="1" selected="0">
            <x v="4"/>
          </reference>
          <reference field="14" count="1" selected="0">
            <x v="23"/>
          </reference>
          <reference field="20" count="1">
            <x v="46"/>
          </reference>
        </references>
      </pivotArea>
    </format>
    <format dxfId="991">
      <pivotArea dataOnly="0" labelOnly="1" fieldPosition="0">
        <references count="4">
          <reference field="10" count="1" selected="0">
            <x v="10"/>
          </reference>
          <reference field="12" count="1" selected="0">
            <x v="4"/>
          </reference>
          <reference field="14" count="1" selected="0">
            <x v="51"/>
          </reference>
          <reference field="20" count="18">
            <x v="0"/>
            <x v="1"/>
            <x v="2"/>
            <x v="3"/>
            <x v="4"/>
            <x v="5"/>
            <x v="6"/>
            <x v="7"/>
            <x v="8"/>
            <x v="9"/>
            <x v="10"/>
            <x v="11"/>
            <x v="12"/>
            <x v="13"/>
            <x v="14"/>
            <x v="15"/>
            <x v="16"/>
            <x v="81"/>
          </reference>
        </references>
      </pivotArea>
    </format>
    <format dxfId="990">
      <pivotArea dataOnly="0" labelOnly="1" fieldPosition="0">
        <references count="4">
          <reference field="10" count="1" selected="0">
            <x v="11"/>
          </reference>
          <reference field="12" count="1" selected="0">
            <x v="1"/>
          </reference>
          <reference field="14" count="1" selected="0">
            <x v="8"/>
          </reference>
          <reference field="20" count="2">
            <x v="117"/>
            <x v="120"/>
          </reference>
        </references>
      </pivotArea>
    </format>
    <format dxfId="989">
      <pivotArea dataOnly="0" labelOnly="1" fieldPosition="0">
        <references count="4">
          <reference field="10" count="1" selected="0">
            <x v="11"/>
          </reference>
          <reference field="12" count="1" selected="0">
            <x v="7"/>
          </reference>
          <reference field="14" count="1" selected="0">
            <x v="9"/>
          </reference>
          <reference field="20" count="4">
            <x v="25"/>
            <x v="71"/>
            <x v="96"/>
            <x v="105"/>
          </reference>
        </references>
      </pivotArea>
    </format>
    <format dxfId="988">
      <pivotArea dataOnly="0" labelOnly="1" fieldPosition="0">
        <references count="4">
          <reference field="10" count="1" selected="0">
            <x v="11"/>
          </reference>
          <reference field="12" count="1" selected="0">
            <x v="4"/>
          </reference>
          <reference field="14" count="1" selected="0">
            <x v="16"/>
          </reference>
          <reference field="20" count="5">
            <x v="65"/>
            <x v="80"/>
            <x v="97"/>
            <x v="99"/>
            <x v="100"/>
          </reference>
        </references>
      </pivotArea>
    </format>
    <format dxfId="987">
      <pivotArea dataOnly="0" labelOnly="1" fieldPosition="0">
        <references count="4">
          <reference field="10" count="1" selected="0">
            <x v="11"/>
          </reference>
          <reference field="12" count="1" selected="0">
            <x v="4"/>
          </reference>
          <reference field="14" count="1" selected="0">
            <x v="19"/>
          </reference>
          <reference field="20" count="4">
            <x v="47"/>
            <x v="77"/>
            <x v="101"/>
            <x v="103"/>
          </reference>
        </references>
      </pivotArea>
    </format>
    <format dxfId="986">
      <pivotArea dataOnly="0" labelOnly="1" fieldPosition="0">
        <references count="4">
          <reference field="10" count="1" selected="0">
            <x v="11"/>
          </reference>
          <reference field="12" count="1" selected="0">
            <x v="4"/>
          </reference>
          <reference field="14" count="1" selected="0">
            <x v="37"/>
          </reference>
          <reference field="20" count="3">
            <x v="25"/>
            <x v="80"/>
            <x v="136"/>
          </reference>
        </references>
      </pivotArea>
    </format>
    <format dxfId="985">
      <pivotArea dataOnly="0" labelOnly="1" fieldPosition="0">
        <references count="4">
          <reference field="10" count="1" selected="0">
            <x v="11"/>
          </reference>
          <reference field="12" count="1" selected="0">
            <x v="7"/>
          </reference>
          <reference field="14" count="1" selected="0">
            <x v="45"/>
          </reference>
          <reference field="20" count="4">
            <x v="25"/>
            <x v="71"/>
            <x v="96"/>
            <x v="105"/>
          </reference>
        </references>
      </pivotArea>
    </format>
    <format dxfId="984">
      <pivotArea dataOnly="0" labelOnly="1" fieldPosition="0">
        <references count="4">
          <reference field="10" count="1" selected="0">
            <x v="12"/>
          </reference>
          <reference field="12" count="1" selected="0">
            <x v="5"/>
          </reference>
          <reference field="14" count="1" selected="0">
            <x v="2"/>
          </reference>
          <reference field="20" count="12">
            <x v="19"/>
            <x v="25"/>
            <x v="27"/>
            <x v="35"/>
            <x v="36"/>
            <x v="47"/>
            <x v="53"/>
            <x v="56"/>
            <x v="90"/>
            <x v="95"/>
            <x v="105"/>
            <x v="124"/>
          </reference>
        </references>
      </pivotArea>
    </format>
    <format dxfId="983">
      <pivotArea dataOnly="0" labelOnly="1" fieldPosition="0">
        <references count="4">
          <reference field="10" count="1" selected="0">
            <x v="12"/>
          </reference>
          <reference field="12" count="1" selected="0">
            <x v="1"/>
          </reference>
          <reference field="14" count="1" selected="0">
            <x v="3"/>
          </reference>
          <reference field="20" count="1">
            <x v="120"/>
          </reference>
        </references>
      </pivotArea>
    </format>
    <format dxfId="982">
      <pivotArea dataOnly="0" labelOnly="1" fieldPosition="0">
        <references count="4">
          <reference field="10" count="1" selected="0">
            <x v="12"/>
          </reference>
          <reference field="12" count="1" selected="0">
            <x v="1"/>
          </reference>
          <reference field="14" count="1" selected="0">
            <x v="20"/>
          </reference>
          <reference field="20" count="11">
            <x v="17"/>
            <x v="74"/>
            <x v="80"/>
            <x v="81"/>
            <x v="101"/>
            <x v="103"/>
            <x v="104"/>
            <x v="105"/>
            <x v="108"/>
            <x v="124"/>
            <x v="141"/>
          </reference>
        </references>
      </pivotArea>
    </format>
    <format dxfId="981">
      <pivotArea dataOnly="0" labelOnly="1" fieldPosition="0">
        <references count="4">
          <reference field="10" count="1" selected="0">
            <x v="12"/>
          </reference>
          <reference field="12" count="1" selected="0">
            <x v="5"/>
          </reference>
          <reference field="14" count="1" selected="0">
            <x v="25"/>
          </reference>
          <reference field="20" count="6">
            <x v="41"/>
            <x v="42"/>
            <x v="48"/>
            <x v="52"/>
            <x v="136"/>
            <x v="139"/>
          </reference>
        </references>
      </pivotArea>
    </format>
    <format dxfId="980">
      <pivotArea dataOnly="0" labelOnly="1" fieldPosition="0">
        <references count="4">
          <reference field="10" count="1" selected="0">
            <x v="12"/>
          </reference>
          <reference field="12" count="1" selected="0">
            <x v="1"/>
          </reference>
          <reference field="14" count="1" selected="0">
            <x v="26"/>
          </reference>
          <reference field="20" count="11">
            <x v="23"/>
            <x v="30"/>
            <x v="31"/>
            <x v="33"/>
            <x v="36"/>
            <x v="38"/>
            <x v="46"/>
            <x v="48"/>
            <x v="69"/>
            <x v="80"/>
            <x v="105"/>
          </reference>
        </references>
      </pivotArea>
    </format>
    <format dxfId="979">
      <pivotArea dataOnly="0" labelOnly="1" fieldPosition="0">
        <references count="4">
          <reference field="10" count="1" selected="0">
            <x v="12"/>
          </reference>
          <reference field="12" count="1" selected="0">
            <x v="1"/>
          </reference>
          <reference field="14" count="1" selected="0">
            <x v="27"/>
          </reference>
          <reference field="20" count="1">
            <x v="121"/>
          </reference>
        </references>
      </pivotArea>
    </format>
    <format dxfId="978">
      <pivotArea dataOnly="0" labelOnly="1" fieldPosition="0">
        <references count="4">
          <reference field="10" count="1" selected="0">
            <x v="12"/>
          </reference>
          <reference field="12" count="1" selected="0">
            <x v="1"/>
          </reference>
          <reference field="14" count="1" selected="0">
            <x v="35"/>
          </reference>
          <reference field="20" count="2">
            <x v="80"/>
            <x v="117"/>
          </reference>
        </references>
      </pivotArea>
    </format>
    <format dxfId="977">
      <pivotArea dataOnly="0" labelOnly="1" fieldPosition="0">
        <references count="4">
          <reference field="10" count="1" selected="0">
            <x v="12"/>
          </reference>
          <reference field="12" count="1" selected="0">
            <x v="1"/>
          </reference>
          <reference field="14" count="1" selected="0">
            <x v="39"/>
          </reference>
          <reference field="20" count="11">
            <x v="17"/>
            <x v="18"/>
            <x v="22"/>
            <x v="38"/>
            <x v="48"/>
            <x v="52"/>
            <x v="80"/>
            <x v="117"/>
            <x v="122"/>
            <x v="136"/>
            <x v="138"/>
          </reference>
        </references>
      </pivotArea>
    </format>
    <format dxfId="976">
      <pivotArea dataOnly="0" labelOnly="1" fieldPosition="0">
        <references count="4">
          <reference field="10" count="1" selected="0">
            <x v="12"/>
          </reference>
          <reference field="12" count="1" selected="0">
            <x v="1"/>
          </reference>
          <reference field="14" count="1" selected="0">
            <x v="44"/>
          </reference>
          <reference field="20" count="15">
            <x v="17"/>
            <x v="18"/>
            <x v="20"/>
            <x v="22"/>
            <x v="38"/>
            <x v="49"/>
            <x v="52"/>
            <x v="53"/>
            <x v="79"/>
            <x v="80"/>
            <x v="105"/>
            <x v="125"/>
            <x v="127"/>
            <x v="136"/>
            <x v="138"/>
          </reference>
        </references>
      </pivotArea>
    </format>
    <format dxfId="975">
      <pivotArea dataOnly="0" labelOnly="1" fieldPosition="0">
        <references count="4">
          <reference field="10" count="1" selected="0">
            <x v="12"/>
          </reference>
          <reference field="12" count="1" selected="0">
            <x v="5"/>
          </reference>
          <reference field="14" count="1" selected="0">
            <x v="49"/>
          </reference>
          <reference field="20" count="1">
            <x v="69"/>
          </reference>
        </references>
      </pivotArea>
    </format>
    <format dxfId="974">
      <pivotArea dataOnly="0" labelOnly="1" fieldPosition="0">
        <references count="4">
          <reference field="10" count="1" selected="0">
            <x v="12"/>
          </reference>
          <reference field="12" count="1" selected="0">
            <x v="1"/>
          </reference>
          <reference field="14" count="1" selected="0">
            <x v="55"/>
          </reference>
          <reference field="20" count="1">
            <x v="117"/>
          </reference>
        </references>
      </pivotArea>
    </format>
    <format dxfId="973">
      <pivotArea dataOnly="0" labelOnly="1" fieldPosition="0">
        <references count="4">
          <reference field="10" count="1" selected="0">
            <x v="13"/>
          </reference>
          <reference field="12" count="1" selected="0">
            <x v="1"/>
          </reference>
          <reference field="14" count="1" selected="0">
            <x v="18"/>
          </reference>
          <reference field="20" count="5">
            <x v="25"/>
            <x v="38"/>
            <x v="48"/>
            <x v="72"/>
            <x v="90"/>
          </reference>
        </references>
      </pivotArea>
    </format>
    <format dxfId="972">
      <pivotArea dataOnly="0" labelOnly="1" fieldPosition="0">
        <references count="4">
          <reference field="10" count="1" selected="0">
            <x v="14"/>
          </reference>
          <reference field="12" count="1" selected="0">
            <x v="1"/>
          </reference>
          <reference field="14" count="1" selected="0">
            <x v="52"/>
          </reference>
          <reference field="20" count="1">
            <x v="114"/>
          </reference>
        </references>
      </pivotArea>
    </format>
    <format dxfId="971">
      <pivotArea dataOnly="0" labelOnly="1" fieldPosition="0">
        <references count="4">
          <reference field="10" count="1" selected="0">
            <x v="15"/>
          </reference>
          <reference field="12" count="1" selected="0">
            <x v="4"/>
          </reference>
          <reference field="14" count="1" selected="0">
            <x v="21"/>
          </reference>
          <reference field="20" count="29">
            <x v="17"/>
            <x v="20"/>
            <x v="25"/>
            <x v="41"/>
            <x v="48"/>
            <x v="52"/>
            <x v="53"/>
            <x v="54"/>
            <x v="55"/>
            <x v="56"/>
            <x v="65"/>
            <x v="66"/>
            <x v="71"/>
            <x v="72"/>
            <x v="74"/>
            <x v="77"/>
            <x v="81"/>
            <x v="82"/>
            <x v="83"/>
            <x v="89"/>
            <x v="101"/>
            <x v="102"/>
            <x v="104"/>
            <x v="105"/>
            <x v="112"/>
            <x v="122"/>
            <x v="124"/>
            <x v="145"/>
            <x v="147"/>
          </reference>
        </references>
      </pivotArea>
    </format>
    <format dxfId="970">
      <pivotArea dataOnly="0" labelOnly="1" fieldPosition="0">
        <references count="4">
          <reference field="10" count="1" selected="0">
            <x v="15"/>
          </reference>
          <reference field="12" count="1" selected="0">
            <x v="4"/>
          </reference>
          <reference field="14" count="1" selected="0">
            <x v="41"/>
          </reference>
          <reference field="20" count="8">
            <x v="88"/>
            <x v="107"/>
            <x v="109"/>
            <x v="114"/>
            <x v="115"/>
            <x v="141"/>
            <x v="148"/>
            <x v="149"/>
          </reference>
        </references>
      </pivotArea>
    </format>
    <format dxfId="969">
      <pivotArea dataOnly="0" labelOnly="1" fieldPosition="0">
        <references count="4">
          <reference field="10" count="1" selected="0">
            <x v="15"/>
          </reference>
          <reference field="12" count="1" selected="0">
            <x v="4"/>
          </reference>
          <reference field="14" count="1" selected="0">
            <x v="43"/>
          </reference>
          <reference field="20" count="3">
            <x v="24"/>
            <x v="110"/>
            <x v="111"/>
          </reference>
        </references>
      </pivotArea>
    </format>
    <format dxfId="968">
      <pivotArea dataOnly="0" labelOnly="1" fieldPosition="0">
        <references count="4">
          <reference field="10" count="1" selected="0">
            <x v="16"/>
          </reference>
          <reference field="12" count="1" selected="0">
            <x v="0"/>
          </reference>
          <reference field="14" count="1" selected="0">
            <x v="17"/>
          </reference>
          <reference field="20" count="17">
            <x v="17"/>
            <x v="22"/>
            <x v="26"/>
            <x v="41"/>
            <x v="42"/>
            <x v="47"/>
            <x v="52"/>
            <x v="57"/>
            <x v="96"/>
            <x v="102"/>
            <x v="105"/>
            <x v="125"/>
            <x v="128"/>
            <x v="129"/>
            <x v="132"/>
            <x v="133"/>
            <x v="139"/>
          </reference>
        </references>
      </pivotArea>
    </format>
    <format dxfId="967">
      <pivotArea dataOnly="0" labelOnly="1" fieldPosition="0">
        <references count="5">
          <reference field="10" count="1" selected="0">
            <x v="0"/>
          </reference>
          <reference field="12" count="1" selected="0">
            <x v="1"/>
          </reference>
          <reference field="14" count="1" selected="0">
            <x v="11"/>
          </reference>
          <reference field="20" count="1" selected="0">
            <x v="114"/>
          </reference>
          <reference field="21" count="1">
            <x v="144"/>
          </reference>
        </references>
      </pivotArea>
    </format>
    <format dxfId="966">
      <pivotArea dataOnly="0" labelOnly="1" fieldPosition="0">
        <references count="5">
          <reference field="10" count="1" selected="0">
            <x v="1"/>
          </reference>
          <reference field="12" count="1" selected="0">
            <x v="6"/>
          </reference>
          <reference field="14" count="1" selected="0">
            <x v="15"/>
          </reference>
          <reference field="20" count="1" selected="0">
            <x v="65"/>
          </reference>
          <reference field="21" count="1">
            <x v="133"/>
          </reference>
        </references>
      </pivotArea>
    </format>
    <format dxfId="965">
      <pivotArea dataOnly="0" labelOnly="1" fieldPosition="0">
        <references count="5">
          <reference field="10" count="1" selected="0">
            <x v="1"/>
          </reference>
          <reference field="12" count="1" selected="0">
            <x v="6"/>
          </reference>
          <reference field="14" count="1" selected="0">
            <x v="15"/>
          </reference>
          <reference field="20" count="1" selected="0">
            <x v="75"/>
          </reference>
          <reference field="21" count="1">
            <x v="117"/>
          </reference>
        </references>
      </pivotArea>
    </format>
    <format dxfId="964">
      <pivotArea dataOnly="0" labelOnly="1" fieldPosition="0">
        <references count="5">
          <reference field="10" count="1" selected="0">
            <x v="1"/>
          </reference>
          <reference field="12" count="1" selected="0">
            <x v="6"/>
          </reference>
          <reference field="14" count="1" selected="0">
            <x v="15"/>
          </reference>
          <reference field="20" count="1" selected="0">
            <x v="102"/>
          </reference>
          <reference field="21" count="1">
            <x v="91"/>
          </reference>
        </references>
      </pivotArea>
    </format>
    <format dxfId="963">
      <pivotArea dataOnly="0" labelOnly="1" fieldPosition="0">
        <references count="5">
          <reference field="10" count="1" selected="0">
            <x v="1"/>
          </reference>
          <reference field="12" count="1" selected="0">
            <x v="6"/>
          </reference>
          <reference field="14" count="1" selected="0">
            <x v="15"/>
          </reference>
          <reference field="20" count="1" selected="0">
            <x v="109"/>
          </reference>
          <reference field="21" count="1">
            <x v="113"/>
          </reference>
        </references>
      </pivotArea>
    </format>
    <format dxfId="962">
      <pivotArea dataOnly="0" labelOnly="1" fieldPosition="0">
        <references count="5">
          <reference field="10" count="1" selected="0">
            <x v="1"/>
          </reference>
          <reference field="12" count="1" selected="0">
            <x v="6"/>
          </reference>
          <reference field="14" count="1" selected="0">
            <x v="24"/>
          </reference>
          <reference field="20" count="1" selected="0">
            <x v="24"/>
          </reference>
          <reference field="21" count="1">
            <x v="70"/>
          </reference>
        </references>
      </pivotArea>
    </format>
    <format dxfId="961">
      <pivotArea dataOnly="0" labelOnly="1" fieldPosition="0">
        <references count="5">
          <reference field="10" count="1" selected="0">
            <x v="1"/>
          </reference>
          <reference field="12" count="1" selected="0">
            <x v="6"/>
          </reference>
          <reference field="14" count="1" selected="0">
            <x v="24"/>
          </reference>
          <reference field="20" count="1" selected="0">
            <x v="25"/>
          </reference>
          <reference field="21" count="1">
            <x v="97"/>
          </reference>
        </references>
      </pivotArea>
    </format>
    <format dxfId="960">
      <pivotArea dataOnly="0" labelOnly="1" fieldPosition="0">
        <references count="5">
          <reference field="10" count="1" selected="0">
            <x v="1"/>
          </reference>
          <reference field="12" count="1" selected="0">
            <x v="6"/>
          </reference>
          <reference field="14" count="1" selected="0">
            <x v="24"/>
          </reference>
          <reference field="20" count="1" selected="0">
            <x v="47"/>
          </reference>
          <reference field="21" count="1">
            <x v="147"/>
          </reference>
        </references>
      </pivotArea>
    </format>
    <format dxfId="959">
      <pivotArea dataOnly="0" labelOnly="1" fieldPosition="0">
        <references count="5">
          <reference field="10" count="1" selected="0">
            <x v="1"/>
          </reference>
          <reference field="12" count="1" selected="0">
            <x v="6"/>
          </reference>
          <reference field="14" count="1" selected="0">
            <x v="24"/>
          </reference>
          <reference field="20" count="1" selected="0">
            <x v="50"/>
          </reference>
          <reference field="21" count="1">
            <x v="77"/>
          </reference>
        </references>
      </pivotArea>
    </format>
    <format dxfId="958">
      <pivotArea dataOnly="0" labelOnly="1" fieldPosition="0">
        <references count="5">
          <reference field="10" count="1" selected="0">
            <x v="1"/>
          </reference>
          <reference field="12" count="1" selected="0">
            <x v="6"/>
          </reference>
          <reference field="14" count="1" selected="0">
            <x v="24"/>
          </reference>
          <reference field="20" count="1" selected="0">
            <x v="51"/>
          </reference>
          <reference field="21" count="1">
            <x v="93"/>
          </reference>
        </references>
      </pivotArea>
    </format>
    <format dxfId="957">
      <pivotArea dataOnly="0" labelOnly="1" fieldPosition="0">
        <references count="5">
          <reference field="10" count="1" selected="0">
            <x v="1"/>
          </reference>
          <reference field="12" count="1" selected="0">
            <x v="6"/>
          </reference>
          <reference field="14" count="1" selected="0">
            <x v="24"/>
          </reference>
          <reference field="20" count="1" selected="0">
            <x v="57"/>
          </reference>
          <reference field="21" count="1">
            <x v="103"/>
          </reference>
        </references>
      </pivotArea>
    </format>
    <format dxfId="956">
      <pivotArea dataOnly="0" labelOnly="1" fieldPosition="0">
        <references count="5">
          <reference field="10" count="1" selected="0">
            <x v="1"/>
          </reference>
          <reference field="12" count="1" selected="0">
            <x v="6"/>
          </reference>
          <reference field="14" count="1" selected="0">
            <x v="24"/>
          </reference>
          <reference field="20" count="1" selected="0">
            <x v="63"/>
          </reference>
          <reference field="21" count="1">
            <x v="127"/>
          </reference>
        </references>
      </pivotArea>
    </format>
    <format dxfId="955">
      <pivotArea dataOnly="0" labelOnly="1" fieldPosition="0">
        <references count="5">
          <reference field="10" count="1" selected="0">
            <x v="1"/>
          </reference>
          <reference field="12" count="1" selected="0">
            <x v="6"/>
          </reference>
          <reference field="14" count="1" selected="0">
            <x v="24"/>
          </reference>
          <reference field="20" count="1" selected="0">
            <x v="77"/>
          </reference>
          <reference field="21" count="1">
            <x v="116"/>
          </reference>
        </references>
      </pivotArea>
    </format>
    <format dxfId="954">
      <pivotArea dataOnly="0" labelOnly="1" fieldPosition="0">
        <references count="5">
          <reference field="10" count="1" selected="0">
            <x v="1"/>
          </reference>
          <reference field="12" count="1" selected="0">
            <x v="6"/>
          </reference>
          <reference field="14" count="1" selected="0">
            <x v="24"/>
          </reference>
          <reference field="20" count="1" selected="0">
            <x v="80"/>
          </reference>
          <reference field="21" count="1">
            <x v="134"/>
          </reference>
        </references>
      </pivotArea>
    </format>
    <format dxfId="953">
      <pivotArea dataOnly="0" labelOnly="1" fieldPosition="0">
        <references count="5">
          <reference field="10" count="1" selected="0">
            <x v="1"/>
          </reference>
          <reference field="12" count="1" selected="0">
            <x v="6"/>
          </reference>
          <reference field="14" count="1" selected="0">
            <x v="24"/>
          </reference>
          <reference field="20" count="1" selected="0">
            <x v="101"/>
          </reference>
          <reference field="21" count="1">
            <x v="90"/>
          </reference>
        </references>
      </pivotArea>
    </format>
    <format dxfId="952">
      <pivotArea dataOnly="0" labelOnly="1" fieldPosition="0">
        <references count="5">
          <reference field="10" count="1" selected="0">
            <x v="1"/>
          </reference>
          <reference field="12" count="1" selected="0">
            <x v="6"/>
          </reference>
          <reference field="14" count="1" selected="0">
            <x v="24"/>
          </reference>
          <reference field="20" count="1" selected="0">
            <x v="103"/>
          </reference>
          <reference field="21" count="1">
            <x v="148"/>
          </reference>
        </references>
      </pivotArea>
    </format>
    <format dxfId="951">
      <pivotArea dataOnly="0" labelOnly="1" fieldPosition="0">
        <references count="5">
          <reference field="10" count="1" selected="0">
            <x v="1"/>
          </reference>
          <reference field="12" count="1" selected="0">
            <x v="6"/>
          </reference>
          <reference field="14" count="1" selected="0">
            <x v="24"/>
          </reference>
          <reference field="20" count="1" selected="0">
            <x v="113"/>
          </reference>
          <reference field="21" count="1">
            <x v="31"/>
          </reference>
        </references>
      </pivotArea>
    </format>
    <format dxfId="950">
      <pivotArea dataOnly="0" labelOnly="1" fieldPosition="0">
        <references count="5">
          <reference field="10" count="1" selected="0">
            <x v="1"/>
          </reference>
          <reference field="12" count="1" selected="0">
            <x v="6"/>
          </reference>
          <reference field="14" count="1" selected="0">
            <x v="24"/>
          </reference>
          <reference field="20" count="1" selected="0">
            <x v="122"/>
          </reference>
          <reference field="21" count="1">
            <x v="79"/>
          </reference>
        </references>
      </pivotArea>
    </format>
    <format dxfId="949">
      <pivotArea dataOnly="0" labelOnly="1" fieldPosition="0">
        <references count="5">
          <reference field="10" count="1" selected="0">
            <x v="1"/>
          </reference>
          <reference field="12" count="1" selected="0">
            <x v="6"/>
          </reference>
          <reference field="14" count="1" selected="0">
            <x v="24"/>
          </reference>
          <reference field="20" count="1" selected="0">
            <x v="124"/>
          </reference>
          <reference field="21" count="1">
            <x v="36"/>
          </reference>
        </references>
      </pivotArea>
    </format>
    <format dxfId="948">
      <pivotArea dataOnly="0" labelOnly="1" fieldPosition="0">
        <references count="5">
          <reference field="10" count="1" selected="0">
            <x v="2"/>
          </reference>
          <reference field="12" count="1" selected="0">
            <x v="7"/>
          </reference>
          <reference field="14" count="1" selected="0">
            <x v="0"/>
          </reference>
          <reference field="20" count="1" selected="0">
            <x v="114"/>
          </reference>
          <reference field="21" count="1">
            <x v="144"/>
          </reference>
        </references>
      </pivotArea>
    </format>
    <format dxfId="947">
      <pivotArea dataOnly="0" labelOnly="1" fieldPosition="0">
        <references count="5">
          <reference field="10" count="1" selected="0">
            <x v="3"/>
          </reference>
          <reference field="12" count="1" selected="0">
            <x v="7"/>
          </reference>
          <reference field="14" count="1" selected="0">
            <x v="4"/>
          </reference>
          <reference field="20" count="1" selected="0">
            <x v="38"/>
          </reference>
          <reference field="21" count="1">
            <x v="85"/>
          </reference>
        </references>
      </pivotArea>
    </format>
    <format dxfId="946">
      <pivotArea dataOnly="0" labelOnly="1" fieldPosition="0">
        <references count="5">
          <reference field="10" count="1" selected="0">
            <x v="3"/>
          </reference>
          <reference field="12" count="1" selected="0">
            <x v="7"/>
          </reference>
          <reference field="14" count="1" selected="0">
            <x v="4"/>
          </reference>
          <reference field="20" count="1" selected="0">
            <x v="117"/>
          </reference>
          <reference field="21" count="1">
            <x v="15"/>
          </reference>
        </references>
      </pivotArea>
    </format>
    <format dxfId="945">
      <pivotArea dataOnly="0" labelOnly="1" fieldPosition="0">
        <references count="5">
          <reference field="10" count="1" selected="0">
            <x v="3"/>
          </reference>
          <reference field="12" count="1" selected="0">
            <x v="7"/>
          </reference>
          <reference field="14" count="1" selected="0">
            <x v="4"/>
          </reference>
          <reference field="20" count="1" selected="0">
            <x v="119"/>
          </reference>
          <reference field="21" count="1">
            <x v="13"/>
          </reference>
        </references>
      </pivotArea>
    </format>
    <format dxfId="944">
      <pivotArea dataOnly="0" labelOnly="1" fieldPosition="0">
        <references count="5">
          <reference field="10" count="1" selected="0">
            <x v="3"/>
          </reference>
          <reference field="12" count="1" selected="0">
            <x v="7"/>
          </reference>
          <reference field="14" count="1" selected="0">
            <x v="4"/>
          </reference>
          <reference field="20" count="1" selected="0">
            <x v="138"/>
          </reference>
          <reference field="21" count="1">
            <x v="48"/>
          </reference>
        </references>
      </pivotArea>
    </format>
    <format dxfId="943">
      <pivotArea dataOnly="0" labelOnly="1" fieldPosition="0">
        <references count="5">
          <reference field="10" count="1" selected="0">
            <x v="3"/>
          </reference>
          <reference field="12" count="1" selected="0">
            <x v="7"/>
          </reference>
          <reference field="14" count="1" selected="0">
            <x v="5"/>
          </reference>
          <reference field="20" count="1" selected="0">
            <x v="105"/>
          </reference>
          <reference field="21" count="1">
            <x v="45"/>
          </reference>
        </references>
      </pivotArea>
    </format>
    <format dxfId="942">
      <pivotArea dataOnly="0" labelOnly="1" fieldPosition="0">
        <references count="5">
          <reference field="10" count="1" selected="0">
            <x v="3"/>
          </reference>
          <reference field="12" count="1" selected="0">
            <x v="7"/>
          </reference>
          <reference field="14" count="1" selected="0">
            <x v="5"/>
          </reference>
          <reference field="20" count="1" selected="0">
            <x v="120"/>
          </reference>
          <reference field="21" count="1">
            <x v="14"/>
          </reference>
        </references>
      </pivotArea>
    </format>
    <format dxfId="941">
      <pivotArea dataOnly="0" labelOnly="1" fieldPosition="0">
        <references count="5">
          <reference field="10" count="1" selected="0">
            <x v="3"/>
          </reference>
          <reference field="12" count="1" selected="0">
            <x v="7"/>
          </reference>
          <reference field="14" count="1" selected="0">
            <x v="6"/>
          </reference>
          <reference field="20" count="1" selected="0">
            <x v="117"/>
          </reference>
          <reference field="21" count="1">
            <x v="15"/>
          </reference>
        </references>
      </pivotArea>
    </format>
    <format dxfId="940">
      <pivotArea dataOnly="0" labelOnly="1" fieldPosition="0">
        <references count="5">
          <reference field="10" count="1" selected="0">
            <x v="3"/>
          </reference>
          <reference field="12" count="1" selected="0">
            <x v="7"/>
          </reference>
          <reference field="14" count="1" selected="0">
            <x v="12"/>
          </reference>
          <reference field="20" count="1" selected="0">
            <x v="76"/>
          </reference>
          <reference field="21" count="1">
            <x v="122"/>
          </reference>
        </references>
      </pivotArea>
    </format>
    <format dxfId="939">
      <pivotArea dataOnly="0" labelOnly="1" fieldPosition="0">
        <references count="5">
          <reference field="10" count="1" selected="0">
            <x v="3"/>
          </reference>
          <reference field="12" count="1" selected="0">
            <x v="7"/>
          </reference>
          <reference field="14" count="1" selected="0">
            <x v="12"/>
          </reference>
          <reference field="20" count="1" selected="0">
            <x v="105"/>
          </reference>
          <reference field="21" count="1">
            <x v="45"/>
          </reference>
        </references>
      </pivotArea>
    </format>
    <format dxfId="938">
      <pivotArea dataOnly="0" labelOnly="1" fieldPosition="0">
        <references count="5">
          <reference field="10" count="1" selected="0">
            <x v="3"/>
          </reference>
          <reference field="12" count="1" selected="0">
            <x v="7"/>
          </reference>
          <reference field="14" count="1" selected="0">
            <x v="12"/>
          </reference>
          <reference field="20" count="1" selected="0">
            <x v="117"/>
          </reference>
          <reference field="21" count="1">
            <x v="15"/>
          </reference>
        </references>
      </pivotArea>
    </format>
    <format dxfId="937">
      <pivotArea dataOnly="0" labelOnly="1" fieldPosition="0">
        <references count="5">
          <reference field="10" count="1" selected="0">
            <x v="3"/>
          </reference>
          <reference field="12" count="1" selected="0">
            <x v="7"/>
          </reference>
          <reference field="14" count="1" selected="0">
            <x v="30"/>
          </reference>
          <reference field="20" count="1" selected="0">
            <x v="117"/>
          </reference>
          <reference field="21" count="1">
            <x v="15"/>
          </reference>
        </references>
      </pivotArea>
    </format>
    <format dxfId="936">
      <pivotArea dataOnly="0" labelOnly="1" fieldPosition="0">
        <references count="5">
          <reference field="10" count="1" selected="0">
            <x v="3"/>
          </reference>
          <reference field="12" count="1" selected="0">
            <x v="7"/>
          </reference>
          <reference field="14" count="1" selected="0">
            <x v="33"/>
          </reference>
          <reference field="20" count="1" selected="0">
            <x v="38"/>
          </reference>
          <reference field="21" count="1">
            <x v="85"/>
          </reference>
        </references>
      </pivotArea>
    </format>
    <format dxfId="935">
      <pivotArea dataOnly="0" labelOnly="1" fieldPosition="0">
        <references count="5">
          <reference field="10" count="1" selected="0">
            <x v="3"/>
          </reference>
          <reference field="12" count="1" selected="0">
            <x v="7"/>
          </reference>
          <reference field="14" count="1" selected="0">
            <x v="33"/>
          </reference>
          <reference field="20" count="1" selected="0">
            <x v="42"/>
          </reference>
          <reference field="21" count="1">
            <x v="74"/>
          </reference>
        </references>
      </pivotArea>
    </format>
    <format dxfId="934">
      <pivotArea dataOnly="0" labelOnly="1" fieldPosition="0">
        <references count="5">
          <reference field="10" count="1" selected="0">
            <x v="3"/>
          </reference>
          <reference field="12" count="1" selected="0">
            <x v="7"/>
          </reference>
          <reference field="14" count="1" selected="0">
            <x v="33"/>
          </reference>
          <reference field="20" count="1" selected="0">
            <x v="52"/>
          </reference>
          <reference field="21" count="1">
            <x v="47"/>
          </reference>
        </references>
      </pivotArea>
    </format>
    <format dxfId="933">
      <pivotArea dataOnly="0" labelOnly="1" fieldPosition="0">
        <references count="5">
          <reference field="10" count="1" selected="0">
            <x v="3"/>
          </reference>
          <reference field="12" count="1" selected="0">
            <x v="7"/>
          </reference>
          <reference field="14" count="1" selected="0">
            <x v="33"/>
          </reference>
          <reference field="20" count="1" selected="0">
            <x v="67"/>
          </reference>
          <reference field="21" count="1">
            <x v="5"/>
          </reference>
        </references>
      </pivotArea>
    </format>
    <format dxfId="932">
      <pivotArea dataOnly="0" labelOnly="1" fieldPosition="0">
        <references count="5">
          <reference field="10" count="1" selected="0">
            <x v="3"/>
          </reference>
          <reference field="12" count="1" selected="0">
            <x v="7"/>
          </reference>
          <reference field="14" count="1" selected="0">
            <x v="33"/>
          </reference>
          <reference field="20" count="1" selected="0">
            <x v="105"/>
          </reference>
          <reference field="21" count="1">
            <x v="45"/>
          </reference>
        </references>
      </pivotArea>
    </format>
    <format dxfId="931">
      <pivotArea dataOnly="0" labelOnly="1" fieldPosition="0">
        <references count="5">
          <reference field="10" count="1" selected="0">
            <x v="3"/>
          </reference>
          <reference field="12" count="1" selected="0">
            <x v="7"/>
          </reference>
          <reference field="14" count="1" selected="0">
            <x v="38"/>
          </reference>
          <reference field="20" count="1" selected="0">
            <x v="118"/>
          </reference>
          <reference field="21" count="1">
            <x v="16"/>
          </reference>
        </references>
      </pivotArea>
    </format>
    <format dxfId="930">
      <pivotArea dataOnly="0" labelOnly="1" fieldPosition="0">
        <references count="5">
          <reference field="10" count="1" selected="0">
            <x v="3"/>
          </reference>
          <reference field="12" count="1" selected="0">
            <x v="7"/>
          </reference>
          <reference field="14" count="1" selected="0">
            <x v="56"/>
          </reference>
          <reference field="20" count="1" selected="0">
            <x v="117"/>
          </reference>
          <reference field="21" count="1">
            <x v="15"/>
          </reference>
        </references>
      </pivotArea>
    </format>
    <format dxfId="929">
      <pivotArea dataOnly="0" labelOnly="1" fieldPosition="0">
        <references count="5">
          <reference field="10" count="1" selected="0">
            <x v="4"/>
          </reference>
          <reference field="12" count="1" selected="0">
            <x v="2"/>
          </reference>
          <reference field="14" count="1" selected="0">
            <x v="1"/>
          </reference>
          <reference field="20" count="1" selected="0">
            <x v="26"/>
          </reference>
          <reference field="21" count="1">
            <x v="96"/>
          </reference>
        </references>
      </pivotArea>
    </format>
    <format dxfId="928">
      <pivotArea dataOnly="0" labelOnly="1" fieldPosition="0">
        <references count="5">
          <reference field="10" count="1" selected="0">
            <x v="4"/>
          </reference>
          <reference field="12" count="1" selected="0">
            <x v="2"/>
          </reference>
          <reference field="14" count="1" selected="0">
            <x v="1"/>
          </reference>
          <reference field="20" count="1" selected="0">
            <x v="28"/>
          </reference>
          <reference field="21" count="1">
            <x v="100"/>
          </reference>
        </references>
      </pivotArea>
    </format>
    <format dxfId="927">
      <pivotArea dataOnly="0" labelOnly="1" fieldPosition="0">
        <references count="5">
          <reference field="10" count="1" selected="0">
            <x v="4"/>
          </reference>
          <reference field="12" count="1" selected="0">
            <x v="2"/>
          </reference>
          <reference field="14" count="1" selected="0">
            <x v="1"/>
          </reference>
          <reference field="20" count="1" selected="0">
            <x v="29"/>
          </reference>
          <reference field="21" count="1">
            <x v="87"/>
          </reference>
        </references>
      </pivotArea>
    </format>
    <format dxfId="926">
      <pivotArea dataOnly="0" labelOnly="1" fieldPosition="0">
        <references count="5">
          <reference field="10" count="1" selected="0">
            <x v="4"/>
          </reference>
          <reference field="12" count="1" selected="0">
            <x v="2"/>
          </reference>
          <reference field="14" count="1" selected="0">
            <x v="1"/>
          </reference>
          <reference field="20" count="1" selected="0">
            <x v="32"/>
          </reference>
          <reference field="21" count="1">
            <x v="17"/>
          </reference>
        </references>
      </pivotArea>
    </format>
    <format dxfId="925">
      <pivotArea dataOnly="0" labelOnly="1" fieldPosition="0">
        <references count="5">
          <reference field="10" count="1" selected="0">
            <x v="4"/>
          </reference>
          <reference field="12" count="1" selected="0">
            <x v="2"/>
          </reference>
          <reference field="14" count="1" selected="0">
            <x v="1"/>
          </reference>
          <reference field="20" count="1" selected="0">
            <x v="34"/>
          </reference>
          <reference field="21" count="1">
            <x v="149"/>
          </reference>
        </references>
      </pivotArea>
    </format>
    <format dxfId="924">
      <pivotArea dataOnly="0" labelOnly="1" fieldPosition="0">
        <references count="5">
          <reference field="10" count="1" selected="0">
            <x v="4"/>
          </reference>
          <reference field="12" count="1" selected="0">
            <x v="2"/>
          </reference>
          <reference field="14" count="1" selected="0">
            <x v="1"/>
          </reference>
          <reference field="20" count="1" selected="0">
            <x v="48"/>
          </reference>
          <reference field="21" count="1">
            <x v="94"/>
          </reference>
        </references>
      </pivotArea>
    </format>
    <format dxfId="923">
      <pivotArea dataOnly="0" labelOnly="1" fieldPosition="0">
        <references count="5">
          <reference field="10" count="1" selected="0">
            <x v="4"/>
          </reference>
          <reference field="12" count="1" selected="0">
            <x v="2"/>
          </reference>
          <reference field="14" count="1" selected="0">
            <x v="1"/>
          </reference>
          <reference field="20" count="1" selected="0">
            <x v="52"/>
          </reference>
          <reference field="21" count="1">
            <x v="47"/>
          </reference>
        </references>
      </pivotArea>
    </format>
    <format dxfId="922">
      <pivotArea dataOnly="0" labelOnly="1" fieldPosition="0">
        <references count="5">
          <reference field="10" count="1" selected="0">
            <x v="4"/>
          </reference>
          <reference field="12" count="1" selected="0">
            <x v="2"/>
          </reference>
          <reference field="14" count="1" selected="0">
            <x v="1"/>
          </reference>
          <reference field="20" count="1" selected="0">
            <x v="70"/>
          </reference>
          <reference field="21" count="1">
            <x v="7"/>
          </reference>
        </references>
      </pivotArea>
    </format>
    <format dxfId="921">
      <pivotArea dataOnly="0" labelOnly="1" fieldPosition="0">
        <references count="5">
          <reference field="10" count="1" selected="0">
            <x v="4"/>
          </reference>
          <reference field="12" count="1" selected="0">
            <x v="2"/>
          </reference>
          <reference field="14" count="1" selected="0">
            <x v="1"/>
          </reference>
          <reference field="20" count="1" selected="0">
            <x v="71"/>
          </reference>
          <reference field="21" count="1">
            <x v="82"/>
          </reference>
        </references>
      </pivotArea>
    </format>
    <format dxfId="920">
      <pivotArea dataOnly="0" labelOnly="1" fieldPosition="0">
        <references count="5">
          <reference field="10" count="1" selected="0">
            <x v="4"/>
          </reference>
          <reference field="12" count="1" selected="0">
            <x v="2"/>
          </reference>
          <reference field="14" count="1" selected="0">
            <x v="1"/>
          </reference>
          <reference field="20" count="1" selected="0">
            <x v="105"/>
          </reference>
          <reference field="21" count="1">
            <x v="45"/>
          </reference>
        </references>
      </pivotArea>
    </format>
    <format dxfId="919">
      <pivotArea dataOnly="0" labelOnly="1" fieldPosition="0">
        <references count="5">
          <reference field="10" count="1" selected="0">
            <x v="4"/>
          </reference>
          <reference field="12" count="1" selected="0">
            <x v="2"/>
          </reference>
          <reference field="14" count="1" selected="0">
            <x v="1"/>
          </reference>
          <reference field="20" count="1" selected="0">
            <x v="123"/>
          </reference>
          <reference field="21" count="1">
            <x v="80"/>
          </reference>
        </references>
      </pivotArea>
    </format>
    <format dxfId="918">
      <pivotArea dataOnly="0" labelOnly="1" fieldPosition="0">
        <references count="5">
          <reference field="10" count="1" selected="0">
            <x v="4"/>
          </reference>
          <reference field="12" count="1" selected="0">
            <x v="2"/>
          </reference>
          <reference field="14" count="1" selected="0">
            <x v="1"/>
          </reference>
          <reference field="20" count="1" selected="0">
            <x v="128"/>
          </reference>
          <reference field="21" count="1">
            <x v="39"/>
          </reference>
        </references>
      </pivotArea>
    </format>
    <format dxfId="917">
      <pivotArea dataOnly="0" labelOnly="1" fieldPosition="0">
        <references count="5">
          <reference field="10" count="1" selected="0">
            <x v="4"/>
          </reference>
          <reference field="12" count="1" selected="0">
            <x v="2"/>
          </reference>
          <reference field="14" count="1" selected="0">
            <x v="1"/>
          </reference>
          <reference field="20" count="1" selected="0">
            <x v="131"/>
          </reference>
          <reference field="21" count="1">
            <x v="34"/>
          </reference>
        </references>
      </pivotArea>
    </format>
    <format dxfId="916">
      <pivotArea dataOnly="0" labelOnly="1" fieldPosition="0">
        <references count="5">
          <reference field="10" count="1" selected="0">
            <x v="4"/>
          </reference>
          <reference field="12" count="1" selected="0">
            <x v="2"/>
          </reference>
          <reference field="14" count="1" selected="0">
            <x v="1"/>
          </reference>
          <reference field="20" count="1" selected="0">
            <x v="138"/>
          </reference>
          <reference field="21" count="1">
            <x v="48"/>
          </reference>
        </references>
      </pivotArea>
    </format>
    <format dxfId="915">
      <pivotArea dataOnly="0" labelOnly="1" fieldPosition="0">
        <references count="5">
          <reference field="10" count="1" selected="0">
            <x v="4"/>
          </reference>
          <reference field="12" count="1" selected="0">
            <x v="2"/>
          </reference>
          <reference field="14" count="1" selected="0">
            <x v="7"/>
          </reference>
          <reference field="20" count="1" selected="0">
            <x v="105"/>
          </reference>
          <reference field="21" count="1">
            <x v="45"/>
          </reference>
        </references>
      </pivotArea>
    </format>
    <format dxfId="914">
      <pivotArea dataOnly="0" labelOnly="1" fieldPosition="0">
        <references count="5">
          <reference field="10" count="1" selected="0">
            <x v="4"/>
          </reference>
          <reference field="12" count="1" selected="0">
            <x v="2"/>
          </reference>
          <reference field="14" count="1" selected="0">
            <x v="7"/>
          </reference>
          <reference field="20" count="1" selected="0">
            <x v="117"/>
          </reference>
          <reference field="21" count="1">
            <x v="15"/>
          </reference>
        </references>
      </pivotArea>
    </format>
    <format dxfId="913">
      <pivotArea dataOnly="0" labelOnly="1" fieldPosition="0">
        <references count="5">
          <reference field="10" count="1" selected="0">
            <x v="4"/>
          </reference>
          <reference field="12" count="1" selected="0">
            <x v="2"/>
          </reference>
          <reference field="14" count="1" selected="0">
            <x v="14"/>
          </reference>
          <reference field="20" count="1" selected="0">
            <x v="116"/>
          </reference>
          <reference field="21" count="1">
            <x v="137"/>
          </reference>
        </references>
      </pivotArea>
    </format>
    <format dxfId="912">
      <pivotArea dataOnly="0" labelOnly="1" fieldPosition="0">
        <references count="5">
          <reference field="10" count="1" selected="0">
            <x v="4"/>
          </reference>
          <reference field="12" count="1" selected="0">
            <x v="2"/>
          </reference>
          <reference field="14" count="1" selected="0">
            <x v="28"/>
          </reference>
          <reference field="20" count="1" selected="0">
            <x v="116"/>
          </reference>
          <reference field="21" count="1">
            <x v="137"/>
          </reference>
        </references>
      </pivotArea>
    </format>
    <format dxfId="911">
      <pivotArea dataOnly="0" labelOnly="1" fieldPosition="0">
        <references count="5">
          <reference field="10" count="1" selected="0">
            <x v="4"/>
          </reference>
          <reference field="12" count="1" selected="0">
            <x v="2"/>
          </reference>
          <reference field="14" count="1" selected="0">
            <x v="32"/>
          </reference>
          <reference field="20" count="1" selected="0">
            <x v="40"/>
          </reference>
          <reference field="21" count="1">
            <x v="42"/>
          </reference>
        </references>
      </pivotArea>
    </format>
    <format dxfId="910">
      <pivotArea dataOnly="0" labelOnly="1" fieldPosition="0">
        <references count="5">
          <reference field="10" count="1" selected="0">
            <x v="4"/>
          </reference>
          <reference field="12" count="1" selected="0">
            <x v="2"/>
          </reference>
          <reference field="14" count="1" selected="0">
            <x v="32"/>
          </reference>
          <reference field="20" count="1" selected="0">
            <x v="116"/>
          </reference>
          <reference field="21" count="1">
            <x v="137"/>
          </reference>
        </references>
      </pivotArea>
    </format>
    <format dxfId="909">
      <pivotArea dataOnly="0" labelOnly="1" fieldPosition="0">
        <references count="5">
          <reference field="10" count="1" selected="0">
            <x v="4"/>
          </reference>
          <reference field="12" count="1" selected="0">
            <x v="5"/>
          </reference>
          <reference field="14" count="1" selected="0">
            <x v="46"/>
          </reference>
          <reference field="20" count="1" selected="0">
            <x v="26"/>
          </reference>
          <reference field="21" count="1">
            <x v="96"/>
          </reference>
        </references>
      </pivotArea>
    </format>
    <format dxfId="908">
      <pivotArea dataOnly="0" labelOnly="1" fieldPosition="0">
        <references count="5">
          <reference field="10" count="1" selected="0">
            <x v="4"/>
          </reference>
          <reference field="12" count="1" selected="0">
            <x v="5"/>
          </reference>
          <reference field="14" count="1" selected="0">
            <x v="46"/>
          </reference>
          <reference field="20" count="1" selected="0">
            <x v="48"/>
          </reference>
          <reference field="21" count="1">
            <x v="94"/>
          </reference>
        </references>
      </pivotArea>
    </format>
    <format dxfId="907">
      <pivotArea dataOnly="0" labelOnly="1" fieldPosition="0">
        <references count="5">
          <reference field="10" count="1" selected="0">
            <x v="4"/>
          </reference>
          <reference field="12" count="1" selected="0">
            <x v="5"/>
          </reference>
          <reference field="14" count="1" selected="0">
            <x v="46"/>
          </reference>
          <reference field="20" count="1" selected="0">
            <x v="52"/>
          </reference>
          <reference field="21" count="1">
            <x v="47"/>
          </reference>
        </references>
      </pivotArea>
    </format>
    <format dxfId="906">
      <pivotArea dataOnly="0" labelOnly="1" fieldPosition="0">
        <references count="5">
          <reference field="10" count="1" selected="0">
            <x v="4"/>
          </reference>
          <reference field="12" count="1" selected="0">
            <x v="5"/>
          </reference>
          <reference field="14" count="1" selected="0">
            <x v="46"/>
          </reference>
          <reference field="20" count="1" selected="0">
            <x v="95"/>
          </reference>
          <reference field="21" count="1">
            <x v="56"/>
          </reference>
        </references>
      </pivotArea>
    </format>
    <format dxfId="905">
      <pivotArea dataOnly="0" labelOnly="1" fieldPosition="0">
        <references count="5">
          <reference field="10" count="1" selected="0">
            <x v="5"/>
          </reference>
          <reference field="12" count="1" selected="0">
            <x v="0"/>
          </reference>
          <reference field="14" count="1" selected="0">
            <x v="34"/>
          </reference>
          <reference field="20" count="1" selected="0">
            <x v="23"/>
          </reference>
          <reference field="21" count="1">
            <x v="71"/>
          </reference>
        </references>
      </pivotArea>
    </format>
    <format dxfId="904">
      <pivotArea dataOnly="0" labelOnly="1" fieldPosition="0">
        <references count="5">
          <reference field="10" count="1" selected="0">
            <x v="5"/>
          </reference>
          <reference field="12" count="1" selected="0">
            <x v="0"/>
          </reference>
          <reference field="14" count="1" selected="0">
            <x v="34"/>
          </reference>
          <reference field="20" count="1" selected="0">
            <x v="25"/>
          </reference>
          <reference field="21" count="1">
            <x v="97"/>
          </reference>
        </references>
      </pivotArea>
    </format>
    <format dxfId="903">
      <pivotArea dataOnly="0" labelOnly="1" fieldPosition="0">
        <references count="5">
          <reference field="10" count="1" selected="0">
            <x v="5"/>
          </reference>
          <reference field="12" count="1" selected="0">
            <x v="0"/>
          </reference>
          <reference field="14" count="1" selected="0">
            <x v="34"/>
          </reference>
          <reference field="20" count="1" selected="0">
            <x v="26"/>
          </reference>
          <reference field="21" count="1">
            <x v="96"/>
          </reference>
        </references>
      </pivotArea>
    </format>
    <format dxfId="902">
      <pivotArea dataOnly="0" labelOnly="1" fieldPosition="0">
        <references count="5">
          <reference field="10" count="1" selected="0">
            <x v="5"/>
          </reference>
          <reference field="12" count="1" selected="0">
            <x v="0"/>
          </reference>
          <reference field="14" count="1" selected="0">
            <x v="34"/>
          </reference>
          <reference field="20" count="1" selected="0">
            <x v="40"/>
          </reference>
          <reference field="21" count="1">
            <x v="42"/>
          </reference>
        </references>
      </pivotArea>
    </format>
    <format dxfId="901">
      <pivotArea dataOnly="0" labelOnly="1" fieldPosition="0">
        <references count="5">
          <reference field="10" count="1" selected="0">
            <x v="5"/>
          </reference>
          <reference field="12" count="1" selected="0">
            <x v="0"/>
          </reference>
          <reference field="14" count="1" selected="0">
            <x v="34"/>
          </reference>
          <reference field="20" count="1" selected="0">
            <x v="45"/>
          </reference>
          <reference field="21" count="1">
            <x v="88"/>
          </reference>
        </references>
      </pivotArea>
    </format>
    <format dxfId="900">
      <pivotArea dataOnly="0" labelOnly="1" fieldPosition="0">
        <references count="5">
          <reference field="10" count="1" selected="0">
            <x v="5"/>
          </reference>
          <reference field="12" count="1" selected="0">
            <x v="0"/>
          </reference>
          <reference field="14" count="1" selected="0">
            <x v="34"/>
          </reference>
          <reference field="20" count="1" selected="0">
            <x v="80"/>
          </reference>
          <reference field="21" count="1">
            <x v="134"/>
          </reference>
        </references>
      </pivotArea>
    </format>
    <format dxfId="899">
      <pivotArea dataOnly="0" labelOnly="1" fieldPosition="0">
        <references count="5">
          <reference field="10" count="1" selected="0">
            <x v="5"/>
          </reference>
          <reference field="12" count="1" selected="0">
            <x v="0"/>
          </reference>
          <reference field="14" count="1" selected="0">
            <x v="34"/>
          </reference>
          <reference field="20" count="1" selected="0">
            <x v="105"/>
          </reference>
          <reference field="21" count="1">
            <x v="45"/>
          </reference>
        </references>
      </pivotArea>
    </format>
    <format dxfId="898">
      <pivotArea dataOnly="0" labelOnly="1" fieldPosition="0">
        <references count="5">
          <reference field="10" count="1" selected="0">
            <x v="5"/>
          </reference>
          <reference field="12" count="1" selected="0">
            <x v="0"/>
          </reference>
          <reference field="14" count="1" selected="0">
            <x v="34"/>
          </reference>
          <reference field="20" count="1" selected="0">
            <x v="114"/>
          </reference>
          <reference field="21" count="1">
            <x v="144"/>
          </reference>
        </references>
      </pivotArea>
    </format>
    <format dxfId="897">
      <pivotArea dataOnly="0" labelOnly="1" fieldPosition="0">
        <references count="5">
          <reference field="10" count="1" selected="0">
            <x v="5"/>
          </reference>
          <reference field="12" count="1" selected="0">
            <x v="0"/>
          </reference>
          <reference field="14" count="1" selected="0">
            <x v="34"/>
          </reference>
          <reference field="20" count="1" selected="0">
            <x v="117"/>
          </reference>
          <reference field="21" count="1">
            <x v="15"/>
          </reference>
        </references>
      </pivotArea>
    </format>
    <format dxfId="896">
      <pivotArea dataOnly="0" labelOnly="1" fieldPosition="0">
        <references count="5">
          <reference field="10" count="1" selected="0">
            <x v="5"/>
          </reference>
          <reference field="12" count="1" selected="0">
            <x v="0"/>
          </reference>
          <reference field="14" count="1" selected="0">
            <x v="34"/>
          </reference>
          <reference field="20" count="1" selected="0">
            <x v="138"/>
          </reference>
          <reference field="21" count="1">
            <x v="48"/>
          </reference>
        </references>
      </pivotArea>
    </format>
    <format dxfId="895">
      <pivotArea dataOnly="0" labelOnly="1" fieldPosition="0">
        <references count="5">
          <reference field="10" count="1" selected="0">
            <x v="5"/>
          </reference>
          <reference field="12" count="1" selected="0">
            <x v="0"/>
          </reference>
          <reference field="14" count="1" selected="0">
            <x v="34"/>
          </reference>
          <reference field="20" count="1" selected="0">
            <x v="140"/>
          </reference>
          <reference field="21" count="1">
            <x v="4"/>
          </reference>
        </references>
      </pivotArea>
    </format>
    <format dxfId="894">
      <pivotArea dataOnly="0" labelOnly="1" fieldPosition="0">
        <references count="5">
          <reference field="10" count="1" selected="0">
            <x v="6"/>
          </reference>
          <reference field="12" count="1" selected="0">
            <x v="4"/>
          </reference>
          <reference field="14" count="1" selected="0">
            <x v="29"/>
          </reference>
          <reference field="20" count="1" selected="0">
            <x v="20"/>
          </reference>
          <reference field="21" count="1">
            <x v="76"/>
          </reference>
        </references>
      </pivotArea>
    </format>
    <format dxfId="893">
      <pivotArea dataOnly="0" labelOnly="1" fieldPosition="0">
        <references count="5">
          <reference field="10" count="1" selected="0">
            <x v="6"/>
          </reference>
          <reference field="12" count="1" selected="0">
            <x v="4"/>
          </reference>
          <reference field="14" count="1" selected="0">
            <x v="29"/>
          </reference>
          <reference field="20" count="1" selected="0">
            <x v="33"/>
          </reference>
          <reference field="21" count="1">
            <x v="61"/>
          </reference>
        </references>
      </pivotArea>
    </format>
    <format dxfId="892">
      <pivotArea dataOnly="0" labelOnly="1" fieldPosition="0">
        <references count="5">
          <reference field="10" count="1" selected="0">
            <x v="6"/>
          </reference>
          <reference field="12" count="1" selected="0">
            <x v="4"/>
          </reference>
          <reference field="14" count="1" selected="0">
            <x v="29"/>
          </reference>
          <reference field="20" count="1" selected="0">
            <x v="35"/>
          </reference>
          <reference field="21" count="1">
            <x v="66"/>
          </reference>
        </references>
      </pivotArea>
    </format>
    <format dxfId="891">
      <pivotArea dataOnly="0" labelOnly="1" fieldPosition="0">
        <references count="5">
          <reference field="10" count="1" selected="0">
            <x v="6"/>
          </reference>
          <reference field="12" count="1" selected="0">
            <x v="4"/>
          </reference>
          <reference field="14" count="1" selected="0">
            <x v="29"/>
          </reference>
          <reference field="20" count="1" selected="0">
            <x v="36"/>
          </reference>
          <reference field="21" count="1">
            <x v="11"/>
          </reference>
        </references>
      </pivotArea>
    </format>
    <format dxfId="890">
      <pivotArea dataOnly="0" labelOnly="1" fieldPosition="0">
        <references count="5">
          <reference field="10" count="1" selected="0">
            <x v="6"/>
          </reference>
          <reference field="12" count="1" selected="0">
            <x v="4"/>
          </reference>
          <reference field="14" count="1" selected="0">
            <x v="29"/>
          </reference>
          <reference field="20" count="1" selected="0">
            <x v="38"/>
          </reference>
          <reference field="21" count="1">
            <x v="85"/>
          </reference>
        </references>
      </pivotArea>
    </format>
    <format dxfId="889">
      <pivotArea dataOnly="0" labelOnly="1" fieldPosition="0">
        <references count="5">
          <reference field="10" count="1" selected="0">
            <x v="6"/>
          </reference>
          <reference field="12" count="1" selected="0">
            <x v="4"/>
          </reference>
          <reference field="14" count="1" selected="0">
            <x v="29"/>
          </reference>
          <reference field="20" count="1" selected="0">
            <x v="48"/>
          </reference>
          <reference field="21" count="1">
            <x v="94"/>
          </reference>
        </references>
      </pivotArea>
    </format>
    <format dxfId="888">
      <pivotArea dataOnly="0" labelOnly="1" fieldPosition="0">
        <references count="5">
          <reference field="10" count="1" selected="0">
            <x v="6"/>
          </reference>
          <reference field="12" count="1" selected="0">
            <x v="4"/>
          </reference>
          <reference field="14" count="1" selected="0">
            <x v="29"/>
          </reference>
          <reference field="20" count="1" selected="0">
            <x v="52"/>
          </reference>
          <reference field="21" count="1">
            <x v="47"/>
          </reference>
        </references>
      </pivotArea>
    </format>
    <format dxfId="887">
      <pivotArea dataOnly="0" labelOnly="1" fieldPosition="0">
        <references count="5">
          <reference field="10" count="1" selected="0">
            <x v="6"/>
          </reference>
          <reference field="12" count="1" selected="0">
            <x v="4"/>
          </reference>
          <reference field="14" count="1" selected="0">
            <x v="29"/>
          </reference>
          <reference field="20" count="1" selected="0">
            <x v="55"/>
          </reference>
          <reference field="21" count="1">
            <x v="102"/>
          </reference>
        </references>
      </pivotArea>
    </format>
    <format dxfId="886">
      <pivotArea dataOnly="0" labelOnly="1" fieldPosition="0">
        <references count="5">
          <reference field="10" count="1" selected="0">
            <x v="6"/>
          </reference>
          <reference field="12" count="1" selected="0">
            <x v="4"/>
          </reference>
          <reference field="14" count="1" selected="0">
            <x v="29"/>
          </reference>
          <reference field="20" count="1" selected="0">
            <x v="59"/>
          </reference>
          <reference field="21" count="1">
            <x v="49"/>
          </reference>
        </references>
      </pivotArea>
    </format>
    <format dxfId="885">
      <pivotArea dataOnly="0" labelOnly="1" fieldPosition="0">
        <references count="5">
          <reference field="10" count="1" selected="0">
            <x v="6"/>
          </reference>
          <reference field="12" count="1" selected="0">
            <x v="4"/>
          </reference>
          <reference field="14" count="1" selected="0">
            <x v="29"/>
          </reference>
          <reference field="20" count="1" selected="0">
            <x v="61"/>
          </reference>
          <reference field="21" count="1">
            <x v="141"/>
          </reference>
        </references>
      </pivotArea>
    </format>
    <format dxfId="884">
      <pivotArea dataOnly="0" labelOnly="1" fieldPosition="0">
        <references count="5">
          <reference field="10" count="1" selected="0">
            <x v="6"/>
          </reference>
          <reference field="12" count="1" selected="0">
            <x v="4"/>
          </reference>
          <reference field="14" count="1" selected="0">
            <x v="29"/>
          </reference>
          <reference field="20" count="1" selected="0">
            <x v="62"/>
          </reference>
          <reference field="21" count="1">
            <x v="140"/>
          </reference>
        </references>
      </pivotArea>
    </format>
    <format dxfId="883">
      <pivotArea dataOnly="0" labelOnly="1" fieldPosition="0">
        <references count="5">
          <reference field="10" count="1" selected="0">
            <x v="6"/>
          </reference>
          <reference field="12" count="1" selected="0">
            <x v="4"/>
          </reference>
          <reference field="14" count="1" selected="0">
            <x v="29"/>
          </reference>
          <reference field="20" count="1" selected="0">
            <x v="63"/>
          </reference>
          <reference field="21" count="1">
            <x v="127"/>
          </reference>
        </references>
      </pivotArea>
    </format>
    <format dxfId="882">
      <pivotArea dataOnly="0" labelOnly="1" fieldPosition="0">
        <references count="5">
          <reference field="10" count="1" selected="0">
            <x v="6"/>
          </reference>
          <reference field="12" count="1" selected="0">
            <x v="4"/>
          </reference>
          <reference field="14" count="1" selected="0">
            <x v="29"/>
          </reference>
          <reference field="20" count="1" selected="0">
            <x v="64"/>
          </reference>
          <reference field="21" count="1">
            <x v="115"/>
          </reference>
        </references>
      </pivotArea>
    </format>
    <format dxfId="881">
      <pivotArea dataOnly="0" labelOnly="1" fieldPosition="0">
        <references count="5">
          <reference field="10" count="1" selected="0">
            <x v="6"/>
          </reference>
          <reference field="12" count="1" selected="0">
            <x v="4"/>
          </reference>
          <reference field="14" count="1" selected="0">
            <x v="29"/>
          </reference>
          <reference field="20" count="1" selected="0">
            <x v="65"/>
          </reference>
          <reference field="21" count="1">
            <x v="133"/>
          </reference>
        </references>
      </pivotArea>
    </format>
    <format dxfId="880">
      <pivotArea dataOnly="0" labelOnly="1" fieldPosition="0">
        <references count="5">
          <reference field="10" count="1" selected="0">
            <x v="6"/>
          </reference>
          <reference field="12" count="1" selected="0">
            <x v="4"/>
          </reference>
          <reference field="14" count="1" selected="0">
            <x v="29"/>
          </reference>
          <reference field="20" count="1" selected="0">
            <x v="86"/>
          </reference>
          <reference field="21" count="1">
            <x v="44"/>
          </reference>
        </references>
      </pivotArea>
    </format>
    <format dxfId="879">
      <pivotArea dataOnly="0" labelOnly="1" fieldPosition="0">
        <references count="5">
          <reference field="10" count="1" selected="0">
            <x v="6"/>
          </reference>
          <reference field="12" count="1" selected="0">
            <x v="4"/>
          </reference>
          <reference field="14" count="1" selected="0">
            <x v="29"/>
          </reference>
          <reference field="20" count="1" selected="0">
            <x v="90"/>
          </reference>
          <reference field="21" count="1">
            <x v="57"/>
          </reference>
        </references>
      </pivotArea>
    </format>
    <format dxfId="878">
      <pivotArea dataOnly="0" labelOnly="1" fieldPosition="0">
        <references count="5">
          <reference field="10" count="1" selected="0">
            <x v="6"/>
          </reference>
          <reference field="12" count="1" selected="0">
            <x v="4"/>
          </reference>
          <reference field="14" count="1" selected="0">
            <x v="29"/>
          </reference>
          <reference field="20" count="1" selected="0">
            <x v="91"/>
          </reference>
          <reference field="21" count="1">
            <x v="54"/>
          </reference>
        </references>
      </pivotArea>
    </format>
    <format dxfId="877">
      <pivotArea dataOnly="0" labelOnly="1" fieldPosition="0">
        <references count="5">
          <reference field="10" count="1" selected="0">
            <x v="6"/>
          </reference>
          <reference field="12" count="1" selected="0">
            <x v="4"/>
          </reference>
          <reference field="14" count="1" selected="0">
            <x v="29"/>
          </reference>
          <reference field="20" count="1" selected="0">
            <x v="122"/>
          </reference>
          <reference field="21" count="1">
            <x v="79"/>
          </reference>
        </references>
      </pivotArea>
    </format>
    <format dxfId="876">
      <pivotArea dataOnly="0" labelOnly="1" fieldPosition="0">
        <references count="5">
          <reference field="10" count="1" selected="0">
            <x v="6"/>
          </reference>
          <reference field="12" count="1" selected="0">
            <x v="4"/>
          </reference>
          <reference field="14" count="1" selected="0">
            <x v="29"/>
          </reference>
          <reference field="20" count="1" selected="0">
            <x v="124"/>
          </reference>
          <reference field="21" count="1">
            <x v="36"/>
          </reference>
        </references>
      </pivotArea>
    </format>
    <format dxfId="875">
      <pivotArea dataOnly="0" labelOnly="1" fieldPosition="0">
        <references count="5">
          <reference field="10" count="1" selected="0">
            <x v="6"/>
          </reference>
          <reference field="12" count="1" selected="0">
            <x v="4"/>
          </reference>
          <reference field="14" count="1" selected="0">
            <x v="29"/>
          </reference>
          <reference field="20" count="1" selected="0">
            <x v="125"/>
          </reference>
          <reference field="21" count="1">
            <x v="86"/>
          </reference>
        </references>
      </pivotArea>
    </format>
    <format dxfId="874">
      <pivotArea dataOnly="0" labelOnly="1" fieldPosition="0">
        <references count="5">
          <reference field="10" count="1" selected="0">
            <x v="6"/>
          </reference>
          <reference field="12" count="1" selected="0">
            <x v="4"/>
          </reference>
          <reference field="14" count="1" selected="0">
            <x v="29"/>
          </reference>
          <reference field="20" count="1" selected="0">
            <x v="126"/>
          </reference>
          <reference field="21" count="1">
            <x v="40"/>
          </reference>
        </references>
      </pivotArea>
    </format>
    <format dxfId="873">
      <pivotArea dataOnly="0" labelOnly="1" fieldPosition="0">
        <references count="5">
          <reference field="10" count="1" selected="0">
            <x v="6"/>
          </reference>
          <reference field="12" count="1" selected="0">
            <x v="4"/>
          </reference>
          <reference field="14" count="1" selected="0">
            <x v="29"/>
          </reference>
          <reference field="20" count="1" selected="0">
            <x v="127"/>
          </reference>
          <reference field="21" count="1">
            <x v="18"/>
          </reference>
        </references>
      </pivotArea>
    </format>
    <format dxfId="872">
      <pivotArea dataOnly="0" labelOnly="1" fieldPosition="0">
        <references count="5">
          <reference field="10" count="1" selected="0">
            <x v="6"/>
          </reference>
          <reference field="12" count="1" selected="0">
            <x v="4"/>
          </reference>
          <reference field="14" count="1" selected="0">
            <x v="29"/>
          </reference>
          <reference field="20" count="1" selected="0">
            <x v="136"/>
          </reference>
          <reference field="21" count="1">
            <x v="37"/>
          </reference>
        </references>
      </pivotArea>
    </format>
    <format dxfId="871">
      <pivotArea dataOnly="0" labelOnly="1" fieldPosition="0">
        <references count="5">
          <reference field="10" count="1" selected="0">
            <x v="6"/>
          </reference>
          <reference field="12" count="1" selected="0">
            <x v="4"/>
          </reference>
          <reference field="14" count="1" selected="0">
            <x v="29"/>
          </reference>
          <reference field="20" count="1" selected="0">
            <x v="138"/>
          </reference>
          <reference field="21" count="1">
            <x v="48"/>
          </reference>
        </references>
      </pivotArea>
    </format>
    <format dxfId="870">
      <pivotArea dataOnly="0" labelOnly="1" fieldPosition="0">
        <references count="5">
          <reference field="10" count="1" selected="0">
            <x v="6"/>
          </reference>
          <reference field="12" count="1" selected="0">
            <x v="4"/>
          </reference>
          <reference field="14" count="1" selected="0">
            <x v="53"/>
          </reference>
          <reference field="20" count="1" selected="0">
            <x v="68"/>
          </reference>
          <reference field="21" count="1">
            <x v="8"/>
          </reference>
        </references>
      </pivotArea>
    </format>
    <format dxfId="869">
      <pivotArea dataOnly="0" labelOnly="1" fieldPosition="0">
        <references count="5">
          <reference field="10" count="1" selected="0">
            <x v="6"/>
          </reference>
          <reference field="12" count="1" selected="0">
            <x v="4"/>
          </reference>
          <reference field="14" count="1" selected="0">
            <x v="53"/>
          </reference>
          <reference field="20" count="1" selected="0">
            <x v="74"/>
          </reference>
          <reference field="21" count="1">
            <x v="119"/>
          </reference>
        </references>
      </pivotArea>
    </format>
    <format dxfId="868">
      <pivotArea dataOnly="0" labelOnly="1" fieldPosition="0">
        <references count="5">
          <reference field="10" count="1" selected="0">
            <x v="6"/>
          </reference>
          <reference field="12" count="1" selected="0">
            <x v="4"/>
          </reference>
          <reference field="14" count="1" selected="0">
            <x v="53"/>
          </reference>
          <reference field="20" count="1" selected="0">
            <x v="75"/>
          </reference>
          <reference field="21" count="1">
            <x v="117"/>
          </reference>
        </references>
      </pivotArea>
    </format>
    <format dxfId="867">
      <pivotArea dataOnly="0" labelOnly="1" fieldPosition="0">
        <references count="5">
          <reference field="10" count="1" selected="0">
            <x v="6"/>
          </reference>
          <reference field="12" count="1" selected="0">
            <x v="4"/>
          </reference>
          <reference field="14" count="1" selected="0">
            <x v="53"/>
          </reference>
          <reference field="20" count="1" selected="0">
            <x v="77"/>
          </reference>
          <reference field="21" count="1">
            <x v="116"/>
          </reference>
        </references>
      </pivotArea>
    </format>
    <format dxfId="866">
      <pivotArea dataOnly="0" labelOnly="1" fieldPosition="0">
        <references count="5">
          <reference field="10" count="1" selected="0">
            <x v="6"/>
          </reference>
          <reference field="12" count="1" selected="0">
            <x v="4"/>
          </reference>
          <reference field="14" count="1" selected="0">
            <x v="53"/>
          </reference>
          <reference field="20" count="1" selected="0">
            <x v="80"/>
          </reference>
          <reference field="21" count="1">
            <x v="134"/>
          </reference>
        </references>
      </pivotArea>
    </format>
    <format dxfId="865">
      <pivotArea dataOnly="0" labelOnly="1" fieldPosition="0">
        <references count="5">
          <reference field="10" count="1" selected="0">
            <x v="6"/>
          </reference>
          <reference field="12" count="1" selected="0">
            <x v="4"/>
          </reference>
          <reference field="14" count="1" selected="0">
            <x v="53"/>
          </reference>
          <reference field="20" count="1" selected="0">
            <x v="136"/>
          </reference>
          <reference field="21" count="1">
            <x v="37"/>
          </reference>
        </references>
      </pivotArea>
    </format>
    <format dxfId="864">
      <pivotArea dataOnly="0" labelOnly="1" fieldPosition="0">
        <references count="5">
          <reference field="10" count="1" selected="0">
            <x v="6"/>
          </reference>
          <reference field="12" count="1" selected="0">
            <x v="4"/>
          </reference>
          <reference field="14" count="1" selected="0">
            <x v="53"/>
          </reference>
          <reference field="20" count="1" selected="0">
            <x v="139"/>
          </reference>
          <reference field="21" count="1">
            <x v="83"/>
          </reference>
        </references>
      </pivotArea>
    </format>
    <format dxfId="863">
      <pivotArea dataOnly="0" labelOnly="1" fieldPosition="0">
        <references count="5">
          <reference field="10" count="1" selected="0">
            <x v="6"/>
          </reference>
          <reference field="12" count="1" selected="0">
            <x v="4"/>
          </reference>
          <reference field="14" count="1" selected="0">
            <x v="53"/>
          </reference>
          <reference field="20" count="1" selected="0">
            <x v="142"/>
          </reference>
          <reference field="21" count="1">
            <x v="136"/>
          </reference>
        </references>
      </pivotArea>
    </format>
    <format dxfId="862">
      <pivotArea dataOnly="0" labelOnly="1" fieldPosition="0">
        <references count="5">
          <reference field="10" count="1" selected="0">
            <x v="6"/>
          </reference>
          <reference field="12" count="1" selected="0">
            <x v="4"/>
          </reference>
          <reference field="14" count="1" selected="0">
            <x v="53"/>
          </reference>
          <reference field="20" count="1" selected="0">
            <x v="143"/>
          </reference>
          <reference field="21" count="1">
            <x v="60"/>
          </reference>
        </references>
      </pivotArea>
    </format>
    <format dxfId="861">
      <pivotArea dataOnly="0" labelOnly="1" fieldPosition="0">
        <references count="5">
          <reference field="10" count="1" selected="0">
            <x v="7"/>
          </reference>
          <reference field="12" count="1" selected="0">
            <x v="5"/>
          </reference>
          <reference field="14" count="1" selected="0">
            <x v="31"/>
          </reference>
          <reference field="20" count="1" selected="0">
            <x v="48"/>
          </reference>
          <reference field="21" count="1">
            <x v="94"/>
          </reference>
        </references>
      </pivotArea>
    </format>
    <format dxfId="860">
      <pivotArea dataOnly="0" labelOnly="1" fieldPosition="0">
        <references count="5">
          <reference field="10" count="1" selected="0">
            <x v="7"/>
          </reference>
          <reference field="12" count="1" selected="0">
            <x v="5"/>
          </reference>
          <reference field="14" count="1" selected="0">
            <x v="31"/>
          </reference>
          <reference field="20" count="1" selected="0">
            <x v="77"/>
          </reference>
          <reference field="21" count="1">
            <x v="116"/>
          </reference>
        </references>
      </pivotArea>
    </format>
    <format dxfId="859">
      <pivotArea dataOnly="0" labelOnly="1" fieldPosition="0">
        <references count="5">
          <reference field="10" count="1" selected="0">
            <x v="7"/>
          </reference>
          <reference field="12" count="1" selected="0">
            <x v="5"/>
          </reference>
          <reference field="14" count="1" selected="0">
            <x v="31"/>
          </reference>
          <reference field="20" count="1" selected="0">
            <x v="144"/>
          </reference>
          <reference field="21" count="1">
            <x v="32"/>
          </reference>
        </references>
      </pivotArea>
    </format>
    <format dxfId="858">
      <pivotArea dataOnly="0" labelOnly="1" fieldPosition="0">
        <references count="5">
          <reference field="10" count="1" selected="0">
            <x v="7"/>
          </reference>
          <reference field="12" count="1" selected="0">
            <x v="5"/>
          </reference>
          <reference field="14" count="1" selected="0">
            <x v="31"/>
          </reference>
          <reference field="20" count="1" selected="0">
            <x v="145"/>
          </reference>
          <reference field="21" count="1">
            <x v="24"/>
          </reference>
        </references>
      </pivotArea>
    </format>
    <format dxfId="857">
      <pivotArea dataOnly="0" labelOnly="1" fieldPosition="0">
        <references count="5">
          <reference field="10" count="1" selected="0">
            <x v="7"/>
          </reference>
          <reference field="12" count="1" selected="0">
            <x v="5"/>
          </reference>
          <reference field="14" count="1" selected="0">
            <x v="31"/>
          </reference>
          <reference field="20" count="1" selected="0">
            <x v="146"/>
          </reference>
          <reference field="21" count="1">
            <x v="25"/>
          </reference>
        </references>
      </pivotArea>
    </format>
    <format dxfId="856">
      <pivotArea dataOnly="0" labelOnly="1" fieldPosition="0">
        <references count="5">
          <reference field="10" count="1" selected="0">
            <x v="7"/>
          </reference>
          <reference field="12" count="1" selected="0">
            <x v="5"/>
          </reference>
          <reference field="14" count="1" selected="0">
            <x v="36"/>
          </reference>
          <reference field="20" count="1" selected="0">
            <x v="144"/>
          </reference>
          <reference field="21" count="1">
            <x v="32"/>
          </reference>
        </references>
      </pivotArea>
    </format>
    <format dxfId="855">
      <pivotArea dataOnly="0" labelOnly="1" fieldPosition="0">
        <references count="5">
          <reference field="10" count="1" selected="0">
            <x v="7"/>
          </reference>
          <reference field="12" count="1" selected="0">
            <x v="5"/>
          </reference>
          <reference field="14" count="1" selected="0">
            <x v="36"/>
          </reference>
          <reference field="20" count="1" selected="0">
            <x v="145"/>
          </reference>
          <reference field="21" count="1">
            <x v="24"/>
          </reference>
        </references>
      </pivotArea>
    </format>
    <format dxfId="854">
      <pivotArea dataOnly="0" labelOnly="1" fieldPosition="0">
        <references count="5">
          <reference field="10" count="1" selected="0">
            <x v="7"/>
          </reference>
          <reference field="12" count="1" selected="0">
            <x v="5"/>
          </reference>
          <reference field="14" count="1" selected="0">
            <x v="36"/>
          </reference>
          <reference field="20" count="1" selected="0">
            <x v="146"/>
          </reference>
          <reference field="21" count="1">
            <x v="25"/>
          </reference>
        </references>
      </pivotArea>
    </format>
    <format dxfId="853">
      <pivotArea dataOnly="0" labelOnly="1" fieldPosition="0">
        <references count="5">
          <reference field="10" count="1" selected="0">
            <x v="7"/>
          </reference>
          <reference field="12" count="1" selected="0">
            <x v="5"/>
          </reference>
          <reference field="14" count="1" selected="0">
            <x v="42"/>
          </reference>
          <reference field="20" count="1" selected="0">
            <x v="22"/>
          </reference>
          <reference field="21" count="1">
            <x v="65"/>
          </reference>
        </references>
      </pivotArea>
    </format>
    <format dxfId="852">
      <pivotArea dataOnly="0" labelOnly="1" fieldPosition="0">
        <references count="5">
          <reference field="10" count="1" selected="0">
            <x v="7"/>
          </reference>
          <reference field="12" count="1" selected="0">
            <x v="5"/>
          </reference>
          <reference field="14" count="1" selected="0">
            <x v="42"/>
          </reference>
          <reference field="20" count="1" selected="0">
            <x v="48"/>
          </reference>
          <reference field="21" count="1">
            <x v="94"/>
          </reference>
        </references>
      </pivotArea>
    </format>
    <format dxfId="851">
      <pivotArea dataOnly="0" labelOnly="1" fieldPosition="0">
        <references count="5">
          <reference field="10" count="1" selected="0">
            <x v="7"/>
          </reference>
          <reference field="12" count="1" selected="0">
            <x v="5"/>
          </reference>
          <reference field="14" count="1" selected="0">
            <x v="42"/>
          </reference>
          <reference field="20" count="1" selected="0">
            <x v="96"/>
          </reference>
          <reference field="21" count="1">
            <x v="124"/>
          </reference>
        </references>
      </pivotArea>
    </format>
    <format dxfId="850">
      <pivotArea dataOnly="0" labelOnly="1" fieldPosition="0">
        <references count="5">
          <reference field="10" count="1" selected="0">
            <x v="7"/>
          </reference>
          <reference field="12" count="1" selected="0">
            <x v="5"/>
          </reference>
          <reference field="14" count="1" selected="0">
            <x v="47"/>
          </reference>
          <reference field="20" count="1" selected="0">
            <x v="22"/>
          </reference>
          <reference field="21" count="1">
            <x v="65"/>
          </reference>
        </references>
      </pivotArea>
    </format>
    <format dxfId="849">
      <pivotArea dataOnly="0" labelOnly="1" fieldPosition="0">
        <references count="5">
          <reference field="10" count="1" selected="0">
            <x v="7"/>
          </reference>
          <reference field="12" count="1" selected="0">
            <x v="5"/>
          </reference>
          <reference field="14" count="1" selected="0">
            <x v="47"/>
          </reference>
          <reference field="20" count="1" selected="0">
            <x v="35"/>
          </reference>
          <reference field="21" count="1">
            <x v="66"/>
          </reference>
        </references>
      </pivotArea>
    </format>
    <format dxfId="848">
      <pivotArea dataOnly="0" labelOnly="1" fieldPosition="0">
        <references count="5">
          <reference field="10" count="1" selected="0">
            <x v="7"/>
          </reference>
          <reference field="12" count="1" selected="0">
            <x v="5"/>
          </reference>
          <reference field="14" count="1" selected="0">
            <x v="47"/>
          </reference>
          <reference field="20" count="1" selected="0">
            <x v="48"/>
          </reference>
          <reference field="21" count="1">
            <x v="94"/>
          </reference>
        </references>
      </pivotArea>
    </format>
    <format dxfId="847">
      <pivotArea dataOnly="0" labelOnly="1" fieldPosition="0">
        <references count="5">
          <reference field="10" count="1" selected="0">
            <x v="7"/>
          </reference>
          <reference field="12" count="1" selected="0">
            <x v="5"/>
          </reference>
          <reference field="14" count="1" selected="0">
            <x v="47"/>
          </reference>
          <reference field="20" count="1" selected="0">
            <x v="52"/>
          </reference>
          <reference field="21" count="1">
            <x v="47"/>
          </reference>
        </references>
      </pivotArea>
    </format>
    <format dxfId="846">
      <pivotArea dataOnly="0" labelOnly="1" fieldPosition="0">
        <references count="5">
          <reference field="10" count="1" selected="0">
            <x v="7"/>
          </reference>
          <reference field="12" count="1" selected="0">
            <x v="5"/>
          </reference>
          <reference field="14" count="1" selected="0">
            <x v="47"/>
          </reference>
          <reference field="20" count="1" selected="0">
            <x v="60"/>
          </reference>
          <reference field="21" count="1">
            <x v="35"/>
          </reference>
        </references>
      </pivotArea>
    </format>
    <format dxfId="845">
      <pivotArea dataOnly="0" labelOnly="1" fieldPosition="0">
        <references count="5">
          <reference field="10" count="1" selected="0">
            <x v="7"/>
          </reference>
          <reference field="12" count="1" selected="0">
            <x v="5"/>
          </reference>
          <reference field="14" count="1" selected="0">
            <x v="48"/>
          </reference>
          <reference field="20" count="1" selected="0">
            <x v="22"/>
          </reference>
          <reference field="21" count="1">
            <x v="65"/>
          </reference>
        </references>
      </pivotArea>
    </format>
    <format dxfId="844">
      <pivotArea dataOnly="0" labelOnly="1" fieldPosition="0">
        <references count="5">
          <reference field="10" count="1" selected="0">
            <x v="7"/>
          </reference>
          <reference field="12" count="1" selected="0">
            <x v="5"/>
          </reference>
          <reference field="14" count="1" selected="0">
            <x v="48"/>
          </reference>
          <reference field="20" count="1" selected="0">
            <x v="30"/>
          </reference>
          <reference field="21" count="1">
            <x v="98"/>
          </reference>
        </references>
      </pivotArea>
    </format>
    <format dxfId="843">
      <pivotArea dataOnly="0" labelOnly="1" fieldPosition="0">
        <references count="5">
          <reference field="10" count="1" selected="0">
            <x v="7"/>
          </reference>
          <reference field="12" count="1" selected="0">
            <x v="5"/>
          </reference>
          <reference field="14" count="1" selected="0">
            <x v="48"/>
          </reference>
          <reference field="20" count="1" selected="0">
            <x v="31"/>
          </reference>
          <reference field="21" count="1">
            <x v="19"/>
          </reference>
        </references>
      </pivotArea>
    </format>
    <format dxfId="842">
      <pivotArea dataOnly="0" labelOnly="1" fieldPosition="0">
        <references count="5">
          <reference field="10" count="1" selected="0">
            <x v="7"/>
          </reference>
          <reference field="12" count="1" selected="0">
            <x v="5"/>
          </reference>
          <reference field="14" count="1" selected="0">
            <x v="48"/>
          </reference>
          <reference field="20" count="1" selected="0">
            <x v="36"/>
          </reference>
          <reference field="21" count="1">
            <x v="11"/>
          </reference>
        </references>
      </pivotArea>
    </format>
    <format dxfId="841">
      <pivotArea dataOnly="0" labelOnly="1" fieldPosition="0">
        <references count="5">
          <reference field="10" count="1" selected="0">
            <x v="7"/>
          </reference>
          <reference field="12" count="1" selected="0">
            <x v="5"/>
          </reference>
          <reference field="14" count="1" selected="0">
            <x v="48"/>
          </reference>
          <reference field="20" count="1" selected="0">
            <x v="38"/>
          </reference>
          <reference field="21" count="1">
            <x v="85"/>
          </reference>
        </references>
      </pivotArea>
    </format>
    <format dxfId="840">
      <pivotArea dataOnly="0" labelOnly="1" fieldPosition="0">
        <references count="5">
          <reference field="10" count="1" selected="0">
            <x v="7"/>
          </reference>
          <reference field="12" count="1" selected="0">
            <x v="5"/>
          </reference>
          <reference field="14" count="1" selected="0">
            <x v="48"/>
          </reference>
          <reference field="20" count="1" selected="0">
            <x v="48"/>
          </reference>
          <reference field="21" count="1">
            <x v="94"/>
          </reference>
        </references>
      </pivotArea>
    </format>
    <format dxfId="839">
      <pivotArea dataOnly="0" labelOnly="1" fieldPosition="0">
        <references count="5">
          <reference field="10" count="1" selected="0">
            <x v="7"/>
          </reference>
          <reference field="12" count="1" selected="0">
            <x v="5"/>
          </reference>
          <reference field="14" count="1" selected="0">
            <x v="48"/>
          </reference>
          <reference field="20" count="1" selected="0">
            <x v="52"/>
          </reference>
          <reference field="21" count="1">
            <x v="47"/>
          </reference>
        </references>
      </pivotArea>
    </format>
    <format dxfId="838">
      <pivotArea dataOnly="0" labelOnly="1" fieldPosition="0">
        <references count="5">
          <reference field="10" count="1" selected="0">
            <x v="7"/>
          </reference>
          <reference field="12" count="1" selected="0">
            <x v="5"/>
          </reference>
          <reference field="14" count="1" selected="0">
            <x v="48"/>
          </reference>
          <reference field="20" count="1" selected="0">
            <x v="58"/>
          </reference>
          <reference field="21" count="1">
            <x v="105"/>
          </reference>
        </references>
      </pivotArea>
    </format>
    <format dxfId="837">
      <pivotArea dataOnly="0" labelOnly="1" fieldPosition="0">
        <references count="5">
          <reference field="10" count="1" selected="0">
            <x v="7"/>
          </reference>
          <reference field="12" count="1" selected="0">
            <x v="5"/>
          </reference>
          <reference field="14" count="1" selected="0">
            <x v="48"/>
          </reference>
          <reference field="20" count="1" selected="0">
            <x v="70"/>
          </reference>
          <reference field="21" count="1">
            <x v="7"/>
          </reference>
        </references>
      </pivotArea>
    </format>
    <format dxfId="836">
      <pivotArea dataOnly="0" labelOnly="1" fieldPosition="0">
        <references count="5">
          <reference field="10" count="1" selected="0">
            <x v="7"/>
          </reference>
          <reference field="12" count="1" selected="0">
            <x v="5"/>
          </reference>
          <reference field="14" count="1" selected="0">
            <x v="48"/>
          </reference>
          <reference field="20" count="1" selected="0">
            <x v="78"/>
          </reference>
          <reference field="21" count="1">
            <x v="125"/>
          </reference>
        </references>
      </pivotArea>
    </format>
    <format dxfId="835">
      <pivotArea dataOnly="0" labelOnly="1" fieldPosition="0">
        <references count="5">
          <reference field="10" count="1" selected="0">
            <x v="7"/>
          </reference>
          <reference field="12" count="1" selected="0">
            <x v="5"/>
          </reference>
          <reference field="14" count="1" selected="0">
            <x v="48"/>
          </reference>
          <reference field="20" count="1" selected="0">
            <x v="132"/>
          </reference>
          <reference field="21" count="1">
            <x v="62"/>
          </reference>
        </references>
      </pivotArea>
    </format>
    <format dxfId="834">
      <pivotArea dataOnly="0" labelOnly="1" fieldPosition="0">
        <references count="5">
          <reference field="10" count="1" selected="0">
            <x v="7"/>
          </reference>
          <reference field="12" count="1" selected="0">
            <x v="5"/>
          </reference>
          <reference field="14" count="1" selected="0">
            <x v="48"/>
          </reference>
          <reference field="20" count="1" selected="0">
            <x v="134"/>
          </reference>
          <reference field="21" count="1">
            <x v="63"/>
          </reference>
        </references>
      </pivotArea>
    </format>
    <format dxfId="833">
      <pivotArea dataOnly="0" labelOnly="1" fieldPosition="0">
        <references count="5">
          <reference field="10" count="1" selected="0">
            <x v="7"/>
          </reference>
          <reference field="12" count="1" selected="0">
            <x v="5"/>
          </reference>
          <reference field="14" count="1" selected="0">
            <x v="48"/>
          </reference>
          <reference field="20" count="1" selected="0">
            <x v="138"/>
          </reference>
          <reference field="21" count="1">
            <x v="48"/>
          </reference>
        </references>
      </pivotArea>
    </format>
    <format dxfId="832">
      <pivotArea dataOnly="0" labelOnly="1" fieldPosition="0">
        <references count="5">
          <reference field="10" count="1" selected="0">
            <x v="7"/>
          </reference>
          <reference field="12" count="1" selected="0">
            <x v="5"/>
          </reference>
          <reference field="14" count="1" selected="0">
            <x v="50"/>
          </reference>
          <reference field="20" count="1" selected="0">
            <x v="22"/>
          </reference>
          <reference field="21" count="1">
            <x v="65"/>
          </reference>
        </references>
      </pivotArea>
    </format>
    <format dxfId="831">
      <pivotArea dataOnly="0" labelOnly="1" fieldPosition="0">
        <references count="5">
          <reference field="10" count="1" selected="0">
            <x v="7"/>
          </reference>
          <reference field="12" count="1" selected="0">
            <x v="5"/>
          </reference>
          <reference field="14" count="1" selected="0">
            <x v="50"/>
          </reference>
          <reference field="20" count="1" selected="0">
            <x v="31"/>
          </reference>
          <reference field="21" count="1">
            <x v="19"/>
          </reference>
        </references>
      </pivotArea>
    </format>
    <format dxfId="830">
      <pivotArea dataOnly="0" labelOnly="1" fieldPosition="0">
        <references count="5">
          <reference field="10" count="1" selected="0">
            <x v="7"/>
          </reference>
          <reference field="12" count="1" selected="0">
            <x v="5"/>
          </reference>
          <reference field="14" count="1" selected="0">
            <x v="50"/>
          </reference>
          <reference field="20" count="1" selected="0">
            <x v="35"/>
          </reference>
          <reference field="21" count="1">
            <x v="66"/>
          </reference>
        </references>
      </pivotArea>
    </format>
    <format dxfId="829">
      <pivotArea dataOnly="0" labelOnly="1" fieldPosition="0">
        <references count="5">
          <reference field="10" count="1" selected="0">
            <x v="7"/>
          </reference>
          <reference field="12" count="1" selected="0">
            <x v="5"/>
          </reference>
          <reference field="14" count="1" selected="0">
            <x v="50"/>
          </reference>
          <reference field="20" count="1" selected="0">
            <x v="37"/>
          </reference>
          <reference field="21" count="1">
            <x v="69"/>
          </reference>
        </references>
      </pivotArea>
    </format>
    <format dxfId="828">
      <pivotArea dataOnly="0" labelOnly="1" fieldPosition="0">
        <references count="5">
          <reference field="10" count="1" selected="0">
            <x v="7"/>
          </reference>
          <reference field="12" count="1" selected="0">
            <x v="5"/>
          </reference>
          <reference field="14" count="1" selected="0">
            <x v="50"/>
          </reference>
          <reference field="20" count="1" selected="0">
            <x v="38"/>
          </reference>
          <reference field="21" count="1">
            <x v="85"/>
          </reference>
        </references>
      </pivotArea>
    </format>
    <format dxfId="827">
      <pivotArea dataOnly="0" labelOnly="1" fieldPosition="0">
        <references count="5">
          <reference field="10" count="1" selected="0">
            <x v="7"/>
          </reference>
          <reference field="12" count="1" selected="0">
            <x v="5"/>
          </reference>
          <reference field="14" count="1" selected="0">
            <x v="50"/>
          </reference>
          <reference field="20" count="1" selected="0">
            <x v="40"/>
          </reference>
          <reference field="21" count="1">
            <x v="42"/>
          </reference>
        </references>
      </pivotArea>
    </format>
    <format dxfId="826">
      <pivotArea dataOnly="0" labelOnly="1" fieldPosition="0">
        <references count="5">
          <reference field="10" count="1" selected="0">
            <x v="7"/>
          </reference>
          <reference field="12" count="1" selected="0">
            <x v="5"/>
          </reference>
          <reference field="14" count="1" selected="0">
            <x v="50"/>
          </reference>
          <reference field="20" count="1" selected="0">
            <x v="41"/>
          </reference>
          <reference field="21" count="1">
            <x v="78"/>
          </reference>
        </references>
      </pivotArea>
    </format>
    <format dxfId="825">
      <pivotArea dataOnly="0" labelOnly="1" fieldPosition="0">
        <references count="5">
          <reference field="10" count="1" selected="0">
            <x v="7"/>
          </reference>
          <reference field="12" count="1" selected="0">
            <x v="5"/>
          </reference>
          <reference field="14" count="1" selected="0">
            <x v="50"/>
          </reference>
          <reference field="20" count="1" selected="0">
            <x v="42"/>
          </reference>
          <reference field="21" count="1">
            <x v="74"/>
          </reference>
        </references>
      </pivotArea>
    </format>
    <format dxfId="824">
      <pivotArea dataOnly="0" labelOnly="1" fieldPosition="0">
        <references count="5">
          <reference field="10" count="1" selected="0">
            <x v="7"/>
          </reference>
          <reference field="12" count="1" selected="0">
            <x v="5"/>
          </reference>
          <reference field="14" count="1" selected="0">
            <x v="50"/>
          </reference>
          <reference field="20" count="1" selected="0">
            <x v="44"/>
          </reference>
          <reference field="21" count="1">
            <x v="43"/>
          </reference>
        </references>
      </pivotArea>
    </format>
    <format dxfId="823">
      <pivotArea dataOnly="0" labelOnly="1" fieldPosition="0">
        <references count="5">
          <reference field="10" count="1" selected="0">
            <x v="7"/>
          </reference>
          <reference field="12" count="1" selected="0">
            <x v="5"/>
          </reference>
          <reference field="14" count="1" selected="0">
            <x v="50"/>
          </reference>
          <reference field="20" count="1" selected="0">
            <x v="47"/>
          </reference>
          <reference field="21" count="1">
            <x v="147"/>
          </reference>
        </references>
      </pivotArea>
    </format>
    <format dxfId="822">
      <pivotArea dataOnly="0" labelOnly="1" fieldPosition="0">
        <references count="5">
          <reference field="10" count="1" selected="0">
            <x v="7"/>
          </reference>
          <reference field="12" count="1" selected="0">
            <x v="5"/>
          </reference>
          <reference field="14" count="1" selected="0">
            <x v="50"/>
          </reference>
          <reference field="20" count="1" selected="0">
            <x v="48"/>
          </reference>
          <reference field="21" count="1">
            <x v="94"/>
          </reference>
        </references>
      </pivotArea>
    </format>
    <format dxfId="821">
      <pivotArea dataOnly="0" labelOnly="1" fieldPosition="0">
        <references count="5">
          <reference field="10" count="1" selected="0">
            <x v="7"/>
          </reference>
          <reference field="12" count="1" selected="0">
            <x v="5"/>
          </reference>
          <reference field="14" count="1" selected="0">
            <x v="50"/>
          </reference>
          <reference field="20" count="1" selected="0">
            <x v="52"/>
          </reference>
          <reference field="21" count="1">
            <x v="47"/>
          </reference>
        </references>
      </pivotArea>
    </format>
    <format dxfId="820">
      <pivotArea dataOnly="0" labelOnly="1" fieldPosition="0">
        <references count="5">
          <reference field="10" count="1" selected="0">
            <x v="7"/>
          </reference>
          <reference field="12" count="1" selected="0">
            <x v="5"/>
          </reference>
          <reference field="14" count="1" selected="0">
            <x v="50"/>
          </reference>
          <reference field="20" count="1" selected="0">
            <x v="80"/>
          </reference>
          <reference field="21" count="1">
            <x v="134"/>
          </reference>
        </references>
      </pivotArea>
    </format>
    <format dxfId="819">
      <pivotArea dataOnly="0" labelOnly="1" fieldPosition="0">
        <references count="5">
          <reference field="10" count="1" selected="0">
            <x v="7"/>
          </reference>
          <reference field="12" count="1" selected="0">
            <x v="5"/>
          </reference>
          <reference field="14" count="1" selected="0">
            <x v="50"/>
          </reference>
          <reference field="20" count="1" selected="0">
            <x v="92"/>
          </reference>
          <reference field="21" count="1">
            <x v="55"/>
          </reference>
        </references>
      </pivotArea>
    </format>
    <format dxfId="818">
      <pivotArea dataOnly="0" labelOnly="1" fieldPosition="0">
        <references count="5">
          <reference field="10" count="1" selected="0">
            <x v="7"/>
          </reference>
          <reference field="12" count="1" selected="0">
            <x v="5"/>
          </reference>
          <reference field="14" count="1" selected="0">
            <x v="50"/>
          </reference>
          <reference field="20" count="1" selected="0">
            <x v="94"/>
          </reference>
          <reference field="21" count="1">
            <x v="108"/>
          </reference>
        </references>
      </pivotArea>
    </format>
    <format dxfId="817">
      <pivotArea dataOnly="0" labelOnly="1" fieldPosition="0">
        <references count="5">
          <reference field="10" count="1" selected="0">
            <x v="7"/>
          </reference>
          <reference field="12" count="1" selected="0">
            <x v="5"/>
          </reference>
          <reference field="14" count="1" selected="0">
            <x v="50"/>
          </reference>
          <reference field="20" count="1" selected="0">
            <x v="95"/>
          </reference>
          <reference field="21" count="1">
            <x v="56"/>
          </reference>
        </references>
      </pivotArea>
    </format>
    <format dxfId="816">
      <pivotArea dataOnly="0" labelOnly="1" fieldPosition="0">
        <references count="5">
          <reference field="10" count="1" selected="0">
            <x v="7"/>
          </reference>
          <reference field="12" count="1" selected="0">
            <x v="5"/>
          </reference>
          <reference field="14" count="1" selected="0">
            <x v="50"/>
          </reference>
          <reference field="20" count="1" selected="0">
            <x v="96"/>
          </reference>
          <reference field="21" count="1">
            <x v="124"/>
          </reference>
        </references>
      </pivotArea>
    </format>
    <format dxfId="815">
      <pivotArea dataOnly="0" labelOnly="1" fieldPosition="0">
        <references count="5">
          <reference field="10" count="1" selected="0">
            <x v="7"/>
          </reference>
          <reference field="12" count="1" selected="0">
            <x v="5"/>
          </reference>
          <reference field="14" count="1" selected="0">
            <x v="50"/>
          </reference>
          <reference field="20" count="1" selected="0">
            <x v="122"/>
          </reference>
          <reference field="21" count="1">
            <x v="79"/>
          </reference>
        </references>
      </pivotArea>
    </format>
    <format dxfId="814">
      <pivotArea dataOnly="0" labelOnly="1" fieldPosition="0">
        <references count="5">
          <reference field="10" count="1" selected="0">
            <x v="7"/>
          </reference>
          <reference field="12" count="1" selected="0">
            <x v="5"/>
          </reference>
          <reference field="14" count="1" selected="0">
            <x v="50"/>
          </reference>
          <reference field="20" count="1" selected="0">
            <x v="128"/>
          </reference>
          <reference field="21" count="1">
            <x v="39"/>
          </reference>
        </references>
      </pivotArea>
    </format>
    <format dxfId="813">
      <pivotArea dataOnly="0" labelOnly="1" fieldPosition="0">
        <references count="5">
          <reference field="10" count="1" selected="0">
            <x v="7"/>
          </reference>
          <reference field="12" count="1" selected="0">
            <x v="5"/>
          </reference>
          <reference field="14" count="1" selected="0">
            <x v="50"/>
          </reference>
          <reference field="20" count="1" selected="0">
            <x v="129"/>
          </reference>
          <reference field="21" count="1">
            <x v="58"/>
          </reference>
        </references>
      </pivotArea>
    </format>
    <format dxfId="812">
      <pivotArea dataOnly="0" labelOnly="1" fieldPosition="0">
        <references count="5">
          <reference field="10" count="1" selected="0">
            <x v="7"/>
          </reference>
          <reference field="12" count="1" selected="0">
            <x v="5"/>
          </reference>
          <reference field="14" count="1" selected="0">
            <x v="50"/>
          </reference>
          <reference field="20" count="1" selected="0">
            <x v="133"/>
          </reference>
          <reference field="21" count="1">
            <x v="64"/>
          </reference>
        </references>
      </pivotArea>
    </format>
    <format dxfId="811">
      <pivotArea dataOnly="0" labelOnly="1" fieldPosition="0">
        <references count="5">
          <reference field="10" count="1" selected="0">
            <x v="7"/>
          </reference>
          <reference field="12" count="1" selected="0">
            <x v="5"/>
          </reference>
          <reference field="14" count="1" selected="0">
            <x v="50"/>
          </reference>
          <reference field="20" count="1" selected="0">
            <x v="135"/>
          </reference>
          <reference field="21" count="1">
            <x v="135"/>
          </reference>
        </references>
      </pivotArea>
    </format>
    <format dxfId="810">
      <pivotArea dataOnly="0" labelOnly="1" fieldPosition="0">
        <references count="5">
          <reference field="10" count="1" selected="0">
            <x v="7"/>
          </reference>
          <reference field="12" count="1" selected="0">
            <x v="5"/>
          </reference>
          <reference field="14" count="1" selected="0">
            <x v="50"/>
          </reference>
          <reference field="20" count="1" selected="0">
            <x v="137"/>
          </reference>
          <reference field="21" count="1">
            <x v="38"/>
          </reference>
        </references>
      </pivotArea>
    </format>
    <format dxfId="809">
      <pivotArea dataOnly="0" labelOnly="1" fieldPosition="0">
        <references count="5">
          <reference field="10" count="1" selected="0">
            <x v="7"/>
          </reference>
          <reference field="12" count="1" selected="0">
            <x v="5"/>
          </reference>
          <reference field="14" count="1" selected="0">
            <x v="50"/>
          </reference>
          <reference field="20" count="1" selected="0">
            <x v="139"/>
          </reference>
          <reference field="21" count="1">
            <x v="83"/>
          </reference>
        </references>
      </pivotArea>
    </format>
    <format dxfId="808">
      <pivotArea dataOnly="0" labelOnly="1" fieldPosition="0">
        <references count="5">
          <reference field="10" count="1" selected="0">
            <x v="7"/>
          </reference>
          <reference field="12" count="1" selected="0">
            <x v="3"/>
          </reference>
          <reference field="14" count="1" selected="0">
            <x v="54"/>
          </reference>
          <reference field="20" count="1" selected="0">
            <x v="30"/>
          </reference>
          <reference field="21" count="1">
            <x v="98"/>
          </reference>
        </references>
      </pivotArea>
    </format>
    <format dxfId="807">
      <pivotArea dataOnly="0" labelOnly="1" fieldPosition="0">
        <references count="5">
          <reference field="10" count="1" selected="0">
            <x v="7"/>
          </reference>
          <reference field="12" count="1" selected="0">
            <x v="3"/>
          </reference>
          <reference field="14" count="1" selected="0">
            <x v="54"/>
          </reference>
          <reference field="20" count="1" selected="0">
            <x v="31"/>
          </reference>
          <reference field="21" count="1">
            <x v="19"/>
          </reference>
        </references>
      </pivotArea>
    </format>
    <format dxfId="806">
      <pivotArea dataOnly="0" labelOnly="1" fieldPosition="0">
        <references count="5">
          <reference field="10" count="1" selected="0">
            <x v="7"/>
          </reference>
          <reference field="12" count="1" selected="0">
            <x v="3"/>
          </reference>
          <reference field="14" count="1" selected="0">
            <x v="54"/>
          </reference>
          <reference field="20" count="1" selected="0">
            <x v="35"/>
          </reference>
          <reference field="21" count="1">
            <x v="66"/>
          </reference>
        </references>
      </pivotArea>
    </format>
    <format dxfId="805">
      <pivotArea dataOnly="0" labelOnly="1" fieldPosition="0">
        <references count="5">
          <reference field="10" count="1" selected="0">
            <x v="7"/>
          </reference>
          <reference field="12" count="1" selected="0">
            <x v="3"/>
          </reference>
          <reference field="14" count="1" selected="0">
            <x v="54"/>
          </reference>
          <reference field="20" count="1" selected="0">
            <x v="36"/>
          </reference>
          <reference field="21" count="1">
            <x v="11"/>
          </reference>
        </references>
      </pivotArea>
    </format>
    <format dxfId="804">
      <pivotArea dataOnly="0" labelOnly="1" fieldPosition="0">
        <references count="5">
          <reference field="10" count="1" selected="0">
            <x v="7"/>
          </reference>
          <reference field="12" count="1" selected="0">
            <x v="3"/>
          </reference>
          <reference field="14" count="1" selected="0">
            <x v="54"/>
          </reference>
          <reference field="20" count="1" selected="0">
            <x v="38"/>
          </reference>
          <reference field="21" count="1">
            <x v="85"/>
          </reference>
        </references>
      </pivotArea>
    </format>
    <format dxfId="803">
      <pivotArea dataOnly="0" labelOnly="1" fieldPosition="0">
        <references count="5">
          <reference field="10" count="1" selected="0">
            <x v="7"/>
          </reference>
          <reference field="12" count="1" selected="0">
            <x v="3"/>
          </reference>
          <reference field="14" count="1" selected="0">
            <x v="54"/>
          </reference>
          <reference field="20" count="1" selected="0">
            <x v="39"/>
          </reference>
          <reference field="21" count="1">
            <x v="99"/>
          </reference>
        </references>
      </pivotArea>
    </format>
    <format dxfId="802">
      <pivotArea dataOnly="0" labelOnly="1" fieldPosition="0">
        <references count="5">
          <reference field="10" count="1" selected="0">
            <x v="7"/>
          </reference>
          <reference field="12" count="1" selected="0">
            <x v="3"/>
          </reference>
          <reference field="14" count="1" selected="0">
            <x v="54"/>
          </reference>
          <reference field="20" count="1" selected="0">
            <x v="43"/>
          </reference>
          <reference field="21" count="1">
            <x v="73"/>
          </reference>
        </references>
      </pivotArea>
    </format>
    <format dxfId="801">
      <pivotArea dataOnly="0" labelOnly="1" fieldPosition="0">
        <references count="5">
          <reference field="10" count="1" selected="0">
            <x v="7"/>
          </reference>
          <reference field="12" count="1" selected="0">
            <x v="3"/>
          </reference>
          <reference field="14" count="1" selected="0">
            <x v="54"/>
          </reference>
          <reference field="20" count="1" selected="0">
            <x v="44"/>
          </reference>
          <reference field="21" count="1">
            <x v="43"/>
          </reference>
        </references>
      </pivotArea>
    </format>
    <format dxfId="800">
      <pivotArea dataOnly="0" labelOnly="1" fieldPosition="0">
        <references count="5">
          <reference field="10" count="1" selected="0">
            <x v="7"/>
          </reference>
          <reference field="12" count="1" selected="0">
            <x v="3"/>
          </reference>
          <reference field="14" count="1" selected="0">
            <x v="54"/>
          </reference>
          <reference field="20" count="1" selected="0">
            <x v="48"/>
          </reference>
          <reference field="21" count="1">
            <x v="94"/>
          </reference>
        </references>
      </pivotArea>
    </format>
    <format dxfId="799">
      <pivotArea dataOnly="0" labelOnly="1" fieldPosition="0">
        <references count="5">
          <reference field="10" count="1" selected="0">
            <x v="7"/>
          </reference>
          <reference field="12" count="1" selected="0">
            <x v="3"/>
          </reference>
          <reference field="14" count="1" selected="0">
            <x v="54"/>
          </reference>
          <reference field="20" count="1" selected="0">
            <x v="52"/>
          </reference>
          <reference field="21" count="1">
            <x v="47"/>
          </reference>
        </references>
      </pivotArea>
    </format>
    <format dxfId="798">
      <pivotArea dataOnly="0" labelOnly="1" fieldPosition="0">
        <references count="5">
          <reference field="10" count="1" selected="0">
            <x v="7"/>
          </reference>
          <reference field="12" count="1" selected="0">
            <x v="3"/>
          </reference>
          <reference field="14" count="1" selected="0">
            <x v="54"/>
          </reference>
          <reference field="20" count="1" selected="0">
            <x v="58"/>
          </reference>
          <reference field="21" count="1">
            <x v="105"/>
          </reference>
        </references>
      </pivotArea>
    </format>
    <format dxfId="797">
      <pivotArea dataOnly="0" labelOnly="1" fieldPosition="0">
        <references count="5">
          <reference field="10" count="1" selected="0">
            <x v="7"/>
          </reference>
          <reference field="12" count="1" selected="0">
            <x v="3"/>
          </reference>
          <reference field="14" count="1" selected="0">
            <x v="54"/>
          </reference>
          <reference field="20" count="1" selected="0">
            <x v="60"/>
          </reference>
          <reference field="21" count="1">
            <x v="35"/>
          </reference>
        </references>
      </pivotArea>
    </format>
    <format dxfId="796">
      <pivotArea dataOnly="0" labelOnly="1" fieldPosition="0">
        <references count="5">
          <reference field="10" count="1" selected="0">
            <x v="7"/>
          </reference>
          <reference field="12" count="1" selected="0">
            <x v="3"/>
          </reference>
          <reference field="14" count="1" selected="0">
            <x v="54"/>
          </reference>
          <reference field="20" count="1" selected="0">
            <x v="70"/>
          </reference>
          <reference field="21" count="1">
            <x v="7"/>
          </reference>
        </references>
      </pivotArea>
    </format>
    <format dxfId="795">
      <pivotArea dataOnly="0" labelOnly="1" fieldPosition="0">
        <references count="5">
          <reference field="10" count="1" selected="0">
            <x v="7"/>
          </reference>
          <reference field="12" count="1" selected="0">
            <x v="3"/>
          </reference>
          <reference field="14" count="1" selected="0">
            <x v="54"/>
          </reference>
          <reference field="20" count="1" selected="0">
            <x v="72"/>
          </reference>
          <reference field="21" count="1">
            <x v="132"/>
          </reference>
        </references>
      </pivotArea>
    </format>
    <format dxfId="794">
      <pivotArea dataOnly="0" labelOnly="1" fieldPosition="0">
        <references count="5">
          <reference field="10" count="1" selected="0">
            <x v="7"/>
          </reference>
          <reference field="12" count="1" selected="0">
            <x v="3"/>
          </reference>
          <reference field="14" count="1" selected="0">
            <x v="54"/>
          </reference>
          <reference field="20" count="1" selected="0">
            <x v="73"/>
          </reference>
          <reference field="21" count="1">
            <x v="121"/>
          </reference>
        </references>
      </pivotArea>
    </format>
    <format dxfId="793">
      <pivotArea dataOnly="0" labelOnly="1" fieldPosition="0">
        <references count="5">
          <reference field="10" count="1" selected="0">
            <x v="7"/>
          </reference>
          <reference field="12" count="1" selected="0">
            <x v="3"/>
          </reference>
          <reference field="14" count="1" selected="0">
            <x v="54"/>
          </reference>
          <reference field="20" count="1" selected="0">
            <x v="79"/>
          </reference>
          <reference field="21" count="1">
            <x v="128"/>
          </reference>
        </references>
      </pivotArea>
    </format>
    <format dxfId="792">
      <pivotArea dataOnly="0" labelOnly="1" fieldPosition="0">
        <references count="5">
          <reference field="10" count="1" selected="0">
            <x v="7"/>
          </reference>
          <reference field="12" count="1" selected="0">
            <x v="3"/>
          </reference>
          <reference field="14" count="1" selected="0">
            <x v="54"/>
          </reference>
          <reference field="20" count="1" selected="0">
            <x v="80"/>
          </reference>
          <reference field="21" count="1">
            <x v="134"/>
          </reference>
        </references>
      </pivotArea>
    </format>
    <format dxfId="791">
      <pivotArea dataOnly="0" labelOnly="1" fieldPosition="0">
        <references count="5">
          <reference field="10" count="1" selected="0">
            <x v="7"/>
          </reference>
          <reference field="12" count="1" selected="0">
            <x v="3"/>
          </reference>
          <reference field="14" count="1" selected="0">
            <x v="54"/>
          </reference>
          <reference field="20" count="1" selected="0">
            <x v="95"/>
          </reference>
          <reference field="21" count="1">
            <x v="56"/>
          </reference>
        </references>
      </pivotArea>
    </format>
    <format dxfId="790">
      <pivotArea dataOnly="0" labelOnly="1" fieldPosition="0">
        <references count="5">
          <reference field="10" count="1" selected="0">
            <x v="7"/>
          </reference>
          <reference field="12" count="1" selected="0">
            <x v="3"/>
          </reference>
          <reference field="14" count="1" selected="0">
            <x v="54"/>
          </reference>
          <reference field="20" count="1" selected="0">
            <x v="108"/>
          </reference>
          <reference field="21" count="1">
            <x v="52"/>
          </reference>
        </references>
      </pivotArea>
    </format>
    <format dxfId="789">
      <pivotArea dataOnly="0" labelOnly="1" fieldPosition="0">
        <references count="5">
          <reference field="10" count="1" selected="0">
            <x v="7"/>
          </reference>
          <reference field="12" count="1" selected="0">
            <x v="3"/>
          </reference>
          <reference field="14" count="1" selected="0">
            <x v="54"/>
          </reference>
          <reference field="20" count="1" selected="0">
            <x v="132"/>
          </reference>
          <reference field="21" count="1">
            <x v="62"/>
          </reference>
        </references>
      </pivotArea>
    </format>
    <format dxfId="788">
      <pivotArea dataOnly="0" labelOnly="1" fieldPosition="0">
        <references count="5">
          <reference field="10" count="1" selected="0">
            <x v="8"/>
          </reference>
          <reference field="12" count="1" selected="0">
            <x v="1"/>
          </reference>
          <reference field="14" count="1" selected="0">
            <x v="40"/>
          </reference>
          <reference field="20" count="1" selected="0">
            <x v="114"/>
          </reference>
          <reference field="21" count="1">
            <x v="144"/>
          </reference>
        </references>
      </pivotArea>
    </format>
    <format dxfId="787">
      <pivotArea dataOnly="0" labelOnly="1" fieldPosition="0">
        <references count="5">
          <reference field="10" count="1" selected="0">
            <x v="9"/>
          </reference>
          <reference field="12" count="1" selected="0">
            <x v="1"/>
          </reference>
          <reference field="14" count="1" selected="0">
            <x v="10"/>
          </reference>
          <reference field="20" count="1" selected="0">
            <x v="114"/>
          </reference>
          <reference field="21" count="1">
            <x v="144"/>
          </reference>
        </references>
      </pivotArea>
    </format>
    <format dxfId="786">
      <pivotArea dataOnly="0" labelOnly="1" fieldPosition="0">
        <references count="5">
          <reference field="10" count="1" selected="0">
            <x v="10"/>
          </reference>
          <reference field="12" count="1" selected="0">
            <x v="4"/>
          </reference>
          <reference field="14" count="1" selected="0">
            <x v="13"/>
          </reference>
          <reference field="20" count="1" selected="0">
            <x v="17"/>
          </reference>
          <reference field="21" count="1">
            <x v="75"/>
          </reference>
        </references>
      </pivotArea>
    </format>
    <format dxfId="785">
      <pivotArea dataOnly="0" labelOnly="1" fieldPosition="0">
        <references count="5">
          <reference field="10" count="1" selected="0">
            <x v="10"/>
          </reference>
          <reference field="12" count="1" selected="0">
            <x v="4"/>
          </reference>
          <reference field="14" count="1" selected="0">
            <x v="13"/>
          </reference>
          <reference field="20" count="1" selected="0">
            <x v="20"/>
          </reference>
          <reference field="21" count="1">
            <x v="76"/>
          </reference>
        </references>
      </pivotArea>
    </format>
    <format dxfId="784">
      <pivotArea dataOnly="0" labelOnly="1" fieldPosition="0">
        <references count="5">
          <reference field="10" count="1" selected="0">
            <x v="10"/>
          </reference>
          <reference field="12" count="1" selected="0">
            <x v="4"/>
          </reference>
          <reference field="14" count="1" selected="0">
            <x v="13"/>
          </reference>
          <reference field="20" count="1" selected="0">
            <x v="21"/>
          </reference>
          <reference field="21" count="1">
            <x v="68"/>
          </reference>
        </references>
      </pivotArea>
    </format>
    <format dxfId="783">
      <pivotArea dataOnly="0" labelOnly="1" fieldPosition="0">
        <references count="5">
          <reference field="10" count="1" selected="0">
            <x v="10"/>
          </reference>
          <reference field="12" count="1" selected="0">
            <x v="4"/>
          </reference>
          <reference field="14" count="1" selected="0">
            <x v="13"/>
          </reference>
          <reference field="20" count="1" selected="0">
            <x v="22"/>
          </reference>
          <reference field="21" count="1">
            <x v="65"/>
          </reference>
        </references>
      </pivotArea>
    </format>
    <format dxfId="782">
      <pivotArea dataOnly="0" labelOnly="1" fieldPosition="0">
        <references count="5">
          <reference field="10" count="1" selected="0">
            <x v="10"/>
          </reference>
          <reference field="12" count="1" selected="0">
            <x v="4"/>
          </reference>
          <reference field="14" count="1" selected="0">
            <x v="13"/>
          </reference>
          <reference field="20" count="1" selected="0">
            <x v="25"/>
          </reference>
          <reference field="21" count="1">
            <x v="97"/>
          </reference>
        </references>
      </pivotArea>
    </format>
    <format dxfId="781">
      <pivotArea dataOnly="0" labelOnly="1" fieldPosition="0">
        <references count="5">
          <reference field="10" count="1" selected="0">
            <x v="10"/>
          </reference>
          <reference field="12" count="1" selected="0">
            <x v="4"/>
          </reference>
          <reference field="14" count="1" selected="0">
            <x v="13"/>
          </reference>
          <reference field="20" count="1" selected="0">
            <x v="30"/>
          </reference>
          <reference field="21" count="1">
            <x v="98"/>
          </reference>
        </references>
      </pivotArea>
    </format>
    <format dxfId="780">
      <pivotArea dataOnly="0" labelOnly="1" fieldPosition="0">
        <references count="5">
          <reference field="10" count="1" selected="0">
            <x v="10"/>
          </reference>
          <reference field="12" count="1" selected="0">
            <x v="4"/>
          </reference>
          <reference field="14" count="1" selected="0">
            <x v="13"/>
          </reference>
          <reference field="20" count="1" selected="0">
            <x v="31"/>
          </reference>
          <reference field="21" count="1">
            <x v="19"/>
          </reference>
        </references>
      </pivotArea>
    </format>
    <format dxfId="779">
      <pivotArea dataOnly="0" labelOnly="1" fieldPosition="0">
        <references count="5">
          <reference field="10" count="1" selected="0">
            <x v="10"/>
          </reference>
          <reference field="12" count="1" selected="0">
            <x v="4"/>
          </reference>
          <reference field="14" count="1" selected="0">
            <x v="13"/>
          </reference>
          <reference field="20" count="1" selected="0">
            <x v="33"/>
          </reference>
          <reference field="21" count="1">
            <x v="61"/>
          </reference>
        </references>
      </pivotArea>
    </format>
    <format dxfId="778">
      <pivotArea dataOnly="0" labelOnly="1" fieldPosition="0">
        <references count="5">
          <reference field="10" count="1" selected="0">
            <x v="10"/>
          </reference>
          <reference field="12" count="1" selected="0">
            <x v="4"/>
          </reference>
          <reference field="14" count="1" selected="0">
            <x v="13"/>
          </reference>
          <reference field="20" count="1" selected="0">
            <x v="34"/>
          </reference>
          <reference field="21" count="1">
            <x v="149"/>
          </reference>
        </references>
      </pivotArea>
    </format>
    <format dxfId="777">
      <pivotArea dataOnly="0" labelOnly="1" fieldPosition="0">
        <references count="5">
          <reference field="10" count="1" selected="0">
            <x v="10"/>
          </reference>
          <reference field="12" count="1" selected="0">
            <x v="4"/>
          </reference>
          <reference field="14" count="1" selected="0">
            <x v="13"/>
          </reference>
          <reference field="20" count="1" selected="0">
            <x v="35"/>
          </reference>
          <reference field="21" count="1">
            <x v="66"/>
          </reference>
        </references>
      </pivotArea>
    </format>
    <format dxfId="776">
      <pivotArea dataOnly="0" labelOnly="1" fieldPosition="0">
        <references count="5">
          <reference field="10" count="1" selected="0">
            <x v="10"/>
          </reference>
          <reference field="12" count="1" selected="0">
            <x v="4"/>
          </reference>
          <reference field="14" count="1" selected="0">
            <x v="13"/>
          </reference>
          <reference field="20" count="1" selected="0">
            <x v="36"/>
          </reference>
          <reference field="21" count="1">
            <x v="11"/>
          </reference>
        </references>
      </pivotArea>
    </format>
    <format dxfId="775">
      <pivotArea dataOnly="0" labelOnly="1" fieldPosition="0">
        <references count="5">
          <reference field="10" count="1" selected="0">
            <x v="10"/>
          </reference>
          <reference field="12" count="1" selected="0">
            <x v="4"/>
          </reference>
          <reference field="14" count="1" selected="0">
            <x v="13"/>
          </reference>
          <reference field="20" count="1" selected="0">
            <x v="38"/>
          </reference>
          <reference field="21" count="1">
            <x v="85"/>
          </reference>
        </references>
      </pivotArea>
    </format>
    <format dxfId="774">
      <pivotArea dataOnly="0" labelOnly="1" fieldPosition="0">
        <references count="5">
          <reference field="10" count="1" selected="0">
            <x v="10"/>
          </reference>
          <reference field="12" count="1" selected="0">
            <x v="4"/>
          </reference>
          <reference field="14" count="1" selected="0">
            <x v="13"/>
          </reference>
          <reference field="20" count="1" selected="0">
            <x v="40"/>
          </reference>
          <reference field="21" count="1">
            <x v="42"/>
          </reference>
        </references>
      </pivotArea>
    </format>
    <format dxfId="773">
      <pivotArea dataOnly="0" labelOnly="1" fieldPosition="0">
        <references count="5">
          <reference field="10" count="1" selected="0">
            <x v="10"/>
          </reference>
          <reference field="12" count="1" selected="0">
            <x v="4"/>
          </reference>
          <reference field="14" count="1" selected="0">
            <x v="13"/>
          </reference>
          <reference field="20" count="1" selected="0">
            <x v="44"/>
          </reference>
          <reference field="21" count="1">
            <x v="43"/>
          </reference>
        </references>
      </pivotArea>
    </format>
    <format dxfId="772">
      <pivotArea dataOnly="0" labelOnly="1" fieldPosition="0">
        <references count="5">
          <reference field="10" count="1" selected="0">
            <x v="10"/>
          </reference>
          <reference field="12" count="1" selected="0">
            <x v="4"/>
          </reference>
          <reference field="14" count="1" selected="0">
            <x v="13"/>
          </reference>
          <reference field="20" count="1" selected="0">
            <x v="46"/>
          </reference>
          <reference field="21" count="1">
            <x v="20"/>
          </reference>
        </references>
      </pivotArea>
    </format>
    <format dxfId="771">
      <pivotArea dataOnly="0" labelOnly="1" fieldPosition="0">
        <references count="5">
          <reference field="10" count="1" selected="0">
            <x v="10"/>
          </reference>
          <reference field="12" count="1" selected="0">
            <x v="4"/>
          </reference>
          <reference field="14" count="1" selected="0">
            <x v="13"/>
          </reference>
          <reference field="20" count="1" selected="0">
            <x v="47"/>
          </reference>
          <reference field="21" count="1">
            <x v="147"/>
          </reference>
        </references>
      </pivotArea>
    </format>
    <format dxfId="770">
      <pivotArea dataOnly="0" labelOnly="1" fieldPosition="0">
        <references count="5">
          <reference field="10" count="1" selected="0">
            <x v="10"/>
          </reference>
          <reference field="12" count="1" selected="0">
            <x v="4"/>
          </reference>
          <reference field="14" count="1" selected="0">
            <x v="13"/>
          </reference>
          <reference field="20" count="1" selected="0">
            <x v="48"/>
          </reference>
          <reference field="21" count="1">
            <x v="94"/>
          </reference>
        </references>
      </pivotArea>
    </format>
    <format dxfId="769">
      <pivotArea dataOnly="0" labelOnly="1" fieldPosition="0">
        <references count="5">
          <reference field="10" count="1" selected="0">
            <x v="10"/>
          </reference>
          <reference field="12" count="1" selected="0">
            <x v="4"/>
          </reference>
          <reference field="14" count="1" selected="0">
            <x v="13"/>
          </reference>
          <reference field="20" count="1" selected="0">
            <x v="52"/>
          </reference>
          <reference field="21" count="1">
            <x v="47"/>
          </reference>
        </references>
      </pivotArea>
    </format>
    <format dxfId="768">
      <pivotArea dataOnly="0" labelOnly="1" fieldPosition="0">
        <references count="5">
          <reference field="10" count="1" selected="0">
            <x v="10"/>
          </reference>
          <reference field="12" count="1" selected="0">
            <x v="4"/>
          </reference>
          <reference field="14" count="1" selected="0">
            <x v="13"/>
          </reference>
          <reference field="20" count="1" selected="0">
            <x v="53"/>
          </reference>
          <reference field="21" count="1">
            <x v="101"/>
          </reference>
        </references>
      </pivotArea>
    </format>
    <format dxfId="767">
      <pivotArea dataOnly="0" labelOnly="1" fieldPosition="0">
        <references count="5">
          <reference field="10" count="1" selected="0">
            <x v="10"/>
          </reference>
          <reference field="12" count="1" selected="0">
            <x v="4"/>
          </reference>
          <reference field="14" count="1" selected="0">
            <x v="13"/>
          </reference>
          <reference field="20" count="1" selected="0">
            <x v="55"/>
          </reference>
          <reference field="21" count="1">
            <x v="102"/>
          </reference>
        </references>
      </pivotArea>
    </format>
    <format dxfId="766">
      <pivotArea dataOnly="0" labelOnly="1" fieldPosition="0">
        <references count="5">
          <reference field="10" count="1" selected="0">
            <x v="10"/>
          </reference>
          <reference field="12" count="1" selected="0">
            <x v="4"/>
          </reference>
          <reference field="14" count="1" selected="0">
            <x v="13"/>
          </reference>
          <reference field="20" count="1" selected="0">
            <x v="56"/>
          </reference>
          <reference field="21" count="1">
            <x v="104"/>
          </reference>
        </references>
      </pivotArea>
    </format>
    <format dxfId="765">
      <pivotArea dataOnly="0" labelOnly="1" fieldPosition="0">
        <references count="5">
          <reference field="10" count="1" selected="0">
            <x v="10"/>
          </reference>
          <reference field="12" count="1" selected="0">
            <x v="4"/>
          </reference>
          <reference field="14" count="1" selected="0">
            <x v="13"/>
          </reference>
          <reference field="20" count="1" selected="0">
            <x v="58"/>
          </reference>
          <reference field="21" count="1">
            <x v="105"/>
          </reference>
        </references>
      </pivotArea>
    </format>
    <format dxfId="764">
      <pivotArea dataOnly="0" labelOnly="1" fieldPosition="0">
        <references count="5">
          <reference field="10" count="1" selected="0">
            <x v="10"/>
          </reference>
          <reference field="12" count="1" selected="0">
            <x v="4"/>
          </reference>
          <reference field="14" count="1" selected="0">
            <x v="13"/>
          </reference>
          <reference field="20" count="1" selected="0">
            <x v="59"/>
          </reference>
          <reference field="21" count="1">
            <x v="49"/>
          </reference>
        </references>
      </pivotArea>
    </format>
    <format dxfId="763">
      <pivotArea dataOnly="0" labelOnly="1" fieldPosition="0">
        <references count="5">
          <reference field="10" count="1" selected="0">
            <x v="10"/>
          </reference>
          <reference field="12" count="1" selected="0">
            <x v="4"/>
          </reference>
          <reference field="14" count="1" selected="0">
            <x v="13"/>
          </reference>
          <reference field="20" count="1" selected="0">
            <x v="60"/>
          </reference>
          <reference field="21" count="1">
            <x v="35"/>
          </reference>
        </references>
      </pivotArea>
    </format>
    <format dxfId="762">
      <pivotArea dataOnly="0" labelOnly="1" fieldPosition="0">
        <references count="5">
          <reference field="10" count="1" selected="0">
            <x v="10"/>
          </reference>
          <reference field="12" count="1" selected="0">
            <x v="4"/>
          </reference>
          <reference field="14" count="1" selected="0">
            <x v="13"/>
          </reference>
          <reference field="20" count="1" selected="0">
            <x v="61"/>
          </reference>
          <reference field="21" count="1">
            <x v="141"/>
          </reference>
        </references>
      </pivotArea>
    </format>
    <format dxfId="761">
      <pivotArea dataOnly="0" labelOnly="1" fieldPosition="0">
        <references count="5">
          <reference field="10" count="1" selected="0">
            <x v="10"/>
          </reference>
          <reference field="12" count="1" selected="0">
            <x v="4"/>
          </reference>
          <reference field="14" count="1" selected="0">
            <x v="13"/>
          </reference>
          <reference field="20" count="1" selected="0">
            <x v="63"/>
          </reference>
          <reference field="21" count="1">
            <x v="127"/>
          </reference>
        </references>
      </pivotArea>
    </format>
    <format dxfId="760">
      <pivotArea dataOnly="0" labelOnly="1" fieldPosition="0">
        <references count="5">
          <reference field="10" count="1" selected="0">
            <x v="10"/>
          </reference>
          <reference field="12" count="1" selected="0">
            <x v="4"/>
          </reference>
          <reference field="14" count="1" selected="0">
            <x v="13"/>
          </reference>
          <reference field="20" count="1" selected="0">
            <x v="65"/>
          </reference>
          <reference field="21" count="1">
            <x v="133"/>
          </reference>
        </references>
      </pivotArea>
    </format>
    <format dxfId="759">
      <pivotArea dataOnly="0" labelOnly="1" fieldPosition="0">
        <references count="5">
          <reference field="10" count="1" selected="0">
            <x v="10"/>
          </reference>
          <reference field="12" count="1" selected="0">
            <x v="4"/>
          </reference>
          <reference field="14" count="1" selected="0">
            <x v="13"/>
          </reference>
          <reference field="20" count="1" selected="0">
            <x v="67"/>
          </reference>
          <reference field="21" count="1">
            <x v="5"/>
          </reference>
        </references>
      </pivotArea>
    </format>
    <format dxfId="758">
      <pivotArea dataOnly="0" labelOnly="1" fieldPosition="0">
        <references count="5">
          <reference field="10" count="1" selected="0">
            <x v="10"/>
          </reference>
          <reference field="12" count="1" selected="0">
            <x v="4"/>
          </reference>
          <reference field="14" count="1" selected="0">
            <x v="13"/>
          </reference>
          <reference field="20" count="1" selected="0">
            <x v="68"/>
          </reference>
          <reference field="21" count="1">
            <x v="8"/>
          </reference>
        </references>
      </pivotArea>
    </format>
    <format dxfId="757">
      <pivotArea dataOnly="0" labelOnly="1" fieldPosition="0">
        <references count="5">
          <reference field="10" count="1" selected="0">
            <x v="10"/>
          </reference>
          <reference field="12" count="1" selected="0">
            <x v="4"/>
          </reference>
          <reference field="14" count="1" selected="0">
            <x v="13"/>
          </reference>
          <reference field="20" count="1" selected="0">
            <x v="69"/>
          </reference>
          <reference field="21" count="1">
            <x v="6"/>
          </reference>
        </references>
      </pivotArea>
    </format>
    <format dxfId="756">
      <pivotArea dataOnly="0" labelOnly="1" fieldPosition="0">
        <references count="5">
          <reference field="10" count="1" selected="0">
            <x v="10"/>
          </reference>
          <reference field="12" count="1" selected="0">
            <x v="4"/>
          </reference>
          <reference field="14" count="1" selected="0">
            <x v="13"/>
          </reference>
          <reference field="20" count="1" selected="0">
            <x v="71"/>
          </reference>
          <reference field="21" count="1">
            <x v="82"/>
          </reference>
        </references>
      </pivotArea>
    </format>
    <format dxfId="755">
      <pivotArea dataOnly="0" labelOnly="1" fieldPosition="0">
        <references count="5">
          <reference field="10" count="1" selected="0">
            <x v="10"/>
          </reference>
          <reference field="12" count="1" selected="0">
            <x v="4"/>
          </reference>
          <reference field="14" count="1" selected="0">
            <x v="13"/>
          </reference>
          <reference field="20" count="1" selected="0">
            <x v="72"/>
          </reference>
          <reference field="21" count="1">
            <x v="132"/>
          </reference>
        </references>
      </pivotArea>
    </format>
    <format dxfId="754">
      <pivotArea dataOnly="0" labelOnly="1" fieldPosition="0">
        <references count="5">
          <reference field="10" count="1" selected="0">
            <x v="10"/>
          </reference>
          <reference field="12" count="1" selected="0">
            <x v="4"/>
          </reference>
          <reference field="14" count="1" selected="0">
            <x v="13"/>
          </reference>
          <reference field="20" count="1" selected="0">
            <x v="73"/>
          </reference>
          <reference field="21" count="1">
            <x v="121"/>
          </reference>
        </references>
      </pivotArea>
    </format>
    <format dxfId="753">
      <pivotArea dataOnly="0" labelOnly="1" fieldPosition="0">
        <references count="5">
          <reference field="10" count="1" selected="0">
            <x v="10"/>
          </reference>
          <reference field="12" count="1" selected="0">
            <x v="4"/>
          </reference>
          <reference field="14" count="1" selected="0">
            <x v="13"/>
          </reference>
          <reference field="20" count="1" selected="0">
            <x v="74"/>
          </reference>
          <reference field="21" count="1">
            <x v="119"/>
          </reference>
        </references>
      </pivotArea>
    </format>
    <format dxfId="752">
      <pivotArea dataOnly="0" labelOnly="1" fieldPosition="0">
        <references count="5">
          <reference field="10" count="1" selected="0">
            <x v="10"/>
          </reference>
          <reference field="12" count="1" selected="0">
            <x v="4"/>
          </reference>
          <reference field="14" count="1" selected="0">
            <x v="13"/>
          </reference>
          <reference field="20" count="1" selected="0">
            <x v="75"/>
          </reference>
          <reference field="21" count="1">
            <x v="117"/>
          </reference>
        </references>
      </pivotArea>
    </format>
    <format dxfId="751">
      <pivotArea dataOnly="0" labelOnly="1" fieldPosition="0">
        <references count="5">
          <reference field="10" count="1" selected="0">
            <x v="10"/>
          </reference>
          <reference field="12" count="1" selected="0">
            <x v="4"/>
          </reference>
          <reference field="14" count="1" selected="0">
            <x v="13"/>
          </reference>
          <reference field="20" count="1" selected="0">
            <x v="78"/>
          </reference>
          <reference field="21" count="1">
            <x v="125"/>
          </reference>
        </references>
      </pivotArea>
    </format>
    <format dxfId="750">
      <pivotArea dataOnly="0" labelOnly="1" fieldPosition="0">
        <references count="5">
          <reference field="10" count="1" selected="0">
            <x v="10"/>
          </reference>
          <reference field="12" count="1" selected="0">
            <x v="4"/>
          </reference>
          <reference field="14" count="1" selected="0">
            <x v="13"/>
          </reference>
          <reference field="20" count="1" selected="0">
            <x v="81"/>
          </reference>
          <reference field="21" count="1">
            <x v="129"/>
          </reference>
        </references>
      </pivotArea>
    </format>
    <format dxfId="749">
      <pivotArea dataOnly="0" labelOnly="1" fieldPosition="0">
        <references count="5">
          <reference field="10" count="1" selected="0">
            <x v="10"/>
          </reference>
          <reference field="12" count="1" selected="0">
            <x v="4"/>
          </reference>
          <reference field="14" count="1" selected="0">
            <x v="13"/>
          </reference>
          <reference field="20" count="1" selected="0">
            <x v="84"/>
          </reference>
          <reference field="21" count="1">
            <x v="112"/>
          </reference>
        </references>
      </pivotArea>
    </format>
    <format dxfId="748">
      <pivotArea dataOnly="0" labelOnly="1" fieldPosition="0">
        <references count="5">
          <reference field="10" count="1" selected="0">
            <x v="10"/>
          </reference>
          <reference field="12" count="1" selected="0">
            <x v="4"/>
          </reference>
          <reference field="14" count="1" selected="0">
            <x v="13"/>
          </reference>
          <reference field="20" count="1" selected="0">
            <x v="85"/>
          </reference>
          <reference field="21" count="1">
            <x v="111"/>
          </reference>
        </references>
      </pivotArea>
    </format>
    <format dxfId="747">
      <pivotArea dataOnly="0" labelOnly="1" fieldPosition="0">
        <references count="5">
          <reference field="10" count="1" selected="0">
            <x v="10"/>
          </reference>
          <reference field="12" count="1" selected="0">
            <x v="4"/>
          </reference>
          <reference field="14" count="1" selected="0">
            <x v="13"/>
          </reference>
          <reference field="20" count="1" selected="0">
            <x v="87"/>
          </reference>
          <reference field="21" count="1">
            <x v="21"/>
          </reference>
        </references>
      </pivotArea>
    </format>
    <format dxfId="746">
      <pivotArea dataOnly="0" labelOnly="1" fieldPosition="0">
        <references count="5">
          <reference field="10" count="1" selected="0">
            <x v="10"/>
          </reference>
          <reference field="12" count="1" selected="0">
            <x v="4"/>
          </reference>
          <reference field="14" count="1" selected="0">
            <x v="13"/>
          </reference>
          <reference field="20" count="1" selected="0">
            <x v="89"/>
          </reference>
          <reference field="21" count="1">
            <x v="23"/>
          </reference>
        </references>
      </pivotArea>
    </format>
    <format dxfId="745">
      <pivotArea dataOnly="0" labelOnly="1" fieldPosition="0">
        <references count="5">
          <reference field="10" count="1" selected="0">
            <x v="10"/>
          </reference>
          <reference field="12" count="1" selected="0">
            <x v="4"/>
          </reference>
          <reference field="14" count="1" selected="0">
            <x v="13"/>
          </reference>
          <reference field="20" count="1" selected="0">
            <x v="90"/>
          </reference>
          <reference field="21" count="1">
            <x v="57"/>
          </reference>
        </references>
      </pivotArea>
    </format>
    <format dxfId="744">
      <pivotArea dataOnly="0" labelOnly="1" fieldPosition="0">
        <references count="5">
          <reference field="10" count="1" selected="0">
            <x v="10"/>
          </reference>
          <reference field="12" count="1" selected="0">
            <x v="4"/>
          </reference>
          <reference field="14" count="1" selected="0">
            <x v="13"/>
          </reference>
          <reference field="20" count="1" selected="0">
            <x v="93"/>
          </reference>
          <reference field="21" count="1">
            <x v="109"/>
          </reference>
        </references>
      </pivotArea>
    </format>
    <format dxfId="743">
      <pivotArea dataOnly="0" labelOnly="1" fieldPosition="0">
        <references count="5">
          <reference field="10" count="1" selected="0">
            <x v="10"/>
          </reference>
          <reference field="12" count="1" selected="0">
            <x v="4"/>
          </reference>
          <reference field="14" count="1" selected="0">
            <x v="13"/>
          </reference>
          <reference field="20" count="1" selected="0">
            <x v="95"/>
          </reference>
          <reference field="21" count="1">
            <x v="56"/>
          </reference>
        </references>
      </pivotArea>
    </format>
    <format dxfId="742">
      <pivotArea dataOnly="0" labelOnly="1" fieldPosition="0">
        <references count="5">
          <reference field="10" count="1" selected="0">
            <x v="10"/>
          </reference>
          <reference field="12" count="1" selected="0">
            <x v="4"/>
          </reference>
          <reference field="14" count="1" selected="0">
            <x v="13"/>
          </reference>
          <reference field="20" count="1" selected="0">
            <x v="98"/>
          </reference>
          <reference field="21" count="1">
            <x v="120"/>
          </reference>
        </references>
      </pivotArea>
    </format>
    <format dxfId="741">
      <pivotArea dataOnly="0" labelOnly="1" fieldPosition="0">
        <references count="5">
          <reference field="10" count="1" selected="0">
            <x v="10"/>
          </reference>
          <reference field="12" count="1" selected="0">
            <x v="4"/>
          </reference>
          <reference field="14" count="1" selected="0">
            <x v="13"/>
          </reference>
          <reference field="20" count="1" selected="0">
            <x v="105"/>
          </reference>
          <reference field="21" count="1">
            <x v="45"/>
          </reference>
        </references>
      </pivotArea>
    </format>
    <format dxfId="740">
      <pivotArea dataOnly="0" labelOnly="1" fieldPosition="0">
        <references count="5">
          <reference field="10" count="1" selected="0">
            <x v="10"/>
          </reference>
          <reference field="12" count="1" selected="0">
            <x v="4"/>
          </reference>
          <reference field="14" count="1" selected="0">
            <x v="13"/>
          </reference>
          <reference field="20" count="1" selected="0">
            <x v="106"/>
          </reference>
          <reference field="21" count="1">
            <x v="131"/>
          </reference>
        </references>
      </pivotArea>
    </format>
    <format dxfId="739">
      <pivotArea dataOnly="0" labelOnly="1" fieldPosition="0">
        <references count="5">
          <reference field="10" count="1" selected="0">
            <x v="10"/>
          </reference>
          <reference field="12" count="1" selected="0">
            <x v="4"/>
          </reference>
          <reference field="14" count="1" selected="0">
            <x v="13"/>
          </reference>
          <reference field="20" count="1" selected="0">
            <x v="108"/>
          </reference>
          <reference field="21" count="1">
            <x v="52"/>
          </reference>
        </references>
      </pivotArea>
    </format>
    <format dxfId="738">
      <pivotArea dataOnly="0" labelOnly="1" fieldPosition="0">
        <references count="5">
          <reference field="10" count="1" selected="0">
            <x v="10"/>
          </reference>
          <reference field="12" count="1" selected="0">
            <x v="4"/>
          </reference>
          <reference field="14" count="1" selected="0">
            <x v="13"/>
          </reference>
          <reference field="20" count="1" selected="0">
            <x v="109"/>
          </reference>
          <reference field="21" count="1">
            <x v="113"/>
          </reference>
        </references>
      </pivotArea>
    </format>
    <format dxfId="737">
      <pivotArea dataOnly="0" labelOnly="1" fieldPosition="0">
        <references count="5">
          <reference field="10" count="1" selected="0">
            <x v="10"/>
          </reference>
          <reference field="12" count="1" selected="0">
            <x v="4"/>
          </reference>
          <reference field="14" count="1" selected="0">
            <x v="13"/>
          </reference>
          <reference field="20" count="1" selected="0">
            <x v="113"/>
          </reference>
          <reference field="21" count="1">
            <x v="31"/>
          </reference>
        </references>
      </pivotArea>
    </format>
    <format dxfId="736">
      <pivotArea dataOnly="0" labelOnly="1" fieldPosition="0">
        <references count="5">
          <reference field="10" count="1" selected="0">
            <x v="10"/>
          </reference>
          <reference field="12" count="1" selected="0">
            <x v="4"/>
          </reference>
          <reference field="14" count="1" selected="0">
            <x v="13"/>
          </reference>
          <reference field="20" count="1" selected="0">
            <x v="122"/>
          </reference>
          <reference field="21" count="1">
            <x v="79"/>
          </reference>
        </references>
      </pivotArea>
    </format>
    <format dxfId="735">
      <pivotArea dataOnly="0" labelOnly="1" fieldPosition="0">
        <references count="5">
          <reference field="10" count="1" selected="0">
            <x v="10"/>
          </reference>
          <reference field="12" count="1" selected="0">
            <x v="4"/>
          </reference>
          <reference field="14" count="1" selected="0">
            <x v="13"/>
          </reference>
          <reference field="20" count="1" selected="0">
            <x v="123"/>
          </reference>
          <reference field="21" count="1">
            <x v="80"/>
          </reference>
        </references>
      </pivotArea>
    </format>
    <format dxfId="734">
      <pivotArea dataOnly="0" labelOnly="1" fieldPosition="0">
        <references count="5">
          <reference field="10" count="1" selected="0">
            <x v="10"/>
          </reference>
          <reference field="12" count="1" selected="0">
            <x v="4"/>
          </reference>
          <reference field="14" count="1" selected="0">
            <x v="13"/>
          </reference>
          <reference field="20" count="1" selected="0">
            <x v="125"/>
          </reference>
          <reference field="21" count="1">
            <x v="86"/>
          </reference>
        </references>
      </pivotArea>
    </format>
    <format dxfId="733">
      <pivotArea dataOnly="0" labelOnly="1" fieldPosition="0">
        <references count="5">
          <reference field="10" count="1" selected="0">
            <x v="10"/>
          </reference>
          <reference field="12" count="1" selected="0">
            <x v="4"/>
          </reference>
          <reference field="14" count="1" selected="0">
            <x v="13"/>
          </reference>
          <reference field="20" count="1" selected="0">
            <x v="126"/>
          </reference>
          <reference field="21" count="1">
            <x v="40"/>
          </reference>
        </references>
      </pivotArea>
    </format>
    <format dxfId="732">
      <pivotArea dataOnly="0" labelOnly="1" fieldPosition="0">
        <references count="5">
          <reference field="10" count="1" selected="0">
            <x v="10"/>
          </reference>
          <reference field="12" count="1" selected="0">
            <x v="4"/>
          </reference>
          <reference field="14" count="1" selected="0">
            <x v="13"/>
          </reference>
          <reference field="20" count="1" selected="0">
            <x v="130"/>
          </reference>
          <reference field="21" count="1">
            <x v="146"/>
          </reference>
        </references>
      </pivotArea>
    </format>
    <format dxfId="731">
      <pivotArea dataOnly="0" labelOnly="1" fieldPosition="0">
        <references count="5">
          <reference field="10" count="1" selected="0">
            <x v="10"/>
          </reference>
          <reference field="12" count="1" selected="0">
            <x v="4"/>
          </reference>
          <reference field="14" count="1" selected="0">
            <x v="13"/>
          </reference>
          <reference field="20" count="1" selected="0">
            <x v="135"/>
          </reference>
          <reference field="21" count="1">
            <x v="135"/>
          </reference>
        </references>
      </pivotArea>
    </format>
    <format dxfId="730">
      <pivotArea dataOnly="0" labelOnly="1" fieldPosition="0">
        <references count="5">
          <reference field="10" count="1" selected="0">
            <x v="10"/>
          </reference>
          <reference field="12" count="1" selected="0">
            <x v="4"/>
          </reference>
          <reference field="14" count="1" selected="0">
            <x v="13"/>
          </reference>
          <reference field="20" count="1" selected="0">
            <x v="142"/>
          </reference>
          <reference field="21" count="1">
            <x v="136"/>
          </reference>
        </references>
      </pivotArea>
    </format>
    <format dxfId="729">
      <pivotArea dataOnly="0" labelOnly="1" fieldPosition="0">
        <references count="5">
          <reference field="10" count="1" selected="0">
            <x v="10"/>
          </reference>
          <reference field="12" count="1" selected="0">
            <x v="4"/>
          </reference>
          <reference field="14" count="1" selected="0">
            <x v="22"/>
          </reference>
          <reference field="20" count="1" selected="0">
            <x v="46"/>
          </reference>
          <reference field="21" count="1">
            <x v="20"/>
          </reference>
        </references>
      </pivotArea>
    </format>
    <format dxfId="728">
      <pivotArea dataOnly="0" labelOnly="1" fieldPosition="0">
        <references count="5">
          <reference field="10" count="1" selected="0">
            <x v="10"/>
          </reference>
          <reference field="12" count="1" selected="0">
            <x v="4"/>
          </reference>
          <reference field="14" count="1" selected="0">
            <x v="23"/>
          </reference>
          <reference field="20" count="1" selected="0">
            <x v="46"/>
          </reference>
          <reference field="21" count="1">
            <x v="20"/>
          </reference>
        </references>
      </pivotArea>
    </format>
    <format dxfId="727">
      <pivotArea dataOnly="0" labelOnly="1" fieldPosition="0">
        <references count="5">
          <reference field="10" count="1" selected="0">
            <x v="10"/>
          </reference>
          <reference field="12" count="1" selected="0">
            <x v="4"/>
          </reference>
          <reference field="14" count="1" selected="0">
            <x v="51"/>
          </reference>
          <reference field="20" count="1" selected="0">
            <x v="0"/>
          </reference>
          <reference field="21" count="1">
            <x v="28"/>
          </reference>
        </references>
      </pivotArea>
    </format>
    <format dxfId="726">
      <pivotArea dataOnly="0" labelOnly="1" fieldPosition="0">
        <references count="5">
          <reference field="10" count="1" selected="0">
            <x v="10"/>
          </reference>
          <reference field="12" count="1" selected="0">
            <x v="4"/>
          </reference>
          <reference field="14" count="1" selected="0">
            <x v="51"/>
          </reference>
          <reference field="20" count="1" selected="0">
            <x v="1"/>
          </reference>
          <reference field="21" count="1">
            <x v="138"/>
          </reference>
        </references>
      </pivotArea>
    </format>
    <format dxfId="725">
      <pivotArea dataOnly="0" labelOnly="1" fieldPosition="0">
        <references count="5">
          <reference field="10" count="1" selected="0">
            <x v="10"/>
          </reference>
          <reference field="12" count="1" selected="0">
            <x v="4"/>
          </reference>
          <reference field="14" count="1" selected="0">
            <x v="51"/>
          </reference>
          <reference field="20" count="1" selected="0">
            <x v="2"/>
          </reference>
          <reference field="21" count="1">
            <x v="50"/>
          </reference>
        </references>
      </pivotArea>
    </format>
    <format dxfId="724">
      <pivotArea dataOnly="0" labelOnly="1" fieldPosition="0">
        <references count="5">
          <reference field="10" count="1" selected="0">
            <x v="10"/>
          </reference>
          <reference field="12" count="1" selected="0">
            <x v="4"/>
          </reference>
          <reference field="14" count="1" selected="0">
            <x v="51"/>
          </reference>
          <reference field="20" count="1" selected="0">
            <x v="3"/>
          </reference>
          <reference field="21" count="1">
            <x v="139"/>
          </reference>
        </references>
      </pivotArea>
    </format>
    <format dxfId="723">
      <pivotArea dataOnly="0" labelOnly="1" fieldPosition="0">
        <references count="5">
          <reference field="10" count="1" selected="0">
            <x v="10"/>
          </reference>
          <reference field="12" count="1" selected="0">
            <x v="4"/>
          </reference>
          <reference field="14" count="1" selected="0">
            <x v="51"/>
          </reference>
          <reference field="20" count="1" selected="0">
            <x v="4"/>
          </reference>
          <reference field="21" count="1">
            <x v="110"/>
          </reference>
        </references>
      </pivotArea>
    </format>
    <format dxfId="722">
      <pivotArea dataOnly="0" labelOnly="1" fieldPosition="0">
        <references count="5">
          <reference field="10" count="1" selected="0">
            <x v="10"/>
          </reference>
          <reference field="12" count="1" selected="0">
            <x v="4"/>
          </reference>
          <reference field="14" count="1" selected="0">
            <x v="51"/>
          </reference>
          <reference field="20" count="1" selected="0">
            <x v="5"/>
          </reference>
          <reference field="21" count="1">
            <x v="95"/>
          </reference>
        </references>
      </pivotArea>
    </format>
    <format dxfId="721">
      <pivotArea dataOnly="0" labelOnly="1" fieldPosition="0">
        <references count="5">
          <reference field="10" count="1" selected="0">
            <x v="10"/>
          </reference>
          <reference field="12" count="1" selected="0">
            <x v="4"/>
          </reference>
          <reference field="14" count="1" selected="0">
            <x v="51"/>
          </reference>
          <reference field="20" count="1" selected="0">
            <x v="6"/>
          </reference>
          <reference field="21" count="1">
            <x v="46"/>
          </reference>
        </references>
      </pivotArea>
    </format>
    <format dxfId="720">
      <pivotArea dataOnly="0" labelOnly="1" fieldPosition="0">
        <references count="5">
          <reference field="10" count="1" selected="0">
            <x v="10"/>
          </reference>
          <reference field="12" count="1" selected="0">
            <x v="4"/>
          </reference>
          <reference field="14" count="1" selected="0">
            <x v="51"/>
          </reference>
          <reference field="20" count="1" selected="0">
            <x v="7"/>
          </reference>
          <reference field="21" count="1">
            <x v="51"/>
          </reference>
        </references>
      </pivotArea>
    </format>
    <format dxfId="719">
      <pivotArea dataOnly="0" labelOnly="1" fieldPosition="0">
        <references count="5">
          <reference field="10" count="1" selected="0">
            <x v="10"/>
          </reference>
          <reference field="12" count="1" selected="0">
            <x v="4"/>
          </reference>
          <reference field="14" count="1" selected="0">
            <x v="51"/>
          </reference>
          <reference field="20" count="1" selected="0">
            <x v="8"/>
          </reference>
          <reference field="21" count="1">
            <x v="22"/>
          </reference>
        </references>
      </pivotArea>
    </format>
    <format dxfId="718">
      <pivotArea dataOnly="0" labelOnly="1" fieldPosition="0">
        <references count="5">
          <reference field="10" count="1" selected="0">
            <x v="10"/>
          </reference>
          <reference field="12" count="1" selected="0">
            <x v="4"/>
          </reference>
          <reference field="14" count="1" selected="0">
            <x v="51"/>
          </reference>
          <reference field="20" count="1" selected="0">
            <x v="9"/>
          </reference>
          <reference field="21" count="1">
            <x v="26"/>
          </reference>
        </references>
      </pivotArea>
    </format>
    <format dxfId="717">
      <pivotArea dataOnly="0" labelOnly="1" fieldPosition="0">
        <references count="5">
          <reference field="10" count="1" selected="0">
            <x v="10"/>
          </reference>
          <reference field="12" count="1" selected="0">
            <x v="4"/>
          </reference>
          <reference field="14" count="1" selected="0">
            <x v="51"/>
          </reference>
          <reference field="20" count="1" selected="0">
            <x v="10"/>
          </reference>
          <reference field="21" count="1">
            <x v="27"/>
          </reference>
        </references>
      </pivotArea>
    </format>
    <format dxfId="716">
      <pivotArea dataOnly="0" labelOnly="1" fieldPosition="0">
        <references count="5">
          <reference field="10" count="1" selected="0">
            <x v="10"/>
          </reference>
          <reference field="12" count="1" selected="0">
            <x v="4"/>
          </reference>
          <reference field="14" count="1" selected="0">
            <x v="51"/>
          </reference>
          <reference field="20" count="1" selected="0">
            <x v="11"/>
          </reference>
          <reference field="21" count="1">
            <x v="2"/>
          </reference>
        </references>
      </pivotArea>
    </format>
    <format dxfId="715">
      <pivotArea dataOnly="0" labelOnly="1" fieldPosition="0">
        <references count="5">
          <reference field="10" count="1" selected="0">
            <x v="10"/>
          </reference>
          <reference field="12" count="1" selected="0">
            <x v="4"/>
          </reference>
          <reference field="14" count="1" selected="0">
            <x v="51"/>
          </reference>
          <reference field="20" count="1" selected="0">
            <x v="12"/>
          </reference>
          <reference field="21" count="1">
            <x v="1"/>
          </reference>
        </references>
      </pivotArea>
    </format>
    <format dxfId="714">
      <pivotArea dataOnly="0" labelOnly="1" fieldPosition="0">
        <references count="5">
          <reference field="10" count="1" selected="0">
            <x v="10"/>
          </reference>
          <reference field="12" count="1" selected="0">
            <x v="4"/>
          </reference>
          <reference field="14" count="1" selected="0">
            <x v="51"/>
          </reference>
          <reference field="20" count="1" selected="0">
            <x v="13"/>
          </reference>
          <reference field="21" count="1">
            <x v="3"/>
          </reference>
        </references>
      </pivotArea>
    </format>
    <format dxfId="713">
      <pivotArea dataOnly="0" labelOnly="1" fieldPosition="0">
        <references count="5">
          <reference field="10" count="1" selected="0">
            <x v="10"/>
          </reference>
          <reference field="12" count="1" selected="0">
            <x v="4"/>
          </reference>
          <reference field="14" count="1" selected="0">
            <x v="51"/>
          </reference>
          <reference field="20" count="1" selected="0">
            <x v="14"/>
          </reference>
          <reference field="21" count="1">
            <x v="53"/>
          </reference>
        </references>
      </pivotArea>
    </format>
    <format dxfId="712">
      <pivotArea dataOnly="0" labelOnly="1" fieldPosition="0">
        <references count="5">
          <reference field="10" count="1" selected="0">
            <x v="10"/>
          </reference>
          <reference field="12" count="1" selected="0">
            <x v="4"/>
          </reference>
          <reference field="14" count="1" selected="0">
            <x v="51"/>
          </reference>
          <reference field="20" count="1" selected="0">
            <x v="15"/>
          </reference>
          <reference field="21" count="1">
            <x v="81"/>
          </reference>
        </references>
      </pivotArea>
    </format>
    <format dxfId="711">
      <pivotArea dataOnly="0" labelOnly="1" fieldPosition="0">
        <references count="5">
          <reference field="10" count="1" selected="0">
            <x v="10"/>
          </reference>
          <reference field="12" count="1" selected="0">
            <x v="4"/>
          </reference>
          <reference field="14" count="1" selected="0">
            <x v="51"/>
          </reference>
          <reference field="20" count="1" selected="0">
            <x v="16"/>
          </reference>
          <reference field="21" count="1">
            <x v="41"/>
          </reference>
        </references>
      </pivotArea>
    </format>
    <format dxfId="710">
      <pivotArea dataOnly="0" labelOnly="1" fieldPosition="0">
        <references count="5">
          <reference field="10" count="1" selected="0">
            <x v="10"/>
          </reference>
          <reference field="12" count="1" selected="0">
            <x v="4"/>
          </reference>
          <reference field="14" count="1" selected="0">
            <x v="51"/>
          </reference>
          <reference field="20" count="1" selected="0">
            <x v="81"/>
          </reference>
          <reference field="21" count="1">
            <x v="129"/>
          </reference>
        </references>
      </pivotArea>
    </format>
    <format dxfId="709">
      <pivotArea dataOnly="0" labelOnly="1" fieldPosition="0">
        <references count="5">
          <reference field="10" count="1" selected="0">
            <x v="11"/>
          </reference>
          <reference field="12" count="1" selected="0">
            <x v="1"/>
          </reference>
          <reference field="14" count="1" selected="0">
            <x v="8"/>
          </reference>
          <reference field="20" count="1" selected="0">
            <x v="117"/>
          </reference>
          <reference field="21" count="1">
            <x v="15"/>
          </reference>
        </references>
      </pivotArea>
    </format>
    <format dxfId="708">
      <pivotArea dataOnly="0" labelOnly="1" fieldPosition="0">
        <references count="5">
          <reference field="10" count="1" selected="0">
            <x v="11"/>
          </reference>
          <reference field="12" count="1" selected="0">
            <x v="1"/>
          </reference>
          <reference field="14" count="1" selected="0">
            <x v="8"/>
          </reference>
          <reference field="20" count="1" selected="0">
            <x v="120"/>
          </reference>
          <reference field="21" count="1">
            <x v="14"/>
          </reference>
        </references>
      </pivotArea>
    </format>
    <format dxfId="707">
      <pivotArea dataOnly="0" labelOnly="1" fieldPosition="0">
        <references count="5">
          <reference field="10" count="1" selected="0">
            <x v="11"/>
          </reference>
          <reference field="12" count="1" selected="0">
            <x v="7"/>
          </reference>
          <reference field="14" count="1" selected="0">
            <x v="9"/>
          </reference>
          <reference field="20" count="1" selected="0">
            <x v="25"/>
          </reference>
          <reference field="21" count="1">
            <x v="97"/>
          </reference>
        </references>
      </pivotArea>
    </format>
    <format dxfId="706">
      <pivotArea dataOnly="0" labelOnly="1" fieldPosition="0">
        <references count="5">
          <reference field="10" count="1" selected="0">
            <x v="11"/>
          </reference>
          <reference field="12" count="1" selected="0">
            <x v="7"/>
          </reference>
          <reference field="14" count="1" selected="0">
            <x v="9"/>
          </reference>
          <reference field="20" count="1" selected="0">
            <x v="71"/>
          </reference>
          <reference field="21" count="1">
            <x v="82"/>
          </reference>
        </references>
      </pivotArea>
    </format>
    <format dxfId="705">
      <pivotArea dataOnly="0" labelOnly="1" fieldPosition="0">
        <references count="5">
          <reference field="10" count="1" selected="0">
            <x v="11"/>
          </reference>
          <reference field="12" count="1" selected="0">
            <x v="7"/>
          </reference>
          <reference field="14" count="1" selected="0">
            <x v="9"/>
          </reference>
          <reference field="20" count="1" selected="0">
            <x v="96"/>
          </reference>
          <reference field="21" count="1">
            <x v="124"/>
          </reference>
        </references>
      </pivotArea>
    </format>
    <format dxfId="704">
      <pivotArea dataOnly="0" labelOnly="1" fieldPosition="0">
        <references count="5">
          <reference field="10" count="1" selected="0">
            <x v="11"/>
          </reference>
          <reference field="12" count="1" selected="0">
            <x v="7"/>
          </reference>
          <reference field="14" count="1" selected="0">
            <x v="9"/>
          </reference>
          <reference field="20" count="1" selected="0">
            <x v="105"/>
          </reference>
          <reference field="21" count="1">
            <x v="45"/>
          </reference>
        </references>
      </pivotArea>
    </format>
    <format dxfId="703">
      <pivotArea dataOnly="0" labelOnly="1" fieldPosition="0">
        <references count="5">
          <reference field="10" count="1" selected="0">
            <x v="11"/>
          </reference>
          <reference field="12" count="1" selected="0">
            <x v="4"/>
          </reference>
          <reference field="14" count="1" selected="0">
            <x v="16"/>
          </reference>
          <reference field="20" count="1" selected="0">
            <x v="65"/>
          </reference>
          <reference field="21" count="1">
            <x v="133"/>
          </reference>
        </references>
      </pivotArea>
    </format>
    <format dxfId="702">
      <pivotArea dataOnly="0" labelOnly="1" fieldPosition="0">
        <references count="5">
          <reference field="10" count="1" selected="0">
            <x v="11"/>
          </reference>
          <reference field="12" count="1" selected="0">
            <x v="4"/>
          </reference>
          <reference field="14" count="1" selected="0">
            <x v="16"/>
          </reference>
          <reference field="20" count="1" selected="0">
            <x v="80"/>
          </reference>
          <reference field="21" count="1">
            <x v="134"/>
          </reference>
        </references>
      </pivotArea>
    </format>
    <format dxfId="701">
      <pivotArea dataOnly="0" labelOnly="1" fieldPosition="0">
        <references count="5">
          <reference field="10" count="1" selected="0">
            <x v="11"/>
          </reference>
          <reference field="12" count="1" selected="0">
            <x v="4"/>
          </reference>
          <reference field="14" count="1" selected="0">
            <x v="16"/>
          </reference>
          <reference field="20" count="1" selected="0">
            <x v="97"/>
          </reference>
          <reference field="21" count="1">
            <x v="29"/>
          </reference>
        </references>
      </pivotArea>
    </format>
    <format dxfId="700">
      <pivotArea dataOnly="0" labelOnly="1" fieldPosition="0">
        <references count="5">
          <reference field="10" count="1" selected="0">
            <x v="11"/>
          </reference>
          <reference field="12" count="1" selected="0">
            <x v="4"/>
          </reference>
          <reference field="14" count="1" selected="0">
            <x v="16"/>
          </reference>
          <reference field="20" count="1" selected="0">
            <x v="99"/>
          </reference>
          <reference field="21" count="1">
            <x v="123"/>
          </reference>
        </references>
      </pivotArea>
    </format>
    <format dxfId="699">
      <pivotArea dataOnly="0" labelOnly="1" fieldPosition="0">
        <references count="5">
          <reference field="10" count="1" selected="0">
            <x v="11"/>
          </reference>
          <reference field="12" count="1" selected="0">
            <x v="4"/>
          </reference>
          <reference field="14" count="1" selected="0">
            <x v="16"/>
          </reference>
          <reference field="20" count="1" selected="0">
            <x v="100"/>
          </reference>
          <reference field="21" count="1">
            <x v="114"/>
          </reference>
        </references>
      </pivotArea>
    </format>
    <format dxfId="698">
      <pivotArea dataOnly="0" labelOnly="1" fieldPosition="0">
        <references count="5">
          <reference field="10" count="1" selected="0">
            <x v="11"/>
          </reference>
          <reference field="12" count="1" selected="0">
            <x v="4"/>
          </reference>
          <reference field="14" count="1" selected="0">
            <x v="19"/>
          </reference>
          <reference field="20" count="1" selected="0">
            <x v="47"/>
          </reference>
          <reference field="21" count="1">
            <x v="147"/>
          </reference>
        </references>
      </pivotArea>
    </format>
    <format dxfId="697">
      <pivotArea dataOnly="0" labelOnly="1" fieldPosition="0">
        <references count="5">
          <reference field="10" count="1" selected="0">
            <x v="11"/>
          </reference>
          <reference field="12" count="1" selected="0">
            <x v="4"/>
          </reference>
          <reference field="14" count="1" selected="0">
            <x v="19"/>
          </reference>
          <reference field="20" count="1" selected="0">
            <x v="77"/>
          </reference>
          <reference field="21" count="1">
            <x v="116"/>
          </reference>
        </references>
      </pivotArea>
    </format>
    <format dxfId="696">
      <pivotArea dataOnly="0" labelOnly="1" fieldPosition="0">
        <references count="5">
          <reference field="10" count="1" selected="0">
            <x v="11"/>
          </reference>
          <reference field="12" count="1" selected="0">
            <x v="4"/>
          </reference>
          <reference field="14" count="1" selected="0">
            <x v="19"/>
          </reference>
          <reference field="20" count="1" selected="0">
            <x v="101"/>
          </reference>
          <reference field="21" count="1">
            <x v="90"/>
          </reference>
        </references>
      </pivotArea>
    </format>
    <format dxfId="695">
      <pivotArea dataOnly="0" labelOnly="1" fieldPosition="0">
        <references count="5">
          <reference field="10" count="1" selected="0">
            <x v="11"/>
          </reference>
          <reference field="12" count="1" selected="0">
            <x v="4"/>
          </reference>
          <reference field="14" count="1" selected="0">
            <x v="19"/>
          </reference>
          <reference field="20" count="1" selected="0">
            <x v="103"/>
          </reference>
          <reference field="21" count="1">
            <x v="148"/>
          </reference>
        </references>
      </pivotArea>
    </format>
    <format dxfId="694">
      <pivotArea dataOnly="0" labelOnly="1" fieldPosition="0">
        <references count="5">
          <reference field="10" count="1" selected="0">
            <x v="11"/>
          </reference>
          <reference field="12" count="1" selected="0">
            <x v="4"/>
          </reference>
          <reference field="14" count="1" selected="0">
            <x v="37"/>
          </reference>
          <reference field="20" count="1" selected="0">
            <x v="25"/>
          </reference>
          <reference field="21" count="1">
            <x v="97"/>
          </reference>
        </references>
      </pivotArea>
    </format>
    <format dxfId="693">
      <pivotArea dataOnly="0" labelOnly="1" fieldPosition="0">
        <references count="5">
          <reference field="10" count="1" selected="0">
            <x v="11"/>
          </reference>
          <reference field="12" count="1" selected="0">
            <x v="4"/>
          </reference>
          <reference field="14" count="1" selected="0">
            <x v="37"/>
          </reference>
          <reference field="20" count="1" selected="0">
            <x v="80"/>
          </reference>
          <reference field="21" count="1">
            <x v="134"/>
          </reference>
        </references>
      </pivotArea>
    </format>
    <format dxfId="692">
      <pivotArea dataOnly="0" labelOnly="1" fieldPosition="0">
        <references count="5">
          <reference field="10" count="1" selected="0">
            <x v="11"/>
          </reference>
          <reference field="12" count="1" selected="0">
            <x v="4"/>
          </reference>
          <reference field="14" count="1" selected="0">
            <x v="37"/>
          </reference>
          <reference field="20" count="1" selected="0">
            <x v="136"/>
          </reference>
          <reference field="21" count="1">
            <x v="37"/>
          </reference>
        </references>
      </pivotArea>
    </format>
    <format dxfId="691">
      <pivotArea dataOnly="0" labelOnly="1" fieldPosition="0">
        <references count="5">
          <reference field="10" count="1" selected="0">
            <x v="11"/>
          </reference>
          <reference field="12" count="1" selected="0">
            <x v="7"/>
          </reference>
          <reference field="14" count="1" selected="0">
            <x v="45"/>
          </reference>
          <reference field="20" count="1" selected="0">
            <x v="25"/>
          </reference>
          <reference field="21" count="1">
            <x v="97"/>
          </reference>
        </references>
      </pivotArea>
    </format>
    <format dxfId="690">
      <pivotArea dataOnly="0" labelOnly="1" fieldPosition="0">
        <references count="5">
          <reference field="10" count="1" selected="0">
            <x v="11"/>
          </reference>
          <reference field="12" count="1" selected="0">
            <x v="7"/>
          </reference>
          <reference field="14" count="1" selected="0">
            <x v="45"/>
          </reference>
          <reference field="20" count="1" selected="0">
            <x v="71"/>
          </reference>
          <reference field="21" count="1">
            <x v="82"/>
          </reference>
        </references>
      </pivotArea>
    </format>
    <format dxfId="689">
      <pivotArea dataOnly="0" labelOnly="1" fieldPosition="0">
        <references count="5">
          <reference field="10" count="1" selected="0">
            <x v="11"/>
          </reference>
          <reference field="12" count="1" selected="0">
            <x v="7"/>
          </reference>
          <reference field="14" count="1" selected="0">
            <x v="45"/>
          </reference>
          <reference field="20" count="1" selected="0">
            <x v="96"/>
          </reference>
          <reference field="21" count="1">
            <x v="124"/>
          </reference>
        </references>
      </pivotArea>
    </format>
    <format dxfId="688">
      <pivotArea dataOnly="0" labelOnly="1" fieldPosition="0">
        <references count="5">
          <reference field="10" count="1" selected="0">
            <x v="11"/>
          </reference>
          <reference field="12" count="1" selected="0">
            <x v="7"/>
          </reference>
          <reference field="14" count="1" selected="0">
            <x v="45"/>
          </reference>
          <reference field="20" count="1" selected="0">
            <x v="105"/>
          </reference>
          <reference field="21" count="1">
            <x v="45"/>
          </reference>
        </references>
      </pivotArea>
    </format>
    <format dxfId="687">
      <pivotArea dataOnly="0" labelOnly="1" fieldPosition="0">
        <references count="5">
          <reference field="10" count="1" selected="0">
            <x v="12"/>
          </reference>
          <reference field="12" count="1" selected="0">
            <x v="5"/>
          </reference>
          <reference field="14" count="1" selected="0">
            <x v="2"/>
          </reference>
          <reference field="20" count="1" selected="0">
            <x v="19"/>
          </reference>
          <reference field="21" count="1">
            <x v="67"/>
          </reference>
        </references>
      </pivotArea>
    </format>
    <format dxfId="686">
      <pivotArea dataOnly="0" labelOnly="1" fieldPosition="0">
        <references count="5">
          <reference field="10" count="1" selected="0">
            <x v="12"/>
          </reference>
          <reference field="12" count="1" selected="0">
            <x v="5"/>
          </reference>
          <reference field="14" count="1" selected="0">
            <x v="2"/>
          </reference>
          <reference field="20" count="1" selected="0">
            <x v="25"/>
          </reference>
          <reference field="21" count="1">
            <x v="97"/>
          </reference>
        </references>
      </pivotArea>
    </format>
    <format dxfId="685">
      <pivotArea dataOnly="0" labelOnly="1" fieldPosition="0">
        <references count="5">
          <reference field="10" count="1" selected="0">
            <x v="12"/>
          </reference>
          <reference field="12" count="1" selected="0">
            <x v="5"/>
          </reference>
          <reference field="14" count="1" selected="0">
            <x v="2"/>
          </reference>
          <reference field="20" count="1" selected="0">
            <x v="27"/>
          </reference>
          <reference field="21" count="1">
            <x v="145"/>
          </reference>
        </references>
      </pivotArea>
    </format>
    <format dxfId="684">
      <pivotArea dataOnly="0" labelOnly="1" fieldPosition="0">
        <references count="5">
          <reference field="10" count="1" selected="0">
            <x v="12"/>
          </reference>
          <reference field="12" count="1" selected="0">
            <x v="5"/>
          </reference>
          <reference field="14" count="1" selected="0">
            <x v="2"/>
          </reference>
          <reference field="20" count="1" selected="0">
            <x v="35"/>
          </reference>
          <reference field="21" count="1">
            <x v="66"/>
          </reference>
        </references>
      </pivotArea>
    </format>
    <format dxfId="683">
      <pivotArea dataOnly="0" labelOnly="1" fieldPosition="0">
        <references count="5">
          <reference field="10" count="1" selected="0">
            <x v="12"/>
          </reference>
          <reference field="12" count="1" selected="0">
            <x v="5"/>
          </reference>
          <reference field="14" count="1" selected="0">
            <x v="2"/>
          </reference>
          <reference field="20" count="1" selected="0">
            <x v="36"/>
          </reference>
          <reference field="21" count="1">
            <x v="11"/>
          </reference>
        </references>
      </pivotArea>
    </format>
    <format dxfId="682">
      <pivotArea dataOnly="0" labelOnly="1" fieldPosition="0">
        <references count="5">
          <reference field="10" count="1" selected="0">
            <x v="12"/>
          </reference>
          <reference field="12" count="1" selected="0">
            <x v="5"/>
          </reference>
          <reference field="14" count="1" selected="0">
            <x v="2"/>
          </reference>
          <reference field="20" count="1" selected="0">
            <x v="47"/>
          </reference>
          <reference field="21" count="1">
            <x v="147"/>
          </reference>
        </references>
      </pivotArea>
    </format>
    <format dxfId="681">
      <pivotArea dataOnly="0" labelOnly="1" fieldPosition="0">
        <references count="5">
          <reference field="10" count="1" selected="0">
            <x v="12"/>
          </reference>
          <reference field="12" count="1" selected="0">
            <x v="5"/>
          </reference>
          <reference field="14" count="1" selected="0">
            <x v="2"/>
          </reference>
          <reference field="20" count="1" selected="0">
            <x v="53"/>
          </reference>
          <reference field="21" count="1">
            <x v="101"/>
          </reference>
        </references>
      </pivotArea>
    </format>
    <format dxfId="680">
      <pivotArea dataOnly="0" labelOnly="1" fieldPosition="0">
        <references count="5">
          <reference field="10" count="1" selected="0">
            <x v="12"/>
          </reference>
          <reference field="12" count="1" selected="0">
            <x v="5"/>
          </reference>
          <reference field="14" count="1" selected="0">
            <x v="2"/>
          </reference>
          <reference field="20" count="1" selected="0">
            <x v="56"/>
          </reference>
          <reference field="21" count="1">
            <x v="104"/>
          </reference>
        </references>
      </pivotArea>
    </format>
    <format dxfId="679">
      <pivotArea dataOnly="0" labelOnly="1" fieldPosition="0">
        <references count="5">
          <reference field="10" count="1" selected="0">
            <x v="12"/>
          </reference>
          <reference field="12" count="1" selected="0">
            <x v="5"/>
          </reference>
          <reference field="14" count="1" selected="0">
            <x v="2"/>
          </reference>
          <reference field="20" count="1" selected="0">
            <x v="90"/>
          </reference>
          <reference field="21" count="1">
            <x v="57"/>
          </reference>
        </references>
      </pivotArea>
    </format>
    <format dxfId="678">
      <pivotArea dataOnly="0" labelOnly="1" fieldPosition="0">
        <references count="5">
          <reference field="10" count="1" selected="0">
            <x v="12"/>
          </reference>
          <reference field="12" count="1" selected="0">
            <x v="5"/>
          </reference>
          <reference field="14" count="1" selected="0">
            <x v="2"/>
          </reference>
          <reference field="20" count="1" selected="0">
            <x v="95"/>
          </reference>
          <reference field="21" count="1">
            <x v="56"/>
          </reference>
        </references>
      </pivotArea>
    </format>
    <format dxfId="677">
      <pivotArea dataOnly="0" labelOnly="1" fieldPosition="0">
        <references count="5">
          <reference field="10" count="1" selected="0">
            <x v="12"/>
          </reference>
          <reference field="12" count="1" selected="0">
            <x v="5"/>
          </reference>
          <reference field="14" count="1" selected="0">
            <x v="2"/>
          </reference>
          <reference field="20" count="1" selected="0">
            <x v="105"/>
          </reference>
          <reference field="21" count="1">
            <x v="45"/>
          </reference>
        </references>
      </pivotArea>
    </format>
    <format dxfId="676">
      <pivotArea dataOnly="0" labelOnly="1" fieldPosition="0">
        <references count="5">
          <reference field="10" count="1" selected="0">
            <x v="12"/>
          </reference>
          <reference field="12" count="1" selected="0">
            <x v="5"/>
          </reference>
          <reference field="14" count="1" selected="0">
            <x v="2"/>
          </reference>
          <reference field="20" count="1" selected="0">
            <x v="124"/>
          </reference>
          <reference field="21" count="1">
            <x v="36"/>
          </reference>
        </references>
      </pivotArea>
    </format>
    <format dxfId="675">
      <pivotArea dataOnly="0" labelOnly="1" fieldPosition="0">
        <references count="5">
          <reference field="10" count="1" selected="0">
            <x v="12"/>
          </reference>
          <reference field="12" count="1" selected="0">
            <x v="1"/>
          </reference>
          <reference field="14" count="1" selected="0">
            <x v="3"/>
          </reference>
          <reference field="20" count="1" selected="0">
            <x v="120"/>
          </reference>
          <reference field="21" count="1">
            <x v="14"/>
          </reference>
        </references>
      </pivotArea>
    </format>
    <format dxfId="674">
      <pivotArea dataOnly="0" labelOnly="1" fieldPosition="0">
        <references count="5">
          <reference field="10" count="1" selected="0">
            <x v="12"/>
          </reference>
          <reference field="12" count="1" selected="0">
            <x v="1"/>
          </reference>
          <reference field="14" count="1" selected="0">
            <x v="20"/>
          </reference>
          <reference field="20" count="1" selected="0">
            <x v="17"/>
          </reference>
          <reference field="21" count="1">
            <x v="75"/>
          </reference>
        </references>
      </pivotArea>
    </format>
    <format dxfId="673">
      <pivotArea dataOnly="0" labelOnly="1" fieldPosition="0">
        <references count="5">
          <reference field="10" count="1" selected="0">
            <x v="12"/>
          </reference>
          <reference field="12" count="1" selected="0">
            <x v="1"/>
          </reference>
          <reference field="14" count="1" selected="0">
            <x v="20"/>
          </reference>
          <reference field="20" count="1" selected="0">
            <x v="74"/>
          </reference>
          <reference field="21" count="1">
            <x v="119"/>
          </reference>
        </references>
      </pivotArea>
    </format>
    <format dxfId="672">
      <pivotArea dataOnly="0" labelOnly="1" fieldPosition="0">
        <references count="5">
          <reference field="10" count="1" selected="0">
            <x v="12"/>
          </reference>
          <reference field="12" count="1" selected="0">
            <x v="1"/>
          </reference>
          <reference field="14" count="1" selected="0">
            <x v="20"/>
          </reference>
          <reference field="20" count="1" selected="0">
            <x v="80"/>
          </reference>
          <reference field="21" count="1">
            <x v="134"/>
          </reference>
        </references>
      </pivotArea>
    </format>
    <format dxfId="671">
      <pivotArea dataOnly="0" labelOnly="1" fieldPosition="0">
        <references count="5">
          <reference field="10" count="1" selected="0">
            <x v="12"/>
          </reference>
          <reference field="12" count="1" selected="0">
            <x v="1"/>
          </reference>
          <reference field="14" count="1" selected="0">
            <x v="20"/>
          </reference>
          <reference field="20" count="1" selected="0">
            <x v="81"/>
          </reference>
          <reference field="21" count="1">
            <x v="129"/>
          </reference>
        </references>
      </pivotArea>
    </format>
    <format dxfId="670">
      <pivotArea dataOnly="0" labelOnly="1" fieldPosition="0">
        <references count="5">
          <reference field="10" count="1" selected="0">
            <x v="12"/>
          </reference>
          <reference field="12" count="1" selected="0">
            <x v="1"/>
          </reference>
          <reference field="14" count="1" selected="0">
            <x v="20"/>
          </reference>
          <reference field="20" count="1" selected="0">
            <x v="101"/>
          </reference>
          <reference field="21" count="1">
            <x v="90"/>
          </reference>
        </references>
      </pivotArea>
    </format>
    <format dxfId="669">
      <pivotArea dataOnly="0" labelOnly="1" fieldPosition="0">
        <references count="5">
          <reference field="10" count="1" selected="0">
            <x v="12"/>
          </reference>
          <reference field="12" count="1" selected="0">
            <x v="1"/>
          </reference>
          <reference field="14" count="1" selected="0">
            <x v="20"/>
          </reference>
          <reference field="20" count="1" selected="0">
            <x v="103"/>
          </reference>
          <reference field="21" count="1">
            <x v="148"/>
          </reference>
        </references>
      </pivotArea>
    </format>
    <format dxfId="668">
      <pivotArea dataOnly="0" labelOnly="1" fieldPosition="0">
        <references count="5">
          <reference field="10" count="1" selected="0">
            <x v="12"/>
          </reference>
          <reference field="12" count="1" selected="0">
            <x v="1"/>
          </reference>
          <reference field="14" count="1" selected="0">
            <x v="20"/>
          </reference>
          <reference field="20" count="1" selected="0">
            <x v="104"/>
          </reference>
          <reference field="21" count="1">
            <x v="89"/>
          </reference>
        </references>
      </pivotArea>
    </format>
    <format dxfId="667">
      <pivotArea dataOnly="0" labelOnly="1" fieldPosition="0">
        <references count="5">
          <reference field="10" count="1" selected="0">
            <x v="12"/>
          </reference>
          <reference field="12" count="1" selected="0">
            <x v="1"/>
          </reference>
          <reference field="14" count="1" selected="0">
            <x v="20"/>
          </reference>
          <reference field="20" count="1" selected="0">
            <x v="105"/>
          </reference>
          <reference field="21" count="1">
            <x v="45"/>
          </reference>
        </references>
      </pivotArea>
    </format>
    <format dxfId="666">
      <pivotArea dataOnly="0" labelOnly="1" fieldPosition="0">
        <references count="5">
          <reference field="10" count="1" selected="0">
            <x v="12"/>
          </reference>
          <reference field="12" count="1" selected="0">
            <x v="1"/>
          </reference>
          <reference field="14" count="1" selected="0">
            <x v="20"/>
          </reference>
          <reference field="20" count="1" selected="0">
            <x v="108"/>
          </reference>
          <reference field="21" count="1">
            <x v="52"/>
          </reference>
        </references>
      </pivotArea>
    </format>
    <format dxfId="665">
      <pivotArea dataOnly="0" labelOnly="1" fieldPosition="0">
        <references count="5">
          <reference field="10" count="1" selected="0">
            <x v="12"/>
          </reference>
          <reference field="12" count="1" selected="0">
            <x v="1"/>
          </reference>
          <reference field="14" count="1" selected="0">
            <x v="20"/>
          </reference>
          <reference field="20" count="1" selected="0">
            <x v="124"/>
          </reference>
          <reference field="21" count="1">
            <x v="36"/>
          </reference>
        </references>
      </pivotArea>
    </format>
    <format dxfId="664">
      <pivotArea dataOnly="0" labelOnly="1" fieldPosition="0">
        <references count="5">
          <reference field="10" count="1" selected="0">
            <x v="12"/>
          </reference>
          <reference field="12" count="1" selected="0">
            <x v="1"/>
          </reference>
          <reference field="14" count="1" selected="0">
            <x v="20"/>
          </reference>
          <reference field="20" count="1" selected="0">
            <x v="141"/>
          </reference>
          <reference field="21" count="1">
            <x v="142"/>
          </reference>
        </references>
      </pivotArea>
    </format>
    <format dxfId="663">
      <pivotArea dataOnly="0" labelOnly="1" fieldPosition="0">
        <references count="5">
          <reference field="10" count="1" selected="0">
            <x v="12"/>
          </reference>
          <reference field="12" count="1" selected="0">
            <x v="5"/>
          </reference>
          <reference field="14" count="1" selected="0">
            <x v="25"/>
          </reference>
          <reference field="20" count="1" selected="0">
            <x v="41"/>
          </reference>
          <reference field="21" count="1">
            <x v="78"/>
          </reference>
        </references>
      </pivotArea>
    </format>
    <format dxfId="662">
      <pivotArea dataOnly="0" labelOnly="1" fieldPosition="0">
        <references count="5">
          <reference field="10" count="1" selected="0">
            <x v="12"/>
          </reference>
          <reference field="12" count="1" selected="0">
            <x v="5"/>
          </reference>
          <reference field="14" count="1" selected="0">
            <x v="25"/>
          </reference>
          <reference field="20" count="1" selected="0">
            <x v="42"/>
          </reference>
          <reference field="21" count="1">
            <x v="74"/>
          </reference>
        </references>
      </pivotArea>
    </format>
    <format dxfId="661">
      <pivotArea dataOnly="0" labelOnly="1" fieldPosition="0">
        <references count="5">
          <reference field="10" count="1" selected="0">
            <x v="12"/>
          </reference>
          <reference field="12" count="1" selected="0">
            <x v="5"/>
          </reference>
          <reference field="14" count="1" selected="0">
            <x v="25"/>
          </reference>
          <reference field="20" count="1" selected="0">
            <x v="48"/>
          </reference>
          <reference field="21" count="1">
            <x v="94"/>
          </reference>
        </references>
      </pivotArea>
    </format>
    <format dxfId="660">
      <pivotArea dataOnly="0" labelOnly="1" fieldPosition="0">
        <references count="5">
          <reference field="10" count="1" selected="0">
            <x v="12"/>
          </reference>
          <reference field="12" count="1" selected="0">
            <x v="5"/>
          </reference>
          <reference field="14" count="1" selected="0">
            <x v="25"/>
          </reference>
          <reference field="20" count="1" selected="0">
            <x v="52"/>
          </reference>
          <reference field="21" count="1">
            <x v="47"/>
          </reference>
        </references>
      </pivotArea>
    </format>
    <format dxfId="659">
      <pivotArea dataOnly="0" labelOnly="1" fieldPosition="0">
        <references count="5">
          <reference field="10" count="1" selected="0">
            <x v="12"/>
          </reference>
          <reference field="12" count="1" selected="0">
            <x v="5"/>
          </reference>
          <reference field="14" count="1" selected="0">
            <x v="25"/>
          </reference>
          <reference field="20" count="1" selected="0">
            <x v="136"/>
          </reference>
          <reference field="21" count="1">
            <x v="37"/>
          </reference>
        </references>
      </pivotArea>
    </format>
    <format dxfId="658">
      <pivotArea dataOnly="0" labelOnly="1" fieldPosition="0">
        <references count="5">
          <reference field="10" count="1" selected="0">
            <x v="12"/>
          </reference>
          <reference field="12" count="1" selected="0">
            <x v="5"/>
          </reference>
          <reference field="14" count="1" selected="0">
            <x v="25"/>
          </reference>
          <reference field="20" count="1" selected="0">
            <x v="139"/>
          </reference>
          <reference field="21" count="1">
            <x v="83"/>
          </reference>
        </references>
      </pivotArea>
    </format>
    <format dxfId="657">
      <pivotArea dataOnly="0" labelOnly="1" fieldPosition="0">
        <references count="5">
          <reference field="10" count="1" selected="0">
            <x v="12"/>
          </reference>
          <reference field="12" count="1" selected="0">
            <x v="1"/>
          </reference>
          <reference field="14" count="1" selected="0">
            <x v="26"/>
          </reference>
          <reference field="20" count="1" selected="0">
            <x v="23"/>
          </reference>
          <reference field="21" count="1">
            <x v="71"/>
          </reference>
        </references>
      </pivotArea>
    </format>
    <format dxfId="656">
      <pivotArea dataOnly="0" labelOnly="1" fieldPosition="0">
        <references count="5">
          <reference field="10" count="1" selected="0">
            <x v="12"/>
          </reference>
          <reference field="12" count="1" selected="0">
            <x v="1"/>
          </reference>
          <reference field="14" count="1" selected="0">
            <x v="26"/>
          </reference>
          <reference field="20" count="1" selected="0">
            <x v="30"/>
          </reference>
          <reference field="21" count="1">
            <x v="98"/>
          </reference>
        </references>
      </pivotArea>
    </format>
    <format dxfId="655">
      <pivotArea dataOnly="0" labelOnly="1" fieldPosition="0">
        <references count="5">
          <reference field="10" count="1" selected="0">
            <x v="12"/>
          </reference>
          <reference field="12" count="1" selected="0">
            <x v="1"/>
          </reference>
          <reference field="14" count="1" selected="0">
            <x v="26"/>
          </reference>
          <reference field="20" count="1" selected="0">
            <x v="31"/>
          </reference>
          <reference field="21" count="1">
            <x v="19"/>
          </reference>
        </references>
      </pivotArea>
    </format>
    <format dxfId="654">
      <pivotArea dataOnly="0" labelOnly="1" fieldPosition="0">
        <references count="5">
          <reference field="10" count="1" selected="0">
            <x v="12"/>
          </reference>
          <reference field="12" count="1" selected="0">
            <x v="1"/>
          </reference>
          <reference field="14" count="1" selected="0">
            <x v="26"/>
          </reference>
          <reference field="20" count="1" selected="0">
            <x v="33"/>
          </reference>
          <reference field="21" count="1">
            <x v="61"/>
          </reference>
        </references>
      </pivotArea>
    </format>
    <format dxfId="653">
      <pivotArea dataOnly="0" labelOnly="1" fieldPosition="0">
        <references count="5">
          <reference field="10" count="1" selected="0">
            <x v="12"/>
          </reference>
          <reference field="12" count="1" selected="0">
            <x v="1"/>
          </reference>
          <reference field="14" count="1" selected="0">
            <x v="26"/>
          </reference>
          <reference field="20" count="1" selected="0">
            <x v="36"/>
          </reference>
          <reference field="21" count="1">
            <x v="11"/>
          </reference>
        </references>
      </pivotArea>
    </format>
    <format dxfId="652">
      <pivotArea dataOnly="0" labelOnly="1" fieldPosition="0">
        <references count="5">
          <reference field="10" count="1" selected="0">
            <x v="12"/>
          </reference>
          <reference field="12" count="1" selected="0">
            <x v="1"/>
          </reference>
          <reference field="14" count="1" selected="0">
            <x v="26"/>
          </reference>
          <reference field="20" count="1" selected="0">
            <x v="38"/>
          </reference>
          <reference field="21" count="1">
            <x v="85"/>
          </reference>
        </references>
      </pivotArea>
    </format>
    <format dxfId="651">
      <pivotArea dataOnly="0" labelOnly="1" fieldPosition="0">
        <references count="5">
          <reference field="10" count="1" selected="0">
            <x v="12"/>
          </reference>
          <reference field="12" count="1" selected="0">
            <x v="1"/>
          </reference>
          <reference field="14" count="1" selected="0">
            <x v="26"/>
          </reference>
          <reference field="20" count="1" selected="0">
            <x v="46"/>
          </reference>
          <reference field="21" count="1">
            <x v="20"/>
          </reference>
        </references>
      </pivotArea>
    </format>
    <format dxfId="650">
      <pivotArea dataOnly="0" labelOnly="1" fieldPosition="0">
        <references count="5">
          <reference field="10" count="1" selected="0">
            <x v="12"/>
          </reference>
          <reference field="12" count="1" selected="0">
            <x v="1"/>
          </reference>
          <reference field="14" count="1" selected="0">
            <x v="26"/>
          </reference>
          <reference field="20" count="1" selected="0">
            <x v="48"/>
          </reference>
          <reference field="21" count="1">
            <x v="94"/>
          </reference>
        </references>
      </pivotArea>
    </format>
    <format dxfId="649">
      <pivotArea dataOnly="0" labelOnly="1" fieldPosition="0">
        <references count="5">
          <reference field="10" count="1" selected="0">
            <x v="12"/>
          </reference>
          <reference field="12" count="1" selected="0">
            <x v="1"/>
          </reference>
          <reference field="14" count="1" selected="0">
            <x v="26"/>
          </reference>
          <reference field="20" count="1" selected="0">
            <x v="69"/>
          </reference>
          <reference field="21" count="1">
            <x v="6"/>
          </reference>
        </references>
      </pivotArea>
    </format>
    <format dxfId="648">
      <pivotArea dataOnly="0" labelOnly="1" fieldPosition="0">
        <references count="5">
          <reference field="10" count="1" selected="0">
            <x v="12"/>
          </reference>
          <reference field="12" count="1" selected="0">
            <x v="1"/>
          </reference>
          <reference field="14" count="1" selected="0">
            <x v="26"/>
          </reference>
          <reference field="20" count="1" selected="0">
            <x v="80"/>
          </reference>
          <reference field="21" count="1">
            <x v="134"/>
          </reference>
        </references>
      </pivotArea>
    </format>
    <format dxfId="647">
      <pivotArea dataOnly="0" labelOnly="1" fieldPosition="0">
        <references count="5">
          <reference field="10" count="1" selected="0">
            <x v="12"/>
          </reference>
          <reference field="12" count="1" selected="0">
            <x v="1"/>
          </reference>
          <reference field="14" count="1" selected="0">
            <x v="26"/>
          </reference>
          <reference field="20" count="1" selected="0">
            <x v="105"/>
          </reference>
          <reference field="21" count="1">
            <x v="45"/>
          </reference>
        </references>
      </pivotArea>
    </format>
    <format dxfId="646">
      <pivotArea dataOnly="0" labelOnly="1" fieldPosition="0">
        <references count="5">
          <reference field="10" count="1" selected="0">
            <x v="12"/>
          </reference>
          <reference field="12" count="1" selected="0">
            <x v="1"/>
          </reference>
          <reference field="14" count="1" selected="0">
            <x v="27"/>
          </reference>
          <reference field="20" count="1" selected="0">
            <x v="121"/>
          </reference>
          <reference field="21" count="1">
            <x v="12"/>
          </reference>
        </references>
      </pivotArea>
    </format>
    <format dxfId="645">
      <pivotArea dataOnly="0" labelOnly="1" fieldPosition="0">
        <references count="5">
          <reference field="10" count="1" selected="0">
            <x v="12"/>
          </reference>
          <reference field="12" count="1" selected="0">
            <x v="1"/>
          </reference>
          <reference field="14" count="1" selected="0">
            <x v="35"/>
          </reference>
          <reference field="20" count="1" selected="0">
            <x v="80"/>
          </reference>
          <reference field="21" count="1">
            <x v="134"/>
          </reference>
        </references>
      </pivotArea>
    </format>
    <format dxfId="644">
      <pivotArea dataOnly="0" labelOnly="1" fieldPosition="0">
        <references count="5">
          <reference field="10" count="1" selected="0">
            <x v="12"/>
          </reference>
          <reference field="12" count="1" selected="0">
            <x v="1"/>
          </reference>
          <reference field="14" count="1" selected="0">
            <x v="35"/>
          </reference>
          <reference field="20" count="1" selected="0">
            <x v="117"/>
          </reference>
          <reference field="21" count="1">
            <x v="15"/>
          </reference>
        </references>
      </pivotArea>
    </format>
    <format dxfId="643">
      <pivotArea dataOnly="0" labelOnly="1" fieldPosition="0">
        <references count="5">
          <reference field="10" count="1" selected="0">
            <x v="12"/>
          </reference>
          <reference field="12" count="1" selected="0">
            <x v="1"/>
          </reference>
          <reference field="14" count="1" selected="0">
            <x v="39"/>
          </reference>
          <reference field="20" count="1" selected="0">
            <x v="17"/>
          </reference>
          <reference field="21" count="1">
            <x v="75"/>
          </reference>
        </references>
      </pivotArea>
    </format>
    <format dxfId="642">
      <pivotArea dataOnly="0" labelOnly="1" fieldPosition="0">
        <references count="5">
          <reference field="10" count="1" selected="0">
            <x v="12"/>
          </reference>
          <reference field="12" count="1" selected="0">
            <x v="1"/>
          </reference>
          <reference field="14" count="1" selected="0">
            <x v="39"/>
          </reference>
          <reference field="20" count="1" selected="0">
            <x v="18"/>
          </reference>
          <reference field="21" count="1">
            <x v="72"/>
          </reference>
        </references>
      </pivotArea>
    </format>
    <format dxfId="641">
      <pivotArea dataOnly="0" labelOnly="1" fieldPosition="0">
        <references count="5">
          <reference field="10" count="1" selected="0">
            <x v="12"/>
          </reference>
          <reference field="12" count="1" selected="0">
            <x v="1"/>
          </reference>
          <reference field="14" count="1" selected="0">
            <x v="39"/>
          </reference>
          <reference field="20" count="1" selected="0">
            <x v="22"/>
          </reference>
          <reference field="21" count="1">
            <x v="65"/>
          </reference>
        </references>
      </pivotArea>
    </format>
    <format dxfId="640">
      <pivotArea dataOnly="0" labelOnly="1" fieldPosition="0">
        <references count="5">
          <reference field="10" count="1" selected="0">
            <x v="12"/>
          </reference>
          <reference field="12" count="1" selected="0">
            <x v="1"/>
          </reference>
          <reference field="14" count="1" selected="0">
            <x v="39"/>
          </reference>
          <reference field="20" count="1" selected="0">
            <x v="38"/>
          </reference>
          <reference field="21" count="1">
            <x v="85"/>
          </reference>
        </references>
      </pivotArea>
    </format>
    <format dxfId="639">
      <pivotArea dataOnly="0" labelOnly="1" fieldPosition="0">
        <references count="5">
          <reference field="10" count="1" selected="0">
            <x v="12"/>
          </reference>
          <reference field="12" count="1" selected="0">
            <x v="1"/>
          </reference>
          <reference field="14" count="1" selected="0">
            <x v="39"/>
          </reference>
          <reference field="20" count="1" selected="0">
            <x v="48"/>
          </reference>
          <reference field="21" count="1">
            <x v="94"/>
          </reference>
        </references>
      </pivotArea>
    </format>
    <format dxfId="638">
      <pivotArea dataOnly="0" labelOnly="1" fieldPosition="0">
        <references count="5">
          <reference field="10" count="1" selected="0">
            <x v="12"/>
          </reference>
          <reference field="12" count="1" selected="0">
            <x v="1"/>
          </reference>
          <reference field="14" count="1" selected="0">
            <x v="39"/>
          </reference>
          <reference field="20" count="1" selected="0">
            <x v="52"/>
          </reference>
          <reference field="21" count="1">
            <x v="47"/>
          </reference>
        </references>
      </pivotArea>
    </format>
    <format dxfId="637">
      <pivotArea dataOnly="0" labelOnly="1" fieldPosition="0">
        <references count="5">
          <reference field="10" count="1" selected="0">
            <x v="12"/>
          </reference>
          <reference field="12" count="1" selected="0">
            <x v="1"/>
          </reference>
          <reference field="14" count="1" selected="0">
            <x v="39"/>
          </reference>
          <reference field="20" count="1" selected="0">
            <x v="80"/>
          </reference>
          <reference field="21" count="1">
            <x v="134"/>
          </reference>
        </references>
      </pivotArea>
    </format>
    <format dxfId="636">
      <pivotArea dataOnly="0" labelOnly="1" fieldPosition="0">
        <references count="5">
          <reference field="10" count="1" selected="0">
            <x v="12"/>
          </reference>
          <reference field="12" count="1" selected="0">
            <x v="1"/>
          </reference>
          <reference field="14" count="1" selected="0">
            <x v="39"/>
          </reference>
          <reference field="20" count="1" selected="0">
            <x v="117"/>
          </reference>
          <reference field="21" count="1">
            <x v="15"/>
          </reference>
        </references>
      </pivotArea>
    </format>
    <format dxfId="635">
      <pivotArea dataOnly="0" labelOnly="1" fieldPosition="0">
        <references count="5">
          <reference field="10" count="1" selected="0">
            <x v="12"/>
          </reference>
          <reference field="12" count="1" selected="0">
            <x v="1"/>
          </reference>
          <reference field="14" count="1" selected="0">
            <x v="39"/>
          </reference>
          <reference field="20" count="1" selected="0">
            <x v="122"/>
          </reference>
          <reference field="21" count="1">
            <x v="79"/>
          </reference>
        </references>
      </pivotArea>
    </format>
    <format dxfId="634">
      <pivotArea dataOnly="0" labelOnly="1" fieldPosition="0">
        <references count="5">
          <reference field="10" count="1" selected="0">
            <x v="12"/>
          </reference>
          <reference field="12" count="1" selected="0">
            <x v="1"/>
          </reference>
          <reference field="14" count="1" selected="0">
            <x v="39"/>
          </reference>
          <reference field="20" count="1" selected="0">
            <x v="136"/>
          </reference>
          <reference field="21" count="1">
            <x v="37"/>
          </reference>
        </references>
      </pivotArea>
    </format>
    <format dxfId="633">
      <pivotArea dataOnly="0" labelOnly="1" fieldPosition="0">
        <references count="5">
          <reference field="10" count="1" selected="0">
            <x v="12"/>
          </reference>
          <reference field="12" count="1" selected="0">
            <x v="1"/>
          </reference>
          <reference field="14" count="1" selected="0">
            <x v="39"/>
          </reference>
          <reference field="20" count="1" selected="0">
            <x v="138"/>
          </reference>
          <reference field="21" count="1">
            <x v="48"/>
          </reference>
        </references>
      </pivotArea>
    </format>
    <format dxfId="632">
      <pivotArea dataOnly="0" labelOnly="1" fieldPosition="0">
        <references count="5">
          <reference field="10" count="1" selected="0">
            <x v="12"/>
          </reference>
          <reference field="12" count="1" selected="0">
            <x v="1"/>
          </reference>
          <reference field="14" count="1" selected="0">
            <x v="44"/>
          </reference>
          <reference field="20" count="1" selected="0">
            <x v="17"/>
          </reference>
          <reference field="21" count="1">
            <x v="75"/>
          </reference>
        </references>
      </pivotArea>
    </format>
    <format dxfId="631">
      <pivotArea dataOnly="0" labelOnly="1" fieldPosition="0">
        <references count="5">
          <reference field="10" count="1" selected="0">
            <x v="12"/>
          </reference>
          <reference field="12" count="1" selected="0">
            <x v="1"/>
          </reference>
          <reference field="14" count="1" selected="0">
            <x v="44"/>
          </reference>
          <reference field="20" count="1" selected="0">
            <x v="18"/>
          </reference>
          <reference field="21" count="1">
            <x v="72"/>
          </reference>
        </references>
      </pivotArea>
    </format>
    <format dxfId="630">
      <pivotArea dataOnly="0" labelOnly="1" fieldPosition="0">
        <references count="5">
          <reference field="10" count="1" selected="0">
            <x v="12"/>
          </reference>
          <reference field="12" count="1" selected="0">
            <x v="1"/>
          </reference>
          <reference field="14" count="1" selected="0">
            <x v="44"/>
          </reference>
          <reference field="20" count="1" selected="0">
            <x v="20"/>
          </reference>
          <reference field="21" count="1">
            <x v="76"/>
          </reference>
        </references>
      </pivotArea>
    </format>
    <format dxfId="629">
      <pivotArea dataOnly="0" labelOnly="1" fieldPosition="0">
        <references count="5">
          <reference field="10" count="1" selected="0">
            <x v="12"/>
          </reference>
          <reference field="12" count="1" selected="0">
            <x v="1"/>
          </reference>
          <reference field="14" count="1" selected="0">
            <x v="44"/>
          </reference>
          <reference field="20" count="1" selected="0">
            <x v="22"/>
          </reference>
          <reference field="21" count="1">
            <x v="65"/>
          </reference>
        </references>
      </pivotArea>
    </format>
    <format dxfId="628">
      <pivotArea dataOnly="0" labelOnly="1" fieldPosition="0">
        <references count="5">
          <reference field="10" count="1" selected="0">
            <x v="12"/>
          </reference>
          <reference field="12" count="1" selected="0">
            <x v="1"/>
          </reference>
          <reference field="14" count="1" selected="0">
            <x v="44"/>
          </reference>
          <reference field="20" count="1" selected="0">
            <x v="38"/>
          </reference>
          <reference field="21" count="1">
            <x v="85"/>
          </reference>
        </references>
      </pivotArea>
    </format>
    <format dxfId="627">
      <pivotArea dataOnly="0" labelOnly="1" fieldPosition="0">
        <references count="5">
          <reference field="10" count="1" selected="0">
            <x v="12"/>
          </reference>
          <reference field="12" count="1" selected="0">
            <x v="1"/>
          </reference>
          <reference field="14" count="1" selected="0">
            <x v="44"/>
          </reference>
          <reference field="20" count="1" selected="0">
            <x v="49"/>
          </reference>
          <reference field="21" count="1">
            <x v="10"/>
          </reference>
        </references>
      </pivotArea>
    </format>
    <format dxfId="626">
      <pivotArea dataOnly="0" labelOnly="1" fieldPosition="0">
        <references count="5">
          <reference field="10" count="1" selected="0">
            <x v="12"/>
          </reference>
          <reference field="12" count="1" selected="0">
            <x v="1"/>
          </reference>
          <reference field="14" count="1" selected="0">
            <x v="44"/>
          </reference>
          <reference field="20" count="1" selected="0">
            <x v="52"/>
          </reference>
          <reference field="21" count="1">
            <x v="47"/>
          </reference>
        </references>
      </pivotArea>
    </format>
    <format dxfId="625">
      <pivotArea dataOnly="0" labelOnly="1" fieldPosition="0">
        <references count="5">
          <reference field="10" count="1" selected="0">
            <x v="12"/>
          </reference>
          <reference field="12" count="1" selected="0">
            <x v="1"/>
          </reference>
          <reference field="14" count="1" selected="0">
            <x v="44"/>
          </reference>
          <reference field="20" count="1" selected="0">
            <x v="53"/>
          </reference>
          <reference field="21" count="1">
            <x v="101"/>
          </reference>
        </references>
      </pivotArea>
    </format>
    <format dxfId="624">
      <pivotArea dataOnly="0" labelOnly="1" fieldPosition="0">
        <references count="5">
          <reference field="10" count="1" selected="0">
            <x v="12"/>
          </reference>
          <reference field="12" count="1" selected="0">
            <x v="1"/>
          </reference>
          <reference field="14" count="1" selected="0">
            <x v="44"/>
          </reference>
          <reference field="20" count="1" selected="0">
            <x v="79"/>
          </reference>
          <reference field="21" count="1">
            <x v="128"/>
          </reference>
        </references>
      </pivotArea>
    </format>
    <format dxfId="623">
      <pivotArea dataOnly="0" labelOnly="1" fieldPosition="0">
        <references count="5">
          <reference field="10" count="1" selected="0">
            <x v="12"/>
          </reference>
          <reference field="12" count="1" selected="0">
            <x v="1"/>
          </reference>
          <reference field="14" count="1" selected="0">
            <x v="44"/>
          </reference>
          <reference field="20" count="1" selected="0">
            <x v="80"/>
          </reference>
          <reference field="21" count="1">
            <x v="134"/>
          </reference>
        </references>
      </pivotArea>
    </format>
    <format dxfId="622">
      <pivotArea dataOnly="0" labelOnly="1" fieldPosition="0">
        <references count="5">
          <reference field="10" count="1" selected="0">
            <x v="12"/>
          </reference>
          <reference field="12" count="1" selected="0">
            <x v="1"/>
          </reference>
          <reference field="14" count="1" selected="0">
            <x v="44"/>
          </reference>
          <reference field="20" count="1" selected="0">
            <x v="105"/>
          </reference>
          <reference field="21" count="1">
            <x v="45"/>
          </reference>
        </references>
      </pivotArea>
    </format>
    <format dxfId="621">
      <pivotArea dataOnly="0" labelOnly="1" fieldPosition="0">
        <references count="5">
          <reference field="10" count="1" selected="0">
            <x v="12"/>
          </reference>
          <reference field="12" count="1" selected="0">
            <x v="1"/>
          </reference>
          <reference field="14" count="1" selected="0">
            <x v="44"/>
          </reference>
          <reference field="20" count="1" selected="0">
            <x v="125"/>
          </reference>
          <reference field="21" count="1">
            <x v="86"/>
          </reference>
        </references>
      </pivotArea>
    </format>
    <format dxfId="620">
      <pivotArea dataOnly="0" labelOnly="1" fieldPosition="0">
        <references count="5">
          <reference field="10" count="1" selected="0">
            <x v="12"/>
          </reference>
          <reference field="12" count="1" selected="0">
            <x v="1"/>
          </reference>
          <reference field="14" count="1" selected="0">
            <x v="44"/>
          </reference>
          <reference field="20" count="1" selected="0">
            <x v="127"/>
          </reference>
          <reference field="21" count="1">
            <x v="18"/>
          </reference>
        </references>
      </pivotArea>
    </format>
    <format dxfId="619">
      <pivotArea dataOnly="0" labelOnly="1" fieldPosition="0">
        <references count="5">
          <reference field="10" count="1" selected="0">
            <x v="12"/>
          </reference>
          <reference field="12" count="1" selected="0">
            <x v="1"/>
          </reference>
          <reference field="14" count="1" selected="0">
            <x v="44"/>
          </reference>
          <reference field="20" count="1" selected="0">
            <x v="136"/>
          </reference>
          <reference field="21" count="1">
            <x v="37"/>
          </reference>
        </references>
      </pivotArea>
    </format>
    <format dxfId="618">
      <pivotArea dataOnly="0" labelOnly="1" fieldPosition="0">
        <references count="5">
          <reference field="10" count="1" selected="0">
            <x v="12"/>
          </reference>
          <reference field="12" count="1" selected="0">
            <x v="1"/>
          </reference>
          <reference field="14" count="1" selected="0">
            <x v="44"/>
          </reference>
          <reference field="20" count="1" selected="0">
            <x v="138"/>
          </reference>
          <reference field="21" count="1">
            <x v="48"/>
          </reference>
        </references>
      </pivotArea>
    </format>
    <format dxfId="617">
      <pivotArea dataOnly="0" labelOnly="1" fieldPosition="0">
        <references count="5">
          <reference field="10" count="1" selected="0">
            <x v="12"/>
          </reference>
          <reference field="12" count="1" selected="0">
            <x v="5"/>
          </reference>
          <reference field="14" count="1" selected="0">
            <x v="49"/>
          </reference>
          <reference field="20" count="1" selected="0">
            <x v="69"/>
          </reference>
          <reference field="21" count="1">
            <x v="6"/>
          </reference>
        </references>
      </pivotArea>
    </format>
    <format dxfId="616">
      <pivotArea dataOnly="0" labelOnly="1" fieldPosition="0">
        <references count="5">
          <reference field="10" count="1" selected="0">
            <x v="12"/>
          </reference>
          <reference field="12" count="1" selected="0">
            <x v="1"/>
          </reference>
          <reference field="14" count="1" selected="0">
            <x v="55"/>
          </reference>
          <reference field="20" count="1" selected="0">
            <x v="117"/>
          </reference>
          <reference field="21" count="1">
            <x v="15"/>
          </reference>
        </references>
      </pivotArea>
    </format>
    <format dxfId="615">
      <pivotArea dataOnly="0" labelOnly="1" fieldPosition="0">
        <references count="5">
          <reference field="10" count="1" selected="0">
            <x v="13"/>
          </reference>
          <reference field="12" count="1" selected="0">
            <x v="1"/>
          </reference>
          <reference field="14" count="1" selected="0">
            <x v="18"/>
          </reference>
          <reference field="20" count="1" selected="0">
            <x v="25"/>
          </reference>
          <reference field="21" count="1">
            <x v="97"/>
          </reference>
        </references>
      </pivotArea>
    </format>
    <format dxfId="614">
      <pivotArea dataOnly="0" labelOnly="1" fieldPosition="0">
        <references count="5">
          <reference field="10" count="1" selected="0">
            <x v="13"/>
          </reference>
          <reference field="12" count="1" selected="0">
            <x v="1"/>
          </reference>
          <reference field="14" count="1" selected="0">
            <x v="18"/>
          </reference>
          <reference field="20" count="1" selected="0">
            <x v="38"/>
          </reference>
          <reference field="21" count="1">
            <x v="85"/>
          </reference>
        </references>
      </pivotArea>
    </format>
    <format dxfId="613">
      <pivotArea dataOnly="0" labelOnly="1" fieldPosition="0">
        <references count="5">
          <reference field="10" count="1" selected="0">
            <x v="13"/>
          </reference>
          <reference field="12" count="1" selected="0">
            <x v="1"/>
          </reference>
          <reference field="14" count="1" selected="0">
            <x v="18"/>
          </reference>
          <reference field="20" count="1" selected="0">
            <x v="48"/>
          </reference>
          <reference field="21" count="1">
            <x v="94"/>
          </reference>
        </references>
      </pivotArea>
    </format>
    <format dxfId="612">
      <pivotArea dataOnly="0" labelOnly="1" fieldPosition="0">
        <references count="5">
          <reference field="10" count="1" selected="0">
            <x v="13"/>
          </reference>
          <reference field="12" count="1" selected="0">
            <x v="1"/>
          </reference>
          <reference field="14" count="1" selected="0">
            <x v="18"/>
          </reference>
          <reference field="20" count="1" selected="0">
            <x v="72"/>
          </reference>
          <reference field="21" count="1">
            <x v="132"/>
          </reference>
        </references>
      </pivotArea>
    </format>
    <format dxfId="611">
      <pivotArea dataOnly="0" labelOnly="1" fieldPosition="0">
        <references count="5">
          <reference field="10" count="1" selected="0">
            <x v="13"/>
          </reference>
          <reference field="12" count="1" selected="0">
            <x v="1"/>
          </reference>
          <reference field="14" count="1" selected="0">
            <x v="18"/>
          </reference>
          <reference field="20" count="1" selected="0">
            <x v="90"/>
          </reference>
          <reference field="21" count="1">
            <x v="57"/>
          </reference>
        </references>
      </pivotArea>
    </format>
    <format dxfId="610">
      <pivotArea dataOnly="0" labelOnly="1" fieldPosition="0">
        <references count="5">
          <reference field="10" count="1" selected="0">
            <x v="14"/>
          </reference>
          <reference field="12" count="1" selected="0">
            <x v="1"/>
          </reference>
          <reference field="14" count="1" selected="0">
            <x v="52"/>
          </reference>
          <reference field="20" count="1" selected="0">
            <x v="114"/>
          </reference>
          <reference field="21" count="1">
            <x v="144"/>
          </reference>
        </references>
      </pivotArea>
    </format>
    <format dxfId="609">
      <pivotArea dataOnly="0" labelOnly="1" fieldPosition="0">
        <references count="5">
          <reference field="10" count="1" selected="0">
            <x v="15"/>
          </reference>
          <reference field="12" count="1" selected="0">
            <x v="4"/>
          </reference>
          <reference field="14" count="1" selected="0">
            <x v="21"/>
          </reference>
          <reference field="20" count="1" selected="0">
            <x v="17"/>
          </reference>
          <reference field="21" count="1">
            <x v="75"/>
          </reference>
        </references>
      </pivotArea>
    </format>
    <format dxfId="608">
      <pivotArea dataOnly="0" labelOnly="1" fieldPosition="0">
        <references count="5">
          <reference field="10" count="1" selected="0">
            <x v="15"/>
          </reference>
          <reference field="12" count="1" selected="0">
            <x v="4"/>
          </reference>
          <reference field="14" count="1" selected="0">
            <x v="21"/>
          </reference>
          <reference field="20" count="1" selected="0">
            <x v="20"/>
          </reference>
          <reference field="21" count="1">
            <x v="76"/>
          </reference>
        </references>
      </pivotArea>
    </format>
    <format dxfId="607">
      <pivotArea dataOnly="0" labelOnly="1" fieldPosition="0">
        <references count="5">
          <reference field="10" count="1" selected="0">
            <x v="15"/>
          </reference>
          <reference field="12" count="1" selected="0">
            <x v="4"/>
          </reference>
          <reference field="14" count="1" selected="0">
            <x v="21"/>
          </reference>
          <reference field="20" count="1" selected="0">
            <x v="25"/>
          </reference>
          <reference field="21" count="1">
            <x v="97"/>
          </reference>
        </references>
      </pivotArea>
    </format>
    <format dxfId="606">
      <pivotArea dataOnly="0" labelOnly="1" fieldPosition="0">
        <references count="5">
          <reference field="10" count="1" selected="0">
            <x v="15"/>
          </reference>
          <reference field="12" count="1" selected="0">
            <x v="4"/>
          </reference>
          <reference field="14" count="1" selected="0">
            <x v="21"/>
          </reference>
          <reference field="20" count="1" selected="0">
            <x v="41"/>
          </reference>
          <reference field="21" count="1">
            <x v="78"/>
          </reference>
        </references>
      </pivotArea>
    </format>
    <format dxfId="605">
      <pivotArea dataOnly="0" labelOnly="1" fieldPosition="0">
        <references count="5">
          <reference field="10" count="1" selected="0">
            <x v="15"/>
          </reference>
          <reference field="12" count="1" selected="0">
            <x v="4"/>
          </reference>
          <reference field="14" count="1" selected="0">
            <x v="21"/>
          </reference>
          <reference field="20" count="1" selected="0">
            <x v="48"/>
          </reference>
          <reference field="21" count="1">
            <x v="94"/>
          </reference>
        </references>
      </pivotArea>
    </format>
    <format dxfId="604">
      <pivotArea dataOnly="0" labelOnly="1" fieldPosition="0">
        <references count="5">
          <reference field="10" count="1" selected="0">
            <x v="15"/>
          </reference>
          <reference field="12" count="1" selected="0">
            <x v="4"/>
          </reference>
          <reference field="14" count="1" selected="0">
            <x v="21"/>
          </reference>
          <reference field="20" count="1" selected="0">
            <x v="52"/>
          </reference>
          <reference field="21" count="1">
            <x v="47"/>
          </reference>
        </references>
      </pivotArea>
    </format>
    <format dxfId="603">
      <pivotArea dataOnly="0" labelOnly="1" fieldPosition="0">
        <references count="5">
          <reference field="10" count="1" selected="0">
            <x v="15"/>
          </reference>
          <reference field="12" count="1" selected="0">
            <x v="4"/>
          </reference>
          <reference field="14" count="1" selected="0">
            <x v="21"/>
          </reference>
          <reference field="20" count="1" selected="0">
            <x v="53"/>
          </reference>
          <reference field="21" count="1">
            <x v="101"/>
          </reference>
        </references>
      </pivotArea>
    </format>
    <format dxfId="602">
      <pivotArea dataOnly="0" labelOnly="1" fieldPosition="0">
        <references count="5">
          <reference field="10" count="1" selected="0">
            <x v="15"/>
          </reference>
          <reference field="12" count="1" selected="0">
            <x v="4"/>
          </reference>
          <reference field="14" count="1" selected="0">
            <x v="21"/>
          </reference>
          <reference field="20" count="1" selected="0">
            <x v="54"/>
          </reference>
          <reference field="21" count="1">
            <x v="106"/>
          </reference>
        </references>
      </pivotArea>
    </format>
    <format dxfId="601">
      <pivotArea dataOnly="0" labelOnly="1" fieldPosition="0">
        <references count="5">
          <reference field="10" count="1" selected="0">
            <x v="15"/>
          </reference>
          <reference field="12" count="1" selected="0">
            <x v="4"/>
          </reference>
          <reference field="14" count="1" selected="0">
            <x v="21"/>
          </reference>
          <reference field="20" count="1" selected="0">
            <x v="55"/>
          </reference>
          <reference field="21" count="1">
            <x v="102"/>
          </reference>
        </references>
      </pivotArea>
    </format>
    <format dxfId="600">
      <pivotArea dataOnly="0" labelOnly="1" fieldPosition="0">
        <references count="5">
          <reference field="10" count="1" selected="0">
            <x v="15"/>
          </reference>
          <reference field="12" count="1" selected="0">
            <x v="4"/>
          </reference>
          <reference field="14" count="1" selected="0">
            <x v="21"/>
          </reference>
          <reference field="20" count="1" selected="0">
            <x v="56"/>
          </reference>
          <reference field="21" count="1">
            <x v="104"/>
          </reference>
        </references>
      </pivotArea>
    </format>
    <format dxfId="599">
      <pivotArea dataOnly="0" labelOnly="1" fieldPosition="0">
        <references count="5">
          <reference field="10" count="1" selected="0">
            <x v="15"/>
          </reference>
          <reference field="12" count="1" selected="0">
            <x v="4"/>
          </reference>
          <reference field="14" count="1" selected="0">
            <x v="21"/>
          </reference>
          <reference field="20" count="1" selected="0">
            <x v="65"/>
          </reference>
          <reference field="21" count="1">
            <x v="133"/>
          </reference>
        </references>
      </pivotArea>
    </format>
    <format dxfId="598">
      <pivotArea dataOnly="0" labelOnly="1" fieldPosition="0">
        <references count="5">
          <reference field="10" count="1" selected="0">
            <x v="15"/>
          </reference>
          <reference field="12" count="1" selected="0">
            <x v="4"/>
          </reference>
          <reference field="14" count="1" selected="0">
            <x v="21"/>
          </reference>
          <reference field="20" count="1" selected="0">
            <x v="66"/>
          </reference>
          <reference field="21" count="1">
            <x v="9"/>
          </reference>
        </references>
      </pivotArea>
    </format>
    <format dxfId="597">
      <pivotArea dataOnly="0" labelOnly="1" fieldPosition="0">
        <references count="5">
          <reference field="10" count="1" selected="0">
            <x v="15"/>
          </reference>
          <reference field="12" count="1" selected="0">
            <x v="4"/>
          </reference>
          <reference field="14" count="1" selected="0">
            <x v="21"/>
          </reference>
          <reference field="20" count="1" selected="0">
            <x v="71"/>
          </reference>
          <reference field="21" count="1">
            <x v="82"/>
          </reference>
        </references>
      </pivotArea>
    </format>
    <format dxfId="596">
      <pivotArea dataOnly="0" labelOnly="1" fieldPosition="0">
        <references count="5">
          <reference field="10" count="1" selected="0">
            <x v="15"/>
          </reference>
          <reference field="12" count="1" selected="0">
            <x v="4"/>
          </reference>
          <reference field="14" count="1" selected="0">
            <x v="21"/>
          </reference>
          <reference field="20" count="1" selected="0">
            <x v="72"/>
          </reference>
          <reference field="21" count="1">
            <x v="132"/>
          </reference>
        </references>
      </pivotArea>
    </format>
    <format dxfId="595">
      <pivotArea dataOnly="0" labelOnly="1" fieldPosition="0">
        <references count="5">
          <reference field="10" count="1" selected="0">
            <x v="15"/>
          </reference>
          <reference field="12" count="1" selected="0">
            <x v="4"/>
          </reference>
          <reference field="14" count="1" selected="0">
            <x v="21"/>
          </reference>
          <reference field="20" count="1" selected="0">
            <x v="74"/>
          </reference>
          <reference field="21" count="1">
            <x v="119"/>
          </reference>
        </references>
      </pivotArea>
    </format>
    <format dxfId="594">
      <pivotArea dataOnly="0" labelOnly="1" fieldPosition="0">
        <references count="5">
          <reference field="10" count="1" selected="0">
            <x v="15"/>
          </reference>
          <reference field="12" count="1" selected="0">
            <x v="4"/>
          </reference>
          <reference field="14" count="1" selected="0">
            <x v="21"/>
          </reference>
          <reference field="20" count="1" selected="0">
            <x v="77"/>
          </reference>
          <reference field="21" count="1">
            <x v="116"/>
          </reference>
        </references>
      </pivotArea>
    </format>
    <format dxfId="593">
      <pivotArea dataOnly="0" labelOnly="1" fieldPosition="0">
        <references count="5">
          <reference field="10" count="1" selected="0">
            <x v="15"/>
          </reference>
          <reference field="12" count="1" selected="0">
            <x v="4"/>
          </reference>
          <reference field="14" count="1" selected="0">
            <x v="21"/>
          </reference>
          <reference field="20" count="1" selected="0">
            <x v="81"/>
          </reference>
          <reference field="21" count="1">
            <x v="129"/>
          </reference>
        </references>
      </pivotArea>
    </format>
    <format dxfId="592">
      <pivotArea dataOnly="0" labelOnly="1" fieldPosition="0">
        <references count="5">
          <reference field="10" count="1" selected="0">
            <x v="15"/>
          </reference>
          <reference field="12" count="1" selected="0">
            <x v="4"/>
          </reference>
          <reference field="14" count="1" selected="0">
            <x v="21"/>
          </reference>
          <reference field="20" count="1" selected="0">
            <x v="82"/>
          </reference>
          <reference field="21" count="1">
            <x v="118"/>
          </reference>
        </references>
      </pivotArea>
    </format>
    <format dxfId="591">
      <pivotArea dataOnly="0" labelOnly="1" fieldPosition="0">
        <references count="5">
          <reference field="10" count="1" selected="0">
            <x v="15"/>
          </reference>
          <reference field="12" count="1" selected="0">
            <x v="4"/>
          </reference>
          <reference field="14" count="1" selected="0">
            <x v="21"/>
          </reference>
          <reference field="20" count="1" selected="0">
            <x v="83"/>
          </reference>
          <reference field="21" count="1">
            <x v="126"/>
          </reference>
        </references>
      </pivotArea>
    </format>
    <format dxfId="590">
      <pivotArea dataOnly="0" labelOnly="1" fieldPosition="0">
        <references count="5">
          <reference field="10" count="1" selected="0">
            <x v="15"/>
          </reference>
          <reference field="12" count="1" selected="0">
            <x v="4"/>
          </reference>
          <reference field="14" count="1" selected="0">
            <x v="21"/>
          </reference>
          <reference field="20" count="1" selected="0">
            <x v="89"/>
          </reference>
          <reference field="21" count="1">
            <x v="23"/>
          </reference>
        </references>
      </pivotArea>
    </format>
    <format dxfId="589">
      <pivotArea dataOnly="0" labelOnly="1" fieldPosition="0">
        <references count="5">
          <reference field="10" count="1" selected="0">
            <x v="15"/>
          </reference>
          <reference field="12" count="1" selected="0">
            <x v="4"/>
          </reference>
          <reference field="14" count="1" selected="0">
            <x v="21"/>
          </reference>
          <reference field="20" count="1" selected="0">
            <x v="101"/>
          </reference>
          <reference field="21" count="1">
            <x v="90"/>
          </reference>
        </references>
      </pivotArea>
    </format>
    <format dxfId="588">
      <pivotArea dataOnly="0" labelOnly="1" fieldPosition="0">
        <references count="5">
          <reference field="10" count="1" selected="0">
            <x v="15"/>
          </reference>
          <reference field="12" count="1" selected="0">
            <x v="4"/>
          </reference>
          <reference field="14" count="1" selected="0">
            <x v="21"/>
          </reference>
          <reference field="20" count="1" selected="0">
            <x v="102"/>
          </reference>
          <reference field="21" count="1">
            <x v="91"/>
          </reference>
        </references>
      </pivotArea>
    </format>
    <format dxfId="587">
      <pivotArea dataOnly="0" labelOnly="1" fieldPosition="0">
        <references count="5">
          <reference field="10" count="1" selected="0">
            <x v="15"/>
          </reference>
          <reference field="12" count="1" selected="0">
            <x v="4"/>
          </reference>
          <reference field="14" count="1" selected="0">
            <x v="21"/>
          </reference>
          <reference field="20" count="1" selected="0">
            <x v="104"/>
          </reference>
          <reference field="21" count="1">
            <x v="89"/>
          </reference>
        </references>
      </pivotArea>
    </format>
    <format dxfId="586">
      <pivotArea dataOnly="0" labelOnly="1" fieldPosition="0">
        <references count="5">
          <reference field="10" count="1" selected="0">
            <x v="15"/>
          </reference>
          <reference field="12" count="1" selected="0">
            <x v="4"/>
          </reference>
          <reference field="14" count="1" selected="0">
            <x v="21"/>
          </reference>
          <reference field="20" count="1" selected="0">
            <x v="105"/>
          </reference>
          <reference field="21" count="1">
            <x v="45"/>
          </reference>
        </references>
      </pivotArea>
    </format>
    <format dxfId="585">
      <pivotArea dataOnly="0" labelOnly="1" fieldPosition="0">
        <references count="5">
          <reference field="10" count="1" selected="0">
            <x v="15"/>
          </reference>
          <reference field="12" count="1" selected="0">
            <x v="4"/>
          </reference>
          <reference field="14" count="1" selected="0">
            <x v="21"/>
          </reference>
          <reference field="20" count="1" selected="0">
            <x v="112"/>
          </reference>
          <reference field="21" count="1">
            <x v="84"/>
          </reference>
        </references>
      </pivotArea>
    </format>
    <format dxfId="584">
      <pivotArea dataOnly="0" labelOnly="1" fieldPosition="0">
        <references count="5">
          <reference field="10" count="1" selected="0">
            <x v="15"/>
          </reference>
          <reference field="12" count="1" selected="0">
            <x v="4"/>
          </reference>
          <reference field="14" count="1" selected="0">
            <x v="21"/>
          </reference>
          <reference field="20" count="1" selected="0">
            <x v="122"/>
          </reference>
          <reference field="21" count="1">
            <x v="79"/>
          </reference>
        </references>
      </pivotArea>
    </format>
    <format dxfId="583">
      <pivotArea dataOnly="0" labelOnly="1" fieldPosition="0">
        <references count="5">
          <reference field="10" count="1" selected="0">
            <x v="15"/>
          </reference>
          <reference field="12" count="1" selected="0">
            <x v="4"/>
          </reference>
          <reference field="14" count="1" selected="0">
            <x v="21"/>
          </reference>
          <reference field="20" count="1" selected="0">
            <x v="124"/>
          </reference>
          <reference field="21" count="1">
            <x v="36"/>
          </reference>
        </references>
      </pivotArea>
    </format>
    <format dxfId="582">
      <pivotArea dataOnly="0" labelOnly="1" fieldPosition="0">
        <references count="5">
          <reference field="10" count="1" selected="0">
            <x v="15"/>
          </reference>
          <reference field="12" count="1" selected="0">
            <x v="4"/>
          </reference>
          <reference field="14" count="1" selected="0">
            <x v="21"/>
          </reference>
          <reference field="20" count="1" selected="0">
            <x v="145"/>
          </reference>
          <reference field="21" count="1">
            <x v="24"/>
          </reference>
        </references>
      </pivotArea>
    </format>
    <format dxfId="581">
      <pivotArea dataOnly="0" labelOnly="1" fieldPosition="0">
        <references count="5">
          <reference field="10" count="1" selected="0">
            <x v="15"/>
          </reference>
          <reference field="12" count="1" selected="0">
            <x v="4"/>
          </reference>
          <reference field="14" count="1" selected="0">
            <x v="21"/>
          </reference>
          <reference field="20" count="1" selected="0">
            <x v="147"/>
          </reference>
          <reference field="21" count="1">
            <x v="33"/>
          </reference>
        </references>
      </pivotArea>
    </format>
    <format dxfId="580">
      <pivotArea dataOnly="0" labelOnly="1" fieldPosition="0">
        <references count="5">
          <reference field="10" count="1" selected="0">
            <x v="15"/>
          </reference>
          <reference field="12" count="1" selected="0">
            <x v="4"/>
          </reference>
          <reference field="14" count="1" selected="0">
            <x v="41"/>
          </reference>
          <reference field="20" count="1" selected="0">
            <x v="88"/>
          </reference>
          <reference field="21" count="1">
            <x v="130"/>
          </reference>
        </references>
      </pivotArea>
    </format>
    <format dxfId="579">
      <pivotArea dataOnly="0" labelOnly="1" fieldPosition="0">
        <references count="5">
          <reference field="10" count="1" selected="0">
            <x v="15"/>
          </reference>
          <reference field="12" count="1" selected="0">
            <x v="4"/>
          </reference>
          <reference field="14" count="1" selected="0">
            <x v="41"/>
          </reference>
          <reference field="20" count="1" selected="0">
            <x v="107"/>
          </reference>
          <reference field="21" count="1">
            <x v="107"/>
          </reference>
        </references>
      </pivotArea>
    </format>
    <format dxfId="578">
      <pivotArea dataOnly="0" labelOnly="1" fieldPosition="0">
        <references count="5">
          <reference field="10" count="1" selected="0">
            <x v="15"/>
          </reference>
          <reference field="12" count="1" selected="0">
            <x v="4"/>
          </reference>
          <reference field="14" count="1" selected="0">
            <x v="41"/>
          </reference>
          <reference field="20" count="1" selected="0">
            <x v="109"/>
          </reference>
          <reference field="21" count="1">
            <x v="113"/>
          </reference>
        </references>
      </pivotArea>
    </format>
    <format dxfId="577">
      <pivotArea dataOnly="0" labelOnly="1" fieldPosition="0">
        <references count="5">
          <reference field="10" count="1" selected="0">
            <x v="15"/>
          </reference>
          <reference field="12" count="1" selected="0">
            <x v="4"/>
          </reference>
          <reference field="14" count="1" selected="0">
            <x v="41"/>
          </reference>
          <reference field="20" count="1" selected="0">
            <x v="114"/>
          </reference>
          <reference field="21" count="1">
            <x v="144"/>
          </reference>
        </references>
      </pivotArea>
    </format>
    <format dxfId="576">
      <pivotArea dataOnly="0" labelOnly="1" fieldPosition="0">
        <references count="5">
          <reference field="10" count="1" selected="0">
            <x v="15"/>
          </reference>
          <reference field="12" count="1" selected="0">
            <x v="4"/>
          </reference>
          <reference field="14" count="1" selected="0">
            <x v="41"/>
          </reference>
          <reference field="20" count="1" selected="0">
            <x v="115"/>
          </reference>
          <reference field="21" count="1">
            <x v="143"/>
          </reference>
        </references>
      </pivotArea>
    </format>
    <format dxfId="575">
      <pivotArea dataOnly="0" labelOnly="1" fieldPosition="0">
        <references count="5">
          <reference field="10" count="1" selected="0">
            <x v="15"/>
          </reference>
          <reference field="12" count="1" selected="0">
            <x v="4"/>
          </reference>
          <reference field="14" count="1" selected="0">
            <x v="41"/>
          </reference>
          <reference field="20" count="1" selected="0">
            <x v="141"/>
          </reference>
          <reference field="21" count="1">
            <x v="142"/>
          </reference>
        </references>
      </pivotArea>
    </format>
    <format dxfId="574">
      <pivotArea dataOnly="0" labelOnly="1" fieldPosition="0">
        <references count="5">
          <reference field="10" count="1" selected="0">
            <x v="15"/>
          </reference>
          <reference field="12" count="1" selected="0">
            <x v="4"/>
          </reference>
          <reference field="14" count="1" selected="0">
            <x v="41"/>
          </reference>
          <reference field="20" count="1" selected="0">
            <x v="148"/>
          </reference>
          <reference field="21" count="1">
            <x v="0"/>
          </reference>
        </references>
      </pivotArea>
    </format>
    <format dxfId="573">
      <pivotArea dataOnly="0" labelOnly="1" fieldPosition="0">
        <references count="5">
          <reference field="10" count="1" selected="0">
            <x v="15"/>
          </reference>
          <reference field="12" count="1" selected="0">
            <x v="4"/>
          </reference>
          <reference field="14" count="1" selected="0">
            <x v="41"/>
          </reference>
          <reference field="20" count="1" selected="0">
            <x v="149"/>
          </reference>
          <reference field="21" count="1">
            <x v="59"/>
          </reference>
        </references>
      </pivotArea>
    </format>
    <format dxfId="572">
      <pivotArea dataOnly="0" labelOnly="1" fieldPosition="0">
        <references count="5">
          <reference field="10" count="1" selected="0">
            <x v="15"/>
          </reference>
          <reference field="12" count="1" selected="0">
            <x v="4"/>
          </reference>
          <reference field="14" count="1" selected="0">
            <x v="43"/>
          </reference>
          <reference field="20" count="1" selected="0">
            <x v="24"/>
          </reference>
          <reference field="21" count="1">
            <x v="70"/>
          </reference>
        </references>
      </pivotArea>
    </format>
    <format dxfId="571">
      <pivotArea dataOnly="0" labelOnly="1" fieldPosition="0">
        <references count="5">
          <reference field="10" count="1" selected="0">
            <x v="15"/>
          </reference>
          <reference field="12" count="1" selected="0">
            <x v="4"/>
          </reference>
          <reference field="14" count="1" selected="0">
            <x v="43"/>
          </reference>
          <reference field="20" count="1" selected="0">
            <x v="110"/>
          </reference>
          <reference field="21" count="1">
            <x v="30"/>
          </reference>
        </references>
      </pivotArea>
    </format>
    <format dxfId="570">
      <pivotArea dataOnly="0" labelOnly="1" fieldPosition="0">
        <references count="5">
          <reference field="10" count="1" selected="0">
            <x v="15"/>
          </reference>
          <reference field="12" count="1" selected="0">
            <x v="4"/>
          </reference>
          <reference field="14" count="1" selected="0">
            <x v="43"/>
          </reference>
          <reference field="20" count="1" selected="0">
            <x v="111"/>
          </reference>
          <reference field="21" count="1">
            <x v="92"/>
          </reference>
        </references>
      </pivotArea>
    </format>
    <format dxfId="569">
      <pivotArea dataOnly="0" labelOnly="1" fieldPosition="0">
        <references count="5">
          <reference field="10" count="1" selected="0">
            <x v="16"/>
          </reference>
          <reference field="12" count="1" selected="0">
            <x v="0"/>
          </reference>
          <reference field="14" count="1" selected="0">
            <x v="17"/>
          </reference>
          <reference field="20" count="1" selected="0">
            <x v="17"/>
          </reference>
          <reference field="21" count="1">
            <x v="75"/>
          </reference>
        </references>
      </pivotArea>
    </format>
    <format dxfId="568">
      <pivotArea dataOnly="0" labelOnly="1" fieldPosition="0">
        <references count="5">
          <reference field="10" count="1" selected="0">
            <x v="16"/>
          </reference>
          <reference field="12" count="1" selected="0">
            <x v="0"/>
          </reference>
          <reference field="14" count="1" selected="0">
            <x v="17"/>
          </reference>
          <reference field="20" count="1" selected="0">
            <x v="22"/>
          </reference>
          <reference field="21" count="1">
            <x v="65"/>
          </reference>
        </references>
      </pivotArea>
    </format>
    <format dxfId="567">
      <pivotArea dataOnly="0" labelOnly="1" fieldPosition="0">
        <references count="5">
          <reference field="10" count="1" selected="0">
            <x v="16"/>
          </reference>
          <reference field="12" count="1" selected="0">
            <x v="0"/>
          </reference>
          <reference field="14" count="1" selected="0">
            <x v="17"/>
          </reference>
          <reference field="20" count="1" selected="0">
            <x v="26"/>
          </reference>
          <reference field="21" count="1">
            <x v="96"/>
          </reference>
        </references>
      </pivotArea>
    </format>
    <format dxfId="566">
      <pivotArea dataOnly="0" labelOnly="1" fieldPosition="0">
        <references count="5">
          <reference field="10" count="1" selected="0">
            <x v="16"/>
          </reference>
          <reference field="12" count="1" selected="0">
            <x v="0"/>
          </reference>
          <reference field="14" count="1" selected="0">
            <x v="17"/>
          </reference>
          <reference field="20" count="1" selected="0">
            <x v="41"/>
          </reference>
          <reference field="21" count="1">
            <x v="78"/>
          </reference>
        </references>
      </pivotArea>
    </format>
    <format dxfId="565">
      <pivotArea dataOnly="0" labelOnly="1" fieldPosition="0">
        <references count="5">
          <reference field="10" count="1" selected="0">
            <x v="16"/>
          </reference>
          <reference field="12" count="1" selected="0">
            <x v="0"/>
          </reference>
          <reference field="14" count="1" selected="0">
            <x v="17"/>
          </reference>
          <reference field="20" count="1" selected="0">
            <x v="42"/>
          </reference>
          <reference field="21" count="1">
            <x v="74"/>
          </reference>
        </references>
      </pivotArea>
    </format>
    <format dxfId="564">
      <pivotArea dataOnly="0" labelOnly="1" fieldPosition="0">
        <references count="5">
          <reference field="10" count="1" selected="0">
            <x v="16"/>
          </reference>
          <reference field="12" count="1" selected="0">
            <x v="0"/>
          </reference>
          <reference field="14" count="1" selected="0">
            <x v="17"/>
          </reference>
          <reference field="20" count="1" selected="0">
            <x v="47"/>
          </reference>
          <reference field="21" count="1">
            <x v="147"/>
          </reference>
        </references>
      </pivotArea>
    </format>
    <format dxfId="563">
      <pivotArea dataOnly="0" labelOnly="1" fieldPosition="0">
        <references count="5">
          <reference field="10" count="1" selected="0">
            <x v="16"/>
          </reference>
          <reference field="12" count="1" selected="0">
            <x v="0"/>
          </reference>
          <reference field="14" count="1" selected="0">
            <x v="17"/>
          </reference>
          <reference field="20" count="1" selected="0">
            <x v="52"/>
          </reference>
          <reference field="21" count="1">
            <x v="47"/>
          </reference>
        </references>
      </pivotArea>
    </format>
    <format dxfId="562">
      <pivotArea dataOnly="0" labelOnly="1" fieldPosition="0">
        <references count="5">
          <reference field="10" count="1" selected="0">
            <x v="16"/>
          </reference>
          <reference field="12" count="1" selected="0">
            <x v="0"/>
          </reference>
          <reference field="14" count="1" selected="0">
            <x v="17"/>
          </reference>
          <reference field="20" count="1" selected="0">
            <x v="57"/>
          </reference>
          <reference field="21" count="1">
            <x v="103"/>
          </reference>
        </references>
      </pivotArea>
    </format>
    <format dxfId="561">
      <pivotArea dataOnly="0" labelOnly="1" fieldPosition="0">
        <references count="5">
          <reference field="10" count="1" selected="0">
            <x v="16"/>
          </reference>
          <reference field="12" count="1" selected="0">
            <x v="0"/>
          </reference>
          <reference field="14" count="1" selected="0">
            <x v="17"/>
          </reference>
          <reference field="20" count="1" selected="0">
            <x v="96"/>
          </reference>
          <reference field="21" count="1">
            <x v="124"/>
          </reference>
        </references>
      </pivotArea>
    </format>
    <format dxfId="560">
      <pivotArea dataOnly="0" labelOnly="1" fieldPosition="0">
        <references count="5">
          <reference field="10" count="1" selected="0">
            <x v="16"/>
          </reference>
          <reference field="12" count="1" selected="0">
            <x v="0"/>
          </reference>
          <reference field="14" count="1" selected="0">
            <x v="17"/>
          </reference>
          <reference field="20" count="1" selected="0">
            <x v="102"/>
          </reference>
          <reference field="21" count="1">
            <x v="91"/>
          </reference>
        </references>
      </pivotArea>
    </format>
    <format dxfId="559">
      <pivotArea dataOnly="0" labelOnly="1" fieldPosition="0">
        <references count="5">
          <reference field="10" count="1" selected="0">
            <x v="16"/>
          </reference>
          <reference field="12" count="1" selected="0">
            <x v="0"/>
          </reference>
          <reference field="14" count="1" selected="0">
            <x v="17"/>
          </reference>
          <reference field="20" count="1" selected="0">
            <x v="105"/>
          </reference>
          <reference field="21" count="1">
            <x v="45"/>
          </reference>
        </references>
      </pivotArea>
    </format>
    <format dxfId="558">
      <pivotArea dataOnly="0" labelOnly="1" fieldPosition="0">
        <references count="5">
          <reference field="10" count="1" selected="0">
            <x v="16"/>
          </reference>
          <reference field="12" count="1" selected="0">
            <x v="0"/>
          </reference>
          <reference field="14" count="1" selected="0">
            <x v="17"/>
          </reference>
          <reference field="20" count="1" selected="0">
            <x v="125"/>
          </reference>
          <reference field="21" count="1">
            <x v="86"/>
          </reference>
        </references>
      </pivotArea>
    </format>
    <format dxfId="557">
      <pivotArea dataOnly="0" labelOnly="1" fieldPosition="0">
        <references count="5">
          <reference field="10" count="1" selected="0">
            <x v="16"/>
          </reference>
          <reference field="12" count="1" selected="0">
            <x v="0"/>
          </reference>
          <reference field="14" count="1" selected="0">
            <x v="17"/>
          </reference>
          <reference field="20" count="1" selected="0">
            <x v="128"/>
          </reference>
          <reference field="21" count="1">
            <x v="39"/>
          </reference>
        </references>
      </pivotArea>
    </format>
    <format dxfId="556">
      <pivotArea dataOnly="0" labelOnly="1" fieldPosition="0">
        <references count="5">
          <reference field="10" count="1" selected="0">
            <x v="16"/>
          </reference>
          <reference field="12" count="1" selected="0">
            <x v="0"/>
          </reference>
          <reference field="14" count="1" selected="0">
            <x v="17"/>
          </reference>
          <reference field="20" count="1" selected="0">
            <x v="129"/>
          </reference>
          <reference field="21" count="1">
            <x v="58"/>
          </reference>
        </references>
      </pivotArea>
    </format>
    <format dxfId="555">
      <pivotArea dataOnly="0" labelOnly="1" fieldPosition="0">
        <references count="5">
          <reference field="10" count="1" selected="0">
            <x v="16"/>
          </reference>
          <reference field="12" count="1" selected="0">
            <x v="0"/>
          </reference>
          <reference field="14" count="1" selected="0">
            <x v="17"/>
          </reference>
          <reference field="20" count="1" selected="0">
            <x v="132"/>
          </reference>
          <reference field="21" count="1">
            <x v="62"/>
          </reference>
        </references>
      </pivotArea>
    </format>
    <format dxfId="554">
      <pivotArea dataOnly="0" labelOnly="1" fieldPosition="0">
        <references count="5">
          <reference field="10" count="1" selected="0">
            <x v="16"/>
          </reference>
          <reference field="12" count="1" selected="0">
            <x v="0"/>
          </reference>
          <reference field="14" count="1" selected="0">
            <x v="17"/>
          </reference>
          <reference field="20" count="1" selected="0">
            <x v="133"/>
          </reference>
          <reference field="21" count="1">
            <x v="64"/>
          </reference>
        </references>
      </pivotArea>
    </format>
    <format dxfId="553">
      <pivotArea dataOnly="0" labelOnly="1" fieldPosition="0">
        <references count="5">
          <reference field="10" count="1" selected="0">
            <x v="16"/>
          </reference>
          <reference field="12" count="1" selected="0">
            <x v="0"/>
          </reference>
          <reference field="14" count="1" selected="0">
            <x v="17"/>
          </reference>
          <reference field="20" count="1" selected="0">
            <x v="139"/>
          </reference>
          <reference field="21" count="1">
            <x v="83"/>
          </reference>
        </references>
      </pivotArea>
    </format>
    <format dxfId="552">
      <pivotArea type="all" dataOnly="0" outline="0" fieldPosition="0"/>
    </format>
    <format dxfId="551">
      <pivotArea outline="0" collapsedLevelsAreSubtotals="1" fieldPosition="0"/>
    </format>
    <format dxfId="550">
      <pivotArea field="10" type="button" dataOnly="0" labelOnly="1" outline="0" axis="axisRow" fieldPosition="0"/>
    </format>
    <format dxfId="549">
      <pivotArea dataOnly="0" labelOnly="1" fieldPosition="0">
        <references count="1">
          <reference field="10" count="0"/>
        </references>
      </pivotArea>
    </format>
    <format dxfId="548">
      <pivotArea dataOnly="0" labelOnly="1" grandRow="1" outline="0" fieldPosition="0"/>
    </format>
    <format dxfId="547">
      <pivotArea dataOnly="0" labelOnly="1" fieldPosition="0">
        <references count="2">
          <reference field="10" count="1" selected="0">
            <x v="0"/>
          </reference>
          <reference field="14" count="1">
            <x v="11"/>
          </reference>
        </references>
      </pivotArea>
    </format>
    <format dxfId="546">
      <pivotArea dataOnly="0" labelOnly="1" fieldPosition="0">
        <references count="2">
          <reference field="10" count="1" selected="0">
            <x v="1"/>
          </reference>
          <reference field="14" count="2">
            <x v="15"/>
            <x v="24"/>
          </reference>
        </references>
      </pivotArea>
    </format>
    <format dxfId="545">
      <pivotArea dataOnly="0" labelOnly="1" fieldPosition="0">
        <references count="2">
          <reference field="10" count="1" selected="0">
            <x v="2"/>
          </reference>
          <reference field="14" count="1">
            <x v="0"/>
          </reference>
        </references>
      </pivotArea>
    </format>
    <format dxfId="544">
      <pivotArea dataOnly="0" labelOnly="1" fieldPosition="0">
        <references count="2">
          <reference field="10" count="1" selected="0">
            <x v="3"/>
          </reference>
          <reference field="14" count="8">
            <x v="4"/>
            <x v="5"/>
            <x v="6"/>
            <x v="12"/>
            <x v="30"/>
            <x v="33"/>
            <x v="38"/>
            <x v="56"/>
          </reference>
        </references>
      </pivotArea>
    </format>
    <format dxfId="543">
      <pivotArea dataOnly="0" labelOnly="1" fieldPosition="0">
        <references count="2">
          <reference field="10" count="1" selected="0">
            <x v="4"/>
          </reference>
          <reference field="14" count="6">
            <x v="1"/>
            <x v="7"/>
            <x v="14"/>
            <x v="28"/>
            <x v="32"/>
            <x v="46"/>
          </reference>
        </references>
      </pivotArea>
    </format>
    <format dxfId="542">
      <pivotArea dataOnly="0" labelOnly="1" fieldPosition="0">
        <references count="2">
          <reference field="10" count="1" selected="0">
            <x v="5"/>
          </reference>
          <reference field="14" count="1">
            <x v="34"/>
          </reference>
        </references>
      </pivotArea>
    </format>
    <format dxfId="541">
      <pivotArea dataOnly="0" labelOnly="1" fieldPosition="0">
        <references count="2">
          <reference field="10" count="1" selected="0">
            <x v="6"/>
          </reference>
          <reference field="14" count="2">
            <x v="29"/>
            <x v="53"/>
          </reference>
        </references>
      </pivotArea>
    </format>
    <format dxfId="540">
      <pivotArea dataOnly="0" labelOnly="1" fieldPosition="0">
        <references count="2">
          <reference field="10" count="1" selected="0">
            <x v="7"/>
          </reference>
          <reference field="14" count="7">
            <x v="31"/>
            <x v="36"/>
            <x v="42"/>
            <x v="47"/>
            <x v="48"/>
            <x v="50"/>
            <x v="54"/>
          </reference>
        </references>
      </pivotArea>
    </format>
    <format dxfId="539">
      <pivotArea dataOnly="0" labelOnly="1" fieldPosition="0">
        <references count="2">
          <reference field="10" count="1" selected="0">
            <x v="8"/>
          </reference>
          <reference field="14" count="1">
            <x v="40"/>
          </reference>
        </references>
      </pivotArea>
    </format>
    <format dxfId="538">
      <pivotArea dataOnly="0" labelOnly="1" fieldPosition="0">
        <references count="2">
          <reference field="10" count="1" selected="0">
            <x v="9"/>
          </reference>
          <reference field="14" count="1">
            <x v="10"/>
          </reference>
        </references>
      </pivotArea>
    </format>
    <format dxfId="537">
      <pivotArea dataOnly="0" labelOnly="1" fieldPosition="0">
        <references count="2">
          <reference field="10" count="1" selected="0">
            <x v="10"/>
          </reference>
          <reference field="14" count="4">
            <x v="13"/>
            <x v="22"/>
            <x v="23"/>
            <x v="51"/>
          </reference>
        </references>
      </pivotArea>
    </format>
    <format dxfId="536">
      <pivotArea dataOnly="0" labelOnly="1" fieldPosition="0">
        <references count="2">
          <reference field="10" count="1" selected="0">
            <x v="11"/>
          </reference>
          <reference field="14" count="6">
            <x v="8"/>
            <x v="9"/>
            <x v="16"/>
            <x v="19"/>
            <x v="37"/>
            <x v="45"/>
          </reference>
        </references>
      </pivotArea>
    </format>
    <format dxfId="535">
      <pivotArea dataOnly="0" labelOnly="1" fieldPosition="0">
        <references count="2">
          <reference field="10" count="1" selected="0">
            <x v="12"/>
          </reference>
          <reference field="14" count="11">
            <x v="2"/>
            <x v="3"/>
            <x v="20"/>
            <x v="25"/>
            <x v="26"/>
            <x v="27"/>
            <x v="35"/>
            <x v="39"/>
            <x v="44"/>
            <x v="49"/>
            <x v="55"/>
          </reference>
        </references>
      </pivotArea>
    </format>
    <format dxfId="534">
      <pivotArea dataOnly="0" labelOnly="1" fieldPosition="0">
        <references count="2">
          <reference field="10" count="1" selected="0">
            <x v="13"/>
          </reference>
          <reference field="14" count="1">
            <x v="18"/>
          </reference>
        </references>
      </pivotArea>
    </format>
    <format dxfId="533">
      <pivotArea dataOnly="0" labelOnly="1" fieldPosition="0">
        <references count="2">
          <reference field="10" count="1" selected="0">
            <x v="14"/>
          </reference>
          <reference field="14" count="1">
            <x v="52"/>
          </reference>
        </references>
      </pivotArea>
    </format>
    <format dxfId="532">
      <pivotArea dataOnly="0" labelOnly="1" fieldPosition="0">
        <references count="2">
          <reference field="10" count="1" selected="0">
            <x v="15"/>
          </reference>
          <reference field="14" count="3">
            <x v="21"/>
            <x v="41"/>
            <x v="43"/>
          </reference>
        </references>
      </pivotArea>
    </format>
    <format dxfId="531">
      <pivotArea dataOnly="0" labelOnly="1" fieldPosition="0">
        <references count="2">
          <reference field="10" count="1" selected="0">
            <x v="16"/>
          </reference>
          <reference field="14" count="1">
            <x v="17"/>
          </reference>
        </references>
      </pivotArea>
    </format>
    <format dxfId="530">
      <pivotArea dataOnly="0" labelOnly="1" fieldPosition="0">
        <references count="3">
          <reference field="10" count="1" selected="0">
            <x v="0"/>
          </reference>
          <reference field="12" count="1">
            <x v="1"/>
          </reference>
          <reference field="14" count="1" selected="0">
            <x v="11"/>
          </reference>
        </references>
      </pivotArea>
    </format>
    <format dxfId="529">
      <pivotArea dataOnly="0" labelOnly="1" fieldPosition="0">
        <references count="3">
          <reference field="10" count="1" selected="0">
            <x v="1"/>
          </reference>
          <reference field="12" count="1">
            <x v="6"/>
          </reference>
          <reference field="14" count="1" selected="0">
            <x v="15"/>
          </reference>
        </references>
      </pivotArea>
    </format>
    <format dxfId="528">
      <pivotArea dataOnly="0" labelOnly="1" fieldPosition="0">
        <references count="3">
          <reference field="10" count="1" selected="0">
            <x v="1"/>
          </reference>
          <reference field="12" count="1">
            <x v="6"/>
          </reference>
          <reference field="14" count="1" selected="0">
            <x v="24"/>
          </reference>
        </references>
      </pivotArea>
    </format>
    <format dxfId="527">
      <pivotArea dataOnly="0" labelOnly="1" fieldPosition="0">
        <references count="3">
          <reference field="10" count="1" selected="0">
            <x v="2"/>
          </reference>
          <reference field="12" count="1">
            <x v="7"/>
          </reference>
          <reference field="14" count="1" selected="0">
            <x v="0"/>
          </reference>
        </references>
      </pivotArea>
    </format>
    <format dxfId="526">
      <pivotArea dataOnly="0" labelOnly="1" fieldPosition="0">
        <references count="3">
          <reference field="10" count="1" selected="0">
            <x v="3"/>
          </reference>
          <reference field="12" count="1">
            <x v="7"/>
          </reference>
          <reference field="14" count="1" selected="0">
            <x v="4"/>
          </reference>
        </references>
      </pivotArea>
    </format>
    <format dxfId="525">
      <pivotArea dataOnly="0" labelOnly="1" fieldPosition="0">
        <references count="3">
          <reference field="10" count="1" selected="0">
            <x v="3"/>
          </reference>
          <reference field="12" count="1">
            <x v="7"/>
          </reference>
          <reference field="14" count="1" selected="0">
            <x v="5"/>
          </reference>
        </references>
      </pivotArea>
    </format>
    <format dxfId="524">
      <pivotArea dataOnly="0" labelOnly="1" fieldPosition="0">
        <references count="3">
          <reference field="10" count="1" selected="0">
            <x v="3"/>
          </reference>
          <reference field="12" count="1">
            <x v="7"/>
          </reference>
          <reference field="14" count="1" selected="0">
            <x v="6"/>
          </reference>
        </references>
      </pivotArea>
    </format>
    <format dxfId="523">
      <pivotArea dataOnly="0" labelOnly="1" fieldPosition="0">
        <references count="3">
          <reference field="10" count="1" selected="0">
            <x v="3"/>
          </reference>
          <reference field="12" count="1">
            <x v="7"/>
          </reference>
          <reference field="14" count="1" selected="0">
            <x v="12"/>
          </reference>
        </references>
      </pivotArea>
    </format>
    <format dxfId="522">
      <pivotArea dataOnly="0" labelOnly="1" fieldPosition="0">
        <references count="3">
          <reference field="10" count="1" selected="0">
            <x v="3"/>
          </reference>
          <reference field="12" count="1">
            <x v="7"/>
          </reference>
          <reference field="14" count="1" selected="0">
            <x v="30"/>
          </reference>
        </references>
      </pivotArea>
    </format>
    <format dxfId="521">
      <pivotArea dataOnly="0" labelOnly="1" fieldPosition="0">
        <references count="3">
          <reference field="10" count="1" selected="0">
            <x v="3"/>
          </reference>
          <reference field="12" count="1">
            <x v="7"/>
          </reference>
          <reference field="14" count="1" selected="0">
            <x v="33"/>
          </reference>
        </references>
      </pivotArea>
    </format>
    <format dxfId="520">
      <pivotArea dataOnly="0" labelOnly="1" fieldPosition="0">
        <references count="3">
          <reference field="10" count="1" selected="0">
            <x v="3"/>
          </reference>
          <reference field="12" count="1">
            <x v="7"/>
          </reference>
          <reference field="14" count="1" selected="0">
            <x v="38"/>
          </reference>
        </references>
      </pivotArea>
    </format>
    <format dxfId="519">
      <pivotArea dataOnly="0" labelOnly="1" fieldPosition="0">
        <references count="3">
          <reference field="10" count="1" selected="0">
            <x v="3"/>
          </reference>
          <reference field="12" count="1">
            <x v="7"/>
          </reference>
          <reference field="14" count="1" selected="0">
            <x v="56"/>
          </reference>
        </references>
      </pivotArea>
    </format>
    <format dxfId="518">
      <pivotArea dataOnly="0" labelOnly="1" fieldPosition="0">
        <references count="3">
          <reference field="10" count="1" selected="0">
            <x v="4"/>
          </reference>
          <reference field="12" count="1">
            <x v="2"/>
          </reference>
          <reference field="14" count="1" selected="0">
            <x v="1"/>
          </reference>
        </references>
      </pivotArea>
    </format>
    <format dxfId="517">
      <pivotArea dataOnly="0" labelOnly="1" fieldPosition="0">
        <references count="3">
          <reference field="10" count="1" selected="0">
            <x v="4"/>
          </reference>
          <reference field="12" count="1">
            <x v="2"/>
          </reference>
          <reference field="14" count="1" selected="0">
            <x v="7"/>
          </reference>
        </references>
      </pivotArea>
    </format>
    <format dxfId="516">
      <pivotArea dataOnly="0" labelOnly="1" fieldPosition="0">
        <references count="3">
          <reference field="10" count="1" selected="0">
            <x v="4"/>
          </reference>
          <reference field="12" count="1">
            <x v="2"/>
          </reference>
          <reference field="14" count="1" selected="0">
            <x v="14"/>
          </reference>
        </references>
      </pivotArea>
    </format>
    <format dxfId="515">
      <pivotArea dataOnly="0" labelOnly="1" fieldPosition="0">
        <references count="3">
          <reference field="10" count="1" selected="0">
            <x v="4"/>
          </reference>
          <reference field="12" count="1">
            <x v="2"/>
          </reference>
          <reference field="14" count="1" selected="0">
            <x v="28"/>
          </reference>
        </references>
      </pivotArea>
    </format>
    <format dxfId="514">
      <pivotArea dataOnly="0" labelOnly="1" fieldPosition="0">
        <references count="3">
          <reference field="10" count="1" selected="0">
            <x v="4"/>
          </reference>
          <reference field="12" count="1">
            <x v="2"/>
          </reference>
          <reference field="14" count="1" selected="0">
            <x v="32"/>
          </reference>
        </references>
      </pivotArea>
    </format>
    <format dxfId="513">
      <pivotArea dataOnly="0" labelOnly="1" fieldPosition="0">
        <references count="3">
          <reference field="10" count="1" selected="0">
            <x v="4"/>
          </reference>
          <reference field="12" count="1">
            <x v="5"/>
          </reference>
          <reference field="14" count="1" selected="0">
            <x v="46"/>
          </reference>
        </references>
      </pivotArea>
    </format>
    <format dxfId="512">
      <pivotArea dataOnly="0" labelOnly="1" fieldPosition="0">
        <references count="3">
          <reference field="10" count="1" selected="0">
            <x v="5"/>
          </reference>
          <reference field="12" count="1">
            <x v="0"/>
          </reference>
          <reference field="14" count="1" selected="0">
            <x v="34"/>
          </reference>
        </references>
      </pivotArea>
    </format>
    <format dxfId="511">
      <pivotArea dataOnly="0" labelOnly="1" fieldPosition="0">
        <references count="3">
          <reference field="10" count="1" selected="0">
            <x v="6"/>
          </reference>
          <reference field="12" count="1">
            <x v="4"/>
          </reference>
          <reference field="14" count="1" selected="0">
            <x v="29"/>
          </reference>
        </references>
      </pivotArea>
    </format>
    <format dxfId="510">
      <pivotArea dataOnly="0" labelOnly="1" fieldPosition="0">
        <references count="3">
          <reference field="10" count="1" selected="0">
            <x v="6"/>
          </reference>
          <reference field="12" count="1">
            <x v="4"/>
          </reference>
          <reference field="14" count="1" selected="0">
            <x v="53"/>
          </reference>
        </references>
      </pivotArea>
    </format>
    <format dxfId="509">
      <pivotArea dataOnly="0" labelOnly="1" fieldPosition="0">
        <references count="3">
          <reference field="10" count="1" selected="0">
            <x v="7"/>
          </reference>
          <reference field="12" count="1">
            <x v="5"/>
          </reference>
          <reference field="14" count="1" selected="0">
            <x v="31"/>
          </reference>
        </references>
      </pivotArea>
    </format>
    <format dxfId="508">
      <pivotArea dataOnly="0" labelOnly="1" fieldPosition="0">
        <references count="3">
          <reference field="10" count="1" selected="0">
            <x v="7"/>
          </reference>
          <reference field="12" count="1">
            <x v="5"/>
          </reference>
          <reference field="14" count="1" selected="0">
            <x v="36"/>
          </reference>
        </references>
      </pivotArea>
    </format>
    <format dxfId="507">
      <pivotArea dataOnly="0" labelOnly="1" fieldPosition="0">
        <references count="3">
          <reference field="10" count="1" selected="0">
            <x v="7"/>
          </reference>
          <reference field="12" count="1">
            <x v="5"/>
          </reference>
          <reference field="14" count="1" selected="0">
            <x v="42"/>
          </reference>
        </references>
      </pivotArea>
    </format>
    <format dxfId="506">
      <pivotArea dataOnly="0" labelOnly="1" fieldPosition="0">
        <references count="3">
          <reference field="10" count="1" selected="0">
            <x v="7"/>
          </reference>
          <reference field="12" count="1">
            <x v="5"/>
          </reference>
          <reference field="14" count="1" selected="0">
            <x v="47"/>
          </reference>
        </references>
      </pivotArea>
    </format>
    <format dxfId="505">
      <pivotArea dataOnly="0" labelOnly="1" fieldPosition="0">
        <references count="3">
          <reference field="10" count="1" selected="0">
            <x v="7"/>
          </reference>
          <reference field="12" count="1">
            <x v="5"/>
          </reference>
          <reference field="14" count="1" selected="0">
            <x v="48"/>
          </reference>
        </references>
      </pivotArea>
    </format>
    <format dxfId="504">
      <pivotArea dataOnly="0" labelOnly="1" fieldPosition="0">
        <references count="3">
          <reference field="10" count="1" selected="0">
            <x v="7"/>
          </reference>
          <reference field="12" count="1">
            <x v="5"/>
          </reference>
          <reference field="14" count="1" selected="0">
            <x v="50"/>
          </reference>
        </references>
      </pivotArea>
    </format>
    <format dxfId="503">
      <pivotArea dataOnly="0" labelOnly="1" fieldPosition="0">
        <references count="3">
          <reference field="10" count="1" selected="0">
            <x v="7"/>
          </reference>
          <reference field="12" count="1">
            <x v="3"/>
          </reference>
          <reference field="14" count="1" selected="0">
            <x v="54"/>
          </reference>
        </references>
      </pivotArea>
    </format>
    <format dxfId="502">
      <pivotArea dataOnly="0" labelOnly="1" fieldPosition="0">
        <references count="3">
          <reference field="10" count="1" selected="0">
            <x v="8"/>
          </reference>
          <reference field="12" count="1">
            <x v="1"/>
          </reference>
          <reference field="14" count="1" selected="0">
            <x v="40"/>
          </reference>
        </references>
      </pivotArea>
    </format>
    <format dxfId="501">
      <pivotArea dataOnly="0" labelOnly="1" fieldPosition="0">
        <references count="3">
          <reference field="10" count="1" selected="0">
            <x v="9"/>
          </reference>
          <reference field="12" count="1">
            <x v="1"/>
          </reference>
          <reference field="14" count="1" selected="0">
            <x v="10"/>
          </reference>
        </references>
      </pivotArea>
    </format>
    <format dxfId="500">
      <pivotArea dataOnly="0" labelOnly="1" fieldPosition="0">
        <references count="3">
          <reference field="10" count="1" selected="0">
            <x v="10"/>
          </reference>
          <reference field="12" count="1">
            <x v="4"/>
          </reference>
          <reference field="14" count="1" selected="0">
            <x v="13"/>
          </reference>
        </references>
      </pivotArea>
    </format>
    <format dxfId="499">
      <pivotArea dataOnly="0" labelOnly="1" fieldPosition="0">
        <references count="3">
          <reference field="10" count="1" selected="0">
            <x v="10"/>
          </reference>
          <reference field="12" count="1">
            <x v="4"/>
          </reference>
          <reference field="14" count="1" selected="0">
            <x v="22"/>
          </reference>
        </references>
      </pivotArea>
    </format>
    <format dxfId="498">
      <pivotArea dataOnly="0" labelOnly="1" fieldPosition="0">
        <references count="3">
          <reference field="10" count="1" selected="0">
            <x v="10"/>
          </reference>
          <reference field="12" count="1">
            <x v="4"/>
          </reference>
          <reference field="14" count="1" selected="0">
            <x v="23"/>
          </reference>
        </references>
      </pivotArea>
    </format>
    <format dxfId="497">
      <pivotArea dataOnly="0" labelOnly="1" fieldPosition="0">
        <references count="3">
          <reference field="10" count="1" selected="0">
            <x v="10"/>
          </reference>
          <reference field="12" count="1">
            <x v="4"/>
          </reference>
          <reference field="14" count="1" selected="0">
            <x v="51"/>
          </reference>
        </references>
      </pivotArea>
    </format>
    <format dxfId="496">
      <pivotArea dataOnly="0" labelOnly="1" fieldPosition="0">
        <references count="3">
          <reference field="10" count="1" selected="0">
            <x v="11"/>
          </reference>
          <reference field="12" count="1">
            <x v="1"/>
          </reference>
          <reference field="14" count="1" selected="0">
            <x v="8"/>
          </reference>
        </references>
      </pivotArea>
    </format>
    <format dxfId="495">
      <pivotArea dataOnly="0" labelOnly="1" fieldPosition="0">
        <references count="3">
          <reference field="10" count="1" selected="0">
            <x v="11"/>
          </reference>
          <reference field="12" count="1">
            <x v="7"/>
          </reference>
          <reference field="14" count="1" selected="0">
            <x v="9"/>
          </reference>
        </references>
      </pivotArea>
    </format>
    <format dxfId="494">
      <pivotArea dataOnly="0" labelOnly="1" fieldPosition="0">
        <references count="3">
          <reference field="10" count="1" selected="0">
            <x v="11"/>
          </reference>
          <reference field="12" count="1">
            <x v="4"/>
          </reference>
          <reference field="14" count="1" selected="0">
            <x v="16"/>
          </reference>
        </references>
      </pivotArea>
    </format>
    <format dxfId="493">
      <pivotArea dataOnly="0" labelOnly="1" fieldPosition="0">
        <references count="3">
          <reference field="10" count="1" selected="0">
            <x v="11"/>
          </reference>
          <reference field="12" count="1">
            <x v="4"/>
          </reference>
          <reference field="14" count="1" selected="0">
            <x v="19"/>
          </reference>
        </references>
      </pivotArea>
    </format>
    <format dxfId="492">
      <pivotArea dataOnly="0" labelOnly="1" fieldPosition="0">
        <references count="3">
          <reference field="10" count="1" selected="0">
            <x v="11"/>
          </reference>
          <reference field="12" count="1">
            <x v="4"/>
          </reference>
          <reference field="14" count="1" selected="0">
            <x v="37"/>
          </reference>
        </references>
      </pivotArea>
    </format>
    <format dxfId="491">
      <pivotArea dataOnly="0" labelOnly="1" fieldPosition="0">
        <references count="3">
          <reference field="10" count="1" selected="0">
            <x v="11"/>
          </reference>
          <reference field="12" count="1">
            <x v="7"/>
          </reference>
          <reference field="14" count="1" selected="0">
            <x v="45"/>
          </reference>
        </references>
      </pivotArea>
    </format>
    <format dxfId="490">
      <pivotArea dataOnly="0" labelOnly="1" fieldPosition="0">
        <references count="3">
          <reference field="10" count="1" selected="0">
            <x v="12"/>
          </reference>
          <reference field="12" count="1">
            <x v="5"/>
          </reference>
          <reference field="14" count="1" selected="0">
            <x v="2"/>
          </reference>
        </references>
      </pivotArea>
    </format>
    <format dxfId="489">
      <pivotArea dataOnly="0" labelOnly="1" fieldPosition="0">
        <references count="3">
          <reference field="10" count="1" selected="0">
            <x v="12"/>
          </reference>
          <reference field="12" count="1">
            <x v="1"/>
          </reference>
          <reference field="14" count="1" selected="0">
            <x v="3"/>
          </reference>
        </references>
      </pivotArea>
    </format>
    <format dxfId="488">
      <pivotArea dataOnly="0" labelOnly="1" fieldPosition="0">
        <references count="3">
          <reference field="10" count="1" selected="0">
            <x v="12"/>
          </reference>
          <reference field="12" count="1">
            <x v="1"/>
          </reference>
          <reference field="14" count="1" selected="0">
            <x v="20"/>
          </reference>
        </references>
      </pivotArea>
    </format>
    <format dxfId="487">
      <pivotArea dataOnly="0" labelOnly="1" fieldPosition="0">
        <references count="3">
          <reference field="10" count="1" selected="0">
            <x v="12"/>
          </reference>
          <reference field="12" count="1">
            <x v="5"/>
          </reference>
          <reference field="14" count="1" selected="0">
            <x v="25"/>
          </reference>
        </references>
      </pivotArea>
    </format>
    <format dxfId="486">
      <pivotArea dataOnly="0" labelOnly="1" fieldPosition="0">
        <references count="3">
          <reference field="10" count="1" selected="0">
            <x v="12"/>
          </reference>
          <reference field="12" count="1">
            <x v="1"/>
          </reference>
          <reference field="14" count="1" selected="0">
            <x v="26"/>
          </reference>
        </references>
      </pivotArea>
    </format>
    <format dxfId="485">
      <pivotArea dataOnly="0" labelOnly="1" fieldPosition="0">
        <references count="3">
          <reference field="10" count="1" selected="0">
            <x v="12"/>
          </reference>
          <reference field="12" count="1">
            <x v="1"/>
          </reference>
          <reference field="14" count="1" selected="0">
            <x v="27"/>
          </reference>
        </references>
      </pivotArea>
    </format>
    <format dxfId="484">
      <pivotArea dataOnly="0" labelOnly="1" fieldPosition="0">
        <references count="3">
          <reference field="10" count="1" selected="0">
            <x v="12"/>
          </reference>
          <reference field="12" count="1">
            <x v="1"/>
          </reference>
          <reference field="14" count="1" selected="0">
            <x v="35"/>
          </reference>
        </references>
      </pivotArea>
    </format>
    <format dxfId="483">
      <pivotArea dataOnly="0" labelOnly="1" fieldPosition="0">
        <references count="3">
          <reference field="10" count="1" selected="0">
            <x v="12"/>
          </reference>
          <reference field="12" count="1">
            <x v="1"/>
          </reference>
          <reference field="14" count="1" selected="0">
            <x v="39"/>
          </reference>
        </references>
      </pivotArea>
    </format>
    <format dxfId="482">
      <pivotArea dataOnly="0" labelOnly="1" fieldPosition="0">
        <references count="3">
          <reference field="10" count="1" selected="0">
            <x v="12"/>
          </reference>
          <reference field="12" count="1">
            <x v="1"/>
          </reference>
          <reference field="14" count="1" selected="0">
            <x v="44"/>
          </reference>
        </references>
      </pivotArea>
    </format>
    <format dxfId="481">
      <pivotArea dataOnly="0" labelOnly="1" fieldPosition="0">
        <references count="3">
          <reference field="10" count="1" selected="0">
            <x v="12"/>
          </reference>
          <reference field="12" count="1">
            <x v="5"/>
          </reference>
          <reference field="14" count="1" selected="0">
            <x v="49"/>
          </reference>
        </references>
      </pivotArea>
    </format>
    <format dxfId="480">
      <pivotArea dataOnly="0" labelOnly="1" fieldPosition="0">
        <references count="3">
          <reference field="10" count="1" selected="0">
            <x v="12"/>
          </reference>
          <reference field="12" count="1">
            <x v="1"/>
          </reference>
          <reference field="14" count="1" selected="0">
            <x v="55"/>
          </reference>
        </references>
      </pivotArea>
    </format>
    <format dxfId="479">
      <pivotArea dataOnly="0" labelOnly="1" fieldPosition="0">
        <references count="3">
          <reference field="10" count="1" selected="0">
            <x v="13"/>
          </reference>
          <reference field="12" count="1">
            <x v="1"/>
          </reference>
          <reference field="14" count="1" selected="0">
            <x v="18"/>
          </reference>
        </references>
      </pivotArea>
    </format>
    <format dxfId="478">
      <pivotArea dataOnly="0" labelOnly="1" fieldPosition="0">
        <references count="3">
          <reference field="10" count="1" selected="0">
            <x v="14"/>
          </reference>
          <reference field="12" count="1">
            <x v="1"/>
          </reference>
          <reference field="14" count="1" selected="0">
            <x v="52"/>
          </reference>
        </references>
      </pivotArea>
    </format>
    <format dxfId="477">
      <pivotArea dataOnly="0" labelOnly="1" fieldPosition="0">
        <references count="3">
          <reference field="10" count="1" selected="0">
            <x v="15"/>
          </reference>
          <reference field="12" count="1">
            <x v="4"/>
          </reference>
          <reference field="14" count="1" selected="0">
            <x v="21"/>
          </reference>
        </references>
      </pivotArea>
    </format>
    <format dxfId="476">
      <pivotArea dataOnly="0" labelOnly="1" fieldPosition="0">
        <references count="3">
          <reference field="10" count="1" selected="0">
            <x v="15"/>
          </reference>
          <reference field="12" count="1">
            <x v="4"/>
          </reference>
          <reference field="14" count="1" selected="0">
            <x v="41"/>
          </reference>
        </references>
      </pivotArea>
    </format>
    <format dxfId="475">
      <pivotArea dataOnly="0" labelOnly="1" fieldPosition="0">
        <references count="3">
          <reference field="10" count="1" selected="0">
            <x v="15"/>
          </reference>
          <reference field="12" count="1">
            <x v="4"/>
          </reference>
          <reference field="14" count="1" selected="0">
            <x v="43"/>
          </reference>
        </references>
      </pivotArea>
    </format>
    <format dxfId="474">
      <pivotArea dataOnly="0" labelOnly="1" fieldPosition="0">
        <references count="3">
          <reference field="10" count="1" selected="0">
            <x v="16"/>
          </reference>
          <reference field="12" count="1">
            <x v="0"/>
          </reference>
          <reference field="14" count="1" selected="0">
            <x v="17"/>
          </reference>
        </references>
      </pivotArea>
    </format>
    <format dxfId="473">
      <pivotArea dataOnly="0" labelOnly="1" fieldPosition="0">
        <references count="4">
          <reference field="10" count="1" selected="0">
            <x v="0"/>
          </reference>
          <reference field="12" count="1" selected="0">
            <x v="1"/>
          </reference>
          <reference field="14" count="1" selected="0">
            <x v="11"/>
          </reference>
          <reference field="20" count="1">
            <x v="114"/>
          </reference>
        </references>
      </pivotArea>
    </format>
    <format dxfId="472">
      <pivotArea dataOnly="0" labelOnly="1" fieldPosition="0">
        <references count="4">
          <reference field="10" count="1" selected="0">
            <x v="1"/>
          </reference>
          <reference field="12" count="1" selected="0">
            <x v="6"/>
          </reference>
          <reference field="14" count="1" selected="0">
            <x v="15"/>
          </reference>
          <reference field="20" count="4">
            <x v="65"/>
            <x v="75"/>
            <x v="102"/>
            <x v="109"/>
          </reference>
        </references>
      </pivotArea>
    </format>
    <format dxfId="471">
      <pivotArea dataOnly="0" labelOnly="1" fieldPosition="0">
        <references count="4">
          <reference field="10" count="1" selected="0">
            <x v="1"/>
          </reference>
          <reference field="12" count="1" selected="0">
            <x v="6"/>
          </reference>
          <reference field="14" count="1" selected="0">
            <x v="24"/>
          </reference>
          <reference field="20" count="14">
            <x v="24"/>
            <x v="25"/>
            <x v="47"/>
            <x v="50"/>
            <x v="51"/>
            <x v="57"/>
            <x v="63"/>
            <x v="77"/>
            <x v="80"/>
            <x v="101"/>
            <x v="103"/>
            <x v="113"/>
            <x v="122"/>
            <x v="124"/>
          </reference>
        </references>
      </pivotArea>
    </format>
    <format dxfId="470">
      <pivotArea dataOnly="0" labelOnly="1" fieldPosition="0">
        <references count="4">
          <reference field="10" count="1" selected="0">
            <x v="2"/>
          </reference>
          <reference field="12" count="1" selected="0">
            <x v="7"/>
          </reference>
          <reference field="14" count="1" selected="0">
            <x v="0"/>
          </reference>
          <reference field="20" count="1">
            <x v="114"/>
          </reference>
        </references>
      </pivotArea>
    </format>
    <format dxfId="469">
      <pivotArea dataOnly="0" labelOnly="1" fieldPosition="0">
        <references count="4">
          <reference field="10" count="1" selected="0">
            <x v="3"/>
          </reference>
          <reference field="12" count="1" selected="0">
            <x v="7"/>
          </reference>
          <reference field="14" count="1" selected="0">
            <x v="4"/>
          </reference>
          <reference field="20" count="4">
            <x v="38"/>
            <x v="117"/>
            <x v="119"/>
            <x v="138"/>
          </reference>
        </references>
      </pivotArea>
    </format>
    <format dxfId="468">
      <pivotArea dataOnly="0" labelOnly="1" fieldPosition="0">
        <references count="4">
          <reference field="10" count="1" selected="0">
            <x v="3"/>
          </reference>
          <reference field="12" count="1" selected="0">
            <x v="7"/>
          </reference>
          <reference field="14" count="1" selected="0">
            <x v="5"/>
          </reference>
          <reference field="20" count="2">
            <x v="105"/>
            <x v="120"/>
          </reference>
        </references>
      </pivotArea>
    </format>
    <format dxfId="467">
      <pivotArea dataOnly="0" labelOnly="1" fieldPosition="0">
        <references count="4">
          <reference field="10" count="1" selected="0">
            <x v="3"/>
          </reference>
          <reference field="12" count="1" selected="0">
            <x v="7"/>
          </reference>
          <reference field="14" count="1" selected="0">
            <x v="6"/>
          </reference>
          <reference field="20" count="1">
            <x v="117"/>
          </reference>
        </references>
      </pivotArea>
    </format>
    <format dxfId="466">
      <pivotArea dataOnly="0" labelOnly="1" fieldPosition="0">
        <references count="4">
          <reference field="10" count="1" selected="0">
            <x v="3"/>
          </reference>
          <reference field="12" count="1" selected="0">
            <x v="7"/>
          </reference>
          <reference field="14" count="1" selected="0">
            <x v="12"/>
          </reference>
          <reference field="20" count="3">
            <x v="76"/>
            <x v="105"/>
            <x v="117"/>
          </reference>
        </references>
      </pivotArea>
    </format>
    <format dxfId="465">
      <pivotArea dataOnly="0" labelOnly="1" fieldPosition="0">
        <references count="4">
          <reference field="10" count="1" selected="0">
            <x v="3"/>
          </reference>
          <reference field="12" count="1" selected="0">
            <x v="7"/>
          </reference>
          <reference field="14" count="1" selected="0">
            <x v="30"/>
          </reference>
          <reference field="20" count="1">
            <x v="117"/>
          </reference>
        </references>
      </pivotArea>
    </format>
    <format dxfId="464">
      <pivotArea dataOnly="0" labelOnly="1" fieldPosition="0">
        <references count="4">
          <reference field="10" count="1" selected="0">
            <x v="3"/>
          </reference>
          <reference field="12" count="1" selected="0">
            <x v="7"/>
          </reference>
          <reference field="14" count="1" selected="0">
            <x v="33"/>
          </reference>
          <reference field="20" count="5">
            <x v="38"/>
            <x v="42"/>
            <x v="52"/>
            <x v="67"/>
            <x v="105"/>
          </reference>
        </references>
      </pivotArea>
    </format>
    <format dxfId="463">
      <pivotArea dataOnly="0" labelOnly="1" fieldPosition="0">
        <references count="4">
          <reference field="10" count="1" selected="0">
            <x v="3"/>
          </reference>
          <reference field="12" count="1" selected="0">
            <x v="7"/>
          </reference>
          <reference field="14" count="1" selected="0">
            <x v="38"/>
          </reference>
          <reference field="20" count="1">
            <x v="118"/>
          </reference>
        </references>
      </pivotArea>
    </format>
    <format dxfId="462">
      <pivotArea dataOnly="0" labelOnly="1" fieldPosition="0">
        <references count="4">
          <reference field="10" count="1" selected="0">
            <x v="3"/>
          </reference>
          <reference field="12" count="1" selected="0">
            <x v="7"/>
          </reference>
          <reference field="14" count="1" selected="0">
            <x v="56"/>
          </reference>
          <reference field="20" count="1">
            <x v="117"/>
          </reference>
        </references>
      </pivotArea>
    </format>
    <format dxfId="461">
      <pivotArea dataOnly="0" labelOnly="1" fieldPosition="0">
        <references count="4">
          <reference field="10" count="1" selected="0">
            <x v="4"/>
          </reference>
          <reference field="12" count="1" selected="0">
            <x v="2"/>
          </reference>
          <reference field="14" count="1" selected="0">
            <x v="1"/>
          </reference>
          <reference field="20" count="14">
            <x v="26"/>
            <x v="28"/>
            <x v="29"/>
            <x v="32"/>
            <x v="34"/>
            <x v="48"/>
            <x v="52"/>
            <x v="70"/>
            <x v="71"/>
            <x v="105"/>
            <x v="123"/>
            <x v="128"/>
            <x v="131"/>
            <x v="138"/>
          </reference>
        </references>
      </pivotArea>
    </format>
    <format dxfId="460">
      <pivotArea dataOnly="0" labelOnly="1" fieldPosition="0">
        <references count="4">
          <reference field="10" count="1" selected="0">
            <x v="4"/>
          </reference>
          <reference field="12" count="1" selected="0">
            <x v="2"/>
          </reference>
          <reference field="14" count="1" selected="0">
            <x v="7"/>
          </reference>
          <reference field="20" count="2">
            <x v="105"/>
            <x v="117"/>
          </reference>
        </references>
      </pivotArea>
    </format>
    <format dxfId="459">
      <pivotArea dataOnly="0" labelOnly="1" fieldPosition="0">
        <references count="4">
          <reference field="10" count="1" selected="0">
            <x v="4"/>
          </reference>
          <reference field="12" count="1" selected="0">
            <x v="2"/>
          </reference>
          <reference field="14" count="1" selected="0">
            <x v="14"/>
          </reference>
          <reference field="20" count="1">
            <x v="116"/>
          </reference>
        </references>
      </pivotArea>
    </format>
    <format dxfId="458">
      <pivotArea dataOnly="0" labelOnly="1" fieldPosition="0">
        <references count="4">
          <reference field="10" count="1" selected="0">
            <x v="4"/>
          </reference>
          <reference field="12" count="1" selected="0">
            <x v="2"/>
          </reference>
          <reference field="14" count="1" selected="0">
            <x v="28"/>
          </reference>
          <reference field="20" count="1">
            <x v="116"/>
          </reference>
        </references>
      </pivotArea>
    </format>
    <format dxfId="457">
      <pivotArea dataOnly="0" labelOnly="1" fieldPosition="0">
        <references count="4">
          <reference field="10" count="1" selected="0">
            <x v="4"/>
          </reference>
          <reference field="12" count="1" selected="0">
            <x v="2"/>
          </reference>
          <reference field="14" count="1" selected="0">
            <x v="32"/>
          </reference>
          <reference field="20" count="2">
            <x v="40"/>
            <x v="116"/>
          </reference>
        </references>
      </pivotArea>
    </format>
    <format dxfId="456">
      <pivotArea dataOnly="0" labelOnly="1" fieldPosition="0">
        <references count="4">
          <reference field="10" count="1" selected="0">
            <x v="4"/>
          </reference>
          <reference field="12" count="1" selected="0">
            <x v="5"/>
          </reference>
          <reference field="14" count="1" selected="0">
            <x v="46"/>
          </reference>
          <reference field="20" count="4">
            <x v="26"/>
            <x v="48"/>
            <x v="52"/>
            <x v="95"/>
          </reference>
        </references>
      </pivotArea>
    </format>
    <format dxfId="455">
      <pivotArea dataOnly="0" labelOnly="1" fieldPosition="0">
        <references count="4">
          <reference field="10" count="1" selected="0">
            <x v="5"/>
          </reference>
          <reference field="12" count="1" selected="0">
            <x v="0"/>
          </reference>
          <reference field="14" count="1" selected="0">
            <x v="34"/>
          </reference>
          <reference field="20" count="11">
            <x v="23"/>
            <x v="25"/>
            <x v="26"/>
            <x v="40"/>
            <x v="45"/>
            <x v="80"/>
            <x v="105"/>
            <x v="114"/>
            <x v="117"/>
            <x v="138"/>
            <x v="140"/>
          </reference>
        </references>
      </pivotArea>
    </format>
    <format dxfId="454">
      <pivotArea dataOnly="0" labelOnly="1" fieldPosition="0">
        <references count="4">
          <reference field="10" count="1" selected="0">
            <x v="6"/>
          </reference>
          <reference field="12" count="1" selected="0">
            <x v="4"/>
          </reference>
          <reference field="14" count="1" selected="0">
            <x v="29"/>
          </reference>
          <reference field="20" count="24">
            <x v="20"/>
            <x v="33"/>
            <x v="35"/>
            <x v="36"/>
            <x v="38"/>
            <x v="48"/>
            <x v="52"/>
            <x v="55"/>
            <x v="59"/>
            <x v="61"/>
            <x v="62"/>
            <x v="63"/>
            <x v="64"/>
            <x v="65"/>
            <x v="86"/>
            <x v="90"/>
            <x v="91"/>
            <x v="122"/>
            <x v="124"/>
            <x v="125"/>
            <x v="126"/>
            <x v="127"/>
            <x v="136"/>
            <x v="138"/>
          </reference>
        </references>
      </pivotArea>
    </format>
    <format dxfId="453">
      <pivotArea dataOnly="0" labelOnly="1" fieldPosition="0">
        <references count="4">
          <reference field="10" count="1" selected="0">
            <x v="6"/>
          </reference>
          <reference field="12" count="1" selected="0">
            <x v="4"/>
          </reference>
          <reference field="14" count="1" selected="0">
            <x v="53"/>
          </reference>
          <reference field="20" count="9">
            <x v="68"/>
            <x v="74"/>
            <x v="75"/>
            <x v="77"/>
            <x v="80"/>
            <x v="136"/>
            <x v="139"/>
            <x v="142"/>
            <x v="143"/>
          </reference>
        </references>
      </pivotArea>
    </format>
    <format dxfId="452">
      <pivotArea dataOnly="0" labelOnly="1" fieldPosition="0">
        <references count="4">
          <reference field="10" count="1" selected="0">
            <x v="7"/>
          </reference>
          <reference field="12" count="1" selected="0">
            <x v="5"/>
          </reference>
          <reference field="14" count="1" selected="0">
            <x v="31"/>
          </reference>
          <reference field="20" count="5">
            <x v="48"/>
            <x v="77"/>
            <x v="144"/>
            <x v="145"/>
            <x v="146"/>
          </reference>
        </references>
      </pivotArea>
    </format>
    <format dxfId="451">
      <pivotArea dataOnly="0" labelOnly="1" fieldPosition="0">
        <references count="4">
          <reference field="10" count="1" selected="0">
            <x v="7"/>
          </reference>
          <reference field="12" count="1" selected="0">
            <x v="5"/>
          </reference>
          <reference field="14" count="1" selected="0">
            <x v="36"/>
          </reference>
          <reference field="20" count="3">
            <x v="144"/>
            <x v="145"/>
            <x v="146"/>
          </reference>
        </references>
      </pivotArea>
    </format>
    <format dxfId="450">
      <pivotArea dataOnly="0" labelOnly="1" fieldPosition="0">
        <references count="4">
          <reference field="10" count="1" selected="0">
            <x v="7"/>
          </reference>
          <reference field="12" count="1" selected="0">
            <x v="5"/>
          </reference>
          <reference field="14" count="1" selected="0">
            <x v="42"/>
          </reference>
          <reference field="20" count="3">
            <x v="22"/>
            <x v="48"/>
            <x v="96"/>
          </reference>
        </references>
      </pivotArea>
    </format>
    <format dxfId="449">
      <pivotArea dataOnly="0" labelOnly="1" fieldPosition="0">
        <references count="4">
          <reference field="10" count="1" selected="0">
            <x v="7"/>
          </reference>
          <reference field="12" count="1" selected="0">
            <x v="5"/>
          </reference>
          <reference field="14" count="1" selected="0">
            <x v="47"/>
          </reference>
          <reference field="20" count="5">
            <x v="22"/>
            <x v="35"/>
            <x v="48"/>
            <x v="52"/>
            <x v="60"/>
          </reference>
        </references>
      </pivotArea>
    </format>
    <format dxfId="448">
      <pivotArea dataOnly="0" labelOnly="1" fieldPosition="0">
        <references count="4">
          <reference field="10" count="1" selected="0">
            <x v="7"/>
          </reference>
          <reference field="12" count="1" selected="0">
            <x v="5"/>
          </reference>
          <reference field="14" count="1" selected="0">
            <x v="48"/>
          </reference>
          <reference field="20" count="13">
            <x v="22"/>
            <x v="30"/>
            <x v="31"/>
            <x v="36"/>
            <x v="38"/>
            <x v="48"/>
            <x v="52"/>
            <x v="58"/>
            <x v="70"/>
            <x v="78"/>
            <x v="132"/>
            <x v="134"/>
            <x v="138"/>
          </reference>
        </references>
      </pivotArea>
    </format>
    <format dxfId="447">
      <pivotArea dataOnly="0" labelOnly="1" fieldPosition="0">
        <references count="4">
          <reference field="10" count="1" selected="0">
            <x v="7"/>
          </reference>
          <reference field="12" count="1" selected="0">
            <x v="5"/>
          </reference>
          <reference field="14" count="1" selected="0">
            <x v="50"/>
          </reference>
          <reference field="20" count="24">
            <x v="22"/>
            <x v="31"/>
            <x v="35"/>
            <x v="37"/>
            <x v="38"/>
            <x v="40"/>
            <x v="41"/>
            <x v="42"/>
            <x v="44"/>
            <x v="47"/>
            <x v="48"/>
            <x v="52"/>
            <x v="80"/>
            <x v="92"/>
            <x v="94"/>
            <x v="95"/>
            <x v="96"/>
            <x v="122"/>
            <x v="128"/>
            <x v="129"/>
            <x v="133"/>
            <x v="135"/>
            <x v="137"/>
            <x v="139"/>
          </reference>
        </references>
      </pivotArea>
    </format>
    <format dxfId="446">
      <pivotArea dataOnly="0" labelOnly="1" fieldPosition="0">
        <references count="4">
          <reference field="10" count="1" selected="0">
            <x v="7"/>
          </reference>
          <reference field="12" count="1" selected="0">
            <x v="3"/>
          </reference>
          <reference field="14" count="1" selected="0">
            <x v="54"/>
          </reference>
          <reference field="20" count="20">
            <x v="30"/>
            <x v="31"/>
            <x v="35"/>
            <x v="36"/>
            <x v="38"/>
            <x v="39"/>
            <x v="43"/>
            <x v="44"/>
            <x v="48"/>
            <x v="52"/>
            <x v="58"/>
            <x v="60"/>
            <x v="70"/>
            <x v="72"/>
            <x v="73"/>
            <x v="79"/>
            <x v="80"/>
            <x v="95"/>
            <x v="108"/>
            <x v="132"/>
          </reference>
        </references>
      </pivotArea>
    </format>
    <format dxfId="445">
      <pivotArea dataOnly="0" labelOnly="1" fieldPosition="0">
        <references count="4">
          <reference field="10" count="1" selected="0">
            <x v="8"/>
          </reference>
          <reference field="12" count="1" selected="0">
            <x v="1"/>
          </reference>
          <reference field="14" count="1" selected="0">
            <x v="40"/>
          </reference>
          <reference field="20" count="1">
            <x v="114"/>
          </reference>
        </references>
      </pivotArea>
    </format>
    <format dxfId="444">
      <pivotArea dataOnly="0" labelOnly="1" fieldPosition="0">
        <references count="4">
          <reference field="10" count="1" selected="0">
            <x v="9"/>
          </reference>
          <reference field="12" count="1" selected="0">
            <x v="1"/>
          </reference>
          <reference field="14" count="1" selected="0">
            <x v="10"/>
          </reference>
          <reference field="20" count="1">
            <x v="114"/>
          </reference>
        </references>
      </pivotArea>
    </format>
    <format dxfId="443">
      <pivotArea dataOnly="0" labelOnly="1" fieldPosition="0">
        <references count="4">
          <reference field="10" count="1" selected="0">
            <x v="10"/>
          </reference>
          <reference field="12" count="1" selected="0">
            <x v="4"/>
          </reference>
          <reference field="14" count="1" selected="0">
            <x v="13"/>
          </reference>
          <reference field="20" count="50">
            <x v="17"/>
            <x v="20"/>
            <x v="21"/>
            <x v="22"/>
            <x v="25"/>
            <x v="30"/>
            <x v="31"/>
            <x v="33"/>
            <x v="34"/>
            <x v="35"/>
            <x v="36"/>
            <x v="38"/>
            <x v="40"/>
            <x v="44"/>
            <x v="46"/>
            <x v="47"/>
            <x v="48"/>
            <x v="52"/>
            <x v="53"/>
            <x v="55"/>
            <x v="56"/>
            <x v="58"/>
            <x v="59"/>
            <x v="60"/>
            <x v="61"/>
            <x v="63"/>
            <x v="65"/>
            <x v="67"/>
            <x v="68"/>
            <x v="69"/>
            <x v="71"/>
            <x v="72"/>
            <x v="73"/>
            <x v="74"/>
            <x v="75"/>
            <x v="78"/>
            <x v="81"/>
            <x v="84"/>
            <x v="85"/>
            <x v="87"/>
            <x v="89"/>
            <x v="90"/>
            <x v="93"/>
            <x v="95"/>
            <x v="98"/>
            <x v="105"/>
            <x v="106"/>
            <x v="108"/>
            <x v="109"/>
            <x v="113"/>
          </reference>
        </references>
      </pivotArea>
    </format>
    <format dxfId="442">
      <pivotArea dataOnly="0" labelOnly="1" fieldPosition="0">
        <references count="4">
          <reference field="10" count="1" selected="0">
            <x v="10"/>
          </reference>
          <reference field="12" count="1" selected="0">
            <x v="4"/>
          </reference>
          <reference field="14" count="1" selected="0">
            <x v="13"/>
          </reference>
          <reference field="20" count="7">
            <x v="122"/>
            <x v="123"/>
            <x v="125"/>
            <x v="126"/>
            <x v="130"/>
            <x v="135"/>
            <x v="142"/>
          </reference>
        </references>
      </pivotArea>
    </format>
    <format dxfId="441">
      <pivotArea dataOnly="0" labelOnly="1" fieldPosition="0">
        <references count="4">
          <reference field="10" count="1" selected="0">
            <x v="10"/>
          </reference>
          <reference field="12" count="1" selected="0">
            <x v="4"/>
          </reference>
          <reference field="14" count="1" selected="0">
            <x v="22"/>
          </reference>
          <reference field="20" count="1">
            <x v="46"/>
          </reference>
        </references>
      </pivotArea>
    </format>
    <format dxfId="440">
      <pivotArea dataOnly="0" labelOnly="1" fieldPosition="0">
        <references count="4">
          <reference field="10" count="1" selected="0">
            <x v="10"/>
          </reference>
          <reference field="12" count="1" selected="0">
            <x v="4"/>
          </reference>
          <reference field="14" count="1" selected="0">
            <x v="23"/>
          </reference>
          <reference field="20" count="1">
            <x v="46"/>
          </reference>
        </references>
      </pivotArea>
    </format>
    <format dxfId="439">
      <pivotArea dataOnly="0" labelOnly="1" fieldPosition="0">
        <references count="4">
          <reference field="10" count="1" selected="0">
            <x v="10"/>
          </reference>
          <reference field="12" count="1" selected="0">
            <x v="4"/>
          </reference>
          <reference field="14" count="1" selected="0">
            <x v="51"/>
          </reference>
          <reference field="20" count="18">
            <x v="0"/>
            <x v="1"/>
            <x v="2"/>
            <x v="3"/>
            <x v="4"/>
            <x v="5"/>
            <x v="6"/>
            <x v="7"/>
            <x v="8"/>
            <x v="9"/>
            <x v="10"/>
            <x v="11"/>
            <x v="12"/>
            <x v="13"/>
            <x v="14"/>
            <x v="15"/>
            <x v="16"/>
            <x v="81"/>
          </reference>
        </references>
      </pivotArea>
    </format>
    <format dxfId="438">
      <pivotArea dataOnly="0" labelOnly="1" fieldPosition="0">
        <references count="4">
          <reference field="10" count="1" selected="0">
            <x v="11"/>
          </reference>
          <reference field="12" count="1" selected="0">
            <x v="1"/>
          </reference>
          <reference field="14" count="1" selected="0">
            <x v="8"/>
          </reference>
          <reference field="20" count="2">
            <x v="117"/>
            <x v="120"/>
          </reference>
        </references>
      </pivotArea>
    </format>
    <format dxfId="437">
      <pivotArea dataOnly="0" labelOnly="1" fieldPosition="0">
        <references count="4">
          <reference field="10" count="1" selected="0">
            <x v="11"/>
          </reference>
          <reference field="12" count="1" selected="0">
            <x v="7"/>
          </reference>
          <reference field="14" count="1" selected="0">
            <x v="9"/>
          </reference>
          <reference field="20" count="4">
            <x v="25"/>
            <x v="71"/>
            <x v="96"/>
            <x v="105"/>
          </reference>
        </references>
      </pivotArea>
    </format>
    <format dxfId="436">
      <pivotArea dataOnly="0" labelOnly="1" fieldPosition="0">
        <references count="4">
          <reference field="10" count="1" selected="0">
            <x v="11"/>
          </reference>
          <reference field="12" count="1" selected="0">
            <x v="4"/>
          </reference>
          <reference field="14" count="1" selected="0">
            <x v="16"/>
          </reference>
          <reference field="20" count="5">
            <x v="65"/>
            <x v="80"/>
            <x v="97"/>
            <x v="99"/>
            <x v="100"/>
          </reference>
        </references>
      </pivotArea>
    </format>
    <format dxfId="435">
      <pivotArea dataOnly="0" labelOnly="1" fieldPosition="0">
        <references count="4">
          <reference field="10" count="1" selected="0">
            <x v="11"/>
          </reference>
          <reference field="12" count="1" selected="0">
            <x v="4"/>
          </reference>
          <reference field="14" count="1" selected="0">
            <x v="19"/>
          </reference>
          <reference field="20" count="4">
            <x v="47"/>
            <x v="77"/>
            <x v="101"/>
            <x v="103"/>
          </reference>
        </references>
      </pivotArea>
    </format>
    <format dxfId="434">
      <pivotArea dataOnly="0" labelOnly="1" fieldPosition="0">
        <references count="4">
          <reference field="10" count="1" selected="0">
            <x v="11"/>
          </reference>
          <reference field="12" count="1" selected="0">
            <x v="4"/>
          </reference>
          <reference field="14" count="1" selected="0">
            <x v="37"/>
          </reference>
          <reference field="20" count="3">
            <x v="25"/>
            <x v="80"/>
            <x v="136"/>
          </reference>
        </references>
      </pivotArea>
    </format>
    <format dxfId="433">
      <pivotArea dataOnly="0" labelOnly="1" fieldPosition="0">
        <references count="4">
          <reference field="10" count="1" selected="0">
            <x v="11"/>
          </reference>
          <reference field="12" count="1" selected="0">
            <x v="7"/>
          </reference>
          <reference field="14" count="1" selected="0">
            <x v="45"/>
          </reference>
          <reference field="20" count="4">
            <x v="25"/>
            <x v="71"/>
            <x v="96"/>
            <x v="105"/>
          </reference>
        </references>
      </pivotArea>
    </format>
    <format dxfId="432">
      <pivotArea dataOnly="0" labelOnly="1" fieldPosition="0">
        <references count="4">
          <reference field="10" count="1" selected="0">
            <x v="12"/>
          </reference>
          <reference field="12" count="1" selected="0">
            <x v="5"/>
          </reference>
          <reference field="14" count="1" selected="0">
            <x v="2"/>
          </reference>
          <reference field="20" count="12">
            <x v="19"/>
            <x v="25"/>
            <x v="27"/>
            <x v="35"/>
            <x v="36"/>
            <x v="47"/>
            <x v="53"/>
            <x v="56"/>
            <x v="90"/>
            <x v="95"/>
            <x v="105"/>
            <x v="124"/>
          </reference>
        </references>
      </pivotArea>
    </format>
    <format dxfId="431">
      <pivotArea dataOnly="0" labelOnly="1" fieldPosition="0">
        <references count="4">
          <reference field="10" count="1" selected="0">
            <x v="12"/>
          </reference>
          <reference field="12" count="1" selected="0">
            <x v="1"/>
          </reference>
          <reference field="14" count="1" selected="0">
            <x v="3"/>
          </reference>
          <reference field="20" count="1">
            <x v="120"/>
          </reference>
        </references>
      </pivotArea>
    </format>
    <format dxfId="430">
      <pivotArea dataOnly="0" labelOnly="1" fieldPosition="0">
        <references count="4">
          <reference field="10" count="1" selected="0">
            <x v="12"/>
          </reference>
          <reference field="12" count="1" selected="0">
            <x v="1"/>
          </reference>
          <reference field="14" count="1" selected="0">
            <x v="20"/>
          </reference>
          <reference field="20" count="11">
            <x v="17"/>
            <x v="74"/>
            <x v="80"/>
            <x v="81"/>
            <x v="101"/>
            <x v="103"/>
            <x v="104"/>
            <x v="105"/>
            <x v="108"/>
            <x v="124"/>
            <x v="141"/>
          </reference>
        </references>
      </pivotArea>
    </format>
    <format dxfId="429">
      <pivotArea dataOnly="0" labelOnly="1" fieldPosition="0">
        <references count="4">
          <reference field="10" count="1" selected="0">
            <x v="12"/>
          </reference>
          <reference field="12" count="1" selected="0">
            <x v="5"/>
          </reference>
          <reference field="14" count="1" selected="0">
            <x v="25"/>
          </reference>
          <reference field="20" count="6">
            <x v="41"/>
            <x v="42"/>
            <x v="48"/>
            <x v="52"/>
            <x v="136"/>
            <x v="139"/>
          </reference>
        </references>
      </pivotArea>
    </format>
    <format dxfId="428">
      <pivotArea dataOnly="0" labelOnly="1" fieldPosition="0">
        <references count="4">
          <reference field="10" count="1" selected="0">
            <x v="12"/>
          </reference>
          <reference field="12" count="1" selected="0">
            <x v="1"/>
          </reference>
          <reference field="14" count="1" selected="0">
            <x v="26"/>
          </reference>
          <reference field="20" count="11">
            <x v="23"/>
            <x v="30"/>
            <x v="31"/>
            <x v="33"/>
            <x v="36"/>
            <x v="38"/>
            <x v="46"/>
            <x v="48"/>
            <x v="69"/>
            <x v="80"/>
            <x v="105"/>
          </reference>
        </references>
      </pivotArea>
    </format>
    <format dxfId="427">
      <pivotArea dataOnly="0" labelOnly="1" fieldPosition="0">
        <references count="4">
          <reference field="10" count="1" selected="0">
            <x v="12"/>
          </reference>
          <reference field="12" count="1" selected="0">
            <x v="1"/>
          </reference>
          <reference field="14" count="1" selected="0">
            <x v="27"/>
          </reference>
          <reference field="20" count="1">
            <x v="121"/>
          </reference>
        </references>
      </pivotArea>
    </format>
    <format dxfId="426">
      <pivotArea dataOnly="0" labelOnly="1" fieldPosition="0">
        <references count="4">
          <reference field="10" count="1" selected="0">
            <x v="12"/>
          </reference>
          <reference field="12" count="1" selected="0">
            <x v="1"/>
          </reference>
          <reference field="14" count="1" selected="0">
            <x v="35"/>
          </reference>
          <reference field="20" count="2">
            <x v="80"/>
            <x v="117"/>
          </reference>
        </references>
      </pivotArea>
    </format>
    <format dxfId="425">
      <pivotArea dataOnly="0" labelOnly="1" fieldPosition="0">
        <references count="4">
          <reference field="10" count="1" selected="0">
            <x v="12"/>
          </reference>
          <reference field="12" count="1" selected="0">
            <x v="1"/>
          </reference>
          <reference field="14" count="1" selected="0">
            <x v="39"/>
          </reference>
          <reference field="20" count="11">
            <x v="17"/>
            <x v="18"/>
            <x v="22"/>
            <x v="38"/>
            <x v="48"/>
            <x v="52"/>
            <x v="80"/>
            <x v="117"/>
            <x v="122"/>
            <x v="136"/>
            <x v="138"/>
          </reference>
        </references>
      </pivotArea>
    </format>
    <format dxfId="424">
      <pivotArea dataOnly="0" labelOnly="1" fieldPosition="0">
        <references count="4">
          <reference field="10" count="1" selected="0">
            <x v="12"/>
          </reference>
          <reference field="12" count="1" selected="0">
            <x v="1"/>
          </reference>
          <reference field="14" count="1" selected="0">
            <x v="44"/>
          </reference>
          <reference field="20" count="15">
            <x v="17"/>
            <x v="18"/>
            <x v="20"/>
            <x v="22"/>
            <x v="38"/>
            <x v="49"/>
            <x v="52"/>
            <x v="53"/>
            <x v="79"/>
            <x v="80"/>
            <x v="105"/>
            <x v="125"/>
            <x v="127"/>
            <x v="136"/>
            <x v="138"/>
          </reference>
        </references>
      </pivotArea>
    </format>
    <format dxfId="423">
      <pivotArea dataOnly="0" labelOnly="1" fieldPosition="0">
        <references count="4">
          <reference field="10" count="1" selected="0">
            <x v="12"/>
          </reference>
          <reference field="12" count="1" selected="0">
            <x v="5"/>
          </reference>
          <reference field="14" count="1" selected="0">
            <x v="49"/>
          </reference>
          <reference field="20" count="1">
            <x v="69"/>
          </reference>
        </references>
      </pivotArea>
    </format>
    <format dxfId="422">
      <pivotArea dataOnly="0" labelOnly="1" fieldPosition="0">
        <references count="4">
          <reference field="10" count="1" selected="0">
            <x v="12"/>
          </reference>
          <reference field="12" count="1" selected="0">
            <x v="1"/>
          </reference>
          <reference field="14" count="1" selected="0">
            <x v="55"/>
          </reference>
          <reference field="20" count="1">
            <x v="117"/>
          </reference>
        </references>
      </pivotArea>
    </format>
    <format dxfId="421">
      <pivotArea dataOnly="0" labelOnly="1" fieldPosition="0">
        <references count="4">
          <reference field="10" count="1" selected="0">
            <x v="13"/>
          </reference>
          <reference field="12" count="1" selected="0">
            <x v="1"/>
          </reference>
          <reference field="14" count="1" selected="0">
            <x v="18"/>
          </reference>
          <reference field="20" count="5">
            <x v="25"/>
            <x v="38"/>
            <x v="48"/>
            <x v="72"/>
            <x v="90"/>
          </reference>
        </references>
      </pivotArea>
    </format>
    <format dxfId="420">
      <pivotArea dataOnly="0" labelOnly="1" fieldPosition="0">
        <references count="4">
          <reference field="10" count="1" selected="0">
            <x v="14"/>
          </reference>
          <reference field="12" count="1" selected="0">
            <x v="1"/>
          </reference>
          <reference field="14" count="1" selected="0">
            <x v="52"/>
          </reference>
          <reference field="20" count="1">
            <x v="114"/>
          </reference>
        </references>
      </pivotArea>
    </format>
    <format dxfId="419">
      <pivotArea dataOnly="0" labelOnly="1" fieldPosition="0">
        <references count="4">
          <reference field="10" count="1" selected="0">
            <x v="15"/>
          </reference>
          <reference field="12" count="1" selected="0">
            <x v="4"/>
          </reference>
          <reference field="14" count="1" selected="0">
            <x v="21"/>
          </reference>
          <reference field="20" count="29">
            <x v="17"/>
            <x v="20"/>
            <x v="25"/>
            <x v="41"/>
            <x v="48"/>
            <x v="52"/>
            <x v="53"/>
            <x v="54"/>
            <x v="55"/>
            <x v="56"/>
            <x v="65"/>
            <x v="66"/>
            <x v="71"/>
            <x v="72"/>
            <x v="74"/>
            <x v="77"/>
            <x v="81"/>
            <x v="82"/>
            <x v="83"/>
            <x v="89"/>
            <x v="101"/>
            <x v="102"/>
            <x v="104"/>
            <x v="105"/>
            <x v="112"/>
            <x v="122"/>
            <x v="124"/>
            <x v="145"/>
            <x v="147"/>
          </reference>
        </references>
      </pivotArea>
    </format>
    <format dxfId="418">
      <pivotArea dataOnly="0" labelOnly="1" fieldPosition="0">
        <references count="4">
          <reference field="10" count="1" selected="0">
            <x v="15"/>
          </reference>
          <reference field="12" count="1" selected="0">
            <x v="4"/>
          </reference>
          <reference field="14" count="1" selected="0">
            <x v="41"/>
          </reference>
          <reference field="20" count="8">
            <x v="88"/>
            <x v="107"/>
            <x v="109"/>
            <x v="114"/>
            <x v="115"/>
            <x v="141"/>
            <x v="148"/>
            <x v="149"/>
          </reference>
        </references>
      </pivotArea>
    </format>
    <format dxfId="417">
      <pivotArea dataOnly="0" labelOnly="1" fieldPosition="0">
        <references count="4">
          <reference field="10" count="1" selected="0">
            <x v="15"/>
          </reference>
          <reference field="12" count="1" selected="0">
            <x v="4"/>
          </reference>
          <reference field="14" count="1" selected="0">
            <x v="43"/>
          </reference>
          <reference field="20" count="3">
            <x v="24"/>
            <x v="110"/>
            <x v="111"/>
          </reference>
        </references>
      </pivotArea>
    </format>
    <format dxfId="416">
      <pivotArea dataOnly="0" labelOnly="1" fieldPosition="0">
        <references count="4">
          <reference field="10" count="1" selected="0">
            <x v="16"/>
          </reference>
          <reference field="12" count="1" selected="0">
            <x v="0"/>
          </reference>
          <reference field="14" count="1" selected="0">
            <x v="17"/>
          </reference>
          <reference field="20" count="17">
            <x v="17"/>
            <x v="22"/>
            <x v="26"/>
            <x v="41"/>
            <x v="42"/>
            <x v="47"/>
            <x v="52"/>
            <x v="57"/>
            <x v="96"/>
            <x v="102"/>
            <x v="105"/>
            <x v="125"/>
            <x v="128"/>
            <x v="129"/>
            <x v="132"/>
            <x v="133"/>
            <x v="139"/>
          </reference>
        </references>
      </pivotArea>
    </format>
    <format dxfId="415">
      <pivotArea dataOnly="0" labelOnly="1" fieldPosition="0">
        <references count="5">
          <reference field="10" count="1" selected="0">
            <x v="0"/>
          </reference>
          <reference field="12" count="1" selected="0">
            <x v="1"/>
          </reference>
          <reference field="14" count="1" selected="0">
            <x v="11"/>
          </reference>
          <reference field="20" count="1" selected="0">
            <x v="114"/>
          </reference>
          <reference field="21" count="1">
            <x v="144"/>
          </reference>
        </references>
      </pivotArea>
    </format>
    <format dxfId="414">
      <pivotArea dataOnly="0" labelOnly="1" fieldPosition="0">
        <references count="5">
          <reference field="10" count="1" selected="0">
            <x v="1"/>
          </reference>
          <reference field="12" count="1" selected="0">
            <x v="6"/>
          </reference>
          <reference field="14" count="1" selected="0">
            <x v="15"/>
          </reference>
          <reference field="20" count="1" selected="0">
            <x v="65"/>
          </reference>
          <reference field="21" count="1">
            <x v="133"/>
          </reference>
        </references>
      </pivotArea>
    </format>
    <format dxfId="413">
      <pivotArea dataOnly="0" labelOnly="1" fieldPosition="0">
        <references count="5">
          <reference field="10" count="1" selected="0">
            <x v="1"/>
          </reference>
          <reference field="12" count="1" selected="0">
            <x v="6"/>
          </reference>
          <reference field="14" count="1" selected="0">
            <x v="15"/>
          </reference>
          <reference field="20" count="1" selected="0">
            <x v="75"/>
          </reference>
          <reference field="21" count="1">
            <x v="117"/>
          </reference>
        </references>
      </pivotArea>
    </format>
    <format dxfId="412">
      <pivotArea dataOnly="0" labelOnly="1" fieldPosition="0">
        <references count="5">
          <reference field="10" count="1" selected="0">
            <x v="1"/>
          </reference>
          <reference field="12" count="1" selected="0">
            <x v="6"/>
          </reference>
          <reference field="14" count="1" selected="0">
            <x v="15"/>
          </reference>
          <reference field="20" count="1" selected="0">
            <x v="102"/>
          </reference>
          <reference field="21" count="1">
            <x v="91"/>
          </reference>
        </references>
      </pivotArea>
    </format>
    <format dxfId="411">
      <pivotArea dataOnly="0" labelOnly="1" fieldPosition="0">
        <references count="5">
          <reference field="10" count="1" selected="0">
            <x v="1"/>
          </reference>
          <reference field="12" count="1" selected="0">
            <x v="6"/>
          </reference>
          <reference field="14" count="1" selected="0">
            <x v="15"/>
          </reference>
          <reference field="20" count="1" selected="0">
            <x v="109"/>
          </reference>
          <reference field="21" count="1">
            <x v="113"/>
          </reference>
        </references>
      </pivotArea>
    </format>
    <format dxfId="410">
      <pivotArea dataOnly="0" labelOnly="1" fieldPosition="0">
        <references count="5">
          <reference field="10" count="1" selected="0">
            <x v="1"/>
          </reference>
          <reference field="12" count="1" selected="0">
            <x v="6"/>
          </reference>
          <reference field="14" count="1" selected="0">
            <x v="24"/>
          </reference>
          <reference field="20" count="1" selected="0">
            <x v="24"/>
          </reference>
          <reference field="21" count="1">
            <x v="70"/>
          </reference>
        </references>
      </pivotArea>
    </format>
    <format dxfId="409">
      <pivotArea dataOnly="0" labelOnly="1" fieldPosition="0">
        <references count="5">
          <reference field="10" count="1" selected="0">
            <x v="1"/>
          </reference>
          <reference field="12" count="1" selected="0">
            <x v="6"/>
          </reference>
          <reference field="14" count="1" selected="0">
            <x v="24"/>
          </reference>
          <reference field="20" count="1" selected="0">
            <x v="25"/>
          </reference>
          <reference field="21" count="1">
            <x v="97"/>
          </reference>
        </references>
      </pivotArea>
    </format>
    <format dxfId="408">
      <pivotArea dataOnly="0" labelOnly="1" fieldPosition="0">
        <references count="5">
          <reference field="10" count="1" selected="0">
            <x v="1"/>
          </reference>
          <reference field="12" count="1" selected="0">
            <x v="6"/>
          </reference>
          <reference field="14" count="1" selected="0">
            <x v="24"/>
          </reference>
          <reference field="20" count="1" selected="0">
            <x v="47"/>
          </reference>
          <reference field="21" count="1">
            <x v="147"/>
          </reference>
        </references>
      </pivotArea>
    </format>
    <format dxfId="407">
      <pivotArea dataOnly="0" labelOnly="1" fieldPosition="0">
        <references count="5">
          <reference field="10" count="1" selected="0">
            <x v="1"/>
          </reference>
          <reference field="12" count="1" selected="0">
            <x v="6"/>
          </reference>
          <reference field="14" count="1" selected="0">
            <x v="24"/>
          </reference>
          <reference field="20" count="1" selected="0">
            <x v="50"/>
          </reference>
          <reference field="21" count="1">
            <x v="77"/>
          </reference>
        </references>
      </pivotArea>
    </format>
    <format dxfId="406">
      <pivotArea dataOnly="0" labelOnly="1" fieldPosition="0">
        <references count="5">
          <reference field="10" count="1" selected="0">
            <x v="1"/>
          </reference>
          <reference field="12" count="1" selected="0">
            <x v="6"/>
          </reference>
          <reference field="14" count="1" selected="0">
            <x v="24"/>
          </reference>
          <reference field="20" count="1" selected="0">
            <x v="51"/>
          </reference>
          <reference field="21" count="1">
            <x v="93"/>
          </reference>
        </references>
      </pivotArea>
    </format>
    <format dxfId="405">
      <pivotArea dataOnly="0" labelOnly="1" fieldPosition="0">
        <references count="5">
          <reference field="10" count="1" selected="0">
            <x v="1"/>
          </reference>
          <reference field="12" count="1" selected="0">
            <x v="6"/>
          </reference>
          <reference field="14" count="1" selected="0">
            <x v="24"/>
          </reference>
          <reference field="20" count="1" selected="0">
            <x v="57"/>
          </reference>
          <reference field="21" count="1">
            <x v="103"/>
          </reference>
        </references>
      </pivotArea>
    </format>
    <format dxfId="404">
      <pivotArea dataOnly="0" labelOnly="1" fieldPosition="0">
        <references count="5">
          <reference field="10" count="1" selected="0">
            <x v="1"/>
          </reference>
          <reference field="12" count="1" selected="0">
            <x v="6"/>
          </reference>
          <reference field="14" count="1" selected="0">
            <x v="24"/>
          </reference>
          <reference field="20" count="1" selected="0">
            <x v="63"/>
          </reference>
          <reference field="21" count="1">
            <x v="127"/>
          </reference>
        </references>
      </pivotArea>
    </format>
    <format dxfId="403">
      <pivotArea dataOnly="0" labelOnly="1" fieldPosition="0">
        <references count="5">
          <reference field="10" count="1" selected="0">
            <x v="1"/>
          </reference>
          <reference field="12" count="1" selected="0">
            <x v="6"/>
          </reference>
          <reference field="14" count="1" selected="0">
            <x v="24"/>
          </reference>
          <reference field="20" count="1" selected="0">
            <x v="77"/>
          </reference>
          <reference field="21" count="1">
            <x v="116"/>
          </reference>
        </references>
      </pivotArea>
    </format>
    <format dxfId="402">
      <pivotArea dataOnly="0" labelOnly="1" fieldPosition="0">
        <references count="5">
          <reference field="10" count="1" selected="0">
            <x v="1"/>
          </reference>
          <reference field="12" count="1" selected="0">
            <x v="6"/>
          </reference>
          <reference field="14" count="1" selected="0">
            <x v="24"/>
          </reference>
          <reference field="20" count="1" selected="0">
            <x v="80"/>
          </reference>
          <reference field="21" count="1">
            <x v="134"/>
          </reference>
        </references>
      </pivotArea>
    </format>
    <format dxfId="401">
      <pivotArea dataOnly="0" labelOnly="1" fieldPosition="0">
        <references count="5">
          <reference field="10" count="1" selected="0">
            <x v="1"/>
          </reference>
          <reference field="12" count="1" selected="0">
            <x v="6"/>
          </reference>
          <reference field="14" count="1" selected="0">
            <x v="24"/>
          </reference>
          <reference field="20" count="1" selected="0">
            <x v="101"/>
          </reference>
          <reference field="21" count="1">
            <x v="90"/>
          </reference>
        </references>
      </pivotArea>
    </format>
    <format dxfId="400">
      <pivotArea dataOnly="0" labelOnly="1" fieldPosition="0">
        <references count="5">
          <reference field="10" count="1" selected="0">
            <x v="1"/>
          </reference>
          <reference field="12" count="1" selected="0">
            <x v="6"/>
          </reference>
          <reference field="14" count="1" selected="0">
            <x v="24"/>
          </reference>
          <reference field="20" count="1" selected="0">
            <x v="103"/>
          </reference>
          <reference field="21" count="1">
            <x v="148"/>
          </reference>
        </references>
      </pivotArea>
    </format>
    <format dxfId="399">
      <pivotArea dataOnly="0" labelOnly="1" fieldPosition="0">
        <references count="5">
          <reference field="10" count="1" selected="0">
            <x v="1"/>
          </reference>
          <reference field="12" count="1" selected="0">
            <x v="6"/>
          </reference>
          <reference field="14" count="1" selected="0">
            <x v="24"/>
          </reference>
          <reference field="20" count="1" selected="0">
            <x v="113"/>
          </reference>
          <reference field="21" count="1">
            <x v="31"/>
          </reference>
        </references>
      </pivotArea>
    </format>
    <format dxfId="398">
      <pivotArea dataOnly="0" labelOnly="1" fieldPosition="0">
        <references count="5">
          <reference field="10" count="1" selected="0">
            <x v="1"/>
          </reference>
          <reference field="12" count="1" selected="0">
            <x v="6"/>
          </reference>
          <reference field="14" count="1" selected="0">
            <x v="24"/>
          </reference>
          <reference field="20" count="1" selected="0">
            <x v="122"/>
          </reference>
          <reference field="21" count="1">
            <x v="79"/>
          </reference>
        </references>
      </pivotArea>
    </format>
    <format dxfId="397">
      <pivotArea dataOnly="0" labelOnly="1" fieldPosition="0">
        <references count="5">
          <reference field="10" count="1" selected="0">
            <x v="1"/>
          </reference>
          <reference field="12" count="1" selected="0">
            <x v="6"/>
          </reference>
          <reference field="14" count="1" selected="0">
            <x v="24"/>
          </reference>
          <reference field="20" count="1" selected="0">
            <x v="124"/>
          </reference>
          <reference field="21" count="1">
            <x v="36"/>
          </reference>
        </references>
      </pivotArea>
    </format>
    <format dxfId="396">
      <pivotArea dataOnly="0" labelOnly="1" fieldPosition="0">
        <references count="5">
          <reference field="10" count="1" selected="0">
            <x v="2"/>
          </reference>
          <reference field="12" count="1" selected="0">
            <x v="7"/>
          </reference>
          <reference field="14" count="1" selected="0">
            <x v="0"/>
          </reference>
          <reference field="20" count="1" selected="0">
            <x v="114"/>
          </reference>
          <reference field="21" count="1">
            <x v="144"/>
          </reference>
        </references>
      </pivotArea>
    </format>
    <format dxfId="395">
      <pivotArea dataOnly="0" labelOnly="1" fieldPosition="0">
        <references count="5">
          <reference field="10" count="1" selected="0">
            <x v="3"/>
          </reference>
          <reference field="12" count="1" selected="0">
            <x v="7"/>
          </reference>
          <reference field="14" count="1" selected="0">
            <x v="4"/>
          </reference>
          <reference field="20" count="1" selected="0">
            <x v="38"/>
          </reference>
          <reference field="21" count="1">
            <x v="85"/>
          </reference>
        </references>
      </pivotArea>
    </format>
    <format dxfId="394">
      <pivotArea dataOnly="0" labelOnly="1" fieldPosition="0">
        <references count="5">
          <reference field="10" count="1" selected="0">
            <x v="3"/>
          </reference>
          <reference field="12" count="1" selected="0">
            <x v="7"/>
          </reference>
          <reference field="14" count="1" selected="0">
            <x v="4"/>
          </reference>
          <reference field="20" count="1" selected="0">
            <x v="117"/>
          </reference>
          <reference field="21" count="1">
            <x v="15"/>
          </reference>
        </references>
      </pivotArea>
    </format>
    <format dxfId="393">
      <pivotArea dataOnly="0" labelOnly="1" fieldPosition="0">
        <references count="5">
          <reference field="10" count="1" selected="0">
            <x v="3"/>
          </reference>
          <reference field="12" count="1" selected="0">
            <x v="7"/>
          </reference>
          <reference field="14" count="1" selected="0">
            <x v="4"/>
          </reference>
          <reference field="20" count="1" selected="0">
            <x v="119"/>
          </reference>
          <reference field="21" count="1">
            <x v="13"/>
          </reference>
        </references>
      </pivotArea>
    </format>
    <format dxfId="392">
      <pivotArea dataOnly="0" labelOnly="1" fieldPosition="0">
        <references count="5">
          <reference field="10" count="1" selected="0">
            <x v="3"/>
          </reference>
          <reference field="12" count="1" selected="0">
            <x v="7"/>
          </reference>
          <reference field="14" count="1" selected="0">
            <x v="4"/>
          </reference>
          <reference field="20" count="1" selected="0">
            <x v="138"/>
          </reference>
          <reference field="21" count="1">
            <x v="48"/>
          </reference>
        </references>
      </pivotArea>
    </format>
    <format dxfId="391">
      <pivotArea dataOnly="0" labelOnly="1" fieldPosition="0">
        <references count="5">
          <reference field="10" count="1" selected="0">
            <x v="3"/>
          </reference>
          <reference field="12" count="1" selected="0">
            <x v="7"/>
          </reference>
          <reference field="14" count="1" selected="0">
            <x v="5"/>
          </reference>
          <reference field="20" count="1" selected="0">
            <x v="105"/>
          </reference>
          <reference field="21" count="1">
            <x v="45"/>
          </reference>
        </references>
      </pivotArea>
    </format>
    <format dxfId="390">
      <pivotArea dataOnly="0" labelOnly="1" fieldPosition="0">
        <references count="5">
          <reference field="10" count="1" selected="0">
            <x v="3"/>
          </reference>
          <reference field="12" count="1" selected="0">
            <x v="7"/>
          </reference>
          <reference field="14" count="1" selected="0">
            <x v="5"/>
          </reference>
          <reference field="20" count="1" selected="0">
            <x v="120"/>
          </reference>
          <reference field="21" count="1">
            <x v="14"/>
          </reference>
        </references>
      </pivotArea>
    </format>
    <format dxfId="389">
      <pivotArea dataOnly="0" labelOnly="1" fieldPosition="0">
        <references count="5">
          <reference field="10" count="1" selected="0">
            <x v="3"/>
          </reference>
          <reference field="12" count="1" selected="0">
            <x v="7"/>
          </reference>
          <reference field="14" count="1" selected="0">
            <x v="6"/>
          </reference>
          <reference field="20" count="1" selected="0">
            <x v="117"/>
          </reference>
          <reference field="21" count="1">
            <x v="15"/>
          </reference>
        </references>
      </pivotArea>
    </format>
    <format dxfId="388">
      <pivotArea dataOnly="0" labelOnly="1" fieldPosition="0">
        <references count="5">
          <reference field="10" count="1" selected="0">
            <x v="3"/>
          </reference>
          <reference field="12" count="1" selected="0">
            <x v="7"/>
          </reference>
          <reference field="14" count="1" selected="0">
            <x v="12"/>
          </reference>
          <reference field="20" count="1" selected="0">
            <x v="76"/>
          </reference>
          <reference field="21" count="1">
            <x v="122"/>
          </reference>
        </references>
      </pivotArea>
    </format>
    <format dxfId="387">
      <pivotArea dataOnly="0" labelOnly="1" fieldPosition="0">
        <references count="5">
          <reference field="10" count="1" selected="0">
            <x v="3"/>
          </reference>
          <reference field="12" count="1" selected="0">
            <x v="7"/>
          </reference>
          <reference field="14" count="1" selected="0">
            <x v="12"/>
          </reference>
          <reference field="20" count="1" selected="0">
            <x v="105"/>
          </reference>
          <reference field="21" count="1">
            <x v="45"/>
          </reference>
        </references>
      </pivotArea>
    </format>
    <format dxfId="386">
      <pivotArea dataOnly="0" labelOnly="1" fieldPosition="0">
        <references count="5">
          <reference field="10" count="1" selected="0">
            <x v="3"/>
          </reference>
          <reference field="12" count="1" selected="0">
            <x v="7"/>
          </reference>
          <reference field="14" count="1" selected="0">
            <x v="12"/>
          </reference>
          <reference field="20" count="1" selected="0">
            <x v="117"/>
          </reference>
          <reference field="21" count="1">
            <x v="15"/>
          </reference>
        </references>
      </pivotArea>
    </format>
    <format dxfId="385">
      <pivotArea dataOnly="0" labelOnly="1" fieldPosition="0">
        <references count="5">
          <reference field="10" count="1" selected="0">
            <x v="3"/>
          </reference>
          <reference field="12" count="1" selected="0">
            <x v="7"/>
          </reference>
          <reference field="14" count="1" selected="0">
            <x v="30"/>
          </reference>
          <reference field="20" count="1" selected="0">
            <x v="117"/>
          </reference>
          <reference field="21" count="1">
            <x v="15"/>
          </reference>
        </references>
      </pivotArea>
    </format>
    <format dxfId="384">
      <pivotArea dataOnly="0" labelOnly="1" fieldPosition="0">
        <references count="5">
          <reference field="10" count="1" selected="0">
            <x v="3"/>
          </reference>
          <reference field="12" count="1" selected="0">
            <x v="7"/>
          </reference>
          <reference field="14" count="1" selected="0">
            <x v="33"/>
          </reference>
          <reference field="20" count="1" selected="0">
            <x v="38"/>
          </reference>
          <reference field="21" count="1">
            <x v="85"/>
          </reference>
        </references>
      </pivotArea>
    </format>
    <format dxfId="383">
      <pivotArea dataOnly="0" labelOnly="1" fieldPosition="0">
        <references count="5">
          <reference field="10" count="1" selected="0">
            <x v="3"/>
          </reference>
          <reference field="12" count="1" selected="0">
            <x v="7"/>
          </reference>
          <reference field="14" count="1" selected="0">
            <x v="33"/>
          </reference>
          <reference field="20" count="1" selected="0">
            <x v="42"/>
          </reference>
          <reference field="21" count="1">
            <x v="74"/>
          </reference>
        </references>
      </pivotArea>
    </format>
    <format dxfId="382">
      <pivotArea dataOnly="0" labelOnly="1" fieldPosition="0">
        <references count="5">
          <reference field="10" count="1" selected="0">
            <x v="3"/>
          </reference>
          <reference field="12" count="1" selected="0">
            <x v="7"/>
          </reference>
          <reference field="14" count="1" selected="0">
            <x v="33"/>
          </reference>
          <reference field="20" count="1" selected="0">
            <x v="52"/>
          </reference>
          <reference field="21" count="1">
            <x v="47"/>
          </reference>
        </references>
      </pivotArea>
    </format>
    <format dxfId="381">
      <pivotArea dataOnly="0" labelOnly="1" fieldPosition="0">
        <references count="5">
          <reference field="10" count="1" selected="0">
            <x v="3"/>
          </reference>
          <reference field="12" count="1" selected="0">
            <x v="7"/>
          </reference>
          <reference field="14" count="1" selected="0">
            <x v="33"/>
          </reference>
          <reference field="20" count="1" selected="0">
            <x v="67"/>
          </reference>
          <reference field="21" count="1">
            <x v="5"/>
          </reference>
        </references>
      </pivotArea>
    </format>
    <format dxfId="380">
      <pivotArea dataOnly="0" labelOnly="1" fieldPosition="0">
        <references count="5">
          <reference field="10" count="1" selected="0">
            <x v="3"/>
          </reference>
          <reference field="12" count="1" selected="0">
            <x v="7"/>
          </reference>
          <reference field="14" count="1" selected="0">
            <x v="33"/>
          </reference>
          <reference field="20" count="1" selected="0">
            <x v="105"/>
          </reference>
          <reference field="21" count="1">
            <x v="45"/>
          </reference>
        </references>
      </pivotArea>
    </format>
    <format dxfId="379">
      <pivotArea dataOnly="0" labelOnly="1" fieldPosition="0">
        <references count="5">
          <reference field="10" count="1" selected="0">
            <x v="3"/>
          </reference>
          <reference field="12" count="1" selected="0">
            <x v="7"/>
          </reference>
          <reference field="14" count="1" selected="0">
            <x v="38"/>
          </reference>
          <reference field="20" count="1" selected="0">
            <x v="118"/>
          </reference>
          <reference field="21" count="1">
            <x v="16"/>
          </reference>
        </references>
      </pivotArea>
    </format>
    <format dxfId="378">
      <pivotArea dataOnly="0" labelOnly="1" fieldPosition="0">
        <references count="5">
          <reference field="10" count="1" selected="0">
            <x v="3"/>
          </reference>
          <reference field="12" count="1" selected="0">
            <x v="7"/>
          </reference>
          <reference field="14" count="1" selected="0">
            <x v="56"/>
          </reference>
          <reference field="20" count="1" selected="0">
            <x v="117"/>
          </reference>
          <reference field="21" count="1">
            <x v="15"/>
          </reference>
        </references>
      </pivotArea>
    </format>
    <format dxfId="377">
      <pivotArea dataOnly="0" labelOnly="1" fieldPosition="0">
        <references count="5">
          <reference field="10" count="1" selected="0">
            <x v="4"/>
          </reference>
          <reference field="12" count="1" selected="0">
            <x v="2"/>
          </reference>
          <reference field="14" count="1" selected="0">
            <x v="1"/>
          </reference>
          <reference field="20" count="1" selected="0">
            <x v="26"/>
          </reference>
          <reference field="21" count="1">
            <x v="96"/>
          </reference>
        </references>
      </pivotArea>
    </format>
    <format dxfId="376">
      <pivotArea dataOnly="0" labelOnly="1" fieldPosition="0">
        <references count="5">
          <reference field="10" count="1" selected="0">
            <x v="4"/>
          </reference>
          <reference field="12" count="1" selected="0">
            <x v="2"/>
          </reference>
          <reference field="14" count="1" selected="0">
            <x v="1"/>
          </reference>
          <reference field="20" count="1" selected="0">
            <x v="28"/>
          </reference>
          <reference field="21" count="1">
            <x v="100"/>
          </reference>
        </references>
      </pivotArea>
    </format>
    <format dxfId="375">
      <pivotArea dataOnly="0" labelOnly="1" fieldPosition="0">
        <references count="5">
          <reference field="10" count="1" selected="0">
            <x v="4"/>
          </reference>
          <reference field="12" count="1" selected="0">
            <x v="2"/>
          </reference>
          <reference field="14" count="1" selected="0">
            <x v="1"/>
          </reference>
          <reference field="20" count="1" selected="0">
            <x v="29"/>
          </reference>
          <reference field="21" count="1">
            <x v="87"/>
          </reference>
        </references>
      </pivotArea>
    </format>
    <format dxfId="374">
      <pivotArea dataOnly="0" labelOnly="1" fieldPosition="0">
        <references count="5">
          <reference field="10" count="1" selected="0">
            <x v="4"/>
          </reference>
          <reference field="12" count="1" selected="0">
            <x v="2"/>
          </reference>
          <reference field="14" count="1" selected="0">
            <x v="1"/>
          </reference>
          <reference field="20" count="1" selected="0">
            <x v="32"/>
          </reference>
          <reference field="21" count="1">
            <x v="17"/>
          </reference>
        </references>
      </pivotArea>
    </format>
    <format dxfId="373">
      <pivotArea dataOnly="0" labelOnly="1" fieldPosition="0">
        <references count="5">
          <reference field="10" count="1" selected="0">
            <x v="4"/>
          </reference>
          <reference field="12" count="1" selected="0">
            <x v="2"/>
          </reference>
          <reference field="14" count="1" selected="0">
            <x v="1"/>
          </reference>
          <reference field="20" count="1" selected="0">
            <x v="34"/>
          </reference>
          <reference field="21" count="1">
            <x v="149"/>
          </reference>
        </references>
      </pivotArea>
    </format>
    <format dxfId="372">
      <pivotArea dataOnly="0" labelOnly="1" fieldPosition="0">
        <references count="5">
          <reference field="10" count="1" selected="0">
            <x v="4"/>
          </reference>
          <reference field="12" count="1" selected="0">
            <x v="2"/>
          </reference>
          <reference field="14" count="1" selected="0">
            <x v="1"/>
          </reference>
          <reference field="20" count="1" selected="0">
            <x v="48"/>
          </reference>
          <reference field="21" count="1">
            <x v="94"/>
          </reference>
        </references>
      </pivotArea>
    </format>
    <format dxfId="371">
      <pivotArea dataOnly="0" labelOnly="1" fieldPosition="0">
        <references count="5">
          <reference field="10" count="1" selected="0">
            <x v="4"/>
          </reference>
          <reference field="12" count="1" selected="0">
            <x v="2"/>
          </reference>
          <reference field="14" count="1" selected="0">
            <x v="1"/>
          </reference>
          <reference field="20" count="1" selected="0">
            <x v="52"/>
          </reference>
          <reference field="21" count="1">
            <x v="47"/>
          </reference>
        </references>
      </pivotArea>
    </format>
    <format dxfId="370">
      <pivotArea dataOnly="0" labelOnly="1" fieldPosition="0">
        <references count="5">
          <reference field="10" count="1" selected="0">
            <x v="4"/>
          </reference>
          <reference field="12" count="1" selected="0">
            <x v="2"/>
          </reference>
          <reference field="14" count="1" selected="0">
            <x v="1"/>
          </reference>
          <reference field="20" count="1" selected="0">
            <x v="70"/>
          </reference>
          <reference field="21" count="1">
            <x v="7"/>
          </reference>
        </references>
      </pivotArea>
    </format>
    <format dxfId="369">
      <pivotArea dataOnly="0" labelOnly="1" fieldPosition="0">
        <references count="5">
          <reference field="10" count="1" selected="0">
            <x v="4"/>
          </reference>
          <reference field="12" count="1" selected="0">
            <x v="2"/>
          </reference>
          <reference field="14" count="1" selected="0">
            <x v="1"/>
          </reference>
          <reference field="20" count="1" selected="0">
            <x v="71"/>
          </reference>
          <reference field="21" count="1">
            <x v="82"/>
          </reference>
        </references>
      </pivotArea>
    </format>
    <format dxfId="368">
      <pivotArea dataOnly="0" labelOnly="1" fieldPosition="0">
        <references count="5">
          <reference field="10" count="1" selected="0">
            <x v="4"/>
          </reference>
          <reference field="12" count="1" selected="0">
            <x v="2"/>
          </reference>
          <reference field="14" count="1" selected="0">
            <x v="1"/>
          </reference>
          <reference field="20" count="1" selected="0">
            <x v="105"/>
          </reference>
          <reference field="21" count="1">
            <x v="45"/>
          </reference>
        </references>
      </pivotArea>
    </format>
    <format dxfId="367">
      <pivotArea dataOnly="0" labelOnly="1" fieldPosition="0">
        <references count="5">
          <reference field="10" count="1" selected="0">
            <x v="4"/>
          </reference>
          <reference field="12" count="1" selected="0">
            <x v="2"/>
          </reference>
          <reference field="14" count="1" selected="0">
            <x v="1"/>
          </reference>
          <reference field="20" count="1" selected="0">
            <x v="123"/>
          </reference>
          <reference field="21" count="1">
            <x v="80"/>
          </reference>
        </references>
      </pivotArea>
    </format>
    <format dxfId="366">
      <pivotArea dataOnly="0" labelOnly="1" fieldPosition="0">
        <references count="5">
          <reference field="10" count="1" selected="0">
            <x v="4"/>
          </reference>
          <reference field="12" count="1" selected="0">
            <x v="2"/>
          </reference>
          <reference field="14" count="1" selected="0">
            <x v="1"/>
          </reference>
          <reference field="20" count="1" selected="0">
            <x v="128"/>
          </reference>
          <reference field="21" count="1">
            <x v="39"/>
          </reference>
        </references>
      </pivotArea>
    </format>
    <format dxfId="365">
      <pivotArea dataOnly="0" labelOnly="1" fieldPosition="0">
        <references count="5">
          <reference field="10" count="1" selected="0">
            <x v="4"/>
          </reference>
          <reference field="12" count="1" selected="0">
            <x v="2"/>
          </reference>
          <reference field="14" count="1" selected="0">
            <x v="1"/>
          </reference>
          <reference field="20" count="1" selected="0">
            <x v="131"/>
          </reference>
          <reference field="21" count="1">
            <x v="34"/>
          </reference>
        </references>
      </pivotArea>
    </format>
    <format dxfId="364">
      <pivotArea dataOnly="0" labelOnly="1" fieldPosition="0">
        <references count="5">
          <reference field="10" count="1" selected="0">
            <x v="4"/>
          </reference>
          <reference field="12" count="1" selected="0">
            <x v="2"/>
          </reference>
          <reference field="14" count="1" selected="0">
            <x v="1"/>
          </reference>
          <reference field="20" count="1" selected="0">
            <x v="138"/>
          </reference>
          <reference field="21" count="1">
            <x v="48"/>
          </reference>
        </references>
      </pivotArea>
    </format>
    <format dxfId="363">
      <pivotArea dataOnly="0" labelOnly="1" fieldPosition="0">
        <references count="5">
          <reference field="10" count="1" selected="0">
            <x v="4"/>
          </reference>
          <reference field="12" count="1" selected="0">
            <x v="2"/>
          </reference>
          <reference field="14" count="1" selected="0">
            <x v="7"/>
          </reference>
          <reference field="20" count="1" selected="0">
            <x v="105"/>
          </reference>
          <reference field="21" count="1">
            <x v="45"/>
          </reference>
        </references>
      </pivotArea>
    </format>
    <format dxfId="362">
      <pivotArea dataOnly="0" labelOnly="1" fieldPosition="0">
        <references count="5">
          <reference field="10" count="1" selected="0">
            <x v="4"/>
          </reference>
          <reference field="12" count="1" selected="0">
            <x v="2"/>
          </reference>
          <reference field="14" count="1" selected="0">
            <x v="7"/>
          </reference>
          <reference field="20" count="1" selected="0">
            <x v="117"/>
          </reference>
          <reference field="21" count="1">
            <x v="15"/>
          </reference>
        </references>
      </pivotArea>
    </format>
    <format dxfId="361">
      <pivotArea dataOnly="0" labelOnly="1" fieldPosition="0">
        <references count="5">
          <reference field="10" count="1" selected="0">
            <x v="4"/>
          </reference>
          <reference field="12" count="1" selected="0">
            <x v="2"/>
          </reference>
          <reference field="14" count="1" selected="0">
            <x v="14"/>
          </reference>
          <reference field="20" count="1" selected="0">
            <x v="116"/>
          </reference>
          <reference field="21" count="1">
            <x v="137"/>
          </reference>
        </references>
      </pivotArea>
    </format>
    <format dxfId="360">
      <pivotArea dataOnly="0" labelOnly="1" fieldPosition="0">
        <references count="5">
          <reference field="10" count="1" selected="0">
            <x v="4"/>
          </reference>
          <reference field="12" count="1" selected="0">
            <x v="2"/>
          </reference>
          <reference field="14" count="1" selected="0">
            <x v="28"/>
          </reference>
          <reference field="20" count="1" selected="0">
            <x v="116"/>
          </reference>
          <reference field="21" count="1">
            <x v="137"/>
          </reference>
        </references>
      </pivotArea>
    </format>
    <format dxfId="359">
      <pivotArea dataOnly="0" labelOnly="1" fieldPosition="0">
        <references count="5">
          <reference field="10" count="1" selected="0">
            <x v="4"/>
          </reference>
          <reference field="12" count="1" selected="0">
            <x v="2"/>
          </reference>
          <reference field="14" count="1" selected="0">
            <x v="32"/>
          </reference>
          <reference field="20" count="1" selected="0">
            <x v="40"/>
          </reference>
          <reference field="21" count="1">
            <x v="42"/>
          </reference>
        </references>
      </pivotArea>
    </format>
    <format dxfId="358">
      <pivotArea dataOnly="0" labelOnly="1" fieldPosition="0">
        <references count="5">
          <reference field="10" count="1" selected="0">
            <x v="4"/>
          </reference>
          <reference field="12" count="1" selected="0">
            <x v="2"/>
          </reference>
          <reference field="14" count="1" selected="0">
            <x v="32"/>
          </reference>
          <reference field="20" count="1" selected="0">
            <x v="116"/>
          </reference>
          <reference field="21" count="1">
            <x v="137"/>
          </reference>
        </references>
      </pivotArea>
    </format>
    <format dxfId="357">
      <pivotArea dataOnly="0" labelOnly="1" fieldPosition="0">
        <references count="5">
          <reference field="10" count="1" selected="0">
            <x v="4"/>
          </reference>
          <reference field="12" count="1" selected="0">
            <x v="5"/>
          </reference>
          <reference field="14" count="1" selected="0">
            <x v="46"/>
          </reference>
          <reference field="20" count="1" selected="0">
            <x v="26"/>
          </reference>
          <reference field="21" count="1">
            <x v="96"/>
          </reference>
        </references>
      </pivotArea>
    </format>
    <format dxfId="356">
      <pivotArea dataOnly="0" labelOnly="1" fieldPosition="0">
        <references count="5">
          <reference field="10" count="1" selected="0">
            <x v="4"/>
          </reference>
          <reference field="12" count="1" selected="0">
            <x v="5"/>
          </reference>
          <reference field="14" count="1" selected="0">
            <x v="46"/>
          </reference>
          <reference field="20" count="1" selected="0">
            <x v="48"/>
          </reference>
          <reference field="21" count="1">
            <x v="94"/>
          </reference>
        </references>
      </pivotArea>
    </format>
    <format dxfId="355">
      <pivotArea dataOnly="0" labelOnly="1" fieldPosition="0">
        <references count="5">
          <reference field="10" count="1" selected="0">
            <x v="4"/>
          </reference>
          <reference field="12" count="1" selected="0">
            <x v="5"/>
          </reference>
          <reference field="14" count="1" selected="0">
            <x v="46"/>
          </reference>
          <reference field="20" count="1" selected="0">
            <x v="52"/>
          </reference>
          <reference field="21" count="1">
            <x v="47"/>
          </reference>
        </references>
      </pivotArea>
    </format>
    <format dxfId="354">
      <pivotArea dataOnly="0" labelOnly="1" fieldPosition="0">
        <references count="5">
          <reference field="10" count="1" selected="0">
            <x v="4"/>
          </reference>
          <reference field="12" count="1" selected="0">
            <x v="5"/>
          </reference>
          <reference field="14" count="1" selected="0">
            <x v="46"/>
          </reference>
          <reference field="20" count="1" selected="0">
            <x v="95"/>
          </reference>
          <reference field="21" count="1">
            <x v="56"/>
          </reference>
        </references>
      </pivotArea>
    </format>
    <format dxfId="353">
      <pivotArea dataOnly="0" labelOnly="1" fieldPosition="0">
        <references count="5">
          <reference field="10" count="1" selected="0">
            <x v="5"/>
          </reference>
          <reference field="12" count="1" selected="0">
            <x v="0"/>
          </reference>
          <reference field="14" count="1" selected="0">
            <x v="34"/>
          </reference>
          <reference field="20" count="1" selected="0">
            <x v="23"/>
          </reference>
          <reference field="21" count="1">
            <x v="71"/>
          </reference>
        </references>
      </pivotArea>
    </format>
    <format dxfId="352">
      <pivotArea dataOnly="0" labelOnly="1" fieldPosition="0">
        <references count="5">
          <reference field="10" count="1" selected="0">
            <x v="5"/>
          </reference>
          <reference field="12" count="1" selected="0">
            <x v="0"/>
          </reference>
          <reference field="14" count="1" selected="0">
            <x v="34"/>
          </reference>
          <reference field="20" count="1" selected="0">
            <x v="25"/>
          </reference>
          <reference field="21" count="1">
            <x v="97"/>
          </reference>
        </references>
      </pivotArea>
    </format>
    <format dxfId="351">
      <pivotArea dataOnly="0" labelOnly="1" fieldPosition="0">
        <references count="5">
          <reference field="10" count="1" selected="0">
            <x v="5"/>
          </reference>
          <reference field="12" count="1" selected="0">
            <x v="0"/>
          </reference>
          <reference field="14" count="1" selected="0">
            <x v="34"/>
          </reference>
          <reference field="20" count="1" selected="0">
            <x v="26"/>
          </reference>
          <reference field="21" count="1">
            <x v="96"/>
          </reference>
        </references>
      </pivotArea>
    </format>
    <format dxfId="350">
      <pivotArea dataOnly="0" labelOnly="1" fieldPosition="0">
        <references count="5">
          <reference field="10" count="1" selected="0">
            <x v="5"/>
          </reference>
          <reference field="12" count="1" selected="0">
            <x v="0"/>
          </reference>
          <reference field="14" count="1" selected="0">
            <x v="34"/>
          </reference>
          <reference field="20" count="1" selected="0">
            <x v="40"/>
          </reference>
          <reference field="21" count="1">
            <x v="42"/>
          </reference>
        </references>
      </pivotArea>
    </format>
    <format dxfId="349">
      <pivotArea dataOnly="0" labelOnly="1" fieldPosition="0">
        <references count="5">
          <reference field="10" count="1" selected="0">
            <x v="5"/>
          </reference>
          <reference field="12" count="1" selected="0">
            <x v="0"/>
          </reference>
          <reference field="14" count="1" selected="0">
            <x v="34"/>
          </reference>
          <reference field="20" count="1" selected="0">
            <x v="45"/>
          </reference>
          <reference field="21" count="1">
            <x v="88"/>
          </reference>
        </references>
      </pivotArea>
    </format>
    <format dxfId="348">
      <pivotArea dataOnly="0" labelOnly="1" fieldPosition="0">
        <references count="5">
          <reference field="10" count="1" selected="0">
            <x v="5"/>
          </reference>
          <reference field="12" count="1" selected="0">
            <x v="0"/>
          </reference>
          <reference field="14" count="1" selected="0">
            <x v="34"/>
          </reference>
          <reference field="20" count="1" selected="0">
            <x v="80"/>
          </reference>
          <reference field="21" count="1">
            <x v="134"/>
          </reference>
        </references>
      </pivotArea>
    </format>
    <format dxfId="347">
      <pivotArea dataOnly="0" labelOnly="1" fieldPosition="0">
        <references count="5">
          <reference field="10" count="1" selected="0">
            <x v="5"/>
          </reference>
          <reference field="12" count="1" selected="0">
            <x v="0"/>
          </reference>
          <reference field="14" count="1" selected="0">
            <x v="34"/>
          </reference>
          <reference field="20" count="1" selected="0">
            <x v="105"/>
          </reference>
          <reference field="21" count="1">
            <x v="45"/>
          </reference>
        </references>
      </pivotArea>
    </format>
    <format dxfId="346">
      <pivotArea dataOnly="0" labelOnly="1" fieldPosition="0">
        <references count="5">
          <reference field="10" count="1" selected="0">
            <x v="5"/>
          </reference>
          <reference field="12" count="1" selected="0">
            <x v="0"/>
          </reference>
          <reference field="14" count="1" selected="0">
            <x v="34"/>
          </reference>
          <reference field="20" count="1" selected="0">
            <x v="114"/>
          </reference>
          <reference field="21" count="1">
            <x v="144"/>
          </reference>
        </references>
      </pivotArea>
    </format>
    <format dxfId="345">
      <pivotArea dataOnly="0" labelOnly="1" fieldPosition="0">
        <references count="5">
          <reference field="10" count="1" selected="0">
            <x v="5"/>
          </reference>
          <reference field="12" count="1" selected="0">
            <x v="0"/>
          </reference>
          <reference field="14" count="1" selected="0">
            <x v="34"/>
          </reference>
          <reference field="20" count="1" selected="0">
            <x v="117"/>
          </reference>
          <reference field="21" count="1">
            <x v="15"/>
          </reference>
        </references>
      </pivotArea>
    </format>
    <format dxfId="344">
      <pivotArea dataOnly="0" labelOnly="1" fieldPosition="0">
        <references count="5">
          <reference field="10" count="1" selected="0">
            <x v="5"/>
          </reference>
          <reference field="12" count="1" selected="0">
            <x v="0"/>
          </reference>
          <reference field="14" count="1" selected="0">
            <x v="34"/>
          </reference>
          <reference field="20" count="1" selected="0">
            <x v="138"/>
          </reference>
          <reference field="21" count="1">
            <x v="48"/>
          </reference>
        </references>
      </pivotArea>
    </format>
    <format dxfId="343">
      <pivotArea dataOnly="0" labelOnly="1" fieldPosition="0">
        <references count="5">
          <reference field="10" count="1" selected="0">
            <x v="5"/>
          </reference>
          <reference field="12" count="1" selected="0">
            <x v="0"/>
          </reference>
          <reference field="14" count="1" selected="0">
            <x v="34"/>
          </reference>
          <reference field="20" count="1" selected="0">
            <x v="140"/>
          </reference>
          <reference field="21" count="1">
            <x v="4"/>
          </reference>
        </references>
      </pivotArea>
    </format>
    <format dxfId="342">
      <pivotArea dataOnly="0" labelOnly="1" fieldPosition="0">
        <references count="5">
          <reference field="10" count="1" selected="0">
            <x v="6"/>
          </reference>
          <reference field="12" count="1" selected="0">
            <x v="4"/>
          </reference>
          <reference field="14" count="1" selected="0">
            <x v="29"/>
          </reference>
          <reference field="20" count="1" selected="0">
            <x v="20"/>
          </reference>
          <reference field="21" count="1">
            <x v="76"/>
          </reference>
        </references>
      </pivotArea>
    </format>
    <format dxfId="341">
      <pivotArea dataOnly="0" labelOnly="1" fieldPosition="0">
        <references count="5">
          <reference field="10" count="1" selected="0">
            <x v="6"/>
          </reference>
          <reference field="12" count="1" selected="0">
            <x v="4"/>
          </reference>
          <reference field="14" count="1" selected="0">
            <x v="29"/>
          </reference>
          <reference field="20" count="1" selected="0">
            <x v="33"/>
          </reference>
          <reference field="21" count="1">
            <x v="61"/>
          </reference>
        </references>
      </pivotArea>
    </format>
    <format dxfId="340">
      <pivotArea dataOnly="0" labelOnly="1" fieldPosition="0">
        <references count="5">
          <reference field="10" count="1" selected="0">
            <x v="6"/>
          </reference>
          <reference field="12" count="1" selected="0">
            <x v="4"/>
          </reference>
          <reference field="14" count="1" selected="0">
            <x v="29"/>
          </reference>
          <reference field="20" count="1" selected="0">
            <x v="35"/>
          </reference>
          <reference field="21" count="1">
            <x v="66"/>
          </reference>
        </references>
      </pivotArea>
    </format>
    <format dxfId="339">
      <pivotArea dataOnly="0" labelOnly="1" fieldPosition="0">
        <references count="5">
          <reference field="10" count="1" selected="0">
            <x v="6"/>
          </reference>
          <reference field="12" count="1" selected="0">
            <x v="4"/>
          </reference>
          <reference field="14" count="1" selected="0">
            <x v="29"/>
          </reference>
          <reference field="20" count="1" selected="0">
            <x v="36"/>
          </reference>
          <reference field="21" count="1">
            <x v="11"/>
          </reference>
        </references>
      </pivotArea>
    </format>
    <format dxfId="338">
      <pivotArea dataOnly="0" labelOnly="1" fieldPosition="0">
        <references count="5">
          <reference field="10" count="1" selected="0">
            <x v="6"/>
          </reference>
          <reference field="12" count="1" selected="0">
            <x v="4"/>
          </reference>
          <reference field="14" count="1" selected="0">
            <x v="29"/>
          </reference>
          <reference field="20" count="1" selected="0">
            <x v="38"/>
          </reference>
          <reference field="21" count="1">
            <x v="85"/>
          </reference>
        </references>
      </pivotArea>
    </format>
    <format dxfId="337">
      <pivotArea dataOnly="0" labelOnly="1" fieldPosition="0">
        <references count="5">
          <reference field="10" count="1" selected="0">
            <x v="6"/>
          </reference>
          <reference field="12" count="1" selected="0">
            <x v="4"/>
          </reference>
          <reference field="14" count="1" selected="0">
            <x v="29"/>
          </reference>
          <reference field="20" count="1" selected="0">
            <x v="48"/>
          </reference>
          <reference field="21" count="1">
            <x v="94"/>
          </reference>
        </references>
      </pivotArea>
    </format>
    <format dxfId="336">
      <pivotArea dataOnly="0" labelOnly="1" fieldPosition="0">
        <references count="5">
          <reference field="10" count="1" selected="0">
            <x v="6"/>
          </reference>
          <reference field="12" count="1" selected="0">
            <x v="4"/>
          </reference>
          <reference field="14" count="1" selected="0">
            <x v="29"/>
          </reference>
          <reference field="20" count="1" selected="0">
            <x v="52"/>
          </reference>
          <reference field="21" count="1">
            <x v="47"/>
          </reference>
        </references>
      </pivotArea>
    </format>
    <format dxfId="335">
      <pivotArea dataOnly="0" labelOnly="1" fieldPosition="0">
        <references count="5">
          <reference field="10" count="1" selected="0">
            <x v="6"/>
          </reference>
          <reference field="12" count="1" selected="0">
            <x v="4"/>
          </reference>
          <reference field="14" count="1" selected="0">
            <x v="29"/>
          </reference>
          <reference field="20" count="1" selected="0">
            <x v="55"/>
          </reference>
          <reference field="21" count="1">
            <x v="102"/>
          </reference>
        </references>
      </pivotArea>
    </format>
    <format dxfId="334">
      <pivotArea dataOnly="0" labelOnly="1" fieldPosition="0">
        <references count="5">
          <reference field="10" count="1" selected="0">
            <x v="6"/>
          </reference>
          <reference field="12" count="1" selected="0">
            <x v="4"/>
          </reference>
          <reference field="14" count="1" selected="0">
            <x v="29"/>
          </reference>
          <reference field="20" count="1" selected="0">
            <x v="59"/>
          </reference>
          <reference field="21" count="1">
            <x v="49"/>
          </reference>
        </references>
      </pivotArea>
    </format>
    <format dxfId="333">
      <pivotArea dataOnly="0" labelOnly="1" fieldPosition="0">
        <references count="5">
          <reference field="10" count="1" selected="0">
            <x v="6"/>
          </reference>
          <reference field="12" count="1" selected="0">
            <x v="4"/>
          </reference>
          <reference field="14" count="1" selected="0">
            <x v="29"/>
          </reference>
          <reference field="20" count="1" selected="0">
            <x v="61"/>
          </reference>
          <reference field="21" count="1">
            <x v="141"/>
          </reference>
        </references>
      </pivotArea>
    </format>
    <format dxfId="332">
      <pivotArea dataOnly="0" labelOnly="1" fieldPosition="0">
        <references count="5">
          <reference field="10" count="1" selected="0">
            <x v="6"/>
          </reference>
          <reference field="12" count="1" selected="0">
            <x v="4"/>
          </reference>
          <reference field="14" count="1" selected="0">
            <x v="29"/>
          </reference>
          <reference field="20" count="1" selected="0">
            <x v="62"/>
          </reference>
          <reference field="21" count="1">
            <x v="140"/>
          </reference>
        </references>
      </pivotArea>
    </format>
    <format dxfId="331">
      <pivotArea dataOnly="0" labelOnly="1" fieldPosition="0">
        <references count="5">
          <reference field="10" count="1" selected="0">
            <x v="6"/>
          </reference>
          <reference field="12" count="1" selected="0">
            <x v="4"/>
          </reference>
          <reference field="14" count="1" selected="0">
            <x v="29"/>
          </reference>
          <reference field="20" count="1" selected="0">
            <x v="63"/>
          </reference>
          <reference field="21" count="1">
            <x v="127"/>
          </reference>
        </references>
      </pivotArea>
    </format>
    <format dxfId="330">
      <pivotArea dataOnly="0" labelOnly="1" fieldPosition="0">
        <references count="5">
          <reference field="10" count="1" selected="0">
            <x v="6"/>
          </reference>
          <reference field="12" count="1" selected="0">
            <x v="4"/>
          </reference>
          <reference field="14" count="1" selected="0">
            <x v="29"/>
          </reference>
          <reference field="20" count="1" selected="0">
            <x v="64"/>
          </reference>
          <reference field="21" count="1">
            <x v="115"/>
          </reference>
        </references>
      </pivotArea>
    </format>
    <format dxfId="329">
      <pivotArea dataOnly="0" labelOnly="1" fieldPosition="0">
        <references count="5">
          <reference field="10" count="1" selected="0">
            <x v="6"/>
          </reference>
          <reference field="12" count="1" selected="0">
            <x v="4"/>
          </reference>
          <reference field="14" count="1" selected="0">
            <x v="29"/>
          </reference>
          <reference field="20" count="1" selected="0">
            <x v="65"/>
          </reference>
          <reference field="21" count="1">
            <x v="133"/>
          </reference>
        </references>
      </pivotArea>
    </format>
    <format dxfId="328">
      <pivotArea dataOnly="0" labelOnly="1" fieldPosition="0">
        <references count="5">
          <reference field="10" count="1" selected="0">
            <x v="6"/>
          </reference>
          <reference field="12" count="1" selected="0">
            <x v="4"/>
          </reference>
          <reference field="14" count="1" selected="0">
            <x v="29"/>
          </reference>
          <reference field="20" count="1" selected="0">
            <x v="86"/>
          </reference>
          <reference field="21" count="1">
            <x v="44"/>
          </reference>
        </references>
      </pivotArea>
    </format>
    <format dxfId="327">
      <pivotArea dataOnly="0" labelOnly="1" fieldPosition="0">
        <references count="5">
          <reference field="10" count="1" selected="0">
            <x v="6"/>
          </reference>
          <reference field="12" count="1" selected="0">
            <x v="4"/>
          </reference>
          <reference field="14" count="1" selected="0">
            <x v="29"/>
          </reference>
          <reference field="20" count="1" selected="0">
            <x v="90"/>
          </reference>
          <reference field="21" count="1">
            <x v="57"/>
          </reference>
        </references>
      </pivotArea>
    </format>
    <format dxfId="326">
      <pivotArea dataOnly="0" labelOnly="1" fieldPosition="0">
        <references count="5">
          <reference field="10" count="1" selected="0">
            <x v="6"/>
          </reference>
          <reference field="12" count="1" selected="0">
            <x v="4"/>
          </reference>
          <reference field="14" count="1" selected="0">
            <x v="29"/>
          </reference>
          <reference field="20" count="1" selected="0">
            <x v="91"/>
          </reference>
          <reference field="21" count="1">
            <x v="54"/>
          </reference>
        </references>
      </pivotArea>
    </format>
    <format dxfId="325">
      <pivotArea dataOnly="0" labelOnly="1" fieldPosition="0">
        <references count="5">
          <reference field="10" count="1" selected="0">
            <x v="6"/>
          </reference>
          <reference field="12" count="1" selected="0">
            <x v="4"/>
          </reference>
          <reference field="14" count="1" selected="0">
            <x v="29"/>
          </reference>
          <reference field="20" count="1" selected="0">
            <x v="122"/>
          </reference>
          <reference field="21" count="1">
            <x v="79"/>
          </reference>
        </references>
      </pivotArea>
    </format>
    <format dxfId="324">
      <pivotArea dataOnly="0" labelOnly="1" fieldPosition="0">
        <references count="5">
          <reference field="10" count="1" selected="0">
            <x v="6"/>
          </reference>
          <reference field="12" count="1" selected="0">
            <x v="4"/>
          </reference>
          <reference field="14" count="1" selected="0">
            <x v="29"/>
          </reference>
          <reference field="20" count="1" selected="0">
            <x v="124"/>
          </reference>
          <reference field="21" count="1">
            <x v="36"/>
          </reference>
        </references>
      </pivotArea>
    </format>
    <format dxfId="323">
      <pivotArea dataOnly="0" labelOnly="1" fieldPosition="0">
        <references count="5">
          <reference field="10" count="1" selected="0">
            <x v="6"/>
          </reference>
          <reference field="12" count="1" selected="0">
            <x v="4"/>
          </reference>
          <reference field="14" count="1" selected="0">
            <x v="29"/>
          </reference>
          <reference field="20" count="1" selected="0">
            <x v="125"/>
          </reference>
          <reference field="21" count="1">
            <x v="86"/>
          </reference>
        </references>
      </pivotArea>
    </format>
    <format dxfId="322">
      <pivotArea dataOnly="0" labelOnly="1" fieldPosition="0">
        <references count="5">
          <reference field="10" count="1" selected="0">
            <x v="6"/>
          </reference>
          <reference field="12" count="1" selected="0">
            <x v="4"/>
          </reference>
          <reference field="14" count="1" selected="0">
            <x v="29"/>
          </reference>
          <reference field="20" count="1" selected="0">
            <x v="126"/>
          </reference>
          <reference field="21" count="1">
            <x v="40"/>
          </reference>
        </references>
      </pivotArea>
    </format>
    <format dxfId="321">
      <pivotArea dataOnly="0" labelOnly="1" fieldPosition="0">
        <references count="5">
          <reference field="10" count="1" selected="0">
            <x v="6"/>
          </reference>
          <reference field="12" count="1" selected="0">
            <x v="4"/>
          </reference>
          <reference field="14" count="1" selected="0">
            <x v="29"/>
          </reference>
          <reference field="20" count="1" selected="0">
            <x v="127"/>
          </reference>
          <reference field="21" count="1">
            <x v="18"/>
          </reference>
        </references>
      </pivotArea>
    </format>
    <format dxfId="320">
      <pivotArea dataOnly="0" labelOnly="1" fieldPosition="0">
        <references count="5">
          <reference field="10" count="1" selected="0">
            <x v="6"/>
          </reference>
          <reference field="12" count="1" selected="0">
            <x v="4"/>
          </reference>
          <reference field="14" count="1" selected="0">
            <x v="29"/>
          </reference>
          <reference field="20" count="1" selected="0">
            <x v="136"/>
          </reference>
          <reference field="21" count="1">
            <x v="37"/>
          </reference>
        </references>
      </pivotArea>
    </format>
    <format dxfId="319">
      <pivotArea dataOnly="0" labelOnly="1" fieldPosition="0">
        <references count="5">
          <reference field="10" count="1" selected="0">
            <x v="6"/>
          </reference>
          <reference field="12" count="1" selected="0">
            <x v="4"/>
          </reference>
          <reference field="14" count="1" selected="0">
            <x v="29"/>
          </reference>
          <reference field="20" count="1" selected="0">
            <x v="138"/>
          </reference>
          <reference field="21" count="1">
            <x v="48"/>
          </reference>
        </references>
      </pivotArea>
    </format>
    <format dxfId="318">
      <pivotArea dataOnly="0" labelOnly="1" fieldPosition="0">
        <references count="5">
          <reference field="10" count="1" selected="0">
            <x v="6"/>
          </reference>
          <reference field="12" count="1" selected="0">
            <x v="4"/>
          </reference>
          <reference field="14" count="1" selected="0">
            <x v="53"/>
          </reference>
          <reference field="20" count="1" selected="0">
            <x v="68"/>
          </reference>
          <reference field="21" count="1">
            <x v="8"/>
          </reference>
        </references>
      </pivotArea>
    </format>
    <format dxfId="317">
      <pivotArea dataOnly="0" labelOnly="1" fieldPosition="0">
        <references count="5">
          <reference field="10" count="1" selected="0">
            <x v="6"/>
          </reference>
          <reference field="12" count="1" selected="0">
            <x v="4"/>
          </reference>
          <reference field="14" count="1" selected="0">
            <x v="53"/>
          </reference>
          <reference field="20" count="1" selected="0">
            <x v="74"/>
          </reference>
          <reference field="21" count="1">
            <x v="119"/>
          </reference>
        </references>
      </pivotArea>
    </format>
    <format dxfId="316">
      <pivotArea dataOnly="0" labelOnly="1" fieldPosition="0">
        <references count="5">
          <reference field="10" count="1" selected="0">
            <x v="6"/>
          </reference>
          <reference field="12" count="1" selected="0">
            <x v="4"/>
          </reference>
          <reference field="14" count="1" selected="0">
            <x v="53"/>
          </reference>
          <reference field="20" count="1" selected="0">
            <x v="75"/>
          </reference>
          <reference field="21" count="1">
            <x v="117"/>
          </reference>
        </references>
      </pivotArea>
    </format>
    <format dxfId="315">
      <pivotArea dataOnly="0" labelOnly="1" fieldPosition="0">
        <references count="5">
          <reference field="10" count="1" selected="0">
            <x v="6"/>
          </reference>
          <reference field="12" count="1" selected="0">
            <x v="4"/>
          </reference>
          <reference field="14" count="1" selected="0">
            <x v="53"/>
          </reference>
          <reference field="20" count="1" selected="0">
            <x v="77"/>
          </reference>
          <reference field="21" count="1">
            <x v="116"/>
          </reference>
        </references>
      </pivotArea>
    </format>
    <format dxfId="314">
      <pivotArea dataOnly="0" labelOnly="1" fieldPosition="0">
        <references count="5">
          <reference field="10" count="1" selected="0">
            <x v="6"/>
          </reference>
          <reference field="12" count="1" selected="0">
            <x v="4"/>
          </reference>
          <reference field="14" count="1" selected="0">
            <x v="53"/>
          </reference>
          <reference field="20" count="1" selected="0">
            <x v="80"/>
          </reference>
          <reference field="21" count="1">
            <x v="134"/>
          </reference>
        </references>
      </pivotArea>
    </format>
    <format dxfId="313">
      <pivotArea dataOnly="0" labelOnly="1" fieldPosition="0">
        <references count="5">
          <reference field="10" count="1" selected="0">
            <x v="6"/>
          </reference>
          <reference field="12" count="1" selected="0">
            <x v="4"/>
          </reference>
          <reference field="14" count="1" selected="0">
            <x v="53"/>
          </reference>
          <reference field="20" count="1" selected="0">
            <x v="136"/>
          </reference>
          <reference field="21" count="1">
            <x v="37"/>
          </reference>
        </references>
      </pivotArea>
    </format>
    <format dxfId="312">
      <pivotArea dataOnly="0" labelOnly="1" fieldPosition="0">
        <references count="5">
          <reference field="10" count="1" selected="0">
            <x v="6"/>
          </reference>
          <reference field="12" count="1" selected="0">
            <x v="4"/>
          </reference>
          <reference field="14" count="1" selected="0">
            <x v="53"/>
          </reference>
          <reference field="20" count="1" selected="0">
            <x v="139"/>
          </reference>
          <reference field="21" count="1">
            <x v="83"/>
          </reference>
        </references>
      </pivotArea>
    </format>
    <format dxfId="311">
      <pivotArea dataOnly="0" labelOnly="1" fieldPosition="0">
        <references count="5">
          <reference field="10" count="1" selected="0">
            <x v="6"/>
          </reference>
          <reference field="12" count="1" selected="0">
            <x v="4"/>
          </reference>
          <reference field="14" count="1" selected="0">
            <x v="53"/>
          </reference>
          <reference field="20" count="1" selected="0">
            <x v="142"/>
          </reference>
          <reference field="21" count="1">
            <x v="136"/>
          </reference>
        </references>
      </pivotArea>
    </format>
    <format dxfId="310">
      <pivotArea dataOnly="0" labelOnly="1" fieldPosition="0">
        <references count="5">
          <reference field="10" count="1" selected="0">
            <x v="6"/>
          </reference>
          <reference field="12" count="1" selected="0">
            <x v="4"/>
          </reference>
          <reference field="14" count="1" selected="0">
            <x v="53"/>
          </reference>
          <reference field="20" count="1" selected="0">
            <x v="143"/>
          </reference>
          <reference field="21" count="1">
            <x v="60"/>
          </reference>
        </references>
      </pivotArea>
    </format>
    <format dxfId="309">
      <pivotArea dataOnly="0" labelOnly="1" fieldPosition="0">
        <references count="5">
          <reference field="10" count="1" selected="0">
            <x v="7"/>
          </reference>
          <reference field="12" count="1" selected="0">
            <x v="5"/>
          </reference>
          <reference field="14" count="1" selected="0">
            <x v="31"/>
          </reference>
          <reference field="20" count="1" selected="0">
            <x v="48"/>
          </reference>
          <reference field="21" count="1">
            <x v="94"/>
          </reference>
        </references>
      </pivotArea>
    </format>
    <format dxfId="308">
      <pivotArea dataOnly="0" labelOnly="1" fieldPosition="0">
        <references count="5">
          <reference field="10" count="1" selected="0">
            <x v="7"/>
          </reference>
          <reference field="12" count="1" selected="0">
            <x v="5"/>
          </reference>
          <reference field="14" count="1" selected="0">
            <x v="31"/>
          </reference>
          <reference field="20" count="1" selected="0">
            <x v="77"/>
          </reference>
          <reference field="21" count="1">
            <x v="116"/>
          </reference>
        </references>
      </pivotArea>
    </format>
    <format dxfId="307">
      <pivotArea dataOnly="0" labelOnly="1" fieldPosition="0">
        <references count="5">
          <reference field="10" count="1" selected="0">
            <x v="7"/>
          </reference>
          <reference field="12" count="1" selected="0">
            <x v="5"/>
          </reference>
          <reference field="14" count="1" selected="0">
            <x v="31"/>
          </reference>
          <reference field="20" count="1" selected="0">
            <x v="144"/>
          </reference>
          <reference field="21" count="1">
            <x v="32"/>
          </reference>
        </references>
      </pivotArea>
    </format>
    <format dxfId="306">
      <pivotArea dataOnly="0" labelOnly="1" fieldPosition="0">
        <references count="5">
          <reference field="10" count="1" selected="0">
            <x v="7"/>
          </reference>
          <reference field="12" count="1" selected="0">
            <x v="5"/>
          </reference>
          <reference field="14" count="1" selected="0">
            <x v="31"/>
          </reference>
          <reference field="20" count="1" selected="0">
            <x v="145"/>
          </reference>
          <reference field="21" count="1">
            <x v="24"/>
          </reference>
        </references>
      </pivotArea>
    </format>
    <format dxfId="305">
      <pivotArea dataOnly="0" labelOnly="1" fieldPosition="0">
        <references count="5">
          <reference field="10" count="1" selected="0">
            <x v="7"/>
          </reference>
          <reference field="12" count="1" selected="0">
            <x v="5"/>
          </reference>
          <reference field="14" count="1" selected="0">
            <x v="31"/>
          </reference>
          <reference field="20" count="1" selected="0">
            <x v="146"/>
          </reference>
          <reference field="21" count="1">
            <x v="25"/>
          </reference>
        </references>
      </pivotArea>
    </format>
    <format dxfId="304">
      <pivotArea dataOnly="0" labelOnly="1" fieldPosition="0">
        <references count="5">
          <reference field="10" count="1" selected="0">
            <x v="7"/>
          </reference>
          <reference field="12" count="1" selected="0">
            <x v="5"/>
          </reference>
          <reference field="14" count="1" selected="0">
            <x v="36"/>
          </reference>
          <reference field="20" count="1" selected="0">
            <x v="144"/>
          </reference>
          <reference field="21" count="1">
            <x v="32"/>
          </reference>
        </references>
      </pivotArea>
    </format>
    <format dxfId="303">
      <pivotArea dataOnly="0" labelOnly="1" fieldPosition="0">
        <references count="5">
          <reference field="10" count="1" selected="0">
            <x v="7"/>
          </reference>
          <reference field="12" count="1" selected="0">
            <x v="5"/>
          </reference>
          <reference field="14" count="1" selected="0">
            <x v="36"/>
          </reference>
          <reference field="20" count="1" selected="0">
            <x v="145"/>
          </reference>
          <reference field="21" count="1">
            <x v="24"/>
          </reference>
        </references>
      </pivotArea>
    </format>
    <format dxfId="302">
      <pivotArea dataOnly="0" labelOnly="1" fieldPosition="0">
        <references count="5">
          <reference field="10" count="1" selected="0">
            <x v="7"/>
          </reference>
          <reference field="12" count="1" selected="0">
            <x v="5"/>
          </reference>
          <reference field="14" count="1" selected="0">
            <x v="36"/>
          </reference>
          <reference field="20" count="1" selected="0">
            <x v="146"/>
          </reference>
          <reference field="21" count="1">
            <x v="25"/>
          </reference>
        </references>
      </pivotArea>
    </format>
    <format dxfId="301">
      <pivotArea dataOnly="0" labelOnly="1" fieldPosition="0">
        <references count="5">
          <reference field="10" count="1" selected="0">
            <x v="7"/>
          </reference>
          <reference field="12" count="1" selected="0">
            <x v="5"/>
          </reference>
          <reference field="14" count="1" selected="0">
            <x v="42"/>
          </reference>
          <reference field="20" count="1" selected="0">
            <x v="22"/>
          </reference>
          <reference field="21" count="1">
            <x v="65"/>
          </reference>
        </references>
      </pivotArea>
    </format>
    <format dxfId="300">
      <pivotArea dataOnly="0" labelOnly="1" fieldPosition="0">
        <references count="5">
          <reference field="10" count="1" selected="0">
            <x v="7"/>
          </reference>
          <reference field="12" count="1" selected="0">
            <x v="5"/>
          </reference>
          <reference field="14" count="1" selected="0">
            <x v="42"/>
          </reference>
          <reference field="20" count="1" selected="0">
            <x v="48"/>
          </reference>
          <reference field="21" count="1">
            <x v="94"/>
          </reference>
        </references>
      </pivotArea>
    </format>
    <format dxfId="299">
      <pivotArea dataOnly="0" labelOnly="1" fieldPosition="0">
        <references count="5">
          <reference field="10" count="1" selected="0">
            <x v="7"/>
          </reference>
          <reference field="12" count="1" selected="0">
            <x v="5"/>
          </reference>
          <reference field="14" count="1" selected="0">
            <x v="42"/>
          </reference>
          <reference field="20" count="1" selected="0">
            <x v="96"/>
          </reference>
          <reference field="21" count="1">
            <x v="124"/>
          </reference>
        </references>
      </pivotArea>
    </format>
    <format dxfId="298">
      <pivotArea dataOnly="0" labelOnly="1" fieldPosition="0">
        <references count="5">
          <reference field="10" count="1" selected="0">
            <x v="7"/>
          </reference>
          <reference field="12" count="1" selected="0">
            <x v="5"/>
          </reference>
          <reference field="14" count="1" selected="0">
            <x v="47"/>
          </reference>
          <reference field="20" count="1" selected="0">
            <x v="22"/>
          </reference>
          <reference field="21" count="1">
            <x v="65"/>
          </reference>
        </references>
      </pivotArea>
    </format>
    <format dxfId="297">
      <pivotArea dataOnly="0" labelOnly="1" fieldPosition="0">
        <references count="5">
          <reference field="10" count="1" selected="0">
            <x v="7"/>
          </reference>
          <reference field="12" count="1" selected="0">
            <x v="5"/>
          </reference>
          <reference field="14" count="1" selected="0">
            <x v="47"/>
          </reference>
          <reference field="20" count="1" selected="0">
            <x v="35"/>
          </reference>
          <reference field="21" count="1">
            <x v="66"/>
          </reference>
        </references>
      </pivotArea>
    </format>
    <format dxfId="296">
      <pivotArea dataOnly="0" labelOnly="1" fieldPosition="0">
        <references count="5">
          <reference field="10" count="1" selected="0">
            <x v="7"/>
          </reference>
          <reference field="12" count="1" selected="0">
            <x v="5"/>
          </reference>
          <reference field="14" count="1" selected="0">
            <x v="47"/>
          </reference>
          <reference field="20" count="1" selected="0">
            <x v="48"/>
          </reference>
          <reference field="21" count="1">
            <x v="94"/>
          </reference>
        </references>
      </pivotArea>
    </format>
    <format dxfId="295">
      <pivotArea dataOnly="0" labelOnly="1" fieldPosition="0">
        <references count="5">
          <reference field="10" count="1" selected="0">
            <x v="7"/>
          </reference>
          <reference field="12" count="1" selected="0">
            <x v="5"/>
          </reference>
          <reference field="14" count="1" selected="0">
            <x v="47"/>
          </reference>
          <reference field="20" count="1" selected="0">
            <x v="52"/>
          </reference>
          <reference field="21" count="1">
            <x v="47"/>
          </reference>
        </references>
      </pivotArea>
    </format>
    <format dxfId="294">
      <pivotArea dataOnly="0" labelOnly="1" fieldPosition="0">
        <references count="5">
          <reference field="10" count="1" selected="0">
            <x v="7"/>
          </reference>
          <reference field="12" count="1" selected="0">
            <x v="5"/>
          </reference>
          <reference field="14" count="1" selected="0">
            <x v="47"/>
          </reference>
          <reference field="20" count="1" selected="0">
            <x v="60"/>
          </reference>
          <reference field="21" count="1">
            <x v="35"/>
          </reference>
        </references>
      </pivotArea>
    </format>
    <format dxfId="293">
      <pivotArea dataOnly="0" labelOnly="1" fieldPosition="0">
        <references count="5">
          <reference field="10" count="1" selected="0">
            <x v="7"/>
          </reference>
          <reference field="12" count="1" selected="0">
            <x v="5"/>
          </reference>
          <reference field="14" count="1" selected="0">
            <x v="48"/>
          </reference>
          <reference field="20" count="1" selected="0">
            <x v="22"/>
          </reference>
          <reference field="21" count="1">
            <x v="65"/>
          </reference>
        </references>
      </pivotArea>
    </format>
    <format dxfId="292">
      <pivotArea dataOnly="0" labelOnly="1" fieldPosition="0">
        <references count="5">
          <reference field="10" count="1" selected="0">
            <x v="7"/>
          </reference>
          <reference field="12" count="1" selected="0">
            <x v="5"/>
          </reference>
          <reference field="14" count="1" selected="0">
            <x v="48"/>
          </reference>
          <reference field="20" count="1" selected="0">
            <x v="30"/>
          </reference>
          <reference field="21" count="1">
            <x v="98"/>
          </reference>
        </references>
      </pivotArea>
    </format>
    <format dxfId="291">
      <pivotArea dataOnly="0" labelOnly="1" fieldPosition="0">
        <references count="5">
          <reference field="10" count="1" selected="0">
            <x v="7"/>
          </reference>
          <reference field="12" count="1" selected="0">
            <x v="5"/>
          </reference>
          <reference field="14" count="1" selected="0">
            <x v="48"/>
          </reference>
          <reference field="20" count="1" selected="0">
            <x v="31"/>
          </reference>
          <reference field="21" count="1">
            <x v="19"/>
          </reference>
        </references>
      </pivotArea>
    </format>
    <format dxfId="290">
      <pivotArea dataOnly="0" labelOnly="1" fieldPosition="0">
        <references count="5">
          <reference field="10" count="1" selected="0">
            <x v="7"/>
          </reference>
          <reference field="12" count="1" selected="0">
            <x v="5"/>
          </reference>
          <reference field="14" count="1" selected="0">
            <x v="48"/>
          </reference>
          <reference field="20" count="1" selected="0">
            <x v="36"/>
          </reference>
          <reference field="21" count="1">
            <x v="11"/>
          </reference>
        </references>
      </pivotArea>
    </format>
    <format dxfId="289">
      <pivotArea dataOnly="0" labelOnly="1" fieldPosition="0">
        <references count="5">
          <reference field="10" count="1" selected="0">
            <x v="7"/>
          </reference>
          <reference field="12" count="1" selected="0">
            <x v="5"/>
          </reference>
          <reference field="14" count="1" selected="0">
            <x v="48"/>
          </reference>
          <reference field="20" count="1" selected="0">
            <x v="38"/>
          </reference>
          <reference field="21" count="1">
            <x v="85"/>
          </reference>
        </references>
      </pivotArea>
    </format>
    <format dxfId="288">
      <pivotArea dataOnly="0" labelOnly="1" fieldPosition="0">
        <references count="5">
          <reference field="10" count="1" selected="0">
            <x v="7"/>
          </reference>
          <reference field="12" count="1" selected="0">
            <x v="5"/>
          </reference>
          <reference field="14" count="1" selected="0">
            <x v="48"/>
          </reference>
          <reference field="20" count="1" selected="0">
            <x v="48"/>
          </reference>
          <reference field="21" count="1">
            <x v="94"/>
          </reference>
        </references>
      </pivotArea>
    </format>
    <format dxfId="287">
      <pivotArea dataOnly="0" labelOnly="1" fieldPosition="0">
        <references count="5">
          <reference field="10" count="1" selected="0">
            <x v="7"/>
          </reference>
          <reference field="12" count="1" selected="0">
            <x v="5"/>
          </reference>
          <reference field="14" count="1" selected="0">
            <x v="48"/>
          </reference>
          <reference field="20" count="1" selected="0">
            <x v="52"/>
          </reference>
          <reference field="21" count="1">
            <x v="47"/>
          </reference>
        </references>
      </pivotArea>
    </format>
    <format dxfId="286">
      <pivotArea dataOnly="0" labelOnly="1" fieldPosition="0">
        <references count="5">
          <reference field="10" count="1" selected="0">
            <x v="7"/>
          </reference>
          <reference field="12" count="1" selected="0">
            <x v="5"/>
          </reference>
          <reference field="14" count="1" selected="0">
            <x v="48"/>
          </reference>
          <reference field="20" count="1" selected="0">
            <x v="58"/>
          </reference>
          <reference field="21" count="1">
            <x v="105"/>
          </reference>
        </references>
      </pivotArea>
    </format>
    <format dxfId="285">
      <pivotArea dataOnly="0" labelOnly="1" fieldPosition="0">
        <references count="5">
          <reference field="10" count="1" selected="0">
            <x v="7"/>
          </reference>
          <reference field="12" count="1" selected="0">
            <x v="5"/>
          </reference>
          <reference field="14" count="1" selected="0">
            <x v="48"/>
          </reference>
          <reference field="20" count="1" selected="0">
            <x v="70"/>
          </reference>
          <reference field="21" count="1">
            <x v="7"/>
          </reference>
        </references>
      </pivotArea>
    </format>
    <format dxfId="284">
      <pivotArea dataOnly="0" labelOnly="1" fieldPosition="0">
        <references count="5">
          <reference field="10" count="1" selected="0">
            <x v="7"/>
          </reference>
          <reference field="12" count="1" selected="0">
            <x v="5"/>
          </reference>
          <reference field="14" count="1" selected="0">
            <x v="48"/>
          </reference>
          <reference field="20" count="1" selected="0">
            <x v="78"/>
          </reference>
          <reference field="21" count="1">
            <x v="125"/>
          </reference>
        </references>
      </pivotArea>
    </format>
    <format dxfId="283">
      <pivotArea dataOnly="0" labelOnly="1" fieldPosition="0">
        <references count="5">
          <reference field="10" count="1" selected="0">
            <x v="7"/>
          </reference>
          <reference field="12" count="1" selected="0">
            <x v="5"/>
          </reference>
          <reference field="14" count="1" selected="0">
            <x v="48"/>
          </reference>
          <reference field="20" count="1" selected="0">
            <x v="132"/>
          </reference>
          <reference field="21" count="1">
            <x v="62"/>
          </reference>
        </references>
      </pivotArea>
    </format>
    <format dxfId="282">
      <pivotArea dataOnly="0" labelOnly="1" fieldPosition="0">
        <references count="5">
          <reference field="10" count="1" selected="0">
            <x v="7"/>
          </reference>
          <reference field="12" count="1" selected="0">
            <x v="5"/>
          </reference>
          <reference field="14" count="1" selected="0">
            <x v="48"/>
          </reference>
          <reference field="20" count="1" selected="0">
            <x v="134"/>
          </reference>
          <reference field="21" count="1">
            <x v="63"/>
          </reference>
        </references>
      </pivotArea>
    </format>
    <format dxfId="281">
      <pivotArea dataOnly="0" labelOnly="1" fieldPosition="0">
        <references count="5">
          <reference field="10" count="1" selected="0">
            <x v="7"/>
          </reference>
          <reference field="12" count="1" selected="0">
            <x v="5"/>
          </reference>
          <reference field="14" count="1" selected="0">
            <x v="48"/>
          </reference>
          <reference field="20" count="1" selected="0">
            <x v="138"/>
          </reference>
          <reference field="21" count="1">
            <x v="48"/>
          </reference>
        </references>
      </pivotArea>
    </format>
    <format dxfId="280">
      <pivotArea dataOnly="0" labelOnly="1" fieldPosition="0">
        <references count="5">
          <reference field="10" count="1" selected="0">
            <x v="7"/>
          </reference>
          <reference field="12" count="1" selected="0">
            <x v="5"/>
          </reference>
          <reference field="14" count="1" selected="0">
            <x v="50"/>
          </reference>
          <reference field="20" count="1" selected="0">
            <x v="22"/>
          </reference>
          <reference field="21" count="1">
            <x v="65"/>
          </reference>
        </references>
      </pivotArea>
    </format>
    <format dxfId="279">
      <pivotArea dataOnly="0" labelOnly="1" fieldPosition="0">
        <references count="5">
          <reference field="10" count="1" selected="0">
            <x v="7"/>
          </reference>
          <reference field="12" count="1" selected="0">
            <x v="5"/>
          </reference>
          <reference field="14" count="1" selected="0">
            <x v="50"/>
          </reference>
          <reference field="20" count="1" selected="0">
            <x v="31"/>
          </reference>
          <reference field="21" count="1">
            <x v="19"/>
          </reference>
        </references>
      </pivotArea>
    </format>
    <format dxfId="278">
      <pivotArea dataOnly="0" labelOnly="1" fieldPosition="0">
        <references count="5">
          <reference field="10" count="1" selected="0">
            <x v="7"/>
          </reference>
          <reference field="12" count="1" selected="0">
            <x v="5"/>
          </reference>
          <reference field="14" count="1" selected="0">
            <x v="50"/>
          </reference>
          <reference field="20" count="1" selected="0">
            <x v="35"/>
          </reference>
          <reference field="21" count="1">
            <x v="66"/>
          </reference>
        </references>
      </pivotArea>
    </format>
    <format dxfId="277">
      <pivotArea dataOnly="0" labelOnly="1" fieldPosition="0">
        <references count="5">
          <reference field="10" count="1" selected="0">
            <x v="7"/>
          </reference>
          <reference field="12" count="1" selected="0">
            <x v="5"/>
          </reference>
          <reference field="14" count="1" selected="0">
            <x v="50"/>
          </reference>
          <reference field="20" count="1" selected="0">
            <x v="37"/>
          </reference>
          <reference field="21" count="1">
            <x v="69"/>
          </reference>
        </references>
      </pivotArea>
    </format>
    <format dxfId="276">
      <pivotArea dataOnly="0" labelOnly="1" fieldPosition="0">
        <references count="5">
          <reference field="10" count="1" selected="0">
            <x v="7"/>
          </reference>
          <reference field="12" count="1" selected="0">
            <x v="5"/>
          </reference>
          <reference field="14" count="1" selected="0">
            <x v="50"/>
          </reference>
          <reference field="20" count="1" selected="0">
            <x v="38"/>
          </reference>
          <reference field="21" count="1">
            <x v="85"/>
          </reference>
        </references>
      </pivotArea>
    </format>
    <format dxfId="275">
      <pivotArea dataOnly="0" labelOnly="1" fieldPosition="0">
        <references count="5">
          <reference field="10" count="1" selected="0">
            <x v="7"/>
          </reference>
          <reference field="12" count="1" selected="0">
            <x v="5"/>
          </reference>
          <reference field="14" count="1" selected="0">
            <x v="50"/>
          </reference>
          <reference field="20" count="1" selected="0">
            <x v="40"/>
          </reference>
          <reference field="21" count="1">
            <x v="42"/>
          </reference>
        </references>
      </pivotArea>
    </format>
    <format dxfId="274">
      <pivotArea dataOnly="0" labelOnly="1" fieldPosition="0">
        <references count="5">
          <reference field="10" count="1" selected="0">
            <x v="7"/>
          </reference>
          <reference field="12" count="1" selected="0">
            <x v="5"/>
          </reference>
          <reference field="14" count="1" selected="0">
            <x v="50"/>
          </reference>
          <reference field="20" count="1" selected="0">
            <x v="41"/>
          </reference>
          <reference field="21" count="1">
            <x v="78"/>
          </reference>
        </references>
      </pivotArea>
    </format>
    <format dxfId="273">
      <pivotArea dataOnly="0" labelOnly="1" fieldPosition="0">
        <references count="5">
          <reference field="10" count="1" selected="0">
            <x v="7"/>
          </reference>
          <reference field="12" count="1" selected="0">
            <x v="5"/>
          </reference>
          <reference field="14" count="1" selected="0">
            <x v="50"/>
          </reference>
          <reference field="20" count="1" selected="0">
            <x v="42"/>
          </reference>
          <reference field="21" count="1">
            <x v="74"/>
          </reference>
        </references>
      </pivotArea>
    </format>
    <format dxfId="272">
      <pivotArea dataOnly="0" labelOnly="1" fieldPosition="0">
        <references count="5">
          <reference field="10" count="1" selected="0">
            <x v="7"/>
          </reference>
          <reference field="12" count="1" selected="0">
            <x v="5"/>
          </reference>
          <reference field="14" count="1" selected="0">
            <x v="50"/>
          </reference>
          <reference field="20" count="1" selected="0">
            <x v="44"/>
          </reference>
          <reference field="21" count="1">
            <x v="43"/>
          </reference>
        </references>
      </pivotArea>
    </format>
    <format dxfId="271">
      <pivotArea dataOnly="0" labelOnly="1" fieldPosition="0">
        <references count="5">
          <reference field="10" count="1" selected="0">
            <x v="7"/>
          </reference>
          <reference field="12" count="1" selected="0">
            <x v="5"/>
          </reference>
          <reference field="14" count="1" selected="0">
            <x v="50"/>
          </reference>
          <reference field="20" count="1" selected="0">
            <x v="47"/>
          </reference>
          <reference field="21" count="1">
            <x v="147"/>
          </reference>
        </references>
      </pivotArea>
    </format>
    <format dxfId="270">
      <pivotArea dataOnly="0" labelOnly="1" fieldPosition="0">
        <references count="5">
          <reference field="10" count="1" selected="0">
            <x v="7"/>
          </reference>
          <reference field="12" count="1" selected="0">
            <x v="5"/>
          </reference>
          <reference field="14" count="1" selected="0">
            <x v="50"/>
          </reference>
          <reference field="20" count="1" selected="0">
            <x v="48"/>
          </reference>
          <reference field="21" count="1">
            <x v="94"/>
          </reference>
        </references>
      </pivotArea>
    </format>
    <format dxfId="269">
      <pivotArea dataOnly="0" labelOnly="1" fieldPosition="0">
        <references count="5">
          <reference field="10" count="1" selected="0">
            <x v="7"/>
          </reference>
          <reference field="12" count="1" selected="0">
            <x v="5"/>
          </reference>
          <reference field="14" count="1" selected="0">
            <x v="50"/>
          </reference>
          <reference field="20" count="1" selected="0">
            <x v="52"/>
          </reference>
          <reference field="21" count="1">
            <x v="47"/>
          </reference>
        </references>
      </pivotArea>
    </format>
    <format dxfId="268">
      <pivotArea dataOnly="0" labelOnly="1" fieldPosition="0">
        <references count="5">
          <reference field="10" count="1" selected="0">
            <x v="7"/>
          </reference>
          <reference field="12" count="1" selected="0">
            <x v="5"/>
          </reference>
          <reference field="14" count="1" selected="0">
            <x v="50"/>
          </reference>
          <reference field="20" count="1" selected="0">
            <x v="80"/>
          </reference>
          <reference field="21" count="1">
            <x v="134"/>
          </reference>
        </references>
      </pivotArea>
    </format>
    <format dxfId="267">
      <pivotArea dataOnly="0" labelOnly="1" fieldPosition="0">
        <references count="5">
          <reference field="10" count="1" selected="0">
            <x v="7"/>
          </reference>
          <reference field="12" count="1" selected="0">
            <x v="5"/>
          </reference>
          <reference field="14" count="1" selected="0">
            <x v="50"/>
          </reference>
          <reference field="20" count="1" selected="0">
            <x v="92"/>
          </reference>
          <reference field="21" count="1">
            <x v="55"/>
          </reference>
        </references>
      </pivotArea>
    </format>
    <format dxfId="266">
      <pivotArea dataOnly="0" labelOnly="1" fieldPosition="0">
        <references count="5">
          <reference field="10" count="1" selected="0">
            <x v="7"/>
          </reference>
          <reference field="12" count="1" selected="0">
            <x v="5"/>
          </reference>
          <reference field="14" count="1" selected="0">
            <x v="50"/>
          </reference>
          <reference field="20" count="1" selected="0">
            <x v="94"/>
          </reference>
          <reference field="21" count="1">
            <x v="108"/>
          </reference>
        </references>
      </pivotArea>
    </format>
    <format dxfId="265">
      <pivotArea dataOnly="0" labelOnly="1" fieldPosition="0">
        <references count="5">
          <reference field="10" count="1" selected="0">
            <x v="7"/>
          </reference>
          <reference field="12" count="1" selected="0">
            <x v="5"/>
          </reference>
          <reference field="14" count="1" selected="0">
            <x v="50"/>
          </reference>
          <reference field="20" count="1" selected="0">
            <x v="95"/>
          </reference>
          <reference field="21" count="1">
            <x v="56"/>
          </reference>
        </references>
      </pivotArea>
    </format>
    <format dxfId="264">
      <pivotArea dataOnly="0" labelOnly="1" fieldPosition="0">
        <references count="5">
          <reference field="10" count="1" selected="0">
            <x v="7"/>
          </reference>
          <reference field="12" count="1" selected="0">
            <x v="5"/>
          </reference>
          <reference field="14" count="1" selected="0">
            <x v="50"/>
          </reference>
          <reference field="20" count="1" selected="0">
            <x v="96"/>
          </reference>
          <reference field="21" count="1">
            <x v="124"/>
          </reference>
        </references>
      </pivotArea>
    </format>
    <format dxfId="263">
      <pivotArea dataOnly="0" labelOnly="1" fieldPosition="0">
        <references count="5">
          <reference field="10" count="1" selected="0">
            <x v="7"/>
          </reference>
          <reference field="12" count="1" selected="0">
            <x v="5"/>
          </reference>
          <reference field="14" count="1" selected="0">
            <x v="50"/>
          </reference>
          <reference field="20" count="1" selected="0">
            <x v="122"/>
          </reference>
          <reference field="21" count="1">
            <x v="79"/>
          </reference>
        </references>
      </pivotArea>
    </format>
    <format dxfId="262">
      <pivotArea dataOnly="0" labelOnly="1" fieldPosition="0">
        <references count="5">
          <reference field="10" count="1" selected="0">
            <x v="7"/>
          </reference>
          <reference field="12" count="1" selected="0">
            <x v="5"/>
          </reference>
          <reference field="14" count="1" selected="0">
            <x v="50"/>
          </reference>
          <reference field="20" count="1" selected="0">
            <x v="128"/>
          </reference>
          <reference field="21" count="1">
            <x v="39"/>
          </reference>
        </references>
      </pivotArea>
    </format>
    <format dxfId="261">
      <pivotArea dataOnly="0" labelOnly="1" fieldPosition="0">
        <references count="5">
          <reference field="10" count="1" selected="0">
            <x v="7"/>
          </reference>
          <reference field="12" count="1" selected="0">
            <x v="5"/>
          </reference>
          <reference field="14" count="1" selected="0">
            <x v="50"/>
          </reference>
          <reference field="20" count="1" selected="0">
            <x v="129"/>
          </reference>
          <reference field="21" count="1">
            <x v="58"/>
          </reference>
        </references>
      </pivotArea>
    </format>
    <format dxfId="260">
      <pivotArea dataOnly="0" labelOnly="1" fieldPosition="0">
        <references count="5">
          <reference field="10" count="1" selected="0">
            <x v="7"/>
          </reference>
          <reference field="12" count="1" selected="0">
            <x v="5"/>
          </reference>
          <reference field="14" count="1" selected="0">
            <x v="50"/>
          </reference>
          <reference field="20" count="1" selected="0">
            <x v="133"/>
          </reference>
          <reference field="21" count="1">
            <x v="64"/>
          </reference>
        </references>
      </pivotArea>
    </format>
    <format dxfId="259">
      <pivotArea dataOnly="0" labelOnly="1" fieldPosition="0">
        <references count="5">
          <reference field="10" count="1" selected="0">
            <x v="7"/>
          </reference>
          <reference field="12" count="1" selected="0">
            <x v="5"/>
          </reference>
          <reference field="14" count="1" selected="0">
            <x v="50"/>
          </reference>
          <reference field="20" count="1" selected="0">
            <x v="135"/>
          </reference>
          <reference field="21" count="1">
            <x v="135"/>
          </reference>
        </references>
      </pivotArea>
    </format>
    <format dxfId="258">
      <pivotArea dataOnly="0" labelOnly="1" fieldPosition="0">
        <references count="5">
          <reference field="10" count="1" selected="0">
            <x v="7"/>
          </reference>
          <reference field="12" count="1" selected="0">
            <x v="5"/>
          </reference>
          <reference field="14" count="1" selected="0">
            <x v="50"/>
          </reference>
          <reference field="20" count="1" selected="0">
            <x v="137"/>
          </reference>
          <reference field="21" count="1">
            <x v="38"/>
          </reference>
        </references>
      </pivotArea>
    </format>
    <format dxfId="257">
      <pivotArea dataOnly="0" labelOnly="1" fieldPosition="0">
        <references count="5">
          <reference field="10" count="1" selected="0">
            <x v="7"/>
          </reference>
          <reference field="12" count="1" selected="0">
            <x v="5"/>
          </reference>
          <reference field="14" count="1" selected="0">
            <x v="50"/>
          </reference>
          <reference field="20" count="1" selected="0">
            <x v="139"/>
          </reference>
          <reference field="21" count="1">
            <x v="83"/>
          </reference>
        </references>
      </pivotArea>
    </format>
    <format dxfId="256">
      <pivotArea dataOnly="0" labelOnly="1" fieldPosition="0">
        <references count="5">
          <reference field="10" count="1" selected="0">
            <x v="7"/>
          </reference>
          <reference field="12" count="1" selected="0">
            <x v="3"/>
          </reference>
          <reference field="14" count="1" selected="0">
            <x v="54"/>
          </reference>
          <reference field="20" count="1" selected="0">
            <x v="30"/>
          </reference>
          <reference field="21" count="1">
            <x v="98"/>
          </reference>
        </references>
      </pivotArea>
    </format>
    <format dxfId="255">
      <pivotArea dataOnly="0" labelOnly="1" fieldPosition="0">
        <references count="5">
          <reference field="10" count="1" selected="0">
            <x v="7"/>
          </reference>
          <reference field="12" count="1" selected="0">
            <x v="3"/>
          </reference>
          <reference field="14" count="1" selected="0">
            <x v="54"/>
          </reference>
          <reference field="20" count="1" selected="0">
            <x v="31"/>
          </reference>
          <reference field="21" count="1">
            <x v="19"/>
          </reference>
        </references>
      </pivotArea>
    </format>
    <format dxfId="254">
      <pivotArea dataOnly="0" labelOnly="1" fieldPosition="0">
        <references count="5">
          <reference field="10" count="1" selected="0">
            <x v="7"/>
          </reference>
          <reference field="12" count="1" selected="0">
            <x v="3"/>
          </reference>
          <reference field="14" count="1" selected="0">
            <x v="54"/>
          </reference>
          <reference field="20" count="1" selected="0">
            <x v="35"/>
          </reference>
          <reference field="21" count="1">
            <x v="66"/>
          </reference>
        </references>
      </pivotArea>
    </format>
    <format dxfId="253">
      <pivotArea dataOnly="0" labelOnly="1" fieldPosition="0">
        <references count="5">
          <reference field="10" count="1" selected="0">
            <x v="7"/>
          </reference>
          <reference field="12" count="1" selected="0">
            <x v="3"/>
          </reference>
          <reference field="14" count="1" selected="0">
            <x v="54"/>
          </reference>
          <reference field="20" count="1" selected="0">
            <x v="36"/>
          </reference>
          <reference field="21" count="1">
            <x v="11"/>
          </reference>
        </references>
      </pivotArea>
    </format>
    <format dxfId="252">
      <pivotArea dataOnly="0" labelOnly="1" fieldPosition="0">
        <references count="5">
          <reference field="10" count="1" selected="0">
            <x v="7"/>
          </reference>
          <reference field="12" count="1" selected="0">
            <x v="3"/>
          </reference>
          <reference field="14" count="1" selected="0">
            <x v="54"/>
          </reference>
          <reference field="20" count="1" selected="0">
            <x v="38"/>
          </reference>
          <reference field="21" count="1">
            <x v="85"/>
          </reference>
        </references>
      </pivotArea>
    </format>
    <format dxfId="251">
      <pivotArea dataOnly="0" labelOnly="1" fieldPosition="0">
        <references count="5">
          <reference field="10" count="1" selected="0">
            <x v="7"/>
          </reference>
          <reference field="12" count="1" selected="0">
            <x v="3"/>
          </reference>
          <reference field="14" count="1" selected="0">
            <x v="54"/>
          </reference>
          <reference field="20" count="1" selected="0">
            <x v="39"/>
          </reference>
          <reference field="21" count="1">
            <x v="99"/>
          </reference>
        </references>
      </pivotArea>
    </format>
    <format dxfId="250">
      <pivotArea dataOnly="0" labelOnly="1" fieldPosition="0">
        <references count="5">
          <reference field="10" count="1" selected="0">
            <x v="7"/>
          </reference>
          <reference field="12" count="1" selected="0">
            <x v="3"/>
          </reference>
          <reference field="14" count="1" selected="0">
            <x v="54"/>
          </reference>
          <reference field="20" count="1" selected="0">
            <x v="43"/>
          </reference>
          <reference field="21" count="1">
            <x v="73"/>
          </reference>
        </references>
      </pivotArea>
    </format>
    <format dxfId="249">
      <pivotArea dataOnly="0" labelOnly="1" fieldPosition="0">
        <references count="5">
          <reference field="10" count="1" selected="0">
            <x v="7"/>
          </reference>
          <reference field="12" count="1" selected="0">
            <x v="3"/>
          </reference>
          <reference field="14" count="1" selected="0">
            <x v="54"/>
          </reference>
          <reference field="20" count="1" selected="0">
            <x v="44"/>
          </reference>
          <reference field="21" count="1">
            <x v="43"/>
          </reference>
        </references>
      </pivotArea>
    </format>
    <format dxfId="248">
      <pivotArea dataOnly="0" labelOnly="1" fieldPosition="0">
        <references count="5">
          <reference field="10" count="1" selected="0">
            <x v="7"/>
          </reference>
          <reference field="12" count="1" selected="0">
            <x v="3"/>
          </reference>
          <reference field="14" count="1" selected="0">
            <x v="54"/>
          </reference>
          <reference field="20" count="1" selected="0">
            <x v="48"/>
          </reference>
          <reference field="21" count="1">
            <x v="94"/>
          </reference>
        </references>
      </pivotArea>
    </format>
    <format dxfId="247">
      <pivotArea dataOnly="0" labelOnly="1" fieldPosition="0">
        <references count="5">
          <reference field="10" count="1" selected="0">
            <x v="7"/>
          </reference>
          <reference field="12" count="1" selected="0">
            <x v="3"/>
          </reference>
          <reference field="14" count="1" selected="0">
            <x v="54"/>
          </reference>
          <reference field="20" count="1" selected="0">
            <x v="52"/>
          </reference>
          <reference field="21" count="1">
            <x v="47"/>
          </reference>
        </references>
      </pivotArea>
    </format>
    <format dxfId="246">
      <pivotArea dataOnly="0" labelOnly="1" fieldPosition="0">
        <references count="5">
          <reference field="10" count="1" selected="0">
            <x v="7"/>
          </reference>
          <reference field="12" count="1" selected="0">
            <x v="3"/>
          </reference>
          <reference field="14" count="1" selected="0">
            <x v="54"/>
          </reference>
          <reference field="20" count="1" selected="0">
            <x v="58"/>
          </reference>
          <reference field="21" count="1">
            <x v="105"/>
          </reference>
        </references>
      </pivotArea>
    </format>
    <format dxfId="245">
      <pivotArea dataOnly="0" labelOnly="1" fieldPosition="0">
        <references count="5">
          <reference field="10" count="1" selected="0">
            <x v="7"/>
          </reference>
          <reference field="12" count="1" selected="0">
            <x v="3"/>
          </reference>
          <reference field="14" count="1" selected="0">
            <x v="54"/>
          </reference>
          <reference field="20" count="1" selected="0">
            <x v="60"/>
          </reference>
          <reference field="21" count="1">
            <x v="35"/>
          </reference>
        </references>
      </pivotArea>
    </format>
    <format dxfId="244">
      <pivotArea dataOnly="0" labelOnly="1" fieldPosition="0">
        <references count="5">
          <reference field="10" count="1" selected="0">
            <x v="7"/>
          </reference>
          <reference field="12" count="1" selected="0">
            <x v="3"/>
          </reference>
          <reference field="14" count="1" selected="0">
            <x v="54"/>
          </reference>
          <reference field="20" count="1" selected="0">
            <x v="70"/>
          </reference>
          <reference field="21" count="1">
            <x v="7"/>
          </reference>
        </references>
      </pivotArea>
    </format>
    <format dxfId="243">
      <pivotArea dataOnly="0" labelOnly="1" fieldPosition="0">
        <references count="5">
          <reference field="10" count="1" selected="0">
            <x v="7"/>
          </reference>
          <reference field="12" count="1" selected="0">
            <x v="3"/>
          </reference>
          <reference field="14" count="1" selected="0">
            <x v="54"/>
          </reference>
          <reference field="20" count="1" selected="0">
            <x v="72"/>
          </reference>
          <reference field="21" count="1">
            <x v="132"/>
          </reference>
        </references>
      </pivotArea>
    </format>
    <format dxfId="242">
      <pivotArea dataOnly="0" labelOnly="1" fieldPosition="0">
        <references count="5">
          <reference field="10" count="1" selected="0">
            <x v="7"/>
          </reference>
          <reference field="12" count="1" selected="0">
            <x v="3"/>
          </reference>
          <reference field="14" count="1" selected="0">
            <x v="54"/>
          </reference>
          <reference field="20" count="1" selected="0">
            <x v="73"/>
          </reference>
          <reference field="21" count="1">
            <x v="121"/>
          </reference>
        </references>
      </pivotArea>
    </format>
    <format dxfId="241">
      <pivotArea dataOnly="0" labelOnly="1" fieldPosition="0">
        <references count="5">
          <reference field="10" count="1" selected="0">
            <x v="7"/>
          </reference>
          <reference field="12" count="1" selected="0">
            <x v="3"/>
          </reference>
          <reference field="14" count="1" selected="0">
            <x v="54"/>
          </reference>
          <reference field="20" count="1" selected="0">
            <x v="79"/>
          </reference>
          <reference field="21" count="1">
            <x v="128"/>
          </reference>
        </references>
      </pivotArea>
    </format>
    <format dxfId="240">
      <pivotArea dataOnly="0" labelOnly="1" fieldPosition="0">
        <references count="5">
          <reference field="10" count="1" selected="0">
            <x v="7"/>
          </reference>
          <reference field="12" count="1" selected="0">
            <x v="3"/>
          </reference>
          <reference field="14" count="1" selected="0">
            <x v="54"/>
          </reference>
          <reference field="20" count="1" selected="0">
            <x v="80"/>
          </reference>
          <reference field="21" count="1">
            <x v="134"/>
          </reference>
        </references>
      </pivotArea>
    </format>
    <format dxfId="239">
      <pivotArea dataOnly="0" labelOnly="1" fieldPosition="0">
        <references count="5">
          <reference field="10" count="1" selected="0">
            <x v="7"/>
          </reference>
          <reference field="12" count="1" selected="0">
            <x v="3"/>
          </reference>
          <reference field="14" count="1" selected="0">
            <x v="54"/>
          </reference>
          <reference field="20" count="1" selected="0">
            <x v="95"/>
          </reference>
          <reference field="21" count="1">
            <x v="56"/>
          </reference>
        </references>
      </pivotArea>
    </format>
    <format dxfId="238">
      <pivotArea dataOnly="0" labelOnly="1" fieldPosition="0">
        <references count="5">
          <reference field="10" count="1" selected="0">
            <x v="7"/>
          </reference>
          <reference field="12" count="1" selected="0">
            <x v="3"/>
          </reference>
          <reference field="14" count="1" selected="0">
            <x v="54"/>
          </reference>
          <reference field="20" count="1" selected="0">
            <x v="108"/>
          </reference>
          <reference field="21" count="1">
            <x v="52"/>
          </reference>
        </references>
      </pivotArea>
    </format>
    <format dxfId="237">
      <pivotArea dataOnly="0" labelOnly="1" fieldPosition="0">
        <references count="5">
          <reference field="10" count="1" selected="0">
            <x v="7"/>
          </reference>
          <reference field="12" count="1" selected="0">
            <x v="3"/>
          </reference>
          <reference field="14" count="1" selected="0">
            <x v="54"/>
          </reference>
          <reference field="20" count="1" selected="0">
            <x v="132"/>
          </reference>
          <reference field="21" count="1">
            <x v="62"/>
          </reference>
        </references>
      </pivotArea>
    </format>
    <format dxfId="236">
      <pivotArea dataOnly="0" labelOnly="1" fieldPosition="0">
        <references count="5">
          <reference field="10" count="1" selected="0">
            <x v="8"/>
          </reference>
          <reference field="12" count="1" selected="0">
            <x v="1"/>
          </reference>
          <reference field="14" count="1" selected="0">
            <x v="40"/>
          </reference>
          <reference field="20" count="1" selected="0">
            <x v="114"/>
          </reference>
          <reference field="21" count="1">
            <x v="144"/>
          </reference>
        </references>
      </pivotArea>
    </format>
    <format dxfId="235">
      <pivotArea dataOnly="0" labelOnly="1" fieldPosition="0">
        <references count="5">
          <reference field="10" count="1" selected="0">
            <x v="9"/>
          </reference>
          <reference field="12" count="1" selected="0">
            <x v="1"/>
          </reference>
          <reference field="14" count="1" selected="0">
            <x v="10"/>
          </reference>
          <reference field="20" count="1" selected="0">
            <x v="114"/>
          </reference>
          <reference field="21" count="1">
            <x v="144"/>
          </reference>
        </references>
      </pivotArea>
    </format>
    <format dxfId="234">
      <pivotArea dataOnly="0" labelOnly="1" fieldPosition="0">
        <references count="5">
          <reference field="10" count="1" selected="0">
            <x v="10"/>
          </reference>
          <reference field="12" count="1" selected="0">
            <x v="4"/>
          </reference>
          <reference field="14" count="1" selected="0">
            <x v="13"/>
          </reference>
          <reference field="20" count="1" selected="0">
            <x v="17"/>
          </reference>
          <reference field="21" count="1">
            <x v="75"/>
          </reference>
        </references>
      </pivotArea>
    </format>
    <format dxfId="233">
      <pivotArea dataOnly="0" labelOnly="1" fieldPosition="0">
        <references count="5">
          <reference field="10" count="1" selected="0">
            <x v="10"/>
          </reference>
          <reference field="12" count="1" selected="0">
            <x v="4"/>
          </reference>
          <reference field="14" count="1" selected="0">
            <x v="13"/>
          </reference>
          <reference field="20" count="1" selected="0">
            <x v="20"/>
          </reference>
          <reference field="21" count="1">
            <x v="76"/>
          </reference>
        </references>
      </pivotArea>
    </format>
    <format dxfId="232">
      <pivotArea dataOnly="0" labelOnly="1" fieldPosition="0">
        <references count="5">
          <reference field="10" count="1" selected="0">
            <x v="10"/>
          </reference>
          <reference field="12" count="1" selected="0">
            <x v="4"/>
          </reference>
          <reference field="14" count="1" selected="0">
            <x v="13"/>
          </reference>
          <reference field="20" count="1" selected="0">
            <x v="21"/>
          </reference>
          <reference field="21" count="1">
            <x v="68"/>
          </reference>
        </references>
      </pivotArea>
    </format>
    <format dxfId="231">
      <pivotArea dataOnly="0" labelOnly="1" fieldPosition="0">
        <references count="5">
          <reference field="10" count="1" selected="0">
            <x v="10"/>
          </reference>
          <reference field="12" count="1" selected="0">
            <x v="4"/>
          </reference>
          <reference field="14" count="1" selected="0">
            <x v="13"/>
          </reference>
          <reference field="20" count="1" selected="0">
            <x v="22"/>
          </reference>
          <reference field="21" count="1">
            <x v="65"/>
          </reference>
        </references>
      </pivotArea>
    </format>
    <format dxfId="230">
      <pivotArea dataOnly="0" labelOnly="1" fieldPosition="0">
        <references count="5">
          <reference field="10" count="1" selected="0">
            <x v="10"/>
          </reference>
          <reference field="12" count="1" selected="0">
            <x v="4"/>
          </reference>
          <reference field="14" count="1" selected="0">
            <x v="13"/>
          </reference>
          <reference field="20" count="1" selected="0">
            <x v="25"/>
          </reference>
          <reference field="21" count="1">
            <x v="97"/>
          </reference>
        </references>
      </pivotArea>
    </format>
    <format dxfId="229">
      <pivotArea dataOnly="0" labelOnly="1" fieldPosition="0">
        <references count="5">
          <reference field="10" count="1" selected="0">
            <x v="10"/>
          </reference>
          <reference field="12" count="1" selected="0">
            <x v="4"/>
          </reference>
          <reference field="14" count="1" selected="0">
            <x v="13"/>
          </reference>
          <reference field="20" count="1" selected="0">
            <x v="30"/>
          </reference>
          <reference field="21" count="1">
            <x v="98"/>
          </reference>
        </references>
      </pivotArea>
    </format>
    <format dxfId="228">
      <pivotArea dataOnly="0" labelOnly="1" fieldPosition="0">
        <references count="5">
          <reference field="10" count="1" selected="0">
            <x v="10"/>
          </reference>
          <reference field="12" count="1" selected="0">
            <x v="4"/>
          </reference>
          <reference field="14" count="1" selected="0">
            <x v="13"/>
          </reference>
          <reference field="20" count="1" selected="0">
            <x v="31"/>
          </reference>
          <reference field="21" count="1">
            <x v="19"/>
          </reference>
        </references>
      </pivotArea>
    </format>
    <format dxfId="227">
      <pivotArea dataOnly="0" labelOnly="1" fieldPosition="0">
        <references count="5">
          <reference field="10" count="1" selected="0">
            <x v="10"/>
          </reference>
          <reference field="12" count="1" selected="0">
            <x v="4"/>
          </reference>
          <reference field="14" count="1" selected="0">
            <x v="13"/>
          </reference>
          <reference field="20" count="1" selected="0">
            <x v="33"/>
          </reference>
          <reference field="21" count="1">
            <x v="61"/>
          </reference>
        </references>
      </pivotArea>
    </format>
    <format dxfId="226">
      <pivotArea dataOnly="0" labelOnly="1" fieldPosition="0">
        <references count="5">
          <reference field="10" count="1" selected="0">
            <x v="10"/>
          </reference>
          <reference field="12" count="1" selected="0">
            <x v="4"/>
          </reference>
          <reference field="14" count="1" selected="0">
            <x v="13"/>
          </reference>
          <reference field="20" count="1" selected="0">
            <x v="34"/>
          </reference>
          <reference field="21" count="1">
            <x v="149"/>
          </reference>
        </references>
      </pivotArea>
    </format>
    <format dxfId="225">
      <pivotArea dataOnly="0" labelOnly="1" fieldPosition="0">
        <references count="5">
          <reference field="10" count="1" selected="0">
            <x v="10"/>
          </reference>
          <reference field="12" count="1" selected="0">
            <x v="4"/>
          </reference>
          <reference field="14" count="1" selected="0">
            <x v="13"/>
          </reference>
          <reference field="20" count="1" selected="0">
            <x v="35"/>
          </reference>
          <reference field="21" count="1">
            <x v="66"/>
          </reference>
        </references>
      </pivotArea>
    </format>
    <format dxfId="224">
      <pivotArea dataOnly="0" labelOnly="1" fieldPosition="0">
        <references count="5">
          <reference field="10" count="1" selected="0">
            <x v="10"/>
          </reference>
          <reference field="12" count="1" selected="0">
            <x v="4"/>
          </reference>
          <reference field="14" count="1" selected="0">
            <x v="13"/>
          </reference>
          <reference field="20" count="1" selected="0">
            <x v="36"/>
          </reference>
          <reference field="21" count="1">
            <x v="11"/>
          </reference>
        </references>
      </pivotArea>
    </format>
    <format dxfId="223">
      <pivotArea dataOnly="0" labelOnly="1" fieldPosition="0">
        <references count="5">
          <reference field="10" count="1" selected="0">
            <x v="10"/>
          </reference>
          <reference field="12" count="1" selected="0">
            <x v="4"/>
          </reference>
          <reference field="14" count="1" selected="0">
            <x v="13"/>
          </reference>
          <reference field="20" count="1" selected="0">
            <x v="38"/>
          </reference>
          <reference field="21" count="1">
            <x v="85"/>
          </reference>
        </references>
      </pivotArea>
    </format>
    <format dxfId="222">
      <pivotArea dataOnly="0" labelOnly="1" fieldPosition="0">
        <references count="5">
          <reference field="10" count="1" selected="0">
            <x v="10"/>
          </reference>
          <reference field="12" count="1" selected="0">
            <x v="4"/>
          </reference>
          <reference field="14" count="1" selected="0">
            <x v="13"/>
          </reference>
          <reference field="20" count="1" selected="0">
            <x v="40"/>
          </reference>
          <reference field="21" count="1">
            <x v="42"/>
          </reference>
        </references>
      </pivotArea>
    </format>
    <format dxfId="221">
      <pivotArea dataOnly="0" labelOnly="1" fieldPosition="0">
        <references count="5">
          <reference field="10" count="1" selected="0">
            <x v="10"/>
          </reference>
          <reference field="12" count="1" selected="0">
            <x v="4"/>
          </reference>
          <reference field="14" count="1" selected="0">
            <x v="13"/>
          </reference>
          <reference field="20" count="1" selected="0">
            <x v="44"/>
          </reference>
          <reference field="21" count="1">
            <x v="43"/>
          </reference>
        </references>
      </pivotArea>
    </format>
    <format dxfId="220">
      <pivotArea dataOnly="0" labelOnly="1" fieldPosition="0">
        <references count="5">
          <reference field="10" count="1" selected="0">
            <x v="10"/>
          </reference>
          <reference field="12" count="1" selected="0">
            <x v="4"/>
          </reference>
          <reference field="14" count="1" selected="0">
            <x v="13"/>
          </reference>
          <reference field="20" count="1" selected="0">
            <x v="46"/>
          </reference>
          <reference field="21" count="1">
            <x v="20"/>
          </reference>
        </references>
      </pivotArea>
    </format>
    <format dxfId="219">
      <pivotArea dataOnly="0" labelOnly="1" fieldPosition="0">
        <references count="5">
          <reference field="10" count="1" selected="0">
            <x v="10"/>
          </reference>
          <reference field="12" count="1" selected="0">
            <x v="4"/>
          </reference>
          <reference field="14" count="1" selected="0">
            <x v="13"/>
          </reference>
          <reference field="20" count="1" selected="0">
            <x v="47"/>
          </reference>
          <reference field="21" count="1">
            <x v="147"/>
          </reference>
        </references>
      </pivotArea>
    </format>
    <format dxfId="218">
      <pivotArea dataOnly="0" labelOnly="1" fieldPosition="0">
        <references count="5">
          <reference field="10" count="1" selected="0">
            <x v="10"/>
          </reference>
          <reference field="12" count="1" selected="0">
            <x v="4"/>
          </reference>
          <reference field="14" count="1" selected="0">
            <x v="13"/>
          </reference>
          <reference field="20" count="1" selected="0">
            <x v="48"/>
          </reference>
          <reference field="21" count="1">
            <x v="94"/>
          </reference>
        </references>
      </pivotArea>
    </format>
    <format dxfId="217">
      <pivotArea dataOnly="0" labelOnly="1" fieldPosition="0">
        <references count="5">
          <reference field="10" count="1" selected="0">
            <x v="10"/>
          </reference>
          <reference field="12" count="1" selected="0">
            <x v="4"/>
          </reference>
          <reference field="14" count="1" selected="0">
            <x v="13"/>
          </reference>
          <reference field="20" count="1" selected="0">
            <x v="52"/>
          </reference>
          <reference field="21" count="1">
            <x v="47"/>
          </reference>
        </references>
      </pivotArea>
    </format>
    <format dxfId="216">
      <pivotArea dataOnly="0" labelOnly="1" fieldPosition="0">
        <references count="5">
          <reference field="10" count="1" selected="0">
            <x v="10"/>
          </reference>
          <reference field="12" count="1" selected="0">
            <x v="4"/>
          </reference>
          <reference field="14" count="1" selected="0">
            <x v="13"/>
          </reference>
          <reference field="20" count="1" selected="0">
            <x v="53"/>
          </reference>
          <reference field="21" count="1">
            <x v="101"/>
          </reference>
        </references>
      </pivotArea>
    </format>
    <format dxfId="215">
      <pivotArea dataOnly="0" labelOnly="1" fieldPosition="0">
        <references count="5">
          <reference field="10" count="1" selected="0">
            <x v="10"/>
          </reference>
          <reference field="12" count="1" selected="0">
            <x v="4"/>
          </reference>
          <reference field="14" count="1" selected="0">
            <x v="13"/>
          </reference>
          <reference field="20" count="1" selected="0">
            <x v="55"/>
          </reference>
          <reference field="21" count="1">
            <x v="102"/>
          </reference>
        </references>
      </pivotArea>
    </format>
    <format dxfId="214">
      <pivotArea dataOnly="0" labelOnly="1" fieldPosition="0">
        <references count="5">
          <reference field="10" count="1" selected="0">
            <x v="10"/>
          </reference>
          <reference field="12" count="1" selected="0">
            <x v="4"/>
          </reference>
          <reference field="14" count="1" selected="0">
            <x v="13"/>
          </reference>
          <reference field="20" count="1" selected="0">
            <x v="56"/>
          </reference>
          <reference field="21" count="1">
            <x v="104"/>
          </reference>
        </references>
      </pivotArea>
    </format>
    <format dxfId="213">
      <pivotArea dataOnly="0" labelOnly="1" fieldPosition="0">
        <references count="5">
          <reference field="10" count="1" selected="0">
            <x v="10"/>
          </reference>
          <reference field="12" count="1" selected="0">
            <x v="4"/>
          </reference>
          <reference field="14" count="1" selected="0">
            <x v="13"/>
          </reference>
          <reference field="20" count="1" selected="0">
            <x v="58"/>
          </reference>
          <reference field="21" count="1">
            <x v="105"/>
          </reference>
        </references>
      </pivotArea>
    </format>
    <format dxfId="212">
      <pivotArea dataOnly="0" labelOnly="1" fieldPosition="0">
        <references count="5">
          <reference field="10" count="1" selected="0">
            <x v="10"/>
          </reference>
          <reference field="12" count="1" selected="0">
            <x v="4"/>
          </reference>
          <reference field="14" count="1" selected="0">
            <x v="13"/>
          </reference>
          <reference field="20" count="1" selected="0">
            <x v="59"/>
          </reference>
          <reference field="21" count="1">
            <x v="49"/>
          </reference>
        </references>
      </pivotArea>
    </format>
    <format dxfId="211">
      <pivotArea dataOnly="0" labelOnly="1" fieldPosition="0">
        <references count="5">
          <reference field="10" count="1" selected="0">
            <x v="10"/>
          </reference>
          <reference field="12" count="1" selected="0">
            <x v="4"/>
          </reference>
          <reference field="14" count="1" selected="0">
            <x v="13"/>
          </reference>
          <reference field="20" count="1" selected="0">
            <x v="60"/>
          </reference>
          <reference field="21" count="1">
            <x v="35"/>
          </reference>
        </references>
      </pivotArea>
    </format>
    <format dxfId="210">
      <pivotArea dataOnly="0" labelOnly="1" fieldPosition="0">
        <references count="5">
          <reference field="10" count="1" selected="0">
            <x v="10"/>
          </reference>
          <reference field="12" count="1" selected="0">
            <x v="4"/>
          </reference>
          <reference field="14" count="1" selected="0">
            <x v="13"/>
          </reference>
          <reference field="20" count="1" selected="0">
            <x v="61"/>
          </reference>
          <reference field="21" count="1">
            <x v="141"/>
          </reference>
        </references>
      </pivotArea>
    </format>
    <format dxfId="209">
      <pivotArea dataOnly="0" labelOnly="1" fieldPosition="0">
        <references count="5">
          <reference field="10" count="1" selected="0">
            <x v="10"/>
          </reference>
          <reference field="12" count="1" selected="0">
            <x v="4"/>
          </reference>
          <reference field="14" count="1" selected="0">
            <x v="13"/>
          </reference>
          <reference field="20" count="1" selected="0">
            <x v="63"/>
          </reference>
          <reference field="21" count="1">
            <x v="127"/>
          </reference>
        </references>
      </pivotArea>
    </format>
    <format dxfId="208">
      <pivotArea dataOnly="0" labelOnly="1" fieldPosition="0">
        <references count="5">
          <reference field="10" count="1" selected="0">
            <x v="10"/>
          </reference>
          <reference field="12" count="1" selected="0">
            <x v="4"/>
          </reference>
          <reference field="14" count="1" selected="0">
            <x v="13"/>
          </reference>
          <reference field="20" count="1" selected="0">
            <x v="65"/>
          </reference>
          <reference field="21" count="1">
            <x v="133"/>
          </reference>
        </references>
      </pivotArea>
    </format>
    <format dxfId="207">
      <pivotArea dataOnly="0" labelOnly="1" fieldPosition="0">
        <references count="5">
          <reference field="10" count="1" selected="0">
            <x v="10"/>
          </reference>
          <reference field="12" count="1" selected="0">
            <x v="4"/>
          </reference>
          <reference field="14" count="1" selected="0">
            <x v="13"/>
          </reference>
          <reference field="20" count="1" selected="0">
            <x v="67"/>
          </reference>
          <reference field="21" count="1">
            <x v="5"/>
          </reference>
        </references>
      </pivotArea>
    </format>
    <format dxfId="206">
      <pivotArea dataOnly="0" labelOnly="1" fieldPosition="0">
        <references count="5">
          <reference field="10" count="1" selected="0">
            <x v="10"/>
          </reference>
          <reference field="12" count="1" selected="0">
            <x v="4"/>
          </reference>
          <reference field="14" count="1" selected="0">
            <x v="13"/>
          </reference>
          <reference field="20" count="1" selected="0">
            <x v="68"/>
          </reference>
          <reference field="21" count="1">
            <x v="8"/>
          </reference>
        </references>
      </pivotArea>
    </format>
    <format dxfId="205">
      <pivotArea dataOnly="0" labelOnly="1" fieldPosition="0">
        <references count="5">
          <reference field="10" count="1" selected="0">
            <x v="10"/>
          </reference>
          <reference field="12" count="1" selected="0">
            <x v="4"/>
          </reference>
          <reference field="14" count="1" selected="0">
            <x v="13"/>
          </reference>
          <reference field="20" count="1" selected="0">
            <x v="69"/>
          </reference>
          <reference field="21" count="1">
            <x v="6"/>
          </reference>
        </references>
      </pivotArea>
    </format>
    <format dxfId="204">
      <pivotArea dataOnly="0" labelOnly="1" fieldPosition="0">
        <references count="5">
          <reference field="10" count="1" selected="0">
            <x v="10"/>
          </reference>
          <reference field="12" count="1" selected="0">
            <x v="4"/>
          </reference>
          <reference field="14" count="1" selected="0">
            <x v="13"/>
          </reference>
          <reference field="20" count="1" selected="0">
            <x v="71"/>
          </reference>
          <reference field="21" count="1">
            <x v="82"/>
          </reference>
        </references>
      </pivotArea>
    </format>
    <format dxfId="203">
      <pivotArea dataOnly="0" labelOnly="1" fieldPosition="0">
        <references count="5">
          <reference field="10" count="1" selected="0">
            <x v="10"/>
          </reference>
          <reference field="12" count="1" selected="0">
            <x v="4"/>
          </reference>
          <reference field="14" count="1" selected="0">
            <x v="13"/>
          </reference>
          <reference field="20" count="1" selected="0">
            <x v="72"/>
          </reference>
          <reference field="21" count="1">
            <x v="132"/>
          </reference>
        </references>
      </pivotArea>
    </format>
    <format dxfId="202">
      <pivotArea dataOnly="0" labelOnly="1" fieldPosition="0">
        <references count="5">
          <reference field="10" count="1" selected="0">
            <x v="10"/>
          </reference>
          <reference field="12" count="1" selected="0">
            <x v="4"/>
          </reference>
          <reference field="14" count="1" selected="0">
            <x v="13"/>
          </reference>
          <reference field="20" count="1" selected="0">
            <x v="73"/>
          </reference>
          <reference field="21" count="1">
            <x v="121"/>
          </reference>
        </references>
      </pivotArea>
    </format>
    <format dxfId="201">
      <pivotArea dataOnly="0" labelOnly="1" fieldPosition="0">
        <references count="5">
          <reference field="10" count="1" selected="0">
            <x v="10"/>
          </reference>
          <reference field="12" count="1" selected="0">
            <x v="4"/>
          </reference>
          <reference field="14" count="1" selected="0">
            <x v="13"/>
          </reference>
          <reference field="20" count="1" selected="0">
            <x v="74"/>
          </reference>
          <reference field="21" count="1">
            <x v="119"/>
          </reference>
        </references>
      </pivotArea>
    </format>
    <format dxfId="200">
      <pivotArea dataOnly="0" labelOnly="1" fieldPosition="0">
        <references count="5">
          <reference field="10" count="1" selected="0">
            <x v="10"/>
          </reference>
          <reference field="12" count="1" selected="0">
            <x v="4"/>
          </reference>
          <reference field="14" count="1" selected="0">
            <x v="13"/>
          </reference>
          <reference field="20" count="1" selected="0">
            <x v="75"/>
          </reference>
          <reference field="21" count="1">
            <x v="117"/>
          </reference>
        </references>
      </pivotArea>
    </format>
    <format dxfId="199">
      <pivotArea dataOnly="0" labelOnly="1" fieldPosition="0">
        <references count="5">
          <reference field="10" count="1" selected="0">
            <x v="10"/>
          </reference>
          <reference field="12" count="1" selected="0">
            <x v="4"/>
          </reference>
          <reference field="14" count="1" selected="0">
            <x v="13"/>
          </reference>
          <reference field="20" count="1" selected="0">
            <x v="78"/>
          </reference>
          <reference field="21" count="1">
            <x v="125"/>
          </reference>
        </references>
      </pivotArea>
    </format>
    <format dxfId="198">
      <pivotArea dataOnly="0" labelOnly="1" fieldPosition="0">
        <references count="5">
          <reference field="10" count="1" selected="0">
            <x v="10"/>
          </reference>
          <reference field="12" count="1" selected="0">
            <x v="4"/>
          </reference>
          <reference field="14" count="1" selected="0">
            <x v="13"/>
          </reference>
          <reference field="20" count="1" selected="0">
            <x v="81"/>
          </reference>
          <reference field="21" count="1">
            <x v="129"/>
          </reference>
        </references>
      </pivotArea>
    </format>
    <format dxfId="197">
      <pivotArea dataOnly="0" labelOnly="1" fieldPosition="0">
        <references count="5">
          <reference field="10" count="1" selected="0">
            <x v="10"/>
          </reference>
          <reference field="12" count="1" selected="0">
            <x v="4"/>
          </reference>
          <reference field="14" count="1" selected="0">
            <x v="13"/>
          </reference>
          <reference field="20" count="1" selected="0">
            <x v="84"/>
          </reference>
          <reference field="21" count="1">
            <x v="112"/>
          </reference>
        </references>
      </pivotArea>
    </format>
    <format dxfId="196">
      <pivotArea dataOnly="0" labelOnly="1" fieldPosition="0">
        <references count="5">
          <reference field="10" count="1" selected="0">
            <x v="10"/>
          </reference>
          <reference field="12" count="1" selected="0">
            <x v="4"/>
          </reference>
          <reference field="14" count="1" selected="0">
            <x v="13"/>
          </reference>
          <reference field="20" count="1" selected="0">
            <x v="85"/>
          </reference>
          <reference field="21" count="1">
            <x v="111"/>
          </reference>
        </references>
      </pivotArea>
    </format>
    <format dxfId="195">
      <pivotArea dataOnly="0" labelOnly="1" fieldPosition="0">
        <references count="5">
          <reference field="10" count="1" selected="0">
            <x v="10"/>
          </reference>
          <reference field="12" count="1" selected="0">
            <x v="4"/>
          </reference>
          <reference field="14" count="1" selected="0">
            <x v="13"/>
          </reference>
          <reference field="20" count="1" selected="0">
            <x v="87"/>
          </reference>
          <reference field="21" count="1">
            <x v="21"/>
          </reference>
        </references>
      </pivotArea>
    </format>
    <format dxfId="194">
      <pivotArea dataOnly="0" labelOnly="1" fieldPosition="0">
        <references count="5">
          <reference field="10" count="1" selected="0">
            <x v="10"/>
          </reference>
          <reference field="12" count="1" selected="0">
            <x v="4"/>
          </reference>
          <reference field="14" count="1" selected="0">
            <x v="13"/>
          </reference>
          <reference field="20" count="1" selected="0">
            <x v="89"/>
          </reference>
          <reference field="21" count="1">
            <x v="23"/>
          </reference>
        </references>
      </pivotArea>
    </format>
    <format dxfId="193">
      <pivotArea dataOnly="0" labelOnly="1" fieldPosition="0">
        <references count="5">
          <reference field="10" count="1" selected="0">
            <x v="10"/>
          </reference>
          <reference field="12" count="1" selected="0">
            <x v="4"/>
          </reference>
          <reference field="14" count="1" selected="0">
            <x v="13"/>
          </reference>
          <reference field="20" count="1" selected="0">
            <x v="90"/>
          </reference>
          <reference field="21" count="1">
            <x v="57"/>
          </reference>
        </references>
      </pivotArea>
    </format>
    <format dxfId="192">
      <pivotArea dataOnly="0" labelOnly="1" fieldPosition="0">
        <references count="5">
          <reference field="10" count="1" selected="0">
            <x v="10"/>
          </reference>
          <reference field="12" count="1" selected="0">
            <x v="4"/>
          </reference>
          <reference field="14" count="1" selected="0">
            <x v="13"/>
          </reference>
          <reference field="20" count="1" selected="0">
            <x v="93"/>
          </reference>
          <reference field="21" count="1">
            <x v="109"/>
          </reference>
        </references>
      </pivotArea>
    </format>
    <format dxfId="191">
      <pivotArea dataOnly="0" labelOnly="1" fieldPosition="0">
        <references count="5">
          <reference field="10" count="1" selected="0">
            <x v="10"/>
          </reference>
          <reference field="12" count="1" selected="0">
            <x v="4"/>
          </reference>
          <reference field="14" count="1" selected="0">
            <x v="13"/>
          </reference>
          <reference field="20" count="1" selected="0">
            <x v="95"/>
          </reference>
          <reference field="21" count="1">
            <x v="56"/>
          </reference>
        </references>
      </pivotArea>
    </format>
    <format dxfId="190">
      <pivotArea dataOnly="0" labelOnly="1" fieldPosition="0">
        <references count="5">
          <reference field="10" count="1" selected="0">
            <x v="10"/>
          </reference>
          <reference field="12" count="1" selected="0">
            <x v="4"/>
          </reference>
          <reference field="14" count="1" selected="0">
            <x v="13"/>
          </reference>
          <reference field="20" count="1" selected="0">
            <x v="98"/>
          </reference>
          <reference field="21" count="1">
            <x v="120"/>
          </reference>
        </references>
      </pivotArea>
    </format>
    <format dxfId="189">
      <pivotArea dataOnly="0" labelOnly="1" fieldPosition="0">
        <references count="5">
          <reference field="10" count="1" selected="0">
            <x v="10"/>
          </reference>
          <reference field="12" count="1" selected="0">
            <x v="4"/>
          </reference>
          <reference field="14" count="1" selected="0">
            <x v="13"/>
          </reference>
          <reference field="20" count="1" selected="0">
            <x v="105"/>
          </reference>
          <reference field="21" count="1">
            <x v="45"/>
          </reference>
        </references>
      </pivotArea>
    </format>
    <format dxfId="188">
      <pivotArea dataOnly="0" labelOnly="1" fieldPosition="0">
        <references count="5">
          <reference field="10" count="1" selected="0">
            <x v="10"/>
          </reference>
          <reference field="12" count="1" selected="0">
            <x v="4"/>
          </reference>
          <reference field="14" count="1" selected="0">
            <x v="13"/>
          </reference>
          <reference field="20" count="1" selected="0">
            <x v="106"/>
          </reference>
          <reference field="21" count="1">
            <x v="131"/>
          </reference>
        </references>
      </pivotArea>
    </format>
    <format dxfId="187">
      <pivotArea dataOnly="0" labelOnly="1" fieldPosition="0">
        <references count="5">
          <reference field="10" count="1" selected="0">
            <x v="10"/>
          </reference>
          <reference field="12" count="1" selected="0">
            <x v="4"/>
          </reference>
          <reference field="14" count="1" selected="0">
            <x v="13"/>
          </reference>
          <reference field="20" count="1" selected="0">
            <x v="108"/>
          </reference>
          <reference field="21" count="1">
            <x v="52"/>
          </reference>
        </references>
      </pivotArea>
    </format>
    <format dxfId="186">
      <pivotArea dataOnly="0" labelOnly="1" fieldPosition="0">
        <references count="5">
          <reference field="10" count="1" selected="0">
            <x v="10"/>
          </reference>
          <reference field="12" count="1" selected="0">
            <x v="4"/>
          </reference>
          <reference field="14" count="1" selected="0">
            <x v="13"/>
          </reference>
          <reference field="20" count="1" selected="0">
            <x v="109"/>
          </reference>
          <reference field="21" count="1">
            <x v="113"/>
          </reference>
        </references>
      </pivotArea>
    </format>
    <format dxfId="185">
      <pivotArea dataOnly="0" labelOnly="1" fieldPosition="0">
        <references count="5">
          <reference field="10" count="1" selected="0">
            <x v="10"/>
          </reference>
          <reference field="12" count="1" selected="0">
            <x v="4"/>
          </reference>
          <reference field="14" count="1" selected="0">
            <x v="13"/>
          </reference>
          <reference field="20" count="1" selected="0">
            <x v="113"/>
          </reference>
          <reference field="21" count="1">
            <x v="31"/>
          </reference>
        </references>
      </pivotArea>
    </format>
    <format dxfId="184">
      <pivotArea dataOnly="0" labelOnly="1" fieldPosition="0">
        <references count="5">
          <reference field="10" count="1" selected="0">
            <x v="10"/>
          </reference>
          <reference field="12" count="1" selected="0">
            <x v="4"/>
          </reference>
          <reference field="14" count="1" selected="0">
            <x v="13"/>
          </reference>
          <reference field="20" count="1" selected="0">
            <x v="122"/>
          </reference>
          <reference field="21" count="1">
            <x v="79"/>
          </reference>
        </references>
      </pivotArea>
    </format>
    <format dxfId="183">
      <pivotArea dataOnly="0" labelOnly="1" fieldPosition="0">
        <references count="5">
          <reference field="10" count="1" selected="0">
            <x v="10"/>
          </reference>
          <reference field="12" count="1" selected="0">
            <x v="4"/>
          </reference>
          <reference field="14" count="1" selected="0">
            <x v="13"/>
          </reference>
          <reference field="20" count="1" selected="0">
            <x v="123"/>
          </reference>
          <reference field="21" count="1">
            <x v="80"/>
          </reference>
        </references>
      </pivotArea>
    </format>
    <format dxfId="182">
      <pivotArea dataOnly="0" labelOnly="1" fieldPosition="0">
        <references count="5">
          <reference field="10" count="1" selected="0">
            <x v="10"/>
          </reference>
          <reference field="12" count="1" selected="0">
            <x v="4"/>
          </reference>
          <reference field="14" count="1" selected="0">
            <x v="13"/>
          </reference>
          <reference field="20" count="1" selected="0">
            <x v="125"/>
          </reference>
          <reference field="21" count="1">
            <x v="86"/>
          </reference>
        </references>
      </pivotArea>
    </format>
    <format dxfId="181">
      <pivotArea dataOnly="0" labelOnly="1" fieldPosition="0">
        <references count="5">
          <reference field="10" count="1" selected="0">
            <x v="10"/>
          </reference>
          <reference field="12" count="1" selected="0">
            <x v="4"/>
          </reference>
          <reference field="14" count="1" selected="0">
            <x v="13"/>
          </reference>
          <reference field="20" count="1" selected="0">
            <x v="126"/>
          </reference>
          <reference field="21" count="1">
            <x v="40"/>
          </reference>
        </references>
      </pivotArea>
    </format>
    <format dxfId="180">
      <pivotArea dataOnly="0" labelOnly="1" fieldPosition="0">
        <references count="5">
          <reference field="10" count="1" selected="0">
            <x v="10"/>
          </reference>
          <reference field="12" count="1" selected="0">
            <x v="4"/>
          </reference>
          <reference field="14" count="1" selected="0">
            <x v="13"/>
          </reference>
          <reference field="20" count="1" selected="0">
            <x v="130"/>
          </reference>
          <reference field="21" count="1">
            <x v="146"/>
          </reference>
        </references>
      </pivotArea>
    </format>
    <format dxfId="179">
      <pivotArea dataOnly="0" labelOnly="1" fieldPosition="0">
        <references count="5">
          <reference field="10" count="1" selected="0">
            <x v="10"/>
          </reference>
          <reference field="12" count="1" selected="0">
            <x v="4"/>
          </reference>
          <reference field="14" count="1" selected="0">
            <x v="13"/>
          </reference>
          <reference field="20" count="1" selected="0">
            <x v="135"/>
          </reference>
          <reference field="21" count="1">
            <x v="135"/>
          </reference>
        </references>
      </pivotArea>
    </format>
    <format dxfId="178">
      <pivotArea dataOnly="0" labelOnly="1" fieldPosition="0">
        <references count="5">
          <reference field="10" count="1" selected="0">
            <x v="10"/>
          </reference>
          <reference field="12" count="1" selected="0">
            <x v="4"/>
          </reference>
          <reference field="14" count="1" selected="0">
            <x v="13"/>
          </reference>
          <reference field="20" count="1" selected="0">
            <x v="142"/>
          </reference>
          <reference field="21" count="1">
            <x v="136"/>
          </reference>
        </references>
      </pivotArea>
    </format>
    <format dxfId="177">
      <pivotArea dataOnly="0" labelOnly="1" fieldPosition="0">
        <references count="5">
          <reference field="10" count="1" selected="0">
            <x v="10"/>
          </reference>
          <reference field="12" count="1" selected="0">
            <x v="4"/>
          </reference>
          <reference field="14" count="1" selected="0">
            <x v="22"/>
          </reference>
          <reference field="20" count="1" selected="0">
            <x v="46"/>
          </reference>
          <reference field="21" count="1">
            <x v="20"/>
          </reference>
        </references>
      </pivotArea>
    </format>
    <format dxfId="176">
      <pivotArea dataOnly="0" labelOnly="1" fieldPosition="0">
        <references count="5">
          <reference field="10" count="1" selected="0">
            <x v="10"/>
          </reference>
          <reference field="12" count="1" selected="0">
            <x v="4"/>
          </reference>
          <reference field="14" count="1" selected="0">
            <x v="23"/>
          </reference>
          <reference field="20" count="1" selected="0">
            <x v="46"/>
          </reference>
          <reference field="21" count="1">
            <x v="20"/>
          </reference>
        </references>
      </pivotArea>
    </format>
    <format dxfId="175">
      <pivotArea dataOnly="0" labelOnly="1" fieldPosition="0">
        <references count="5">
          <reference field="10" count="1" selected="0">
            <x v="10"/>
          </reference>
          <reference field="12" count="1" selected="0">
            <x v="4"/>
          </reference>
          <reference field="14" count="1" selected="0">
            <x v="51"/>
          </reference>
          <reference field="20" count="1" selected="0">
            <x v="0"/>
          </reference>
          <reference field="21" count="1">
            <x v="28"/>
          </reference>
        </references>
      </pivotArea>
    </format>
    <format dxfId="174">
      <pivotArea dataOnly="0" labelOnly="1" fieldPosition="0">
        <references count="5">
          <reference field="10" count="1" selected="0">
            <x v="10"/>
          </reference>
          <reference field="12" count="1" selected="0">
            <x v="4"/>
          </reference>
          <reference field="14" count="1" selected="0">
            <x v="51"/>
          </reference>
          <reference field="20" count="1" selected="0">
            <x v="1"/>
          </reference>
          <reference field="21" count="1">
            <x v="138"/>
          </reference>
        </references>
      </pivotArea>
    </format>
    <format dxfId="173">
      <pivotArea dataOnly="0" labelOnly="1" fieldPosition="0">
        <references count="5">
          <reference field="10" count="1" selected="0">
            <x v="10"/>
          </reference>
          <reference field="12" count="1" selected="0">
            <x v="4"/>
          </reference>
          <reference field="14" count="1" selected="0">
            <x v="51"/>
          </reference>
          <reference field="20" count="1" selected="0">
            <x v="2"/>
          </reference>
          <reference field="21" count="1">
            <x v="50"/>
          </reference>
        </references>
      </pivotArea>
    </format>
    <format dxfId="172">
      <pivotArea dataOnly="0" labelOnly="1" fieldPosition="0">
        <references count="5">
          <reference field="10" count="1" selected="0">
            <x v="10"/>
          </reference>
          <reference field="12" count="1" selected="0">
            <x v="4"/>
          </reference>
          <reference field="14" count="1" selected="0">
            <x v="51"/>
          </reference>
          <reference field="20" count="1" selected="0">
            <x v="3"/>
          </reference>
          <reference field="21" count="1">
            <x v="139"/>
          </reference>
        </references>
      </pivotArea>
    </format>
    <format dxfId="171">
      <pivotArea dataOnly="0" labelOnly="1" fieldPosition="0">
        <references count="5">
          <reference field="10" count="1" selected="0">
            <x v="10"/>
          </reference>
          <reference field="12" count="1" selected="0">
            <x v="4"/>
          </reference>
          <reference field="14" count="1" selected="0">
            <x v="51"/>
          </reference>
          <reference field="20" count="1" selected="0">
            <x v="4"/>
          </reference>
          <reference field="21" count="1">
            <x v="110"/>
          </reference>
        </references>
      </pivotArea>
    </format>
    <format dxfId="170">
      <pivotArea dataOnly="0" labelOnly="1" fieldPosition="0">
        <references count="5">
          <reference field="10" count="1" selected="0">
            <x v="10"/>
          </reference>
          <reference field="12" count="1" selected="0">
            <x v="4"/>
          </reference>
          <reference field="14" count="1" selected="0">
            <x v="51"/>
          </reference>
          <reference field="20" count="1" selected="0">
            <x v="5"/>
          </reference>
          <reference field="21" count="1">
            <x v="95"/>
          </reference>
        </references>
      </pivotArea>
    </format>
    <format dxfId="169">
      <pivotArea dataOnly="0" labelOnly="1" fieldPosition="0">
        <references count="5">
          <reference field="10" count="1" selected="0">
            <x v="10"/>
          </reference>
          <reference field="12" count="1" selected="0">
            <x v="4"/>
          </reference>
          <reference field="14" count="1" selected="0">
            <x v="51"/>
          </reference>
          <reference field="20" count="1" selected="0">
            <x v="6"/>
          </reference>
          <reference field="21" count="1">
            <x v="46"/>
          </reference>
        </references>
      </pivotArea>
    </format>
    <format dxfId="168">
      <pivotArea dataOnly="0" labelOnly="1" fieldPosition="0">
        <references count="5">
          <reference field="10" count="1" selected="0">
            <x v="10"/>
          </reference>
          <reference field="12" count="1" selected="0">
            <x v="4"/>
          </reference>
          <reference field="14" count="1" selected="0">
            <x v="51"/>
          </reference>
          <reference field="20" count="1" selected="0">
            <x v="7"/>
          </reference>
          <reference field="21" count="1">
            <x v="51"/>
          </reference>
        </references>
      </pivotArea>
    </format>
    <format dxfId="167">
      <pivotArea dataOnly="0" labelOnly="1" fieldPosition="0">
        <references count="5">
          <reference field="10" count="1" selected="0">
            <x v="10"/>
          </reference>
          <reference field="12" count="1" selected="0">
            <x v="4"/>
          </reference>
          <reference field="14" count="1" selected="0">
            <x v="51"/>
          </reference>
          <reference field="20" count="1" selected="0">
            <x v="8"/>
          </reference>
          <reference field="21" count="1">
            <x v="22"/>
          </reference>
        </references>
      </pivotArea>
    </format>
    <format dxfId="166">
      <pivotArea dataOnly="0" labelOnly="1" fieldPosition="0">
        <references count="5">
          <reference field="10" count="1" selected="0">
            <x v="10"/>
          </reference>
          <reference field="12" count="1" selected="0">
            <x v="4"/>
          </reference>
          <reference field="14" count="1" selected="0">
            <x v="51"/>
          </reference>
          <reference field="20" count="1" selected="0">
            <x v="9"/>
          </reference>
          <reference field="21" count="1">
            <x v="26"/>
          </reference>
        </references>
      </pivotArea>
    </format>
    <format dxfId="165">
      <pivotArea dataOnly="0" labelOnly="1" fieldPosition="0">
        <references count="5">
          <reference field="10" count="1" selected="0">
            <x v="10"/>
          </reference>
          <reference field="12" count="1" selected="0">
            <x v="4"/>
          </reference>
          <reference field="14" count="1" selected="0">
            <x v="51"/>
          </reference>
          <reference field="20" count="1" selected="0">
            <x v="10"/>
          </reference>
          <reference field="21" count="1">
            <x v="27"/>
          </reference>
        </references>
      </pivotArea>
    </format>
    <format dxfId="164">
      <pivotArea dataOnly="0" labelOnly="1" fieldPosition="0">
        <references count="5">
          <reference field="10" count="1" selected="0">
            <x v="10"/>
          </reference>
          <reference field="12" count="1" selected="0">
            <x v="4"/>
          </reference>
          <reference field="14" count="1" selected="0">
            <x v="51"/>
          </reference>
          <reference field="20" count="1" selected="0">
            <x v="11"/>
          </reference>
          <reference field="21" count="1">
            <x v="2"/>
          </reference>
        </references>
      </pivotArea>
    </format>
    <format dxfId="163">
      <pivotArea dataOnly="0" labelOnly="1" fieldPosition="0">
        <references count="5">
          <reference field="10" count="1" selected="0">
            <x v="10"/>
          </reference>
          <reference field="12" count="1" selected="0">
            <x v="4"/>
          </reference>
          <reference field="14" count="1" selected="0">
            <x v="51"/>
          </reference>
          <reference field="20" count="1" selected="0">
            <x v="12"/>
          </reference>
          <reference field="21" count="1">
            <x v="1"/>
          </reference>
        </references>
      </pivotArea>
    </format>
    <format dxfId="162">
      <pivotArea dataOnly="0" labelOnly="1" fieldPosition="0">
        <references count="5">
          <reference field="10" count="1" selected="0">
            <x v="10"/>
          </reference>
          <reference field="12" count="1" selected="0">
            <x v="4"/>
          </reference>
          <reference field="14" count="1" selected="0">
            <x v="51"/>
          </reference>
          <reference field="20" count="1" selected="0">
            <x v="13"/>
          </reference>
          <reference field="21" count="1">
            <x v="3"/>
          </reference>
        </references>
      </pivotArea>
    </format>
    <format dxfId="161">
      <pivotArea dataOnly="0" labelOnly="1" fieldPosition="0">
        <references count="5">
          <reference field="10" count="1" selected="0">
            <x v="10"/>
          </reference>
          <reference field="12" count="1" selected="0">
            <x v="4"/>
          </reference>
          <reference field="14" count="1" selected="0">
            <x v="51"/>
          </reference>
          <reference field="20" count="1" selected="0">
            <x v="14"/>
          </reference>
          <reference field="21" count="1">
            <x v="53"/>
          </reference>
        </references>
      </pivotArea>
    </format>
    <format dxfId="160">
      <pivotArea dataOnly="0" labelOnly="1" fieldPosition="0">
        <references count="5">
          <reference field="10" count="1" selected="0">
            <x v="10"/>
          </reference>
          <reference field="12" count="1" selected="0">
            <x v="4"/>
          </reference>
          <reference field="14" count="1" selected="0">
            <x v="51"/>
          </reference>
          <reference field="20" count="1" selected="0">
            <x v="15"/>
          </reference>
          <reference field="21" count="1">
            <x v="81"/>
          </reference>
        </references>
      </pivotArea>
    </format>
    <format dxfId="159">
      <pivotArea dataOnly="0" labelOnly="1" fieldPosition="0">
        <references count="5">
          <reference field="10" count="1" selected="0">
            <x v="10"/>
          </reference>
          <reference field="12" count="1" selected="0">
            <x v="4"/>
          </reference>
          <reference field="14" count="1" selected="0">
            <x v="51"/>
          </reference>
          <reference field="20" count="1" selected="0">
            <x v="16"/>
          </reference>
          <reference field="21" count="1">
            <x v="41"/>
          </reference>
        </references>
      </pivotArea>
    </format>
    <format dxfId="158">
      <pivotArea dataOnly="0" labelOnly="1" fieldPosition="0">
        <references count="5">
          <reference field="10" count="1" selected="0">
            <x v="10"/>
          </reference>
          <reference field="12" count="1" selected="0">
            <x v="4"/>
          </reference>
          <reference field="14" count="1" selected="0">
            <x v="51"/>
          </reference>
          <reference field="20" count="1" selected="0">
            <x v="81"/>
          </reference>
          <reference field="21" count="1">
            <x v="129"/>
          </reference>
        </references>
      </pivotArea>
    </format>
    <format dxfId="157">
      <pivotArea dataOnly="0" labelOnly="1" fieldPosition="0">
        <references count="5">
          <reference field="10" count="1" selected="0">
            <x v="11"/>
          </reference>
          <reference field="12" count="1" selected="0">
            <x v="1"/>
          </reference>
          <reference field="14" count="1" selected="0">
            <x v="8"/>
          </reference>
          <reference field="20" count="1" selected="0">
            <x v="117"/>
          </reference>
          <reference field="21" count="1">
            <x v="15"/>
          </reference>
        </references>
      </pivotArea>
    </format>
    <format dxfId="156">
      <pivotArea dataOnly="0" labelOnly="1" fieldPosition="0">
        <references count="5">
          <reference field="10" count="1" selected="0">
            <x v="11"/>
          </reference>
          <reference field="12" count="1" selected="0">
            <x v="1"/>
          </reference>
          <reference field="14" count="1" selected="0">
            <x v="8"/>
          </reference>
          <reference field="20" count="1" selected="0">
            <x v="120"/>
          </reference>
          <reference field="21" count="1">
            <x v="14"/>
          </reference>
        </references>
      </pivotArea>
    </format>
    <format dxfId="155">
      <pivotArea dataOnly="0" labelOnly="1" fieldPosition="0">
        <references count="5">
          <reference field="10" count="1" selected="0">
            <x v="11"/>
          </reference>
          <reference field="12" count="1" selected="0">
            <x v="7"/>
          </reference>
          <reference field="14" count="1" selected="0">
            <x v="9"/>
          </reference>
          <reference field="20" count="1" selected="0">
            <x v="25"/>
          </reference>
          <reference field="21" count="1">
            <x v="97"/>
          </reference>
        </references>
      </pivotArea>
    </format>
    <format dxfId="154">
      <pivotArea dataOnly="0" labelOnly="1" fieldPosition="0">
        <references count="5">
          <reference field="10" count="1" selected="0">
            <x v="11"/>
          </reference>
          <reference field="12" count="1" selected="0">
            <x v="7"/>
          </reference>
          <reference field="14" count="1" selected="0">
            <x v="9"/>
          </reference>
          <reference field="20" count="1" selected="0">
            <x v="71"/>
          </reference>
          <reference field="21" count="1">
            <x v="82"/>
          </reference>
        </references>
      </pivotArea>
    </format>
    <format dxfId="153">
      <pivotArea dataOnly="0" labelOnly="1" fieldPosition="0">
        <references count="5">
          <reference field="10" count="1" selected="0">
            <x v="11"/>
          </reference>
          <reference field="12" count="1" selected="0">
            <x v="7"/>
          </reference>
          <reference field="14" count="1" selected="0">
            <x v="9"/>
          </reference>
          <reference field="20" count="1" selected="0">
            <x v="96"/>
          </reference>
          <reference field="21" count="1">
            <x v="124"/>
          </reference>
        </references>
      </pivotArea>
    </format>
    <format dxfId="152">
      <pivotArea dataOnly="0" labelOnly="1" fieldPosition="0">
        <references count="5">
          <reference field="10" count="1" selected="0">
            <x v="11"/>
          </reference>
          <reference field="12" count="1" selected="0">
            <x v="7"/>
          </reference>
          <reference field="14" count="1" selected="0">
            <x v="9"/>
          </reference>
          <reference field="20" count="1" selected="0">
            <x v="105"/>
          </reference>
          <reference field="21" count="1">
            <x v="45"/>
          </reference>
        </references>
      </pivotArea>
    </format>
    <format dxfId="151">
      <pivotArea dataOnly="0" labelOnly="1" fieldPosition="0">
        <references count="5">
          <reference field="10" count="1" selected="0">
            <x v="11"/>
          </reference>
          <reference field="12" count="1" selected="0">
            <x v="4"/>
          </reference>
          <reference field="14" count="1" selected="0">
            <x v="16"/>
          </reference>
          <reference field="20" count="1" selected="0">
            <x v="65"/>
          </reference>
          <reference field="21" count="1">
            <x v="133"/>
          </reference>
        </references>
      </pivotArea>
    </format>
    <format dxfId="150">
      <pivotArea dataOnly="0" labelOnly="1" fieldPosition="0">
        <references count="5">
          <reference field="10" count="1" selected="0">
            <x v="11"/>
          </reference>
          <reference field="12" count="1" selected="0">
            <x v="4"/>
          </reference>
          <reference field="14" count="1" selected="0">
            <x v="16"/>
          </reference>
          <reference field="20" count="1" selected="0">
            <x v="80"/>
          </reference>
          <reference field="21" count="1">
            <x v="134"/>
          </reference>
        </references>
      </pivotArea>
    </format>
    <format dxfId="149">
      <pivotArea dataOnly="0" labelOnly="1" fieldPosition="0">
        <references count="5">
          <reference field="10" count="1" selected="0">
            <x v="11"/>
          </reference>
          <reference field="12" count="1" selected="0">
            <x v="4"/>
          </reference>
          <reference field="14" count="1" selected="0">
            <x v="16"/>
          </reference>
          <reference field="20" count="1" selected="0">
            <x v="97"/>
          </reference>
          <reference field="21" count="1">
            <x v="29"/>
          </reference>
        </references>
      </pivotArea>
    </format>
    <format dxfId="148">
      <pivotArea dataOnly="0" labelOnly="1" fieldPosition="0">
        <references count="5">
          <reference field="10" count="1" selected="0">
            <x v="11"/>
          </reference>
          <reference field="12" count="1" selected="0">
            <x v="4"/>
          </reference>
          <reference field="14" count="1" selected="0">
            <x v="16"/>
          </reference>
          <reference field="20" count="1" selected="0">
            <x v="99"/>
          </reference>
          <reference field="21" count="1">
            <x v="123"/>
          </reference>
        </references>
      </pivotArea>
    </format>
    <format dxfId="147">
      <pivotArea dataOnly="0" labelOnly="1" fieldPosition="0">
        <references count="5">
          <reference field="10" count="1" selected="0">
            <x v="11"/>
          </reference>
          <reference field="12" count="1" selected="0">
            <x v="4"/>
          </reference>
          <reference field="14" count="1" selected="0">
            <x v="16"/>
          </reference>
          <reference field="20" count="1" selected="0">
            <x v="100"/>
          </reference>
          <reference field="21" count="1">
            <x v="114"/>
          </reference>
        </references>
      </pivotArea>
    </format>
    <format dxfId="146">
      <pivotArea dataOnly="0" labelOnly="1" fieldPosition="0">
        <references count="5">
          <reference field="10" count="1" selected="0">
            <x v="11"/>
          </reference>
          <reference field="12" count="1" selected="0">
            <x v="4"/>
          </reference>
          <reference field="14" count="1" selected="0">
            <x v="19"/>
          </reference>
          <reference field="20" count="1" selected="0">
            <x v="47"/>
          </reference>
          <reference field="21" count="1">
            <x v="147"/>
          </reference>
        </references>
      </pivotArea>
    </format>
    <format dxfId="145">
      <pivotArea dataOnly="0" labelOnly="1" fieldPosition="0">
        <references count="5">
          <reference field="10" count="1" selected="0">
            <x v="11"/>
          </reference>
          <reference field="12" count="1" selected="0">
            <x v="4"/>
          </reference>
          <reference field="14" count="1" selected="0">
            <x v="19"/>
          </reference>
          <reference field="20" count="1" selected="0">
            <x v="77"/>
          </reference>
          <reference field="21" count="1">
            <x v="116"/>
          </reference>
        </references>
      </pivotArea>
    </format>
    <format dxfId="144">
      <pivotArea dataOnly="0" labelOnly="1" fieldPosition="0">
        <references count="5">
          <reference field="10" count="1" selected="0">
            <x v="11"/>
          </reference>
          <reference field="12" count="1" selected="0">
            <x v="4"/>
          </reference>
          <reference field="14" count="1" selected="0">
            <x v="19"/>
          </reference>
          <reference field="20" count="1" selected="0">
            <x v="101"/>
          </reference>
          <reference field="21" count="1">
            <x v="90"/>
          </reference>
        </references>
      </pivotArea>
    </format>
    <format dxfId="143">
      <pivotArea dataOnly="0" labelOnly="1" fieldPosition="0">
        <references count="5">
          <reference field="10" count="1" selected="0">
            <x v="11"/>
          </reference>
          <reference field="12" count="1" selected="0">
            <x v="4"/>
          </reference>
          <reference field="14" count="1" selected="0">
            <x v="19"/>
          </reference>
          <reference field="20" count="1" selected="0">
            <x v="103"/>
          </reference>
          <reference field="21" count="1">
            <x v="148"/>
          </reference>
        </references>
      </pivotArea>
    </format>
    <format dxfId="142">
      <pivotArea dataOnly="0" labelOnly="1" fieldPosition="0">
        <references count="5">
          <reference field="10" count="1" selected="0">
            <x v="11"/>
          </reference>
          <reference field="12" count="1" selected="0">
            <x v="4"/>
          </reference>
          <reference field="14" count="1" selected="0">
            <x v="37"/>
          </reference>
          <reference field="20" count="1" selected="0">
            <x v="25"/>
          </reference>
          <reference field="21" count="1">
            <x v="97"/>
          </reference>
        </references>
      </pivotArea>
    </format>
    <format dxfId="141">
      <pivotArea dataOnly="0" labelOnly="1" fieldPosition="0">
        <references count="5">
          <reference field="10" count="1" selected="0">
            <x v="11"/>
          </reference>
          <reference field="12" count="1" selected="0">
            <x v="4"/>
          </reference>
          <reference field="14" count="1" selected="0">
            <x v="37"/>
          </reference>
          <reference field="20" count="1" selected="0">
            <x v="80"/>
          </reference>
          <reference field="21" count="1">
            <x v="134"/>
          </reference>
        </references>
      </pivotArea>
    </format>
    <format dxfId="140">
      <pivotArea dataOnly="0" labelOnly="1" fieldPosition="0">
        <references count="5">
          <reference field="10" count="1" selected="0">
            <x v="11"/>
          </reference>
          <reference field="12" count="1" selected="0">
            <x v="4"/>
          </reference>
          <reference field="14" count="1" selected="0">
            <x v="37"/>
          </reference>
          <reference field="20" count="1" selected="0">
            <x v="136"/>
          </reference>
          <reference field="21" count="1">
            <x v="37"/>
          </reference>
        </references>
      </pivotArea>
    </format>
    <format dxfId="139">
      <pivotArea dataOnly="0" labelOnly="1" fieldPosition="0">
        <references count="5">
          <reference field="10" count="1" selected="0">
            <x v="11"/>
          </reference>
          <reference field="12" count="1" selected="0">
            <x v="7"/>
          </reference>
          <reference field="14" count="1" selected="0">
            <x v="45"/>
          </reference>
          <reference field="20" count="1" selected="0">
            <x v="25"/>
          </reference>
          <reference field="21" count="1">
            <x v="97"/>
          </reference>
        </references>
      </pivotArea>
    </format>
    <format dxfId="138">
      <pivotArea dataOnly="0" labelOnly="1" fieldPosition="0">
        <references count="5">
          <reference field="10" count="1" selected="0">
            <x v="11"/>
          </reference>
          <reference field="12" count="1" selected="0">
            <x v="7"/>
          </reference>
          <reference field="14" count="1" selected="0">
            <x v="45"/>
          </reference>
          <reference field="20" count="1" selected="0">
            <x v="71"/>
          </reference>
          <reference field="21" count="1">
            <x v="82"/>
          </reference>
        </references>
      </pivotArea>
    </format>
    <format dxfId="137">
      <pivotArea dataOnly="0" labelOnly="1" fieldPosition="0">
        <references count="5">
          <reference field="10" count="1" selected="0">
            <x v="11"/>
          </reference>
          <reference field="12" count="1" selected="0">
            <x v="7"/>
          </reference>
          <reference field="14" count="1" selected="0">
            <x v="45"/>
          </reference>
          <reference field="20" count="1" selected="0">
            <x v="96"/>
          </reference>
          <reference field="21" count="1">
            <x v="124"/>
          </reference>
        </references>
      </pivotArea>
    </format>
    <format dxfId="136">
      <pivotArea dataOnly="0" labelOnly="1" fieldPosition="0">
        <references count="5">
          <reference field="10" count="1" selected="0">
            <x v="11"/>
          </reference>
          <reference field="12" count="1" selected="0">
            <x v="7"/>
          </reference>
          <reference field="14" count="1" selected="0">
            <x v="45"/>
          </reference>
          <reference field="20" count="1" selected="0">
            <x v="105"/>
          </reference>
          <reference field="21" count="1">
            <x v="45"/>
          </reference>
        </references>
      </pivotArea>
    </format>
    <format dxfId="135">
      <pivotArea dataOnly="0" labelOnly="1" fieldPosition="0">
        <references count="5">
          <reference field="10" count="1" selected="0">
            <x v="12"/>
          </reference>
          <reference field="12" count="1" selected="0">
            <x v="5"/>
          </reference>
          <reference field="14" count="1" selected="0">
            <x v="2"/>
          </reference>
          <reference field="20" count="1" selected="0">
            <x v="19"/>
          </reference>
          <reference field="21" count="1">
            <x v="67"/>
          </reference>
        </references>
      </pivotArea>
    </format>
    <format dxfId="134">
      <pivotArea dataOnly="0" labelOnly="1" fieldPosition="0">
        <references count="5">
          <reference field="10" count="1" selected="0">
            <x v="12"/>
          </reference>
          <reference field="12" count="1" selected="0">
            <x v="5"/>
          </reference>
          <reference field="14" count="1" selected="0">
            <x v="2"/>
          </reference>
          <reference field="20" count="1" selected="0">
            <x v="25"/>
          </reference>
          <reference field="21" count="1">
            <x v="97"/>
          </reference>
        </references>
      </pivotArea>
    </format>
    <format dxfId="133">
      <pivotArea dataOnly="0" labelOnly="1" fieldPosition="0">
        <references count="5">
          <reference field="10" count="1" selected="0">
            <x v="12"/>
          </reference>
          <reference field="12" count="1" selected="0">
            <x v="5"/>
          </reference>
          <reference field="14" count="1" selected="0">
            <x v="2"/>
          </reference>
          <reference field="20" count="1" selected="0">
            <x v="27"/>
          </reference>
          <reference field="21" count="1">
            <x v="145"/>
          </reference>
        </references>
      </pivotArea>
    </format>
    <format dxfId="132">
      <pivotArea dataOnly="0" labelOnly="1" fieldPosition="0">
        <references count="5">
          <reference field="10" count="1" selected="0">
            <x v="12"/>
          </reference>
          <reference field="12" count="1" selected="0">
            <x v="5"/>
          </reference>
          <reference field="14" count="1" selected="0">
            <x v="2"/>
          </reference>
          <reference field="20" count="1" selected="0">
            <x v="35"/>
          </reference>
          <reference field="21" count="1">
            <x v="66"/>
          </reference>
        </references>
      </pivotArea>
    </format>
    <format dxfId="131">
      <pivotArea dataOnly="0" labelOnly="1" fieldPosition="0">
        <references count="5">
          <reference field="10" count="1" selected="0">
            <x v="12"/>
          </reference>
          <reference field="12" count="1" selected="0">
            <x v="5"/>
          </reference>
          <reference field="14" count="1" selected="0">
            <x v="2"/>
          </reference>
          <reference field="20" count="1" selected="0">
            <x v="36"/>
          </reference>
          <reference field="21" count="1">
            <x v="11"/>
          </reference>
        </references>
      </pivotArea>
    </format>
    <format dxfId="130">
      <pivotArea dataOnly="0" labelOnly="1" fieldPosition="0">
        <references count="5">
          <reference field="10" count="1" selected="0">
            <x v="12"/>
          </reference>
          <reference field="12" count="1" selected="0">
            <x v="5"/>
          </reference>
          <reference field="14" count="1" selected="0">
            <x v="2"/>
          </reference>
          <reference field="20" count="1" selected="0">
            <x v="47"/>
          </reference>
          <reference field="21" count="1">
            <x v="147"/>
          </reference>
        </references>
      </pivotArea>
    </format>
    <format dxfId="129">
      <pivotArea dataOnly="0" labelOnly="1" fieldPosition="0">
        <references count="5">
          <reference field="10" count="1" selected="0">
            <x v="12"/>
          </reference>
          <reference field="12" count="1" selected="0">
            <x v="5"/>
          </reference>
          <reference field="14" count="1" selected="0">
            <x v="2"/>
          </reference>
          <reference field="20" count="1" selected="0">
            <x v="53"/>
          </reference>
          <reference field="21" count="1">
            <x v="101"/>
          </reference>
        </references>
      </pivotArea>
    </format>
    <format dxfId="128">
      <pivotArea dataOnly="0" labelOnly="1" fieldPosition="0">
        <references count="5">
          <reference field="10" count="1" selected="0">
            <x v="12"/>
          </reference>
          <reference field="12" count="1" selected="0">
            <x v="5"/>
          </reference>
          <reference field="14" count="1" selected="0">
            <x v="2"/>
          </reference>
          <reference field="20" count="1" selected="0">
            <x v="56"/>
          </reference>
          <reference field="21" count="1">
            <x v="104"/>
          </reference>
        </references>
      </pivotArea>
    </format>
    <format dxfId="127">
      <pivotArea dataOnly="0" labelOnly="1" fieldPosition="0">
        <references count="5">
          <reference field="10" count="1" selected="0">
            <x v="12"/>
          </reference>
          <reference field="12" count="1" selected="0">
            <x v="5"/>
          </reference>
          <reference field="14" count="1" selected="0">
            <x v="2"/>
          </reference>
          <reference field="20" count="1" selected="0">
            <x v="90"/>
          </reference>
          <reference field="21" count="1">
            <x v="57"/>
          </reference>
        </references>
      </pivotArea>
    </format>
    <format dxfId="126">
      <pivotArea dataOnly="0" labelOnly="1" fieldPosition="0">
        <references count="5">
          <reference field="10" count="1" selected="0">
            <x v="12"/>
          </reference>
          <reference field="12" count="1" selected="0">
            <x v="5"/>
          </reference>
          <reference field="14" count="1" selected="0">
            <x v="2"/>
          </reference>
          <reference field="20" count="1" selected="0">
            <x v="95"/>
          </reference>
          <reference field="21" count="1">
            <x v="56"/>
          </reference>
        </references>
      </pivotArea>
    </format>
    <format dxfId="125">
      <pivotArea dataOnly="0" labelOnly="1" fieldPosition="0">
        <references count="5">
          <reference field="10" count="1" selected="0">
            <x v="12"/>
          </reference>
          <reference field="12" count="1" selected="0">
            <x v="5"/>
          </reference>
          <reference field="14" count="1" selected="0">
            <x v="2"/>
          </reference>
          <reference field="20" count="1" selected="0">
            <x v="105"/>
          </reference>
          <reference field="21" count="1">
            <x v="45"/>
          </reference>
        </references>
      </pivotArea>
    </format>
    <format dxfId="124">
      <pivotArea dataOnly="0" labelOnly="1" fieldPosition="0">
        <references count="5">
          <reference field="10" count="1" selected="0">
            <x v="12"/>
          </reference>
          <reference field="12" count="1" selected="0">
            <x v="5"/>
          </reference>
          <reference field="14" count="1" selected="0">
            <x v="2"/>
          </reference>
          <reference field="20" count="1" selected="0">
            <x v="124"/>
          </reference>
          <reference field="21" count="1">
            <x v="36"/>
          </reference>
        </references>
      </pivotArea>
    </format>
    <format dxfId="123">
      <pivotArea dataOnly="0" labelOnly="1" fieldPosition="0">
        <references count="5">
          <reference field="10" count="1" selected="0">
            <x v="12"/>
          </reference>
          <reference field="12" count="1" selected="0">
            <x v="1"/>
          </reference>
          <reference field="14" count="1" selected="0">
            <x v="3"/>
          </reference>
          <reference field="20" count="1" selected="0">
            <x v="120"/>
          </reference>
          <reference field="21" count="1">
            <x v="14"/>
          </reference>
        </references>
      </pivotArea>
    </format>
    <format dxfId="122">
      <pivotArea dataOnly="0" labelOnly="1" fieldPosition="0">
        <references count="5">
          <reference field="10" count="1" selected="0">
            <x v="12"/>
          </reference>
          <reference field="12" count="1" selected="0">
            <x v="1"/>
          </reference>
          <reference field="14" count="1" selected="0">
            <x v="20"/>
          </reference>
          <reference field="20" count="1" selected="0">
            <x v="17"/>
          </reference>
          <reference field="21" count="1">
            <x v="75"/>
          </reference>
        </references>
      </pivotArea>
    </format>
    <format dxfId="121">
      <pivotArea dataOnly="0" labelOnly="1" fieldPosition="0">
        <references count="5">
          <reference field="10" count="1" selected="0">
            <x v="12"/>
          </reference>
          <reference field="12" count="1" selected="0">
            <x v="1"/>
          </reference>
          <reference field="14" count="1" selected="0">
            <x v="20"/>
          </reference>
          <reference field="20" count="1" selected="0">
            <x v="74"/>
          </reference>
          <reference field="21" count="1">
            <x v="119"/>
          </reference>
        </references>
      </pivotArea>
    </format>
    <format dxfId="120">
      <pivotArea dataOnly="0" labelOnly="1" fieldPosition="0">
        <references count="5">
          <reference field="10" count="1" selected="0">
            <x v="12"/>
          </reference>
          <reference field="12" count="1" selected="0">
            <x v="1"/>
          </reference>
          <reference field="14" count="1" selected="0">
            <x v="20"/>
          </reference>
          <reference field="20" count="1" selected="0">
            <x v="80"/>
          </reference>
          <reference field="21" count="1">
            <x v="134"/>
          </reference>
        </references>
      </pivotArea>
    </format>
    <format dxfId="119">
      <pivotArea dataOnly="0" labelOnly="1" fieldPosition="0">
        <references count="5">
          <reference field="10" count="1" selected="0">
            <x v="12"/>
          </reference>
          <reference field="12" count="1" selected="0">
            <x v="1"/>
          </reference>
          <reference field="14" count="1" selected="0">
            <x v="20"/>
          </reference>
          <reference field="20" count="1" selected="0">
            <x v="81"/>
          </reference>
          <reference field="21" count="1">
            <x v="129"/>
          </reference>
        </references>
      </pivotArea>
    </format>
    <format dxfId="118">
      <pivotArea dataOnly="0" labelOnly="1" fieldPosition="0">
        <references count="5">
          <reference field="10" count="1" selected="0">
            <x v="12"/>
          </reference>
          <reference field="12" count="1" selected="0">
            <x v="1"/>
          </reference>
          <reference field="14" count="1" selected="0">
            <x v="20"/>
          </reference>
          <reference field="20" count="1" selected="0">
            <x v="101"/>
          </reference>
          <reference field="21" count="1">
            <x v="90"/>
          </reference>
        </references>
      </pivotArea>
    </format>
    <format dxfId="117">
      <pivotArea dataOnly="0" labelOnly="1" fieldPosition="0">
        <references count="5">
          <reference field="10" count="1" selected="0">
            <x v="12"/>
          </reference>
          <reference field="12" count="1" selected="0">
            <x v="1"/>
          </reference>
          <reference field="14" count="1" selected="0">
            <x v="20"/>
          </reference>
          <reference field="20" count="1" selected="0">
            <x v="103"/>
          </reference>
          <reference field="21" count="1">
            <x v="148"/>
          </reference>
        </references>
      </pivotArea>
    </format>
    <format dxfId="116">
      <pivotArea dataOnly="0" labelOnly="1" fieldPosition="0">
        <references count="5">
          <reference field="10" count="1" selected="0">
            <x v="12"/>
          </reference>
          <reference field="12" count="1" selected="0">
            <x v="1"/>
          </reference>
          <reference field="14" count="1" selected="0">
            <x v="20"/>
          </reference>
          <reference field="20" count="1" selected="0">
            <x v="104"/>
          </reference>
          <reference field="21" count="1">
            <x v="89"/>
          </reference>
        </references>
      </pivotArea>
    </format>
    <format dxfId="115">
      <pivotArea dataOnly="0" labelOnly="1" fieldPosition="0">
        <references count="5">
          <reference field="10" count="1" selected="0">
            <x v="12"/>
          </reference>
          <reference field="12" count="1" selected="0">
            <x v="1"/>
          </reference>
          <reference field="14" count="1" selected="0">
            <x v="20"/>
          </reference>
          <reference field="20" count="1" selected="0">
            <x v="105"/>
          </reference>
          <reference field="21" count="1">
            <x v="45"/>
          </reference>
        </references>
      </pivotArea>
    </format>
    <format dxfId="114">
      <pivotArea dataOnly="0" labelOnly="1" fieldPosition="0">
        <references count="5">
          <reference field="10" count="1" selected="0">
            <x v="12"/>
          </reference>
          <reference field="12" count="1" selected="0">
            <x v="1"/>
          </reference>
          <reference field="14" count="1" selected="0">
            <x v="20"/>
          </reference>
          <reference field="20" count="1" selected="0">
            <x v="108"/>
          </reference>
          <reference field="21" count="1">
            <x v="52"/>
          </reference>
        </references>
      </pivotArea>
    </format>
    <format dxfId="113">
      <pivotArea dataOnly="0" labelOnly="1" fieldPosition="0">
        <references count="5">
          <reference field="10" count="1" selected="0">
            <x v="12"/>
          </reference>
          <reference field="12" count="1" selected="0">
            <x v="1"/>
          </reference>
          <reference field="14" count="1" selected="0">
            <x v="20"/>
          </reference>
          <reference field="20" count="1" selected="0">
            <x v="124"/>
          </reference>
          <reference field="21" count="1">
            <x v="36"/>
          </reference>
        </references>
      </pivotArea>
    </format>
    <format dxfId="112">
      <pivotArea dataOnly="0" labelOnly="1" fieldPosition="0">
        <references count="5">
          <reference field="10" count="1" selected="0">
            <x v="12"/>
          </reference>
          <reference field="12" count="1" selected="0">
            <x v="1"/>
          </reference>
          <reference field="14" count="1" selected="0">
            <x v="20"/>
          </reference>
          <reference field="20" count="1" selected="0">
            <x v="141"/>
          </reference>
          <reference field="21" count="1">
            <x v="142"/>
          </reference>
        </references>
      </pivotArea>
    </format>
    <format dxfId="111">
      <pivotArea dataOnly="0" labelOnly="1" fieldPosition="0">
        <references count="5">
          <reference field="10" count="1" selected="0">
            <x v="12"/>
          </reference>
          <reference field="12" count="1" selected="0">
            <x v="5"/>
          </reference>
          <reference field="14" count="1" selected="0">
            <x v="25"/>
          </reference>
          <reference field="20" count="1" selected="0">
            <x v="41"/>
          </reference>
          <reference field="21" count="1">
            <x v="78"/>
          </reference>
        </references>
      </pivotArea>
    </format>
    <format dxfId="110">
      <pivotArea dataOnly="0" labelOnly="1" fieldPosition="0">
        <references count="5">
          <reference field="10" count="1" selected="0">
            <x v="12"/>
          </reference>
          <reference field="12" count="1" selected="0">
            <x v="5"/>
          </reference>
          <reference field="14" count="1" selected="0">
            <x v="25"/>
          </reference>
          <reference field="20" count="1" selected="0">
            <x v="42"/>
          </reference>
          <reference field="21" count="1">
            <x v="74"/>
          </reference>
        </references>
      </pivotArea>
    </format>
    <format dxfId="109">
      <pivotArea dataOnly="0" labelOnly="1" fieldPosition="0">
        <references count="5">
          <reference field="10" count="1" selected="0">
            <x v="12"/>
          </reference>
          <reference field="12" count="1" selected="0">
            <x v="5"/>
          </reference>
          <reference field="14" count="1" selected="0">
            <x v="25"/>
          </reference>
          <reference field="20" count="1" selected="0">
            <x v="48"/>
          </reference>
          <reference field="21" count="1">
            <x v="94"/>
          </reference>
        </references>
      </pivotArea>
    </format>
    <format dxfId="108">
      <pivotArea dataOnly="0" labelOnly="1" fieldPosition="0">
        <references count="5">
          <reference field="10" count="1" selected="0">
            <x v="12"/>
          </reference>
          <reference field="12" count="1" selected="0">
            <x v="5"/>
          </reference>
          <reference field="14" count="1" selected="0">
            <x v="25"/>
          </reference>
          <reference field="20" count="1" selected="0">
            <x v="52"/>
          </reference>
          <reference field="21" count="1">
            <x v="47"/>
          </reference>
        </references>
      </pivotArea>
    </format>
    <format dxfId="107">
      <pivotArea dataOnly="0" labelOnly="1" fieldPosition="0">
        <references count="5">
          <reference field="10" count="1" selected="0">
            <x v="12"/>
          </reference>
          <reference field="12" count="1" selected="0">
            <x v="5"/>
          </reference>
          <reference field="14" count="1" selected="0">
            <x v="25"/>
          </reference>
          <reference field="20" count="1" selected="0">
            <x v="136"/>
          </reference>
          <reference field="21" count="1">
            <x v="37"/>
          </reference>
        </references>
      </pivotArea>
    </format>
    <format dxfId="106">
      <pivotArea dataOnly="0" labelOnly="1" fieldPosition="0">
        <references count="5">
          <reference field="10" count="1" selected="0">
            <x v="12"/>
          </reference>
          <reference field="12" count="1" selected="0">
            <x v="5"/>
          </reference>
          <reference field="14" count="1" selected="0">
            <x v="25"/>
          </reference>
          <reference field="20" count="1" selected="0">
            <x v="139"/>
          </reference>
          <reference field="21" count="1">
            <x v="83"/>
          </reference>
        </references>
      </pivotArea>
    </format>
    <format dxfId="105">
      <pivotArea dataOnly="0" labelOnly="1" fieldPosition="0">
        <references count="5">
          <reference field="10" count="1" selected="0">
            <x v="12"/>
          </reference>
          <reference field="12" count="1" selected="0">
            <x v="1"/>
          </reference>
          <reference field="14" count="1" selected="0">
            <x v="26"/>
          </reference>
          <reference field="20" count="1" selected="0">
            <x v="23"/>
          </reference>
          <reference field="21" count="1">
            <x v="71"/>
          </reference>
        </references>
      </pivotArea>
    </format>
    <format dxfId="104">
      <pivotArea dataOnly="0" labelOnly="1" fieldPosition="0">
        <references count="5">
          <reference field="10" count="1" selected="0">
            <x v="12"/>
          </reference>
          <reference field="12" count="1" selected="0">
            <x v="1"/>
          </reference>
          <reference field="14" count="1" selected="0">
            <x v="26"/>
          </reference>
          <reference field="20" count="1" selected="0">
            <x v="30"/>
          </reference>
          <reference field="21" count="1">
            <x v="98"/>
          </reference>
        </references>
      </pivotArea>
    </format>
    <format dxfId="103">
      <pivotArea dataOnly="0" labelOnly="1" fieldPosition="0">
        <references count="5">
          <reference field="10" count="1" selected="0">
            <x v="12"/>
          </reference>
          <reference field="12" count="1" selected="0">
            <x v="1"/>
          </reference>
          <reference field="14" count="1" selected="0">
            <x v="26"/>
          </reference>
          <reference field="20" count="1" selected="0">
            <x v="31"/>
          </reference>
          <reference field="21" count="1">
            <x v="19"/>
          </reference>
        </references>
      </pivotArea>
    </format>
    <format dxfId="102">
      <pivotArea dataOnly="0" labelOnly="1" fieldPosition="0">
        <references count="5">
          <reference field="10" count="1" selected="0">
            <x v="12"/>
          </reference>
          <reference field="12" count="1" selected="0">
            <x v="1"/>
          </reference>
          <reference field="14" count="1" selected="0">
            <x v="26"/>
          </reference>
          <reference field="20" count="1" selected="0">
            <x v="33"/>
          </reference>
          <reference field="21" count="1">
            <x v="61"/>
          </reference>
        </references>
      </pivotArea>
    </format>
    <format dxfId="101">
      <pivotArea dataOnly="0" labelOnly="1" fieldPosition="0">
        <references count="5">
          <reference field="10" count="1" selected="0">
            <x v="12"/>
          </reference>
          <reference field="12" count="1" selected="0">
            <x v="1"/>
          </reference>
          <reference field="14" count="1" selected="0">
            <x v="26"/>
          </reference>
          <reference field="20" count="1" selected="0">
            <x v="36"/>
          </reference>
          <reference field="21" count="1">
            <x v="11"/>
          </reference>
        </references>
      </pivotArea>
    </format>
    <format dxfId="100">
      <pivotArea dataOnly="0" labelOnly="1" fieldPosition="0">
        <references count="5">
          <reference field="10" count="1" selected="0">
            <x v="12"/>
          </reference>
          <reference field="12" count="1" selected="0">
            <x v="1"/>
          </reference>
          <reference field="14" count="1" selected="0">
            <x v="26"/>
          </reference>
          <reference field="20" count="1" selected="0">
            <x v="38"/>
          </reference>
          <reference field="21" count="1">
            <x v="85"/>
          </reference>
        </references>
      </pivotArea>
    </format>
    <format dxfId="99">
      <pivotArea dataOnly="0" labelOnly="1" fieldPosition="0">
        <references count="5">
          <reference field="10" count="1" selected="0">
            <x v="12"/>
          </reference>
          <reference field="12" count="1" selected="0">
            <x v="1"/>
          </reference>
          <reference field="14" count="1" selected="0">
            <x v="26"/>
          </reference>
          <reference field="20" count="1" selected="0">
            <x v="46"/>
          </reference>
          <reference field="21" count="1">
            <x v="20"/>
          </reference>
        </references>
      </pivotArea>
    </format>
    <format dxfId="98">
      <pivotArea dataOnly="0" labelOnly="1" fieldPosition="0">
        <references count="5">
          <reference field="10" count="1" selected="0">
            <x v="12"/>
          </reference>
          <reference field="12" count="1" selected="0">
            <x v="1"/>
          </reference>
          <reference field="14" count="1" selected="0">
            <x v="26"/>
          </reference>
          <reference field="20" count="1" selected="0">
            <x v="48"/>
          </reference>
          <reference field="21" count="1">
            <x v="94"/>
          </reference>
        </references>
      </pivotArea>
    </format>
    <format dxfId="97">
      <pivotArea dataOnly="0" labelOnly="1" fieldPosition="0">
        <references count="5">
          <reference field="10" count="1" selected="0">
            <x v="12"/>
          </reference>
          <reference field="12" count="1" selected="0">
            <x v="1"/>
          </reference>
          <reference field="14" count="1" selected="0">
            <x v="26"/>
          </reference>
          <reference field="20" count="1" selected="0">
            <x v="69"/>
          </reference>
          <reference field="21" count="1">
            <x v="6"/>
          </reference>
        </references>
      </pivotArea>
    </format>
    <format dxfId="96">
      <pivotArea dataOnly="0" labelOnly="1" fieldPosition="0">
        <references count="5">
          <reference field="10" count="1" selected="0">
            <x v="12"/>
          </reference>
          <reference field="12" count="1" selected="0">
            <x v="1"/>
          </reference>
          <reference field="14" count="1" selected="0">
            <x v="26"/>
          </reference>
          <reference field="20" count="1" selected="0">
            <x v="80"/>
          </reference>
          <reference field="21" count="1">
            <x v="134"/>
          </reference>
        </references>
      </pivotArea>
    </format>
    <format dxfId="95">
      <pivotArea dataOnly="0" labelOnly="1" fieldPosition="0">
        <references count="5">
          <reference field="10" count="1" selected="0">
            <x v="12"/>
          </reference>
          <reference field="12" count="1" selected="0">
            <x v="1"/>
          </reference>
          <reference field="14" count="1" selected="0">
            <x v="26"/>
          </reference>
          <reference field="20" count="1" selected="0">
            <x v="105"/>
          </reference>
          <reference field="21" count="1">
            <x v="45"/>
          </reference>
        </references>
      </pivotArea>
    </format>
    <format dxfId="94">
      <pivotArea dataOnly="0" labelOnly="1" fieldPosition="0">
        <references count="5">
          <reference field="10" count="1" selected="0">
            <x v="12"/>
          </reference>
          <reference field="12" count="1" selected="0">
            <x v="1"/>
          </reference>
          <reference field="14" count="1" selected="0">
            <x v="27"/>
          </reference>
          <reference field="20" count="1" selected="0">
            <x v="121"/>
          </reference>
          <reference field="21" count="1">
            <x v="12"/>
          </reference>
        </references>
      </pivotArea>
    </format>
    <format dxfId="93">
      <pivotArea dataOnly="0" labelOnly="1" fieldPosition="0">
        <references count="5">
          <reference field="10" count="1" selected="0">
            <x v="12"/>
          </reference>
          <reference field="12" count="1" selected="0">
            <x v="1"/>
          </reference>
          <reference field="14" count="1" selected="0">
            <x v="35"/>
          </reference>
          <reference field="20" count="1" selected="0">
            <x v="80"/>
          </reference>
          <reference field="21" count="1">
            <x v="134"/>
          </reference>
        </references>
      </pivotArea>
    </format>
    <format dxfId="92">
      <pivotArea dataOnly="0" labelOnly="1" fieldPosition="0">
        <references count="5">
          <reference field="10" count="1" selected="0">
            <x v="12"/>
          </reference>
          <reference field="12" count="1" selected="0">
            <x v="1"/>
          </reference>
          <reference field="14" count="1" selected="0">
            <x v="35"/>
          </reference>
          <reference field="20" count="1" selected="0">
            <x v="117"/>
          </reference>
          <reference field="21" count="1">
            <x v="15"/>
          </reference>
        </references>
      </pivotArea>
    </format>
    <format dxfId="91">
      <pivotArea dataOnly="0" labelOnly="1" fieldPosition="0">
        <references count="5">
          <reference field="10" count="1" selected="0">
            <x v="12"/>
          </reference>
          <reference field="12" count="1" selected="0">
            <x v="1"/>
          </reference>
          <reference field="14" count="1" selected="0">
            <x v="39"/>
          </reference>
          <reference field="20" count="1" selected="0">
            <x v="17"/>
          </reference>
          <reference field="21" count="1">
            <x v="75"/>
          </reference>
        </references>
      </pivotArea>
    </format>
    <format dxfId="90">
      <pivotArea dataOnly="0" labelOnly="1" fieldPosition="0">
        <references count="5">
          <reference field="10" count="1" selected="0">
            <x v="12"/>
          </reference>
          <reference field="12" count="1" selected="0">
            <x v="1"/>
          </reference>
          <reference field="14" count="1" selected="0">
            <x v="39"/>
          </reference>
          <reference field="20" count="1" selected="0">
            <x v="18"/>
          </reference>
          <reference field="21" count="1">
            <x v="72"/>
          </reference>
        </references>
      </pivotArea>
    </format>
    <format dxfId="89">
      <pivotArea dataOnly="0" labelOnly="1" fieldPosition="0">
        <references count="5">
          <reference field="10" count="1" selected="0">
            <x v="12"/>
          </reference>
          <reference field="12" count="1" selected="0">
            <x v="1"/>
          </reference>
          <reference field="14" count="1" selected="0">
            <x v="39"/>
          </reference>
          <reference field="20" count="1" selected="0">
            <x v="22"/>
          </reference>
          <reference field="21" count="1">
            <x v="65"/>
          </reference>
        </references>
      </pivotArea>
    </format>
    <format dxfId="88">
      <pivotArea dataOnly="0" labelOnly="1" fieldPosition="0">
        <references count="5">
          <reference field="10" count="1" selected="0">
            <x v="12"/>
          </reference>
          <reference field="12" count="1" selected="0">
            <x v="1"/>
          </reference>
          <reference field="14" count="1" selected="0">
            <x v="39"/>
          </reference>
          <reference field="20" count="1" selected="0">
            <x v="38"/>
          </reference>
          <reference field="21" count="1">
            <x v="85"/>
          </reference>
        </references>
      </pivotArea>
    </format>
    <format dxfId="87">
      <pivotArea dataOnly="0" labelOnly="1" fieldPosition="0">
        <references count="5">
          <reference field="10" count="1" selected="0">
            <x v="12"/>
          </reference>
          <reference field="12" count="1" selected="0">
            <x v="1"/>
          </reference>
          <reference field="14" count="1" selected="0">
            <x v="39"/>
          </reference>
          <reference field="20" count="1" selected="0">
            <x v="48"/>
          </reference>
          <reference field="21" count="1">
            <x v="94"/>
          </reference>
        </references>
      </pivotArea>
    </format>
    <format dxfId="86">
      <pivotArea dataOnly="0" labelOnly="1" fieldPosition="0">
        <references count="5">
          <reference field="10" count="1" selected="0">
            <x v="12"/>
          </reference>
          <reference field="12" count="1" selected="0">
            <x v="1"/>
          </reference>
          <reference field="14" count="1" selected="0">
            <x v="39"/>
          </reference>
          <reference field="20" count="1" selected="0">
            <x v="52"/>
          </reference>
          <reference field="21" count="1">
            <x v="47"/>
          </reference>
        </references>
      </pivotArea>
    </format>
    <format dxfId="85">
      <pivotArea dataOnly="0" labelOnly="1" fieldPosition="0">
        <references count="5">
          <reference field="10" count="1" selected="0">
            <x v="12"/>
          </reference>
          <reference field="12" count="1" selected="0">
            <x v="1"/>
          </reference>
          <reference field="14" count="1" selected="0">
            <x v="39"/>
          </reference>
          <reference field="20" count="1" selected="0">
            <x v="80"/>
          </reference>
          <reference field="21" count="1">
            <x v="134"/>
          </reference>
        </references>
      </pivotArea>
    </format>
    <format dxfId="84">
      <pivotArea dataOnly="0" labelOnly="1" fieldPosition="0">
        <references count="5">
          <reference field="10" count="1" selected="0">
            <x v="12"/>
          </reference>
          <reference field="12" count="1" selected="0">
            <x v="1"/>
          </reference>
          <reference field="14" count="1" selected="0">
            <x v="39"/>
          </reference>
          <reference field="20" count="1" selected="0">
            <x v="117"/>
          </reference>
          <reference field="21" count="1">
            <x v="15"/>
          </reference>
        </references>
      </pivotArea>
    </format>
    <format dxfId="83">
      <pivotArea dataOnly="0" labelOnly="1" fieldPosition="0">
        <references count="5">
          <reference field="10" count="1" selected="0">
            <x v="12"/>
          </reference>
          <reference field="12" count="1" selected="0">
            <x v="1"/>
          </reference>
          <reference field="14" count="1" selected="0">
            <x v="39"/>
          </reference>
          <reference field="20" count="1" selected="0">
            <x v="122"/>
          </reference>
          <reference field="21" count="1">
            <x v="79"/>
          </reference>
        </references>
      </pivotArea>
    </format>
    <format dxfId="82">
      <pivotArea dataOnly="0" labelOnly="1" fieldPosition="0">
        <references count="5">
          <reference field="10" count="1" selected="0">
            <x v="12"/>
          </reference>
          <reference field="12" count="1" selected="0">
            <x v="1"/>
          </reference>
          <reference field="14" count="1" selected="0">
            <x v="39"/>
          </reference>
          <reference field="20" count="1" selected="0">
            <x v="136"/>
          </reference>
          <reference field="21" count="1">
            <x v="37"/>
          </reference>
        </references>
      </pivotArea>
    </format>
    <format dxfId="81">
      <pivotArea dataOnly="0" labelOnly="1" fieldPosition="0">
        <references count="5">
          <reference field="10" count="1" selected="0">
            <x v="12"/>
          </reference>
          <reference field="12" count="1" selected="0">
            <x v="1"/>
          </reference>
          <reference field="14" count="1" selected="0">
            <x v="39"/>
          </reference>
          <reference field="20" count="1" selected="0">
            <x v="138"/>
          </reference>
          <reference field="21" count="1">
            <x v="48"/>
          </reference>
        </references>
      </pivotArea>
    </format>
    <format dxfId="80">
      <pivotArea dataOnly="0" labelOnly="1" fieldPosition="0">
        <references count="5">
          <reference field="10" count="1" selected="0">
            <x v="12"/>
          </reference>
          <reference field="12" count="1" selected="0">
            <x v="1"/>
          </reference>
          <reference field="14" count="1" selected="0">
            <x v="44"/>
          </reference>
          <reference field="20" count="1" selected="0">
            <x v="17"/>
          </reference>
          <reference field="21" count="1">
            <x v="75"/>
          </reference>
        </references>
      </pivotArea>
    </format>
    <format dxfId="79">
      <pivotArea dataOnly="0" labelOnly="1" fieldPosition="0">
        <references count="5">
          <reference field="10" count="1" selected="0">
            <x v="12"/>
          </reference>
          <reference field="12" count="1" selected="0">
            <x v="1"/>
          </reference>
          <reference field="14" count="1" selected="0">
            <x v="44"/>
          </reference>
          <reference field="20" count="1" selected="0">
            <x v="18"/>
          </reference>
          <reference field="21" count="1">
            <x v="72"/>
          </reference>
        </references>
      </pivotArea>
    </format>
    <format dxfId="78">
      <pivotArea dataOnly="0" labelOnly="1" fieldPosition="0">
        <references count="5">
          <reference field="10" count="1" selected="0">
            <x v="12"/>
          </reference>
          <reference field="12" count="1" selected="0">
            <x v="1"/>
          </reference>
          <reference field="14" count="1" selected="0">
            <x v="44"/>
          </reference>
          <reference field="20" count="1" selected="0">
            <x v="20"/>
          </reference>
          <reference field="21" count="1">
            <x v="76"/>
          </reference>
        </references>
      </pivotArea>
    </format>
    <format dxfId="77">
      <pivotArea dataOnly="0" labelOnly="1" fieldPosition="0">
        <references count="5">
          <reference field="10" count="1" selected="0">
            <x v="12"/>
          </reference>
          <reference field="12" count="1" selected="0">
            <x v="1"/>
          </reference>
          <reference field="14" count="1" selected="0">
            <x v="44"/>
          </reference>
          <reference field="20" count="1" selected="0">
            <x v="22"/>
          </reference>
          <reference field="21" count="1">
            <x v="65"/>
          </reference>
        </references>
      </pivotArea>
    </format>
    <format dxfId="76">
      <pivotArea dataOnly="0" labelOnly="1" fieldPosition="0">
        <references count="5">
          <reference field="10" count="1" selected="0">
            <x v="12"/>
          </reference>
          <reference field="12" count="1" selected="0">
            <x v="1"/>
          </reference>
          <reference field="14" count="1" selected="0">
            <x v="44"/>
          </reference>
          <reference field="20" count="1" selected="0">
            <x v="38"/>
          </reference>
          <reference field="21" count="1">
            <x v="85"/>
          </reference>
        </references>
      </pivotArea>
    </format>
    <format dxfId="75">
      <pivotArea dataOnly="0" labelOnly="1" fieldPosition="0">
        <references count="5">
          <reference field="10" count="1" selected="0">
            <x v="12"/>
          </reference>
          <reference field="12" count="1" selected="0">
            <x v="1"/>
          </reference>
          <reference field="14" count="1" selected="0">
            <x v="44"/>
          </reference>
          <reference field="20" count="1" selected="0">
            <x v="49"/>
          </reference>
          <reference field="21" count="1">
            <x v="10"/>
          </reference>
        </references>
      </pivotArea>
    </format>
    <format dxfId="74">
      <pivotArea dataOnly="0" labelOnly="1" fieldPosition="0">
        <references count="5">
          <reference field="10" count="1" selected="0">
            <x v="12"/>
          </reference>
          <reference field="12" count="1" selected="0">
            <x v="1"/>
          </reference>
          <reference field="14" count="1" selected="0">
            <x v="44"/>
          </reference>
          <reference field="20" count="1" selected="0">
            <x v="52"/>
          </reference>
          <reference field="21" count="1">
            <x v="47"/>
          </reference>
        </references>
      </pivotArea>
    </format>
    <format dxfId="73">
      <pivotArea dataOnly="0" labelOnly="1" fieldPosition="0">
        <references count="5">
          <reference field="10" count="1" selected="0">
            <x v="12"/>
          </reference>
          <reference field="12" count="1" selected="0">
            <x v="1"/>
          </reference>
          <reference field="14" count="1" selected="0">
            <x v="44"/>
          </reference>
          <reference field="20" count="1" selected="0">
            <x v="53"/>
          </reference>
          <reference field="21" count="1">
            <x v="101"/>
          </reference>
        </references>
      </pivotArea>
    </format>
    <format dxfId="72">
      <pivotArea dataOnly="0" labelOnly="1" fieldPosition="0">
        <references count="5">
          <reference field="10" count="1" selected="0">
            <x v="12"/>
          </reference>
          <reference field="12" count="1" selected="0">
            <x v="1"/>
          </reference>
          <reference field="14" count="1" selected="0">
            <x v="44"/>
          </reference>
          <reference field="20" count="1" selected="0">
            <x v="79"/>
          </reference>
          <reference field="21" count="1">
            <x v="128"/>
          </reference>
        </references>
      </pivotArea>
    </format>
    <format dxfId="71">
      <pivotArea dataOnly="0" labelOnly="1" fieldPosition="0">
        <references count="5">
          <reference field="10" count="1" selected="0">
            <x v="12"/>
          </reference>
          <reference field="12" count="1" selected="0">
            <x v="1"/>
          </reference>
          <reference field="14" count="1" selected="0">
            <x v="44"/>
          </reference>
          <reference field="20" count="1" selected="0">
            <x v="80"/>
          </reference>
          <reference field="21" count="1">
            <x v="134"/>
          </reference>
        </references>
      </pivotArea>
    </format>
    <format dxfId="70">
      <pivotArea dataOnly="0" labelOnly="1" fieldPosition="0">
        <references count="5">
          <reference field="10" count="1" selected="0">
            <x v="12"/>
          </reference>
          <reference field="12" count="1" selected="0">
            <x v="1"/>
          </reference>
          <reference field="14" count="1" selected="0">
            <x v="44"/>
          </reference>
          <reference field="20" count="1" selected="0">
            <x v="105"/>
          </reference>
          <reference field="21" count="1">
            <x v="45"/>
          </reference>
        </references>
      </pivotArea>
    </format>
    <format dxfId="69">
      <pivotArea dataOnly="0" labelOnly="1" fieldPosition="0">
        <references count="5">
          <reference field="10" count="1" selected="0">
            <x v="12"/>
          </reference>
          <reference field="12" count="1" selected="0">
            <x v="1"/>
          </reference>
          <reference field="14" count="1" selected="0">
            <x v="44"/>
          </reference>
          <reference field="20" count="1" selected="0">
            <x v="125"/>
          </reference>
          <reference field="21" count="1">
            <x v="86"/>
          </reference>
        </references>
      </pivotArea>
    </format>
    <format dxfId="68">
      <pivotArea dataOnly="0" labelOnly="1" fieldPosition="0">
        <references count="5">
          <reference field="10" count="1" selected="0">
            <x v="12"/>
          </reference>
          <reference field="12" count="1" selected="0">
            <x v="1"/>
          </reference>
          <reference field="14" count="1" selected="0">
            <x v="44"/>
          </reference>
          <reference field="20" count="1" selected="0">
            <x v="127"/>
          </reference>
          <reference field="21" count="1">
            <x v="18"/>
          </reference>
        </references>
      </pivotArea>
    </format>
    <format dxfId="67">
      <pivotArea dataOnly="0" labelOnly="1" fieldPosition="0">
        <references count="5">
          <reference field="10" count="1" selected="0">
            <x v="12"/>
          </reference>
          <reference field="12" count="1" selected="0">
            <x v="1"/>
          </reference>
          <reference field="14" count="1" selected="0">
            <x v="44"/>
          </reference>
          <reference field="20" count="1" selected="0">
            <x v="136"/>
          </reference>
          <reference field="21" count="1">
            <x v="37"/>
          </reference>
        </references>
      </pivotArea>
    </format>
    <format dxfId="66">
      <pivotArea dataOnly="0" labelOnly="1" fieldPosition="0">
        <references count="5">
          <reference field="10" count="1" selected="0">
            <x v="12"/>
          </reference>
          <reference field="12" count="1" selected="0">
            <x v="1"/>
          </reference>
          <reference field="14" count="1" selected="0">
            <x v="44"/>
          </reference>
          <reference field="20" count="1" selected="0">
            <x v="138"/>
          </reference>
          <reference field="21" count="1">
            <x v="48"/>
          </reference>
        </references>
      </pivotArea>
    </format>
    <format dxfId="65">
      <pivotArea dataOnly="0" labelOnly="1" fieldPosition="0">
        <references count="5">
          <reference field="10" count="1" selected="0">
            <x v="12"/>
          </reference>
          <reference field="12" count="1" selected="0">
            <x v="5"/>
          </reference>
          <reference field="14" count="1" selected="0">
            <x v="49"/>
          </reference>
          <reference field="20" count="1" selected="0">
            <x v="69"/>
          </reference>
          <reference field="21" count="1">
            <x v="6"/>
          </reference>
        </references>
      </pivotArea>
    </format>
    <format dxfId="64">
      <pivotArea dataOnly="0" labelOnly="1" fieldPosition="0">
        <references count="5">
          <reference field="10" count="1" selected="0">
            <x v="12"/>
          </reference>
          <reference field="12" count="1" selected="0">
            <x v="1"/>
          </reference>
          <reference field="14" count="1" selected="0">
            <x v="55"/>
          </reference>
          <reference field="20" count="1" selected="0">
            <x v="117"/>
          </reference>
          <reference field="21" count="1">
            <x v="15"/>
          </reference>
        </references>
      </pivotArea>
    </format>
    <format dxfId="63">
      <pivotArea dataOnly="0" labelOnly="1" fieldPosition="0">
        <references count="5">
          <reference field="10" count="1" selected="0">
            <x v="13"/>
          </reference>
          <reference field="12" count="1" selected="0">
            <x v="1"/>
          </reference>
          <reference field="14" count="1" selected="0">
            <x v="18"/>
          </reference>
          <reference field="20" count="1" selected="0">
            <x v="25"/>
          </reference>
          <reference field="21" count="1">
            <x v="97"/>
          </reference>
        </references>
      </pivotArea>
    </format>
    <format dxfId="62">
      <pivotArea dataOnly="0" labelOnly="1" fieldPosition="0">
        <references count="5">
          <reference field="10" count="1" selected="0">
            <x v="13"/>
          </reference>
          <reference field="12" count="1" selected="0">
            <x v="1"/>
          </reference>
          <reference field="14" count="1" selected="0">
            <x v="18"/>
          </reference>
          <reference field="20" count="1" selected="0">
            <x v="38"/>
          </reference>
          <reference field="21" count="1">
            <x v="85"/>
          </reference>
        </references>
      </pivotArea>
    </format>
    <format dxfId="61">
      <pivotArea dataOnly="0" labelOnly="1" fieldPosition="0">
        <references count="5">
          <reference field="10" count="1" selected="0">
            <x v="13"/>
          </reference>
          <reference field="12" count="1" selected="0">
            <x v="1"/>
          </reference>
          <reference field="14" count="1" selected="0">
            <x v="18"/>
          </reference>
          <reference field="20" count="1" selected="0">
            <x v="48"/>
          </reference>
          <reference field="21" count="1">
            <x v="94"/>
          </reference>
        </references>
      </pivotArea>
    </format>
    <format dxfId="60">
      <pivotArea dataOnly="0" labelOnly="1" fieldPosition="0">
        <references count="5">
          <reference field="10" count="1" selected="0">
            <x v="13"/>
          </reference>
          <reference field="12" count="1" selected="0">
            <x v="1"/>
          </reference>
          <reference field="14" count="1" selected="0">
            <x v="18"/>
          </reference>
          <reference field="20" count="1" selected="0">
            <x v="72"/>
          </reference>
          <reference field="21" count="1">
            <x v="132"/>
          </reference>
        </references>
      </pivotArea>
    </format>
    <format dxfId="59">
      <pivotArea dataOnly="0" labelOnly="1" fieldPosition="0">
        <references count="5">
          <reference field="10" count="1" selected="0">
            <x v="13"/>
          </reference>
          <reference field="12" count="1" selected="0">
            <x v="1"/>
          </reference>
          <reference field="14" count="1" selected="0">
            <x v="18"/>
          </reference>
          <reference field="20" count="1" selected="0">
            <x v="90"/>
          </reference>
          <reference field="21" count="1">
            <x v="57"/>
          </reference>
        </references>
      </pivotArea>
    </format>
    <format dxfId="58">
      <pivotArea dataOnly="0" labelOnly="1" fieldPosition="0">
        <references count="5">
          <reference field="10" count="1" selected="0">
            <x v="14"/>
          </reference>
          <reference field="12" count="1" selected="0">
            <x v="1"/>
          </reference>
          <reference field="14" count="1" selected="0">
            <x v="52"/>
          </reference>
          <reference field="20" count="1" selected="0">
            <x v="114"/>
          </reference>
          <reference field="21" count="1">
            <x v="144"/>
          </reference>
        </references>
      </pivotArea>
    </format>
    <format dxfId="57">
      <pivotArea dataOnly="0" labelOnly="1" fieldPosition="0">
        <references count="5">
          <reference field="10" count="1" selected="0">
            <x v="15"/>
          </reference>
          <reference field="12" count="1" selected="0">
            <x v="4"/>
          </reference>
          <reference field="14" count="1" selected="0">
            <x v="21"/>
          </reference>
          <reference field="20" count="1" selected="0">
            <x v="17"/>
          </reference>
          <reference field="21" count="1">
            <x v="75"/>
          </reference>
        </references>
      </pivotArea>
    </format>
    <format dxfId="56">
      <pivotArea dataOnly="0" labelOnly="1" fieldPosition="0">
        <references count="5">
          <reference field="10" count="1" selected="0">
            <x v="15"/>
          </reference>
          <reference field="12" count="1" selected="0">
            <x v="4"/>
          </reference>
          <reference field="14" count="1" selected="0">
            <x v="21"/>
          </reference>
          <reference field="20" count="1" selected="0">
            <x v="20"/>
          </reference>
          <reference field="21" count="1">
            <x v="76"/>
          </reference>
        </references>
      </pivotArea>
    </format>
    <format dxfId="55">
      <pivotArea dataOnly="0" labelOnly="1" fieldPosition="0">
        <references count="5">
          <reference field="10" count="1" selected="0">
            <x v="15"/>
          </reference>
          <reference field="12" count="1" selected="0">
            <x v="4"/>
          </reference>
          <reference field="14" count="1" selected="0">
            <x v="21"/>
          </reference>
          <reference field="20" count="1" selected="0">
            <x v="25"/>
          </reference>
          <reference field="21" count="1">
            <x v="97"/>
          </reference>
        </references>
      </pivotArea>
    </format>
    <format dxfId="54">
      <pivotArea dataOnly="0" labelOnly="1" fieldPosition="0">
        <references count="5">
          <reference field="10" count="1" selected="0">
            <x v="15"/>
          </reference>
          <reference field="12" count="1" selected="0">
            <x v="4"/>
          </reference>
          <reference field="14" count="1" selected="0">
            <x v="21"/>
          </reference>
          <reference field="20" count="1" selected="0">
            <x v="41"/>
          </reference>
          <reference field="21" count="1">
            <x v="78"/>
          </reference>
        </references>
      </pivotArea>
    </format>
    <format dxfId="53">
      <pivotArea dataOnly="0" labelOnly="1" fieldPosition="0">
        <references count="5">
          <reference field="10" count="1" selected="0">
            <x v="15"/>
          </reference>
          <reference field="12" count="1" selected="0">
            <x v="4"/>
          </reference>
          <reference field="14" count="1" selected="0">
            <x v="21"/>
          </reference>
          <reference field="20" count="1" selected="0">
            <x v="48"/>
          </reference>
          <reference field="21" count="1">
            <x v="94"/>
          </reference>
        </references>
      </pivotArea>
    </format>
    <format dxfId="52">
      <pivotArea dataOnly="0" labelOnly="1" fieldPosition="0">
        <references count="5">
          <reference field="10" count="1" selected="0">
            <x v="15"/>
          </reference>
          <reference field="12" count="1" selected="0">
            <x v="4"/>
          </reference>
          <reference field="14" count="1" selected="0">
            <x v="21"/>
          </reference>
          <reference field="20" count="1" selected="0">
            <x v="52"/>
          </reference>
          <reference field="21" count="1">
            <x v="47"/>
          </reference>
        </references>
      </pivotArea>
    </format>
    <format dxfId="51">
      <pivotArea dataOnly="0" labelOnly="1" fieldPosition="0">
        <references count="5">
          <reference field="10" count="1" selected="0">
            <x v="15"/>
          </reference>
          <reference field="12" count="1" selected="0">
            <x v="4"/>
          </reference>
          <reference field="14" count="1" selected="0">
            <x v="21"/>
          </reference>
          <reference field="20" count="1" selected="0">
            <x v="53"/>
          </reference>
          <reference field="21" count="1">
            <x v="101"/>
          </reference>
        </references>
      </pivotArea>
    </format>
    <format dxfId="50">
      <pivotArea dataOnly="0" labelOnly="1" fieldPosition="0">
        <references count="5">
          <reference field="10" count="1" selected="0">
            <x v="15"/>
          </reference>
          <reference field="12" count="1" selected="0">
            <x v="4"/>
          </reference>
          <reference field="14" count="1" selected="0">
            <x v="21"/>
          </reference>
          <reference field="20" count="1" selected="0">
            <x v="54"/>
          </reference>
          <reference field="21" count="1">
            <x v="106"/>
          </reference>
        </references>
      </pivotArea>
    </format>
    <format dxfId="49">
      <pivotArea dataOnly="0" labelOnly="1" fieldPosition="0">
        <references count="5">
          <reference field="10" count="1" selected="0">
            <x v="15"/>
          </reference>
          <reference field="12" count="1" selected="0">
            <x v="4"/>
          </reference>
          <reference field="14" count="1" selected="0">
            <x v="21"/>
          </reference>
          <reference field="20" count="1" selected="0">
            <x v="55"/>
          </reference>
          <reference field="21" count="1">
            <x v="102"/>
          </reference>
        </references>
      </pivotArea>
    </format>
    <format dxfId="48">
      <pivotArea dataOnly="0" labelOnly="1" fieldPosition="0">
        <references count="5">
          <reference field="10" count="1" selected="0">
            <x v="15"/>
          </reference>
          <reference field="12" count="1" selected="0">
            <x v="4"/>
          </reference>
          <reference field="14" count="1" selected="0">
            <x v="21"/>
          </reference>
          <reference field="20" count="1" selected="0">
            <x v="56"/>
          </reference>
          <reference field="21" count="1">
            <x v="104"/>
          </reference>
        </references>
      </pivotArea>
    </format>
    <format dxfId="47">
      <pivotArea dataOnly="0" labelOnly="1" fieldPosition="0">
        <references count="5">
          <reference field="10" count="1" selected="0">
            <x v="15"/>
          </reference>
          <reference field="12" count="1" selected="0">
            <x v="4"/>
          </reference>
          <reference field="14" count="1" selected="0">
            <x v="21"/>
          </reference>
          <reference field="20" count="1" selected="0">
            <x v="65"/>
          </reference>
          <reference field="21" count="1">
            <x v="133"/>
          </reference>
        </references>
      </pivotArea>
    </format>
    <format dxfId="46">
      <pivotArea dataOnly="0" labelOnly="1" fieldPosition="0">
        <references count="5">
          <reference field="10" count="1" selected="0">
            <x v="15"/>
          </reference>
          <reference field="12" count="1" selected="0">
            <x v="4"/>
          </reference>
          <reference field="14" count="1" selected="0">
            <x v="21"/>
          </reference>
          <reference field="20" count="1" selected="0">
            <x v="66"/>
          </reference>
          <reference field="21" count="1">
            <x v="9"/>
          </reference>
        </references>
      </pivotArea>
    </format>
    <format dxfId="45">
      <pivotArea dataOnly="0" labelOnly="1" fieldPosition="0">
        <references count="5">
          <reference field="10" count="1" selected="0">
            <x v="15"/>
          </reference>
          <reference field="12" count="1" selected="0">
            <x v="4"/>
          </reference>
          <reference field="14" count="1" selected="0">
            <x v="21"/>
          </reference>
          <reference field="20" count="1" selected="0">
            <x v="71"/>
          </reference>
          <reference field="21" count="1">
            <x v="82"/>
          </reference>
        </references>
      </pivotArea>
    </format>
    <format dxfId="44">
      <pivotArea dataOnly="0" labelOnly="1" fieldPosition="0">
        <references count="5">
          <reference field="10" count="1" selected="0">
            <x v="15"/>
          </reference>
          <reference field="12" count="1" selected="0">
            <x v="4"/>
          </reference>
          <reference field="14" count="1" selected="0">
            <x v="21"/>
          </reference>
          <reference field="20" count="1" selected="0">
            <x v="72"/>
          </reference>
          <reference field="21" count="1">
            <x v="132"/>
          </reference>
        </references>
      </pivotArea>
    </format>
    <format dxfId="43">
      <pivotArea dataOnly="0" labelOnly="1" fieldPosition="0">
        <references count="5">
          <reference field="10" count="1" selected="0">
            <x v="15"/>
          </reference>
          <reference field="12" count="1" selected="0">
            <x v="4"/>
          </reference>
          <reference field="14" count="1" selected="0">
            <x v="21"/>
          </reference>
          <reference field="20" count="1" selected="0">
            <x v="74"/>
          </reference>
          <reference field="21" count="1">
            <x v="119"/>
          </reference>
        </references>
      </pivotArea>
    </format>
    <format dxfId="42">
      <pivotArea dataOnly="0" labelOnly="1" fieldPosition="0">
        <references count="5">
          <reference field="10" count="1" selected="0">
            <x v="15"/>
          </reference>
          <reference field="12" count="1" selected="0">
            <x v="4"/>
          </reference>
          <reference field="14" count="1" selected="0">
            <x v="21"/>
          </reference>
          <reference field="20" count="1" selected="0">
            <x v="77"/>
          </reference>
          <reference field="21" count="1">
            <x v="116"/>
          </reference>
        </references>
      </pivotArea>
    </format>
    <format dxfId="41">
      <pivotArea dataOnly="0" labelOnly="1" fieldPosition="0">
        <references count="5">
          <reference field="10" count="1" selected="0">
            <x v="15"/>
          </reference>
          <reference field="12" count="1" selected="0">
            <x v="4"/>
          </reference>
          <reference field="14" count="1" selected="0">
            <x v="21"/>
          </reference>
          <reference field="20" count="1" selected="0">
            <x v="81"/>
          </reference>
          <reference field="21" count="1">
            <x v="129"/>
          </reference>
        </references>
      </pivotArea>
    </format>
    <format dxfId="40">
      <pivotArea dataOnly="0" labelOnly="1" fieldPosition="0">
        <references count="5">
          <reference field="10" count="1" selected="0">
            <x v="15"/>
          </reference>
          <reference field="12" count="1" selected="0">
            <x v="4"/>
          </reference>
          <reference field="14" count="1" selected="0">
            <x v="21"/>
          </reference>
          <reference field="20" count="1" selected="0">
            <x v="82"/>
          </reference>
          <reference field="21" count="1">
            <x v="118"/>
          </reference>
        </references>
      </pivotArea>
    </format>
    <format dxfId="39">
      <pivotArea dataOnly="0" labelOnly="1" fieldPosition="0">
        <references count="5">
          <reference field="10" count="1" selected="0">
            <x v="15"/>
          </reference>
          <reference field="12" count="1" selected="0">
            <x v="4"/>
          </reference>
          <reference field="14" count="1" selected="0">
            <x v="21"/>
          </reference>
          <reference field="20" count="1" selected="0">
            <x v="83"/>
          </reference>
          <reference field="21" count="1">
            <x v="126"/>
          </reference>
        </references>
      </pivotArea>
    </format>
    <format dxfId="38">
      <pivotArea dataOnly="0" labelOnly="1" fieldPosition="0">
        <references count="5">
          <reference field="10" count="1" selected="0">
            <x v="15"/>
          </reference>
          <reference field="12" count="1" selected="0">
            <x v="4"/>
          </reference>
          <reference field="14" count="1" selected="0">
            <x v="21"/>
          </reference>
          <reference field="20" count="1" selected="0">
            <x v="89"/>
          </reference>
          <reference field="21" count="1">
            <x v="23"/>
          </reference>
        </references>
      </pivotArea>
    </format>
    <format dxfId="37">
      <pivotArea dataOnly="0" labelOnly="1" fieldPosition="0">
        <references count="5">
          <reference field="10" count="1" selected="0">
            <x v="15"/>
          </reference>
          <reference field="12" count="1" selected="0">
            <x v="4"/>
          </reference>
          <reference field="14" count="1" selected="0">
            <x v="21"/>
          </reference>
          <reference field="20" count="1" selected="0">
            <x v="101"/>
          </reference>
          <reference field="21" count="1">
            <x v="90"/>
          </reference>
        </references>
      </pivotArea>
    </format>
    <format dxfId="36">
      <pivotArea dataOnly="0" labelOnly="1" fieldPosition="0">
        <references count="5">
          <reference field="10" count="1" selected="0">
            <x v="15"/>
          </reference>
          <reference field="12" count="1" selected="0">
            <x v="4"/>
          </reference>
          <reference field="14" count="1" selected="0">
            <x v="21"/>
          </reference>
          <reference field="20" count="1" selected="0">
            <x v="102"/>
          </reference>
          <reference field="21" count="1">
            <x v="91"/>
          </reference>
        </references>
      </pivotArea>
    </format>
    <format dxfId="35">
      <pivotArea dataOnly="0" labelOnly="1" fieldPosition="0">
        <references count="5">
          <reference field="10" count="1" selected="0">
            <x v="15"/>
          </reference>
          <reference field="12" count="1" selected="0">
            <x v="4"/>
          </reference>
          <reference field="14" count="1" selected="0">
            <x v="21"/>
          </reference>
          <reference field="20" count="1" selected="0">
            <x v="104"/>
          </reference>
          <reference field="21" count="1">
            <x v="89"/>
          </reference>
        </references>
      </pivotArea>
    </format>
    <format dxfId="34">
      <pivotArea dataOnly="0" labelOnly="1" fieldPosition="0">
        <references count="5">
          <reference field="10" count="1" selected="0">
            <x v="15"/>
          </reference>
          <reference field="12" count="1" selected="0">
            <x v="4"/>
          </reference>
          <reference field="14" count="1" selected="0">
            <x v="21"/>
          </reference>
          <reference field="20" count="1" selected="0">
            <x v="105"/>
          </reference>
          <reference field="21" count="1">
            <x v="45"/>
          </reference>
        </references>
      </pivotArea>
    </format>
    <format dxfId="33">
      <pivotArea dataOnly="0" labelOnly="1" fieldPosition="0">
        <references count="5">
          <reference field="10" count="1" selected="0">
            <x v="15"/>
          </reference>
          <reference field="12" count="1" selected="0">
            <x v="4"/>
          </reference>
          <reference field="14" count="1" selected="0">
            <x v="21"/>
          </reference>
          <reference field="20" count="1" selected="0">
            <x v="112"/>
          </reference>
          <reference field="21" count="1">
            <x v="84"/>
          </reference>
        </references>
      </pivotArea>
    </format>
    <format dxfId="32">
      <pivotArea dataOnly="0" labelOnly="1" fieldPosition="0">
        <references count="5">
          <reference field="10" count="1" selected="0">
            <x v="15"/>
          </reference>
          <reference field="12" count="1" selected="0">
            <x v="4"/>
          </reference>
          <reference field="14" count="1" selected="0">
            <x v="21"/>
          </reference>
          <reference field="20" count="1" selected="0">
            <x v="122"/>
          </reference>
          <reference field="21" count="1">
            <x v="79"/>
          </reference>
        </references>
      </pivotArea>
    </format>
    <format dxfId="31">
      <pivotArea dataOnly="0" labelOnly="1" fieldPosition="0">
        <references count="5">
          <reference field="10" count="1" selected="0">
            <x v="15"/>
          </reference>
          <reference field="12" count="1" selected="0">
            <x v="4"/>
          </reference>
          <reference field="14" count="1" selected="0">
            <x v="21"/>
          </reference>
          <reference field="20" count="1" selected="0">
            <x v="124"/>
          </reference>
          <reference field="21" count="1">
            <x v="36"/>
          </reference>
        </references>
      </pivotArea>
    </format>
    <format dxfId="30">
      <pivotArea dataOnly="0" labelOnly="1" fieldPosition="0">
        <references count="5">
          <reference field="10" count="1" selected="0">
            <x v="15"/>
          </reference>
          <reference field="12" count="1" selected="0">
            <x v="4"/>
          </reference>
          <reference field="14" count="1" selected="0">
            <x v="21"/>
          </reference>
          <reference field="20" count="1" selected="0">
            <x v="145"/>
          </reference>
          <reference field="21" count="1">
            <x v="24"/>
          </reference>
        </references>
      </pivotArea>
    </format>
    <format dxfId="29">
      <pivotArea dataOnly="0" labelOnly="1" fieldPosition="0">
        <references count="5">
          <reference field="10" count="1" selected="0">
            <x v="15"/>
          </reference>
          <reference field="12" count="1" selected="0">
            <x v="4"/>
          </reference>
          <reference field="14" count="1" selected="0">
            <x v="21"/>
          </reference>
          <reference field="20" count="1" selected="0">
            <x v="147"/>
          </reference>
          <reference field="21" count="1">
            <x v="33"/>
          </reference>
        </references>
      </pivotArea>
    </format>
    <format dxfId="28">
      <pivotArea dataOnly="0" labelOnly="1" fieldPosition="0">
        <references count="5">
          <reference field="10" count="1" selected="0">
            <x v="15"/>
          </reference>
          <reference field="12" count="1" selected="0">
            <x v="4"/>
          </reference>
          <reference field="14" count="1" selected="0">
            <x v="41"/>
          </reference>
          <reference field="20" count="1" selected="0">
            <x v="88"/>
          </reference>
          <reference field="21" count="1">
            <x v="130"/>
          </reference>
        </references>
      </pivotArea>
    </format>
    <format dxfId="27">
      <pivotArea dataOnly="0" labelOnly="1" fieldPosition="0">
        <references count="5">
          <reference field="10" count="1" selected="0">
            <x v="15"/>
          </reference>
          <reference field="12" count="1" selected="0">
            <x v="4"/>
          </reference>
          <reference field="14" count="1" selected="0">
            <x v="41"/>
          </reference>
          <reference field="20" count="1" selected="0">
            <x v="107"/>
          </reference>
          <reference field="21" count="1">
            <x v="107"/>
          </reference>
        </references>
      </pivotArea>
    </format>
    <format dxfId="26">
      <pivotArea dataOnly="0" labelOnly="1" fieldPosition="0">
        <references count="5">
          <reference field="10" count="1" selected="0">
            <x v="15"/>
          </reference>
          <reference field="12" count="1" selected="0">
            <x v="4"/>
          </reference>
          <reference field="14" count="1" selected="0">
            <x v="41"/>
          </reference>
          <reference field="20" count="1" selected="0">
            <x v="109"/>
          </reference>
          <reference field="21" count="1">
            <x v="113"/>
          </reference>
        </references>
      </pivotArea>
    </format>
    <format dxfId="25">
      <pivotArea dataOnly="0" labelOnly="1" fieldPosition="0">
        <references count="5">
          <reference field="10" count="1" selected="0">
            <x v="15"/>
          </reference>
          <reference field="12" count="1" selected="0">
            <x v="4"/>
          </reference>
          <reference field="14" count="1" selected="0">
            <x v="41"/>
          </reference>
          <reference field="20" count="1" selected="0">
            <x v="114"/>
          </reference>
          <reference field="21" count="1">
            <x v="144"/>
          </reference>
        </references>
      </pivotArea>
    </format>
    <format dxfId="24">
      <pivotArea dataOnly="0" labelOnly="1" fieldPosition="0">
        <references count="5">
          <reference field="10" count="1" selected="0">
            <x v="15"/>
          </reference>
          <reference field="12" count="1" selected="0">
            <x v="4"/>
          </reference>
          <reference field="14" count="1" selected="0">
            <x v="41"/>
          </reference>
          <reference field="20" count="1" selected="0">
            <x v="115"/>
          </reference>
          <reference field="21" count="1">
            <x v="143"/>
          </reference>
        </references>
      </pivotArea>
    </format>
    <format dxfId="23">
      <pivotArea dataOnly="0" labelOnly="1" fieldPosition="0">
        <references count="5">
          <reference field="10" count="1" selected="0">
            <x v="15"/>
          </reference>
          <reference field="12" count="1" selected="0">
            <x v="4"/>
          </reference>
          <reference field="14" count="1" selected="0">
            <x v="41"/>
          </reference>
          <reference field="20" count="1" selected="0">
            <x v="141"/>
          </reference>
          <reference field="21" count="1">
            <x v="142"/>
          </reference>
        </references>
      </pivotArea>
    </format>
    <format dxfId="22">
      <pivotArea dataOnly="0" labelOnly="1" fieldPosition="0">
        <references count="5">
          <reference field="10" count="1" selected="0">
            <x v="15"/>
          </reference>
          <reference field="12" count="1" selected="0">
            <x v="4"/>
          </reference>
          <reference field="14" count="1" selected="0">
            <x v="41"/>
          </reference>
          <reference field="20" count="1" selected="0">
            <x v="148"/>
          </reference>
          <reference field="21" count="1">
            <x v="0"/>
          </reference>
        </references>
      </pivotArea>
    </format>
    <format dxfId="21">
      <pivotArea dataOnly="0" labelOnly="1" fieldPosition="0">
        <references count="5">
          <reference field="10" count="1" selected="0">
            <x v="15"/>
          </reference>
          <reference field="12" count="1" selected="0">
            <x v="4"/>
          </reference>
          <reference field="14" count="1" selected="0">
            <x v="41"/>
          </reference>
          <reference field="20" count="1" selected="0">
            <x v="149"/>
          </reference>
          <reference field="21" count="1">
            <x v="59"/>
          </reference>
        </references>
      </pivotArea>
    </format>
    <format dxfId="20">
      <pivotArea dataOnly="0" labelOnly="1" fieldPosition="0">
        <references count="5">
          <reference field="10" count="1" selected="0">
            <x v="15"/>
          </reference>
          <reference field="12" count="1" selected="0">
            <x v="4"/>
          </reference>
          <reference field="14" count="1" selected="0">
            <x v="43"/>
          </reference>
          <reference field="20" count="1" selected="0">
            <x v="24"/>
          </reference>
          <reference field="21" count="1">
            <x v="70"/>
          </reference>
        </references>
      </pivotArea>
    </format>
    <format dxfId="19">
      <pivotArea dataOnly="0" labelOnly="1" fieldPosition="0">
        <references count="5">
          <reference field="10" count="1" selected="0">
            <x v="15"/>
          </reference>
          <reference field="12" count="1" selected="0">
            <x v="4"/>
          </reference>
          <reference field="14" count="1" selected="0">
            <x v="43"/>
          </reference>
          <reference field="20" count="1" selected="0">
            <x v="110"/>
          </reference>
          <reference field="21" count="1">
            <x v="30"/>
          </reference>
        </references>
      </pivotArea>
    </format>
    <format dxfId="18">
      <pivotArea dataOnly="0" labelOnly="1" fieldPosition="0">
        <references count="5">
          <reference field="10" count="1" selected="0">
            <x v="15"/>
          </reference>
          <reference field="12" count="1" selected="0">
            <x v="4"/>
          </reference>
          <reference field="14" count="1" selected="0">
            <x v="43"/>
          </reference>
          <reference field="20" count="1" selected="0">
            <x v="111"/>
          </reference>
          <reference field="21" count="1">
            <x v="92"/>
          </reference>
        </references>
      </pivotArea>
    </format>
    <format dxfId="17">
      <pivotArea dataOnly="0" labelOnly="1" fieldPosition="0">
        <references count="5">
          <reference field="10" count="1" selected="0">
            <x v="16"/>
          </reference>
          <reference field="12" count="1" selected="0">
            <x v="0"/>
          </reference>
          <reference field="14" count="1" selected="0">
            <x v="17"/>
          </reference>
          <reference field="20" count="1" selected="0">
            <x v="17"/>
          </reference>
          <reference field="21" count="1">
            <x v="75"/>
          </reference>
        </references>
      </pivotArea>
    </format>
    <format dxfId="16">
      <pivotArea dataOnly="0" labelOnly="1" fieldPosition="0">
        <references count="5">
          <reference field="10" count="1" selected="0">
            <x v="16"/>
          </reference>
          <reference field="12" count="1" selected="0">
            <x v="0"/>
          </reference>
          <reference field="14" count="1" selected="0">
            <x v="17"/>
          </reference>
          <reference field="20" count="1" selected="0">
            <x v="22"/>
          </reference>
          <reference field="21" count="1">
            <x v="65"/>
          </reference>
        </references>
      </pivotArea>
    </format>
    <format dxfId="15">
      <pivotArea dataOnly="0" labelOnly="1" fieldPosition="0">
        <references count="5">
          <reference field="10" count="1" selected="0">
            <x v="16"/>
          </reference>
          <reference field="12" count="1" selected="0">
            <x v="0"/>
          </reference>
          <reference field="14" count="1" selected="0">
            <x v="17"/>
          </reference>
          <reference field="20" count="1" selected="0">
            <x v="26"/>
          </reference>
          <reference field="21" count="1">
            <x v="96"/>
          </reference>
        </references>
      </pivotArea>
    </format>
    <format dxfId="14">
      <pivotArea dataOnly="0" labelOnly="1" fieldPosition="0">
        <references count="5">
          <reference field="10" count="1" selected="0">
            <x v="16"/>
          </reference>
          <reference field="12" count="1" selected="0">
            <x v="0"/>
          </reference>
          <reference field="14" count="1" selected="0">
            <x v="17"/>
          </reference>
          <reference field="20" count="1" selected="0">
            <x v="41"/>
          </reference>
          <reference field="21" count="1">
            <x v="78"/>
          </reference>
        </references>
      </pivotArea>
    </format>
    <format dxfId="13">
      <pivotArea dataOnly="0" labelOnly="1" fieldPosition="0">
        <references count="5">
          <reference field="10" count="1" selected="0">
            <x v="16"/>
          </reference>
          <reference field="12" count="1" selected="0">
            <x v="0"/>
          </reference>
          <reference field="14" count="1" selected="0">
            <x v="17"/>
          </reference>
          <reference field="20" count="1" selected="0">
            <x v="42"/>
          </reference>
          <reference field="21" count="1">
            <x v="74"/>
          </reference>
        </references>
      </pivotArea>
    </format>
    <format dxfId="12">
      <pivotArea dataOnly="0" labelOnly="1" fieldPosition="0">
        <references count="5">
          <reference field="10" count="1" selected="0">
            <x v="16"/>
          </reference>
          <reference field="12" count="1" selected="0">
            <x v="0"/>
          </reference>
          <reference field="14" count="1" selected="0">
            <x v="17"/>
          </reference>
          <reference field="20" count="1" selected="0">
            <x v="47"/>
          </reference>
          <reference field="21" count="1">
            <x v="147"/>
          </reference>
        </references>
      </pivotArea>
    </format>
    <format dxfId="11">
      <pivotArea dataOnly="0" labelOnly="1" fieldPosition="0">
        <references count="5">
          <reference field="10" count="1" selected="0">
            <x v="16"/>
          </reference>
          <reference field="12" count="1" selected="0">
            <x v="0"/>
          </reference>
          <reference field="14" count="1" selected="0">
            <x v="17"/>
          </reference>
          <reference field="20" count="1" selected="0">
            <x v="52"/>
          </reference>
          <reference field="21" count="1">
            <x v="47"/>
          </reference>
        </references>
      </pivotArea>
    </format>
    <format dxfId="10">
      <pivotArea dataOnly="0" labelOnly="1" fieldPosition="0">
        <references count="5">
          <reference field="10" count="1" selected="0">
            <x v="16"/>
          </reference>
          <reference field="12" count="1" selected="0">
            <x v="0"/>
          </reference>
          <reference field="14" count="1" selected="0">
            <x v="17"/>
          </reference>
          <reference field="20" count="1" selected="0">
            <x v="57"/>
          </reference>
          <reference field="21" count="1">
            <x v="103"/>
          </reference>
        </references>
      </pivotArea>
    </format>
    <format dxfId="9">
      <pivotArea dataOnly="0" labelOnly="1" fieldPosition="0">
        <references count="5">
          <reference field="10" count="1" selected="0">
            <x v="16"/>
          </reference>
          <reference field="12" count="1" selected="0">
            <x v="0"/>
          </reference>
          <reference field="14" count="1" selected="0">
            <x v="17"/>
          </reference>
          <reference field="20" count="1" selected="0">
            <x v="96"/>
          </reference>
          <reference field="21" count="1">
            <x v="124"/>
          </reference>
        </references>
      </pivotArea>
    </format>
    <format dxfId="8">
      <pivotArea dataOnly="0" labelOnly="1" fieldPosition="0">
        <references count="5">
          <reference field="10" count="1" selected="0">
            <x v="16"/>
          </reference>
          <reference field="12" count="1" selected="0">
            <x v="0"/>
          </reference>
          <reference field="14" count="1" selected="0">
            <x v="17"/>
          </reference>
          <reference field="20" count="1" selected="0">
            <x v="102"/>
          </reference>
          <reference field="21" count="1">
            <x v="91"/>
          </reference>
        </references>
      </pivotArea>
    </format>
    <format dxfId="7">
      <pivotArea dataOnly="0" labelOnly="1" fieldPosition="0">
        <references count="5">
          <reference field="10" count="1" selected="0">
            <x v="16"/>
          </reference>
          <reference field="12" count="1" selected="0">
            <x v="0"/>
          </reference>
          <reference field="14" count="1" selected="0">
            <x v="17"/>
          </reference>
          <reference field="20" count="1" selected="0">
            <x v="105"/>
          </reference>
          <reference field="21" count="1">
            <x v="45"/>
          </reference>
        </references>
      </pivotArea>
    </format>
    <format dxfId="6">
      <pivotArea dataOnly="0" labelOnly="1" fieldPosition="0">
        <references count="5">
          <reference field="10" count="1" selected="0">
            <x v="16"/>
          </reference>
          <reference field="12" count="1" selected="0">
            <x v="0"/>
          </reference>
          <reference field="14" count="1" selected="0">
            <x v="17"/>
          </reference>
          <reference field="20" count="1" selected="0">
            <x v="125"/>
          </reference>
          <reference field="21" count="1">
            <x v="86"/>
          </reference>
        </references>
      </pivotArea>
    </format>
    <format dxfId="5">
      <pivotArea dataOnly="0" labelOnly="1" fieldPosition="0">
        <references count="5">
          <reference field="10" count="1" selected="0">
            <x v="16"/>
          </reference>
          <reference field="12" count="1" selected="0">
            <x v="0"/>
          </reference>
          <reference field="14" count="1" selected="0">
            <x v="17"/>
          </reference>
          <reference field="20" count="1" selected="0">
            <x v="128"/>
          </reference>
          <reference field="21" count="1">
            <x v="39"/>
          </reference>
        </references>
      </pivotArea>
    </format>
    <format dxfId="4">
      <pivotArea dataOnly="0" labelOnly="1" fieldPosition="0">
        <references count="5">
          <reference field="10" count="1" selected="0">
            <x v="16"/>
          </reference>
          <reference field="12" count="1" selected="0">
            <x v="0"/>
          </reference>
          <reference field="14" count="1" selected="0">
            <x v="17"/>
          </reference>
          <reference field="20" count="1" selected="0">
            <x v="129"/>
          </reference>
          <reference field="21" count="1">
            <x v="58"/>
          </reference>
        </references>
      </pivotArea>
    </format>
    <format dxfId="3">
      <pivotArea dataOnly="0" labelOnly="1" fieldPosition="0">
        <references count="5">
          <reference field="10" count="1" selected="0">
            <x v="16"/>
          </reference>
          <reference field="12" count="1" selected="0">
            <x v="0"/>
          </reference>
          <reference field="14" count="1" selected="0">
            <x v="17"/>
          </reference>
          <reference field="20" count="1" selected="0">
            <x v="132"/>
          </reference>
          <reference field="21" count="1">
            <x v="62"/>
          </reference>
        </references>
      </pivotArea>
    </format>
    <format dxfId="2">
      <pivotArea dataOnly="0" labelOnly="1" fieldPosition="0">
        <references count="5">
          <reference field="10" count="1" selected="0">
            <x v="16"/>
          </reference>
          <reference field="12" count="1" selected="0">
            <x v="0"/>
          </reference>
          <reference field="14" count="1" selected="0">
            <x v="17"/>
          </reference>
          <reference field="20" count="1" selected="0">
            <x v="133"/>
          </reference>
          <reference field="21" count="1">
            <x v="64"/>
          </reference>
        </references>
      </pivotArea>
    </format>
    <format dxfId="1">
      <pivotArea dataOnly="0" labelOnly="1" fieldPosition="0">
        <references count="5">
          <reference field="10" count="1" selected="0">
            <x v="16"/>
          </reference>
          <reference field="12" count="1" selected="0">
            <x v="0"/>
          </reference>
          <reference field="14" count="1" selected="0">
            <x v="17"/>
          </reference>
          <reference field="20" count="1" selected="0">
            <x v="139"/>
          </reference>
          <reference field="21" count="1">
            <x v="83"/>
          </reference>
        </references>
      </pivotArea>
    </format>
    <format dxfId="0">
      <pivotArea dataOnly="0" labelOnly="1" outline="0" axis="axisValues" fieldPosition="0"/>
    </format>
  </formats>
  <pivotTableStyleInfo name="PivotStyleMedium14" showRowHeaders="1" showColHeaders="1" showRowStripes="0" showColStripes="0" showLastColumn="1"/>
  <extLst>
    <ext xmlns:x14="http://schemas.microsoft.com/office/spreadsheetml/2009/9/main" uri="{962EF5D1-5CA2-4c93-8EF4-DBF5C05439D2}">
      <x14:pivotTableDefinition xmlns:xm="http://schemas.microsoft.com/office/excel/2006/main" hideValuesRow="1"/>
    </ext>
    <ext xmlns:xpdl="http://schemas.microsoft.com/office/spreadsheetml/2016/pivotdefaultlayout" uri="{747A6164-185A-40DC-8AA5-F01512510D54}">
      <xpdl:pivotTableDefinition16/>
    </ext>
  </extLst>
</pivotTableDefinition>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ivotTable" Target="../pivotTables/pivotTable1.xml"/></Relationships>
</file>

<file path=xl/worksheets/_rels/sheet2.xml.rels><?xml version="1.0" encoding="UTF-8" standalone="yes"?>
<Relationships xmlns="http://schemas.openxmlformats.org/package/2006/relationships"><Relationship Id="rId1" Type="http://schemas.openxmlformats.org/officeDocument/2006/relationships/pivotTable" Target="../pivotTables/pivotTable2.xml"/></Relationships>
</file>

<file path=xl/worksheets/_rels/sheet3.xml.rels><?xml version="1.0" encoding="UTF-8" standalone="yes"?>
<Relationships xmlns="http://schemas.openxmlformats.org/package/2006/relationships"><Relationship Id="rId1" Type="http://schemas.openxmlformats.org/officeDocument/2006/relationships/pivotTable" Target="../pivotTables/pivotTable3.xml"/></Relationships>
</file>

<file path=xl/worksheets/_rels/sheet4.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pivotTable" Target="../pivotTables/pivotTable4.xml"/></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6.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pivotTable" Target="../pivotTables/pivotTable5.xml"/></Relationships>
</file>

<file path=xl/worksheets/_rels/sheet7.xml.rels><?xml version="1.0" encoding="UTF-8" standalone="yes"?>
<Relationships xmlns="http://schemas.openxmlformats.org/package/2006/relationships"><Relationship Id="rId2" Type="http://schemas.openxmlformats.org/officeDocument/2006/relationships/printerSettings" Target="../printerSettings/printerSettings4.bin"/><Relationship Id="rId1" Type="http://schemas.openxmlformats.org/officeDocument/2006/relationships/pivotTable" Target="../pivotTables/pivotTable6.xml"/></Relationships>
</file>

<file path=xl/worksheets/_rels/sheet8.xml.rels><?xml version="1.0" encoding="UTF-8" standalone="yes"?>
<Relationships xmlns="http://schemas.openxmlformats.org/package/2006/relationships"><Relationship Id="rId2" Type="http://schemas.openxmlformats.org/officeDocument/2006/relationships/printerSettings" Target="../printerSettings/printerSettings5.bin"/><Relationship Id="rId1" Type="http://schemas.openxmlformats.org/officeDocument/2006/relationships/pivotTable" Target="../pivotTables/pivotTable7.xml"/></Relationships>
</file>

<file path=xl/worksheets/_rels/sheet9.xml.rels><?xml version="1.0" encoding="UTF-8" standalone="yes"?>
<Relationships xmlns="http://schemas.openxmlformats.org/package/2006/relationships"><Relationship Id="rId2" Type="http://schemas.openxmlformats.org/officeDocument/2006/relationships/printerSettings" Target="../printerSettings/printerSettings6.bin"/><Relationship Id="rId1" Type="http://schemas.openxmlformats.org/officeDocument/2006/relationships/pivotTable" Target="../pivotTables/pivotTable8.xml"/></Relationships>
</file>

<file path=xl/worksheets/_rels/sheet10.xml.rels><?xml version="1.0" encoding="UTF-8" standalone="yes"?>
<Relationships xmlns="http://schemas.openxmlformats.org/package/2006/relationships"><Relationship Id="rId2" Type="http://schemas.openxmlformats.org/officeDocument/2006/relationships/printerSettings" Target="../printerSettings/printerSettings7.bin"/><Relationship Id="rId1" Type="http://schemas.openxmlformats.org/officeDocument/2006/relationships/pivotTable" Target="../pivotTables/pivotTable9.xml"/></Relationships>
</file>

<file path=xl/worksheets/_rels/sheet11.xml.rels><?xml version="1.0" encoding="UTF-8" standalone="yes"?>
<Relationships xmlns="http://schemas.openxmlformats.org/package/2006/relationships"><Relationship Id="rId2" Type="http://schemas.openxmlformats.org/officeDocument/2006/relationships/printerSettings" Target="../printerSettings/printerSettings8.bin"/><Relationship Id="rId1" Type="http://schemas.openxmlformats.org/officeDocument/2006/relationships/pivotTable" Target="../pivotTables/pivotTable10.xml"/></Relationships>
</file>

<file path=xl/worksheets/_rels/sheet12.xml.rels><?xml version="1.0" encoding="UTF-8" standalone="yes"?>
<Relationships xmlns="http://schemas.openxmlformats.org/package/2006/relationships"><Relationship Id="rId2" Type="http://schemas.openxmlformats.org/officeDocument/2006/relationships/printerSettings" Target="../printerSettings/printerSettings9.bin"/><Relationship Id="rId1" Type="http://schemas.openxmlformats.org/officeDocument/2006/relationships/pivotTable" Target="../pivotTables/pivotTable11.xml"/></Relationships>
</file>

<file path=xl/worksheets/_rels/sheet13.xml.rels><?xml version="1.0" encoding="UTF-8" standalone="yes"?>
<Relationships xmlns="http://schemas.openxmlformats.org/package/2006/relationships"><Relationship Id="rId2" Type="http://schemas.openxmlformats.org/officeDocument/2006/relationships/printerSettings" Target="../printerSettings/printerSettings10.bin"/><Relationship Id="rId1" Type="http://schemas.openxmlformats.org/officeDocument/2006/relationships/pivotTable" Target="../pivotTables/pivotTable12.xml"/></Relationships>
</file>

<file path=xl/worksheets/_rels/sheet14.xml.rels><?xml version="1.0" encoding="UTF-8" standalone="yes"?>
<Relationships xmlns="http://schemas.openxmlformats.org/package/2006/relationships"><Relationship Id="rId2" Type="http://schemas.openxmlformats.org/officeDocument/2006/relationships/printerSettings" Target="../printerSettings/printerSettings11.bin"/><Relationship Id="rId1" Type="http://schemas.openxmlformats.org/officeDocument/2006/relationships/pivotTable" Target="../pivotTables/pivotTable13.xml"/></Relationships>
</file>

<file path=xl/worksheets/_rels/sheet15.xml.rels><?xml version="1.0" encoding="UTF-8" standalone="yes"?>
<Relationships xmlns="http://schemas.openxmlformats.org/package/2006/relationships"><Relationship Id="rId2" Type="http://schemas.openxmlformats.org/officeDocument/2006/relationships/printerSettings" Target="../printerSettings/printerSettings12.bin"/><Relationship Id="rId1" Type="http://schemas.openxmlformats.org/officeDocument/2006/relationships/pivotTable" Target="../pivotTables/pivotTable14.xml"/></Relationships>
</file>

<file path=xl/worksheets/_rels/sheet16.xml.rels><?xml version="1.0" encoding="UTF-8" standalone="yes"?>
<Relationships xmlns="http://schemas.openxmlformats.org/package/2006/relationships"><Relationship Id="rId2" Type="http://schemas.openxmlformats.org/officeDocument/2006/relationships/printerSettings" Target="../printerSettings/printerSettings13.bin"/><Relationship Id="rId1" Type="http://schemas.openxmlformats.org/officeDocument/2006/relationships/pivotTable" Target="../pivotTables/pivotTable15.xml"/></Relationships>
</file>

<file path=xl/worksheets/_rels/sheet17.xml.rels><?xml version="1.0" encoding="UTF-8" standalone="yes"?>
<Relationships xmlns="http://schemas.openxmlformats.org/package/2006/relationships"><Relationship Id="rId2" Type="http://schemas.openxmlformats.org/officeDocument/2006/relationships/printerSettings" Target="../printerSettings/printerSettings14.bin"/><Relationship Id="rId1" Type="http://schemas.openxmlformats.org/officeDocument/2006/relationships/pivotTable" Target="../pivotTables/pivotTable16.xm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3:F28"/>
  <sheetViews>
    <sheetView workbookViewId="0">
      <selection activeCell="A22" sqref="A22"/>
    </sheetView>
  </sheetViews>
  <sheetFormatPr baseColWidth="10" defaultRowHeight="15" x14ac:dyDescent="0.25"/>
  <cols>
    <col min="1" max="1" width="178.7109375" bestFit="1" customWidth="1"/>
    <col min="2" max="2" width="24.7109375" bestFit="1" customWidth="1"/>
    <col min="3" max="3" width="31.28515625" bestFit="1" customWidth="1"/>
    <col min="4" max="5" width="15.28515625" bestFit="1" customWidth="1"/>
    <col min="6" max="6" width="12.7109375" bestFit="1" customWidth="1"/>
  </cols>
  <sheetData>
    <row r="3" spans="1:6" x14ac:dyDescent="0.25">
      <c r="B3" s="31" t="s">
        <v>879</v>
      </c>
    </row>
    <row r="4" spans="1:6" x14ac:dyDescent="0.25">
      <c r="A4" s="31" t="s">
        <v>1</v>
      </c>
      <c r="B4" t="s">
        <v>877</v>
      </c>
      <c r="C4" t="s">
        <v>878</v>
      </c>
    </row>
    <row r="5" spans="1:6" x14ac:dyDescent="0.25">
      <c r="A5" t="s">
        <v>143</v>
      </c>
      <c r="B5" s="1">
        <v>167669.15</v>
      </c>
      <c r="C5" s="1">
        <v>167669.15</v>
      </c>
    </row>
    <row r="6" spans="1:6" x14ac:dyDescent="0.25">
      <c r="A6" t="s">
        <v>468</v>
      </c>
      <c r="B6" s="1">
        <v>0</v>
      </c>
      <c r="C6" s="1">
        <v>2676.88</v>
      </c>
    </row>
    <row r="7" spans="1:6" x14ac:dyDescent="0.25">
      <c r="A7" t="s">
        <v>472</v>
      </c>
      <c r="B7" s="1">
        <v>1270.2</v>
      </c>
      <c r="C7" s="1">
        <v>1770.0500000000002</v>
      </c>
    </row>
    <row r="8" spans="1:6" x14ac:dyDescent="0.25">
      <c r="A8" t="s">
        <v>874</v>
      </c>
      <c r="B8" s="1">
        <v>0</v>
      </c>
      <c r="C8" s="1">
        <v>1135715.3</v>
      </c>
    </row>
    <row r="9" spans="1:6" x14ac:dyDescent="0.25">
      <c r="A9" t="s">
        <v>470</v>
      </c>
      <c r="B9" s="1">
        <v>1453929.04</v>
      </c>
      <c r="C9" s="1">
        <v>2224784.9500000002</v>
      </c>
    </row>
    <row r="10" spans="1:6" x14ac:dyDescent="0.25">
      <c r="A10" t="s">
        <v>478</v>
      </c>
      <c r="B10" s="1">
        <v>111063039</v>
      </c>
      <c r="C10" s="1">
        <v>113063039</v>
      </c>
    </row>
    <row r="11" spans="1:6" x14ac:dyDescent="0.25">
      <c r="A11" t="s">
        <v>147</v>
      </c>
      <c r="B11" s="1">
        <v>583718.5</v>
      </c>
      <c r="C11" s="1">
        <v>921278.58000000007</v>
      </c>
    </row>
    <row r="12" spans="1:6" x14ac:dyDescent="0.25">
      <c r="A12" t="s">
        <v>82</v>
      </c>
      <c r="B12" s="1">
        <v>668471757</v>
      </c>
      <c r="C12" s="1">
        <v>670471757</v>
      </c>
      <c r="D12" s="1">
        <f>GETPIVOTDATA("Suma de Importe Ajustado",$A$3,"Origen (FF)","FONDO DE APORTACIÓN AL FORTALECIMIENTO MUNICIPAL 2024 (FORTAMUN)")-GETPIVOTDATA("Suma de Nuevo Importe Ajustado",$A$3,"Origen (FF)","FONDO DE APORTACIÓN AL FORTALECIMIENTO MUNICIPAL 2024 (FORTAMUN)")</f>
        <v>-2000000</v>
      </c>
      <c r="E12" s="1"/>
      <c r="F12">
        <v>4847132</v>
      </c>
    </row>
    <row r="13" spans="1:6" x14ac:dyDescent="0.25">
      <c r="A13" t="s">
        <v>871</v>
      </c>
      <c r="B13" s="1">
        <v>0</v>
      </c>
      <c r="C13" s="1">
        <v>0</v>
      </c>
    </row>
    <row r="14" spans="1:6" x14ac:dyDescent="0.25">
      <c r="A14" t="s">
        <v>480</v>
      </c>
      <c r="B14" s="1">
        <v>11000000</v>
      </c>
      <c r="C14" s="1">
        <v>11000000</v>
      </c>
    </row>
    <row r="15" spans="1:6" x14ac:dyDescent="0.25">
      <c r="A15" t="s">
        <v>145</v>
      </c>
      <c r="B15" s="1">
        <v>7445.91</v>
      </c>
      <c r="C15" s="1">
        <v>7445.91</v>
      </c>
    </row>
    <row r="16" spans="1:6" x14ac:dyDescent="0.25">
      <c r="A16" t="s">
        <v>48</v>
      </c>
      <c r="B16" s="1">
        <v>215744586.19</v>
      </c>
      <c r="C16" s="1">
        <v>222186258.79000002</v>
      </c>
      <c r="D16" s="1">
        <f>GETPIVOTDATA("Suma de Nuevo Importe Ajustado",$A$3,"Origen (FF)","PARTICIPACIONES ESTATALES 2024")-GETPIVOTDATA("Suma de Importe Ajustado",$A$3,"Origen (FF)","PARTICIPACIONES ESTATALES 2024")</f>
        <v>6441672.6000000238</v>
      </c>
    </row>
    <row r="17" spans="1:6" x14ac:dyDescent="0.25">
      <c r="A17" t="s">
        <v>72</v>
      </c>
      <c r="B17" s="1">
        <v>1127999098.03</v>
      </c>
      <c r="C17" s="1">
        <v>1193507706.0599999</v>
      </c>
      <c r="D17" s="1">
        <f>GETPIVOTDATA("Suma de Nuevo Importe Ajustado",$A$3,"Origen (FF)","PARTICIPACIONES FEDERALES 2024")-GETPIVOTDATA("Suma de Importe Ajustado",$A$3,"Origen (FF)","PARTICIPACIONES FEDERALES 2024")</f>
        <v>65508608.029999971</v>
      </c>
    </row>
    <row r="18" spans="1:6" x14ac:dyDescent="0.25">
      <c r="A18" t="s">
        <v>33</v>
      </c>
      <c r="B18" s="1">
        <v>38913</v>
      </c>
      <c r="C18" s="1">
        <v>38913</v>
      </c>
    </row>
    <row r="19" spans="1:6" x14ac:dyDescent="0.25">
      <c r="A19" t="s">
        <v>866</v>
      </c>
      <c r="B19" s="1">
        <v>0</v>
      </c>
      <c r="C19" s="1">
        <v>595000</v>
      </c>
    </row>
    <row r="20" spans="1:6" x14ac:dyDescent="0.25">
      <c r="A20" t="s">
        <v>476</v>
      </c>
      <c r="B20" s="1">
        <v>20000000</v>
      </c>
      <c r="C20" s="1">
        <v>45255669.560000002</v>
      </c>
    </row>
    <row r="21" spans="1:6" x14ac:dyDescent="0.25">
      <c r="A21" t="s">
        <v>149</v>
      </c>
      <c r="B21" s="1">
        <v>1791930296.000001</v>
      </c>
      <c r="C21" s="1">
        <v>2353191723.5100012</v>
      </c>
    </row>
    <row r="22" spans="1:6" x14ac:dyDescent="0.25">
      <c r="A22" t="s">
        <v>875</v>
      </c>
      <c r="B22" s="1">
        <v>0</v>
      </c>
      <c r="C22" s="1">
        <v>300839.18</v>
      </c>
    </row>
    <row r="23" spans="1:6" x14ac:dyDescent="0.25">
      <c r="A23" t="s">
        <v>474</v>
      </c>
      <c r="B23" s="1">
        <v>1000247.19</v>
      </c>
      <c r="C23" s="1">
        <v>1000247.19</v>
      </c>
    </row>
    <row r="24" spans="1:6" x14ac:dyDescent="0.25">
      <c r="A24" t="s">
        <v>79</v>
      </c>
      <c r="B24" s="1">
        <v>22000000</v>
      </c>
      <c r="C24" s="1">
        <v>22000000</v>
      </c>
      <c r="F24" s="1"/>
    </row>
    <row r="25" spans="1:6" x14ac:dyDescent="0.25">
      <c r="A25" t="s">
        <v>890</v>
      </c>
      <c r="B25" s="1">
        <v>0</v>
      </c>
      <c r="C25" s="1">
        <v>9100000</v>
      </c>
      <c r="D25" s="27">
        <f>GETPIVOTDATA("Suma de Nuevo Importe Ajustado",$A$3)-GETPIVOTDATA("Suma de Importe Ajustado",$A$3)</f>
        <v>674710524.90000057</v>
      </c>
    </row>
    <row r="26" spans="1:6" x14ac:dyDescent="0.25">
      <c r="A26" t="s">
        <v>485</v>
      </c>
      <c r="B26" s="1">
        <v>3971461969.210001</v>
      </c>
      <c r="C26" s="1">
        <v>4646172494.1100016</v>
      </c>
    </row>
    <row r="28" spans="1:6" x14ac:dyDescent="0.25">
      <c r="E28" s="1"/>
    </row>
  </sheetData>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35B83A4-C497-4352-AC5C-A9061507104B}">
  <dimension ref="A1:G7"/>
  <sheetViews>
    <sheetView workbookViewId="0">
      <selection activeCell="A31" sqref="A31"/>
    </sheetView>
  </sheetViews>
  <sheetFormatPr baseColWidth="10" defaultRowHeight="15" x14ac:dyDescent="0.25"/>
  <cols>
    <col min="1" max="1" width="30.140625" bestFit="1" customWidth="1"/>
    <col min="2" max="2" width="23.7109375" style="27" bestFit="1" customWidth="1"/>
    <col min="3" max="3" width="29.85546875" style="27" bestFit="1" customWidth="1"/>
    <col min="5" max="5" width="13.7109375" bestFit="1" customWidth="1"/>
    <col min="7" max="7" width="16.28515625" bestFit="1" customWidth="1"/>
  </cols>
  <sheetData>
    <row r="1" spans="1:7" x14ac:dyDescent="0.25">
      <c r="A1" s="31" t="s">
        <v>14</v>
      </c>
      <c r="B1" t="s">
        <v>894</v>
      </c>
    </row>
    <row r="3" spans="1:7" x14ac:dyDescent="0.25">
      <c r="A3" s="31" t="s">
        <v>893</v>
      </c>
      <c r="B3" t="s">
        <v>877</v>
      </c>
      <c r="C3" t="s">
        <v>878</v>
      </c>
    </row>
    <row r="4" spans="1:7" x14ac:dyDescent="0.25">
      <c r="A4" s="45" t="s">
        <v>48</v>
      </c>
      <c r="B4">
        <v>215744586.19</v>
      </c>
      <c r="C4">
        <v>222186258.79000002</v>
      </c>
      <c r="E4" s="27">
        <f>GETPIVOTDATA("Suma de Nuevo Importe Ajustado",$A$3,"Origen (FF)","PARTICIPACIONES ESTATALES 2024")-GETPIVOTDATA("Suma de Importe Ajustado",$A$3,"Origen (FF)","PARTICIPACIONES ESTATALES 2024")</f>
        <v>6441672.6000000238</v>
      </c>
    </row>
    <row r="5" spans="1:7" x14ac:dyDescent="0.25">
      <c r="A5" s="45" t="s">
        <v>72</v>
      </c>
      <c r="B5">
        <v>1127999098.03</v>
      </c>
      <c r="C5">
        <v>1192207706.0599999</v>
      </c>
      <c r="E5" s="27">
        <f>GETPIVOTDATA("Suma de Nuevo Importe Ajustado",$A$3,"Origen (FF)","PARTICIPACIONES FEDERALES 2024")-GETPIVOTDATA("Suma de Importe Ajustado",$A$3,"Origen (FF)","PARTICIPACIONES FEDERALES 2024")</f>
        <v>64208608.029999971</v>
      </c>
      <c r="G5" s="27">
        <v>1314885063.55</v>
      </c>
    </row>
    <row r="6" spans="1:7" x14ac:dyDescent="0.25">
      <c r="A6" s="45" t="s">
        <v>149</v>
      </c>
      <c r="B6">
        <v>449036591.59000003</v>
      </c>
      <c r="C6">
        <v>373625722.99000007</v>
      </c>
      <c r="E6" s="27">
        <f>GETPIVOTDATA("Suma de Nuevo Importe Ajustado",$A$3,"Origen (FF)","RECURSOS FISCALES 2024")-GETPIVOTDATA("Suma de Importe Ajustado",$A$3,"Origen (FF)","RECURSOS FISCALES 2024")</f>
        <v>-75410868.599999964</v>
      </c>
    </row>
    <row r="7" spans="1:7" x14ac:dyDescent="0.25">
      <c r="A7" s="45" t="s">
        <v>485</v>
      </c>
      <c r="B7">
        <v>1792780275.8099999</v>
      </c>
      <c r="C7">
        <v>1788019687.8399999</v>
      </c>
      <c r="E7" s="27"/>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13DEAE8-171D-4FB0-84F8-BDF5F52A09FB}">
  <dimension ref="A1:C178"/>
  <sheetViews>
    <sheetView topLeftCell="A25" workbookViewId="0">
      <selection activeCell="B19" activeCellId="4" sqref="B5 B7:B8 B10 B12:B15 B17:B19 B21 B23:B25 B27:B28 B30:B35 B37:B38 B40 B42:B43 B45 B47:B48 B50:B55 B57:B58 B60:B63 B65:B68 B70:B71 B73:B74 B76:B77 B79"/>
      <pivotSelection pane="bottomRight" showHeader="1" dimension="1" activeRow="18" activeCol="1" click="1" r:id="rId1">
        <pivotArea dataOnly="0" labelOnly="1" fieldPosition="0">
          <references count="1">
            <reference field="10" count="0"/>
          </references>
        </pivotArea>
      </pivotSelection>
    </sheetView>
  </sheetViews>
  <sheetFormatPr baseColWidth="10" defaultRowHeight="15" x14ac:dyDescent="0.25"/>
  <cols>
    <col min="1" max="1" width="27.7109375" customWidth="1"/>
    <col min="2" max="2" width="76" style="1" bestFit="1" customWidth="1"/>
    <col min="3" max="3" width="21.7109375" bestFit="1" customWidth="1"/>
  </cols>
  <sheetData>
    <row r="1" spans="1:3" x14ac:dyDescent="0.25">
      <c r="A1" s="31" t="s">
        <v>14</v>
      </c>
      <c r="B1" s="13">
        <v>5000</v>
      </c>
    </row>
    <row r="3" spans="1:3" x14ac:dyDescent="0.25">
      <c r="A3" s="31" t="s">
        <v>17</v>
      </c>
      <c r="B3" s="31" t="s">
        <v>7</v>
      </c>
      <c r="C3" s="1" t="s">
        <v>1432</v>
      </c>
    </row>
    <row r="4" spans="1:3" x14ac:dyDescent="0.25">
      <c r="A4" t="s">
        <v>298</v>
      </c>
      <c r="B4"/>
      <c r="C4" s="1">
        <v>0</v>
      </c>
    </row>
    <row r="5" spans="1:3" x14ac:dyDescent="0.25">
      <c r="B5" t="s">
        <v>290</v>
      </c>
      <c r="C5" s="1">
        <v>0</v>
      </c>
    </row>
    <row r="6" spans="1:3" x14ac:dyDescent="0.25">
      <c r="A6" t="s">
        <v>249</v>
      </c>
      <c r="B6"/>
      <c r="C6" s="1">
        <v>30000</v>
      </c>
    </row>
    <row r="7" spans="1:3" x14ac:dyDescent="0.25">
      <c r="B7" t="s">
        <v>95</v>
      </c>
      <c r="C7" s="1">
        <v>30000</v>
      </c>
    </row>
    <row r="8" spans="1:3" x14ac:dyDescent="0.25">
      <c r="B8" t="s">
        <v>86</v>
      </c>
      <c r="C8" s="1">
        <v>0</v>
      </c>
    </row>
    <row r="9" spans="1:3" x14ac:dyDescent="0.25">
      <c r="A9" t="s">
        <v>184</v>
      </c>
      <c r="B9"/>
      <c r="C9" s="1">
        <v>0</v>
      </c>
    </row>
    <row r="10" spans="1:3" x14ac:dyDescent="0.25">
      <c r="B10" t="s">
        <v>155</v>
      </c>
      <c r="C10" s="1">
        <v>0</v>
      </c>
    </row>
    <row r="11" spans="1:3" x14ac:dyDescent="0.25">
      <c r="A11" t="s">
        <v>245</v>
      </c>
      <c r="B11"/>
      <c r="C11" s="1">
        <v>30000</v>
      </c>
    </row>
    <row r="12" spans="1:3" x14ac:dyDescent="0.25">
      <c r="B12" t="s">
        <v>114</v>
      </c>
      <c r="C12" s="1">
        <v>0</v>
      </c>
    </row>
    <row r="13" spans="1:3" x14ac:dyDescent="0.25">
      <c r="B13" t="s">
        <v>95</v>
      </c>
      <c r="C13" s="1">
        <v>0</v>
      </c>
    </row>
    <row r="14" spans="1:3" x14ac:dyDescent="0.25">
      <c r="B14" t="s">
        <v>86</v>
      </c>
      <c r="C14" s="1">
        <v>0</v>
      </c>
    </row>
    <row r="15" spans="1:3" x14ac:dyDescent="0.25">
      <c r="B15" t="s">
        <v>39</v>
      </c>
      <c r="C15" s="1">
        <v>30000</v>
      </c>
    </row>
    <row r="16" spans="1:3" x14ac:dyDescent="0.25">
      <c r="A16" t="s">
        <v>204</v>
      </c>
      <c r="B16"/>
      <c r="C16" s="1">
        <v>2286280.9500000002</v>
      </c>
    </row>
    <row r="17" spans="1:3" x14ac:dyDescent="0.25">
      <c r="B17" t="s">
        <v>95</v>
      </c>
      <c r="C17" s="1">
        <v>2286280.9500000002</v>
      </c>
    </row>
    <row r="18" spans="1:3" x14ac:dyDescent="0.25">
      <c r="B18" t="s">
        <v>352</v>
      </c>
      <c r="C18" s="1">
        <v>0</v>
      </c>
    </row>
    <row r="19" spans="1:3" x14ac:dyDescent="0.25">
      <c r="B19" t="s">
        <v>86</v>
      </c>
      <c r="C19" s="1">
        <v>0</v>
      </c>
    </row>
    <row r="20" spans="1:3" x14ac:dyDescent="0.25">
      <c r="A20" t="s">
        <v>265</v>
      </c>
      <c r="B20"/>
      <c r="C20" s="1">
        <v>0</v>
      </c>
    </row>
    <row r="21" spans="1:3" x14ac:dyDescent="0.25">
      <c r="B21" t="s">
        <v>104</v>
      </c>
      <c r="C21" s="1">
        <v>0</v>
      </c>
    </row>
    <row r="22" spans="1:3" x14ac:dyDescent="0.25">
      <c r="A22" t="s">
        <v>183</v>
      </c>
      <c r="B22"/>
      <c r="C22" s="1">
        <v>0</v>
      </c>
    </row>
    <row r="23" spans="1:3" x14ac:dyDescent="0.25">
      <c r="B23" t="s">
        <v>155</v>
      </c>
      <c r="C23" s="1">
        <v>0</v>
      </c>
    </row>
    <row r="24" spans="1:3" x14ac:dyDescent="0.25">
      <c r="B24" t="s">
        <v>104</v>
      </c>
      <c r="C24" s="1">
        <v>0</v>
      </c>
    </row>
    <row r="25" spans="1:3" x14ac:dyDescent="0.25">
      <c r="B25" t="s">
        <v>417</v>
      </c>
      <c r="C25" s="1">
        <v>0</v>
      </c>
    </row>
    <row r="26" spans="1:3" x14ac:dyDescent="0.25">
      <c r="A26" t="s">
        <v>248</v>
      </c>
      <c r="B26"/>
      <c r="C26" s="1">
        <v>164704.71</v>
      </c>
    </row>
    <row r="27" spans="1:3" x14ac:dyDescent="0.25">
      <c r="B27" t="s">
        <v>95</v>
      </c>
      <c r="C27" s="1">
        <v>14704.71</v>
      </c>
    </row>
    <row r="28" spans="1:3" x14ac:dyDescent="0.25">
      <c r="B28" t="s">
        <v>54</v>
      </c>
      <c r="C28" s="1">
        <v>150000</v>
      </c>
    </row>
    <row r="29" spans="1:3" x14ac:dyDescent="0.25">
      <c r="A29" t="s">
        <v>185</v>
      </c>
      <c r="B29"/>
      <c r="C29" s="1">
        <v>-141152.84</v>
      </c>
    </row>
    <row r="30" spans="1:3" x14ac:dyDescent="0.25">
      <c r="B30" t="s">
        <v>275</v>
      </c>
      <c r="C30" s="1">
        <v>0</v>
      </c>
    </row>
    <row r="31" spans="1:3" x14ac:dyDescent="0.25">
      <c r="B31" t="s">
        <v>155</v>
      </c>
      <c r="C31" s="1">
        <v>0</v>
      </c>
    </row>
    <row r="32" spans="1:3" x14ac:dyDescent="0.25">
      <c r="B32" t="s">
        <v>290</v>
      </c>
      <c r="C32" s="1">
        <v>0</v>
      </c>
    </row>
    <row r="33" spans="1:3" x14ac:dyDescent="0.25">
      <c r="B33" t="s">
        <v>95</v>
      </c>
      <c r="C33" s="1">
        <v>0</v>
      </c>
    </row>
    <row r="34" spans="1:3" x14ac:dyDescent="0.25">
      <c r="B34" t="s">
        <v>104</v>
      </c>
      <c r="C34" s="1">
        <v>-141152.84</v>
      </c>
    </row>
    <row r="35" spans="1:3" x14ac:dyDescent="0.25">
      <c r="B35" t="s">
        <v>86</v>
      </c>
      <c r="C35" s="1">
        <v>0</v>
      </c>
    </row>
    <row r="36" spans="1:3" x14ac:dyDescent="0.25">
      <c r="A36" t="s">
        <v>262</v>
      </c>
      <c r="B36"/>
      <c r="C36" s="1">
        <v>0</v>
      </c>
    </row>
    <row r="37" spans="1:3" x14ac:dyDescent="0.25">
      <c r="B37" t="s">
        <v>104</v>
      </c>
      <c r="C37" s="1">
        <v>0</v>
      </c>
    </row>
    <row r="38" spans="1:3" x14ac:dyDescent="0.25">
      <c r="B38" t="s">
        <v>417</v>
      </c>
      <c r="C38" s="1">
        <v>0</v>
      </c>
    </row>
    <row r="39" spans="1:3" x14ac:dyDescent="0.25">
      <c r="A39" t="s">
        <v>253</v>
      </c>
      <c r="B39"/>
      <c r="C39" s="1">
        <v>8654665.9199999999</v>
      </c>
    </row>
    <row r="40" spans="1:3" x14ac:dyDescent="0.25">
      <c r="B40" t="s">
        <v>95</v>
      </c>
      <c r="C40" s="1">
        <v>8654665.9199999999</v>
      </c>
    </row>
    <row r="41" spans="1:3" x14ac:dyDescent="0.25">
      <c r="A41" t="s">
        <v>223</v>
      </c>
      <c r="B41"/>
      <c r="C41" s="1">
        <v>-45142.54</v>
      </c>
    </row>
    <row r="42" spans="1:3" x14ac:dyDescent="0.25">
      <c r="B42" t="s">
        <v>104</v>
      </c>
      <c r="C42" s="1">
        <v>-45142.54</v>
      </c>
    </row>
    <row r="43" spans="1:3" x14ac:dyDescent="0.25">
      <c r="B43" t="s">
        <v>417</v>
      </c>
      <c r="C43" s="1">
        <v>0</v>
      </c>
    </row>
    <row r="44" spans="1:3" x14ac:dyDescent="0.25">
      <c r="A44" t="s">
        <v>397</v>
      </c>
      <c r="B44"/>
      <c r="C44" s="1">
        <v>-11504.72</v>
      </c>
    </row>
    <row r="45" spans="1:3" x14ac:dyDescent="0.25">
      <c r="B45" t="s">
        <v>104</v>
      </c>
      <c r="C45" s="1">
        <v>-11504.72</v>
      </c>
    </row>
    <row r="46" spans="1:3" x14ac:dyDescent="0.25">
      <c r="A46" t="s">
        <v>263</v>
      </c>
      <c r="B46"/>
      <c r="C46" s="1">
        <v>24000</v>
      </c>
    </row>
    <row r="47" spans="1:3" x14ac:dyDescent="0.25">
      <c r="B47" t="s">
        <v>104</v>
      </c>
      <c r="C47" s="1">
        <v>0</v>
      </c>
    </row>
    <row r="48" spans="1:3" x14ac:dyDescent="0.25">
      <c r="B48" t="s">
        <v>417</v>
      </c>
      <c r="C48" s="1">
        <v>24000</v>
      </c>
    </row>
    <row r="49" spans="1:3" x14ac:dyDescent="0.25">
      <c r="A49" t="s">
        <v>389</v>
      </c>
      <c r="B49"/>
      <c r="C49" s="1">
        <v>-595419</v>
      </c>
    </row>
    <row r="50" spans="1:3" x14ac:dyDescent="0.25">
      <c r="B50" t="s">
        <v>114</v>
      </c>
      <c r="C50" s="1">
        <v>0</v>
      </c>
    </row>
    <row r="51" spans="1:3" x14ac:dyDescent="0.25">
      <c r="B51" t="s">
        <v>95</v>
      </c>
      <c r="C51" s="1">
        <v>0</v>
      </c>
    </row>
    <row r="52" spans="1:3" x14ac:dyDescent="0.25">
      <c r="B52" t="s">
        <v>104</v>
      </c>
      <c r="C52" s="1">
        <v>0</v>
      </c>
    </row>
    <row r="53" spans="1:3" x14ac:dyDescent="0.25">
      <c r="B53" t="s">
        <v>54</v>
      </c>
      <c r="C53" s="1">
        <v>-800000</v>
      </c>
    </row>
    <row r="54" spans="1:3" x14ac:dyDescent="0.25">
      <c r="B54" t="s">
        <v>86</v>
      </c>
      <c r="C54" s="1">
        <v>0</v>
      </c>
    </row>
    <row r="55" spans="1:3" x14ac:dyDescent="0.25">
      <c r="B55" t="s">
        <v>39</v>
      </c>
      <c r="C55" s="1">
        <v>204581</v>
      </c>
    </row>
    <row r="56" spans="1:3" x14ac:dyDescent="0.25">
      <c r="A56" t="s">
        <v>182</v>
      </c>
      <c r="B56"/>
      <c r="C56" s="1">
        <v>-100000</v>
      </c>
    </row>
    <row r="57" spans="1:3" x14ac:dyDescent="0.25">
      <c r="B57" t="s">
        <v>155</v>
      </c>
      <c r="C57" s="1">
        <v>-100000</v>
      </c>
    </row>
    <row r="58" spans="1:3" x14ac:dyDescent="0.25">
      <c r="B58" t="s">
        <v>54</v>
      </c>
      <c r="C58" s="1">
        <v>0</v>
      </c>
    </row>
    <row r="59" spans="1:3" x14ac:dyDescent="0.25">
      <c r="A59" t="s">
        <v>100</v>
      </c>
      <c r="B59"/>
      <c r="C59" s="1">
        <v>4378873.0999999996</v>
      </c>
    </row>
    <row r="60" spans="1:3" x14ac:dyDescent="0.25">
      <c r="B60" t="s">
        <v>95</v>
      </c>
      <c r="C60" s="1">
        <v>4378873.0999999996</v>
      </c>
    </row>
    <row r="61" spans="1:3" x14ac:dyDescent="0.25">
      <c r="B61" t="s">
        <v>104</v>
      </c>
      <c r="C61" s="1">
        <v>0</v>
      </c>
    </row>
    <row r="62" spans="1:3" x14ac:dyDescent="0.25">
      <c r="B62" t="s">
        <v>86</v>
      </c>
      <c r="C62" s="1">
        <v>0</v>
      </c>
    </row>
    <row r="63" spans="1:3" x14ac:dyDescent="0.25">
      <c r="B63" t="s">
        <v>417</v>
      </c>
      <c r="C63" s="1">
        <v>0</v>
      </c>
    </row>
    <row r="64" spans="1:3" x14ac:dyDescent="0.25">
      <c r="A64" t="s">
        <v>246</v>
      </c>
      <c r="B64"/>
      <c r="C64" s="1">
        <v>-972581</v>
      </c>
    </row>
    <row r="65" spans="1:3" x14ac:dyDescent="0.25">
      <c r="B65" t="s">
        <v>95</v>
      </c>
      <c r="C65" s="1">
        <v>-1004581</v>
      </c>
    </row>
    <row r="66" spans="1:3" x14ac:dyDescent="0.25">
      <c r="B66" t="s">
        <v>54</v>
      </c>
      <c r="C66" s="1">
        <v>0</v>
      </c>
    </row>
    <row r="67" spans="1:3" x14ac:dyDescent="0.25">
      <c r="B67" t="s">
        <v>86</v>
      </c>
      <c r="C67" s="1">
        <v>0</v>
      </c>
    </row>
    <row r="68" spans="1:3" x14ac:dyDescent="0.25">
      <c r="B68" t="s">
        <v>417</v>
      </c>
      <c r="C68" s="1">
        <v>32000</v>
      </c>
    </row>
    <row r="69" spans="1:3" x14ac:dyDescent="0.25">
      <c r="A69" t="s">
        <v>264</v>
      </c>
      <c r="B69"/>
      <c r="C69" s="1">
        <v>0</v>
      </c>
    </row>
    <row r="70" spans="1:3" x14ac:dyDescent="0.25">
      <c r="B70" t="s">
        <v>104</v>
      </c>
      <c r="C70" s="1">
        <v>0</v>
      </c>
    </row>
    <row r="71" spans="1:3" x14ac:dyDescent="0.25">
      <c r="B71" t="s">
        <v>54</v>
      </c>
      <c r="C71" s="1">
        <v>0</v>
      </c>
    </row>
    <row r="72" spans="1:3" x14ac:dyDescent="0.25">
      <c r="A72" t="s">
        <v>252</v>
      </c>
      <c r="B72"/>
      <c r="C72" s="1">
        <v>2494264.6999999993</v>
      </c>
    </row>
    <row r="73" spans="1:3" x14ac:dyDescent="0.25">
      <c r="B73" t="s">
        <v>95</v>
      </c>
      <c r="C73" s="1">
        <v>2494264.6999999993</v>
      </c>
    </row>
    <row r="74" spans="1:3" x14ac:dyDescent="0.25">
      <c r="B74" t="s">
        <v>54</v>
      </c>
      <c r="C74" s="1">
        <v>0</v>
      </c>
    </row>
    <row r="75" spans="1:3" x14ac:dyDescent="0.25">
      <c r="A75" t="s">
        <v>338</v>
      </c>
      <c r="B75"/>
      <c r="C75" s="1">
        <v>48170153.390000001</v>
      </c>
    </row>
    <row r="76" spans="1:3" x14ac:dyDescent="0.25">
      <c r="B76" t="s">
        <v>86</v>
      </c>
      <c r="C76" s="1">
        <v>46032695.100000001</v>
      </c>
    </row>
    <row r="77" spans="1:3" x14ac:dyDescent="0.25">
      <c r="B77" t="s">
        <v>39</v>
      </c>
      <c r="C77" s="1">
        <v>2137458.29</v>
      </c>
    </row>
    <row r="78" spans="1:3" x14ac:dyDescent="0.25">
      <c r="A78" t="s">
        <v>867</v>
      </c>
      <c r="B78"/>
      <c r="C78" s="1">
        <v>2150000</v>
      </c>
    </row>
    <row r="79" spans="1:3" x14ac:dyDescent="0.25">
      <c r="B79" t="s">
        <v>54</v>
      </c>
      <c r="C79" s="1">
        <v>2150000</v>
      </c>
    </row>
    <row r="80" spans="1:3" x14ac:dyDescent="0.25">
      <c r="A80" t="s">
        <v>485</v>
      </c>
      <c r="B80"/>
      <c r="C80" s="1">
        <v>66517142.670000002</v>
      </c>
    </row>
    <row r="81" spans="2:2" x14ac:dyDescent="0.25">
      <c r="B81"/>
    </row>
    <row r="82" spans="2:2" x14ac:dyDescent="0.25">
      <c r="B82"/>
    </row>
    <row r="83" spans="2:2" x14ac:dyDescent="0.25">
      <c r="B83"/>
    </row>
    <row r="84" spans="2:2" x14ac:dyDescent="0.25">
      <c r="B84"/>
    </row>
    <row r="85" spans="2:2" x14ac:dyDescent="0.25">
      <c r="B85"/>
    </row>
    <row r="86" spans="2:2" x14ac:dyDescent="0.25">
      <c r="B86"/>
    </row>
    <row r="87" spans="2:2" x14ac:dyDescent="0.25">
      <c r="B87"/>
    </row>
    <row r="88" spans="2:2" x14ac:dyDescent="0.25">
      <c r="B88"/>
    </row>
    <row r="89" spans="2:2" x14ac:dyDescent="0.25">
      <c r="B89"/>
    </row>
    <row r="90" spans="2:2" x14ac:dyDescent="0.25">
      <c r="B90"/>
    </row>
    <row r="91" spans="2:2" x14ac:dyDescent="0.25">
      <c r="B91"/>
    </row>
    <row r="92" spans="2:2" x14ac:dyDescent="0.25">
      <c r="B92"/>
    </row>
    <row r="93" spans="2:2" x14ac:dyDescent="0.25">
      <c r="B93"/>
    </row>
    <row r="94" spans="2:2" x14ac:dyDescent="0.25">
      <c r="B94"/>
    </row>
    <row r="95" spans="2:2" x14ac:dyDescent="0.25">
      <c r="B95"/>
    </row>
    <row r="96" spans="2:2" x14ac:dyDescent="0.25">
      <c r="B96"/>
    </row>
    <row r="97" spans="2:2" x14ac:dyDescent="0.25">
      <c r="B97"/>
    </row>
    <row r="98" spans="2:2" x14ac:dyDescent="0.25">
      <c r="B98"/>
    </row>
    <row r="99" spans="2:2" x14ac:dyDescent="0.25">
      <c r="B99"/>
    </row>
    <row r="100" spans="2:2" x14ac:dyDescent="0.25">
      <c r="B100"/>
    </row>
    <row r="101" spans="2:2" x14ac:dyDescent="0.25">
      <c r="B101"/>
    </row>
    <row r="102" spans="2:2" x14ac:dyDescent="0.25">
      <c r="B102"/>
    </row>
    <row r="103" spans="2:2" x14ac:dyDescent="0.25">
      <c r="B103"/>
    </row>
    <row r="104" spans="2:2" x14ac:dyDescent="0.25">
      <c r="B104"/>
    </row>
    <row r="105" spans="2:2" x14ac:dyDescent="0.25">
      <c r="B105"/>
    </row>
    <row r="106" spans="2:2" x14ac:dyDescent="0.25">
      <c r="B106"/>
    </row>
    <row r="107" spans="2:2" x14ac:dyDescent="0.25">
      <c r="B107"/>
    </row>
    <row r="108" spans="2:2" x14ac:dyDescent="0.25">
      <c r="B108"/>
    </row>
    <row r="109" spans="2:2" x14ac:dyDescent="0.25">
      <c r="B109"/>
    </row>
    <row r="110" spans="2:2" x14ac:dyDescent="0.25">
      <c r="B110"/>
    </row>
    <row r="111" spans="2:2" x14ac:dyDescent="0.25">
      <c r="B111"/>
    </row>
    <row r="112" spans="2:2" x14ac:dyDescent="0.25">
      <c r="B112"/>
    </row>
    <row r="113" spans="2:2" x14ac:dyDescent="0.25">
      <c r="B113"/>
    </row>
    <row r="114" spans="2:2" x14ac:dyDescent="0.25">
      <c r="B114"/>
    </row>
    <row r="115" spans="2:2" x14ac:dyDescent="0.25">
      <c r="B115"/>
    </row>
    <row r="116" spans="2:2" x14ac:dyDescent="0.25">
      <c r="B116"/>
    </row>
    <row r="117" spans="2:2" x14ac:dyDescent="0.25">
      <c r="B117"/>
    </row>
    <row r="118" spans="2:2" x14ac:dyDescent="0.25">
      <c r="B118"/>
    </row>
    <row r="119" spans="2:2" x14ac:dyDescent="0.25">
      <c r="B119"/>
    </row>
    <row r="120" spans="2:2" x14ac:dyDescent="0.25">
      <c r="B120"/>
    </row>
    <row r="121" spans="2:2" x14ac:dyDescent="0.25">
      <c r="B121"/>
    </row>
    <row r="122" spans="2:2" x14ac:dyDescent="0.25">
      <c r="B122"/>
    </row>
    <row r="123" spans="2:2" x14ac:dyDescent="0.25">
      <c r="B123"/>
    </row>
    <row r="124" spans="2:2" x14ac:dyDescent="0.25">
      <c r="B124"/>
    </row>
    <row r="125" spans="2:2" x14ac:dyDescent="0.25">
      <c r="B125"/>
    </row>
    <row r="126" spans="2:2" x14ac:dyDescent="0.25">
      <c r="B126"/>
    </row>
    <row r="127" spans="2:2" x14ac:dyDescent="0.25">
      <c r="B127"/>
    </row>
    <row r="128" spans="2:2" x14ac:dyDescent="0.25">
      <c r="B128"/>
    </row>
    <row r="129" spans="2:2" x14ac:dyDescent="0.25">
      <c r="B129"/>
    </row>
    <row r="130" spans="2:2" x14ac:dyDescent="0.25">
      <c r="B130"/>
    </row>
    <row r="131" spans="2:2" x14ac:dyDescent="0.25">
      <c r="B131"/>
    </row>
    <row r="132" spans="2:2" x14ac:dyDescent="0.25">
      <c r="B132"/>
    </row>
    <row r="133" spans="2:2" x14ac:dyDescent="0.25">
      <c r="B133"/>
    </row>
    <row r="134" spans="2:2" x14ac:dyDescent="0.25">
      <c r="B134"/>
    </row>
    <row r="135" spans="2:2" x14ac:dyDescent="0.25">
      <c r="B135"/>
    </row>
    <row r="136" spans="2:2" x14ac:dyDescent="0.25">
      <c r="B136"/>
    </row>
    <row r="137" spans="2:2" x14ac:dyDescent="0.25">
      <c r="B137"/>
    </row>
    <row r="138" spans="2:2" x14ac:dyDescent="0.25">
      <c r="B138"/>
    </row>
    <row r="139" spans="2:2" x14ac:dyDescent="0.25">
      <c r="B139"/>
    </row>
    <row r="140" spans="2:2" x14ac:dyDescent="0.25">
      <c r="B140"/>
    </row>
    <row r="141" spans="2:2" x14ac:dyDescent="0.25">
      <c r="B141"/>
    </row>
    <row r="142" spans="2:2" x14ac:dyDescent="0.25">
      <c r="B142"/>
    </row>
    <row r="143" spans="2:2" x14ac:dyDescent="0.25">
      <c r="B143"/>
    </row>
    <row r="144" spans="2:2" x14ac:dyDescent="0.25">
      <c r="B144"/>
    </row>
    <row r="145" spans="2:2" x14ac:dyDescent="0.25">
      <c r="B145"/>
    </row>
    <row r="146" spans="2:2" x14ac:dyDescent="0.25">
      <c r="B146"/>
    </row>
    <row r="147" spans="2:2" x14ac:dyDescent="0.25">
      <c r="B147"/>
    </row>
    <row r="148" spans="2:2" x14ac:dyDescent="0.25">
      <c r="B148"/>
    </row>
    <row r="149" spans="2:2" x14ac:dyDescent="0.25">
      <c r="B149"/>
    </row>
    <row r="150" spans="2:2" x14ac:dyDescent="0.25">
      <c r="B150"/>
    </row>
    <row r="151" spans="2:2" x14ac:dyDescent="0.25">
      <c r="B151"/>
    </row>
    <row r="152" spans="2:2" x14ac:dyDescent="0.25">
      <c r="B152"/>
    </row>
    <row r="153" spans="2:2" x14ac:dyDescent="0.25">
      <c r="B153"/>
    </row>
    <row r="154" spans="2:2" x14ac:dyDescent="0.25">
      <c r="B154"/>
    </row>
    <row r="155" spans="2:2" x14ac:dyDescent="0.25">
      <c r="B155"/>
    </row>
    <row r="156" spans="2:2" x14ac:dyDescent="0.25">
      <c r="B156"/>
    </row>
    <row r="157" spans="2:2" x14ac:dyDescent="0.25">
      <c r="B157"/>
    </row>
    <row r="158" spans="2:2" x14ac:dyDescent="0.25">
      <c r="B158"/>
    </row>
    <row r="159" spans="2:2" x14ac:dyDescent="0.25">
      <c r="B159"/>
    </row>
    <row r="160" spans="2:2" x14ac:dyDescent="0.25">
      <c r="B160"/>
    </row>
    <row r="161" spans="2:2" x14ac:dyDescent="0.25">
      <c r="B161"/>
    </row>
    <row r="162" spans="2:2" x14ac:dyDescent="0.25">
      <c r="B162"/>
    </row>
    <row r="163" spans="2:2" x14ac:dyDescent="0.25">
      <c r="B163"/>
    </row>
    <row r="164" spans="2:2" x14ac:dyDescent="0.25">
      <c r="B164"/>
    </row>
    <row r="165" spans="2:2" x14ac:dyDescent="0.25">
      <c r="B165"/>
    </row>
    <row r="166" spans="2:2" x14ac:dyDescent="0.25">
      <c r="B166"/>
    </row>
    <row r="167" spans="2:2" x14ac:dyDescent="0.25">
      <c r="B167"/>
    </row>
    <row r="168" spans="2:2" x14ac:dyDescent="0.25">
      <c r="B168"/>
    </row>
    <row r="169" spans="2:2" x14ac:dyDescent="0.25">
      <c r="B169"/>
    </row>
    <row r="170" spans="2:2" x14ac:dyDescent="0.25">
      <c r="B170"/>
    </row>
    <row r="171" spans="2:2" x14ac:dyDescent="0.25">
      <c r="B171"/>
    </row>
    <row r="172" spans="2:2" x14ac:dyDescent="0.25">
      <c r="B172"/>
    </row>
    <row r="173" spans="2:2" x14ac:dyDescent="0.25">
      <c r="B173"/>
    </row>
    <row r="174" spans="2:2" x14ac:dyDescent="0.25">
      <c r="B174"/>
    </row>
    <row r="175" spans="2:2" x14ac:dyDescent="0.25">
      <c r="B175"/>
    </row>
    <row r="176" spans="2:2" x14ac:dyDescent="0.25">
      <c r="B176"/>
    </row>
    <row r="177" spans="2:2" x14ac:dyDescent="0.25">
      <c r="B177"/>
    </row>
    <row r="178" spans="2:2" x14ac:dyDescent="0.25">
      <c r="B178"/>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35CEA9D-4BF7-41EC-9BAE-F7E548DFF0CB}">
  <sheetPr>
    <pageSetUpPr fitToPage="1"/>
  </sheetPr>
  <dimension ref="A1:D87"/>
  <sheetViews>
    <sheetView view="pageLayout" topLeftCell="A65" zoomScaleNormal="100" workbookViewId="0">
      <selection activeCell="C13" sqref="C13:D13"/>
      <pivotSelection pane="bottomRight" showHeader="1" extendable="1" axis="axisRow" dimension="2" start="9" min="5" max="14" activeRow="12" activeCol="2" previousRow="12" previousCol="2" click="1" r:id="rId1">
        <pivotArea dataOnly="0" fieldPosition="0">
          <references count="1">
            <reference field="14" count="1">
              <x v="12"/>
            </reference>
          </references>
        </pivotArea>
      </pivotSelection>
    </sheetView>
  </sheetViews>
  <sheetFormatPr baseColWidth="10" defaultRowHeight="15" x14ac:dyDescent="0.25"/>
  <cols>
    <col min="1" max="1" width="40.5703125" customWidth="1"/>
    <col min="2" max="2" width="19.5703125" bestFit="1" customWidth="1"/>
    <col min="3" max="3" width="81.7109375" bestFit="1" customWidth="1"/>
    <col min="4" max="4" width="19.5703125" bestFit="1" customWidth="1"/>
  </cols>
  <sheetData>
    <row r="1" spans="1:4" x14ac:dyDescent="0.25">
      <c r="A1" s="31" t="s">
        <v>14</v>
      </c>
      <c r="B1" t="s">
        <v>894</v>
      </c>
    </row>
    <row r="3" spans="1:4" x14ac:dyDescent="0.25">
      <c r="A3" s="31" t="s">
        <v>7</v>
      </c>
      <c r="B3" s="31" t="s">
        <v>9</v>
      </c>
      <c r="C3" s="31" t="s">
        <v>11</v>
      </c>
      <c r="D3" s="133" t="s">
        <v>1433</v>
      </c>
    </row>
    <row r="4" spans="1:4" x14ac:dyDescent="0.25">
      <c r="A4" t="s">
        <v>114</v>
      </c>
      <c r="D4" s="1">
        <v>2751433.76</v>
      </c>
    </row>
    <row r="5" spans="1:4" x14ac:dyDescent="0.25">
      <c r="B5" t="s">
        <v>115</v>
      </c>
      <c r="D5" s="66">
        <v>2751433.76</v>
      </c>
    </row>
    <row r="6" spans="1:4" x14ac:dyDescent="0.25">
      <c r="C6" t="s">
        <v>116</v>
      </c>
      <c r="D6" s="66">
        <v>147121</v>
      </c>
    </row>
    <row r="7" spans="1:4" x14ac:dyDescent="0.25">
      <c r="C7" t="s">
        <v>120</v>
      </c>
      <c r="D7" s="66">
        <v>2604312.7599999998</v>
      </c>
    </row>
    <row r="8" spans="1:4" x14ac:dyDescent="0.25">
      <c r="A8" t="s">
        <v>275</v>
      </c>
      <c r="D8" s="1">
        <v>24993677.649999999</v>
      </c>
    </row>
    <row r="9" spans="1:4" x14ac:dyDescent="0.25">
      <c r="B9" t="s">
        <v>276</v>
      </c>
      <c r="D9" s="66">
        <v>24993677.649999999</v>
      </c>
    </row>
    <row r="10" spans="1:4" x14ac:dyDescent="0.25">
      <c r="C10" t="s">
        <v>423</v>
      </c>
      <c r="D10" s="66">
        <v>3638426.45</v>
      </c>
    </row>
    <row r="11" spans="1:4" x14ac:dyDescent="0.25">
      <c r="C11" t="s">
        <v>277</v>
      </c>
      <c r="D11" s="66">
        <v>44864</v>
      </c>
    </row>
    <row r="12" spans="1:4" x14ac:dyDescent="0.25">
      <c r="C12" t="s">
        <v>282</v>
      </c>
      <c r="D12" s="66">
        <v>712033.58000000007</v>
      </c>
    </row>
    <row r="13" spans="1:4" x14ac:dyDescent="0.25">
      <c r="C13" t="s">
        <v>283</v>
      </c>
      <c r="D13" s="66">
        <v>110530</v>
      </c>
    </row>
    <row r="14" spans="1:4" x14ac:dyDescent="0.25">
      <c r="C14" t="s">
        <v>287</v>
      </c>
      <c r="D14" s="66">
        <v>20000000</v>
      </c>
    </row>
    <row r="15" spans="1:4" x14ac:dyDescent="0.25">
      <c r="C15" t="s">
        <v>430</v>
      </c>
      <c r="D15" s="66">
        <v>278184.40000000002</v>
      </c>
    </row>
    <row r="16" spans="1:4" x14ac:dyDescent="0.25">
      <c r="C16" t="s">
        <v>426</v>
      </c>
      <c r="D16" s="66">
        <v>150800</v>
      </c>
    </row>
    <row r="17" spans="1:4" x14ac:dyDescent="0.25">
      <c r="C17" t="s">
        <v>288</v>
      </c>
      <c r="D17" s="66">
        <v>58839.219999998808</v>
      </c>
    </row>
    <row r="18" spans="1:4" x14ac:dyDescent="0.25">
      <c r="A18" t="s">
        <v>155</v>
      </c>
      <c r="D18" s="1">
        <v>989779.12000000011</v>
      </c>
    </row>
    <row r="19" spans="1:4" x14ac:dyDescent="0.25">
      <c r="B19" t="s">
        <v>156</v>
      </c>
      <c r="D19" s="66">
        <v>845321.57000000007</v>
      </c>
    </row>
    <row r="20" spans="1:4" x14ac:dyDescent="0.25">
      <c r="C20" t="s">
        <v>162</v>
      </c>
      <c r="D20" s="66">
        <v>458721.57</v>
      </c>
    </row>
    <row r="21" spans="1:4" x14ac:dyDescent="0.25">
      <c r="C21" t="s">
        <v>437</v>
      </c>
      <c r="D21" s="66">
        <v>0</v>
      </c>
    </row>
    <row r="22" spans="1:4" x14ac:dyDescent="0.25">
      <c r="C22" t="s">
        <v>157</v>
      </c>
      <c r="D22" s="66">
        <v>21600</v>
      </c>
    </row>
    <row r="23" spans="1:4" x14ac:dyDescent="0.25">
      <c r="C23" t="s">
        <v>161</v>
      </c>
      <c r="D23" s="66">
        <v>365000</v>
      </c>
    </row>
    <row r="24" spans="1:4" x14ac:dyDescent="0.25">
      <c r="C24" t="s">
        <v>186</v>
      </c>
      <c r="D24" s="66">
        <v>0</v>
      </c>
    </row>
    <row r="25" spans="1:4" x14ac:dyDescent="0.25">
      <c r="B25" t="s">
        <v>87</v>
      </c>
      <c r="D25" s="66">
        <v>144457.54999999999</v>
      </c>
    </row>
    <row r="26" spans="1:4" x14ac:dyDescent="0.25">
      <c r="C26" t="s">
        <v>398</v>
      </c>
      <c r="D26" s="66">
        <v>144457.54999999999</v>
      </c>
    </row>
    <row r="27" spans="1:4" x14ac:dyDescent="0.25">
      <c r="A27" t="s">
        <v>290</v>
      </c>
      <c r="D27" s="1">
        <v>1851383.84</v>
      </c>
    </row>
    <row r="28" spans="1:4" x14ac:dyDescent="0.25">
      <c r="B28" t="s">
        <v>291</v>
      </c>
      <c r="D28" s="66">
        <v>1851383.84</v>
      </c>
    </row>
    <row r="29" spans="1:4" x14ac:dyDescent="0.25">
      <c r="C29" t="s">
        <v>292</v>
      </c>
      <c r="D29" s="66">
        <v>1851383.84</v>
      </c>
    </row>
    <row r="30" spans="1:4" x14ac:dyDescent="0.25">
      <c r="A30" t="s">
        <v>95</v>
      </c>
      <c r="D30" s="1">
        <v>6073293.7600000035</v>
      </c>
    </row>
    <row r="31" spans="1:4" x14ac:dyDescent="0.25">
      <c r="B31" t="s">
        <v>40</v>
      </c>
      <c r="D31" s="66">
        <v>6073293.7600000035</v>
      </c>
    </row>
    <row r="32" spans="1:4" x14ac:dyDescent="0.25">
      <c r="C32" t="s">
        <v>236</v>
      </c>
      <c r="D32" s="66">
        <v>2582917.9799999995</v>
      </c>
    </row>
    <row r="33" spans="1:4" x14ac:dyDescent="0.25">
      <c r="C33" t="s">
        <v>96</v>
      </c>
      <c r="D33" s="66">
        <v>3490375.780000004</v>
      </c>
    </row>
    <row r="34" spans="1:4" x14ac:dyDescent="0.25">
      <c r="A34" t="s">
        <v>104</v>
      </c>
      <c r="D34" s="1">
        <v>463809177.76000005</v>
      </c>
    </row>
    <row r="35" spans="1:4" x14ac:dyDescent="0.25">
      <c r="B35" t="s">
        <v>206</v>
      </c>
      <c r="D35" s="66">
        <v>290985485</v>
      </c>
    </row>
    <row r="36" spans="1:4" x14ac:dyDescent="0.25">
      <c r="C36" t="s">
        <v>207</v>
      </c>
      <c r="D36" s="66">
        <v>290985485</v>
      </c>
    </row>
    <row r="37" spans="1:4" x14ac:dyDescent="0.25">
      <c r="B37" t="s">
        <v>87</v>
      </c>
      <c r="D37" s="66">
        <v>172823692.76000002</v>
      </c>
    </row>
    <row r="38" spans="1:4" x14ac:dyDescent="0.25">
      <c r="C38" t="s">
        <v>128</v>
      </c>
      <c r="D38" s="66">
        <v>97223</v>
      </c>
    </row>
    <row r="39" spans="1:4" x14ac:dyDescent="0.25">
      <c r="C39" t="s">
        <v>105</v>
      </c>
      <c r="D39" s="66">
        <v>96364615.590000004</v>
      </c>
    </row>
    <row r="40" spans="1:4" x14ac:dyDescent="0.25">
      <c r="C40" t="s">
        <v>138</v>
      </c>
      <c r="D40" s="66">
        <v>61943213.969999999</v>
      </c>
    </row>
    <row r="41" spans="1:4" x14ac:dyDescent="0.25">
      <c r="C41" t="s">
        <v>394</v>
      </c>
      <c r="D41" s="66">
        <v>2174096.3600000022</v>
      </c>
    </row>
    <row r="42" spans="1:4" x14ac:dyDescent="0.25">
      <c r="C42" t="s">
        <v>256</v>
      </c>
      <c r="D42" s="66">
        <v>12244543.84</v>
      </c>
    </row>
    <row r="43" spans="1:4" x14ac:dyDescent="0.25">
      <c r="A43" t="s">
        <v>269</v>
      </c>
      <c r="D43" s="1">
        <v>7707278.5700000003</v>
      </c>
    </row>
    <row r="44" spans="1:4" x14ac:dyDescent="0.25">
      <c r="B44" t="s">
        <v>190</v>
      </c>
      <c r="D44" s="66">
        <v>7707278.5700000003</v>
      </c>
    </row>
    <row r="45" spans="1:4" x14ac:dyDescent="0.25">
      <c r="C45" t="s">
        <v>270</v>
      </c>
      <c r="D45" s="66">
        <v>7707278.5700000003</v>
      </c>
    </row>
    <row r="46" spans="1:4" x14ac:dyDescent="0.25">
      <c r="A46" t="s">
        <v>54</v>
      </c>
      <c r="D46" s="1">
        <v>177361309.39000002</v>
      </c>
    </row>
    <row r="47" spans="1:4" x14ac:dyDescent="0.25">
      <c r="B47" t="s">
        <v>40</v>
      </c>
      <c r="D47" s="66">
        <v>177361309.39000002</v>
      </c>
    </row>
    <row r="48" spans="1:4" x14ac:dyDescent="0.25">
      <c r="C48" t="s">
        <v>55</v>
      </c>
      <c r="D48" s="66">
        <v>106805540.23</v>
      </c>
    </row>
    <row r="49" spans="1:4" x14ac:dyDescent="0.25">
      <c r="C49" t="s">
        <v>124</v>
      </c>
      <c r="D49" s="66">
        <v>31000000</v>
      </c>
    </row>
    <row r="50" spans="1:4" x14ac:dyDescent="0.25">
      <c r="C50" t="s">
        <v>235</v>
      </c>
      <c r="D50" s="66">
        <v>9000000</v>
      </c>
    </row>
    <row r="51" spans="1:4" x14ac:dyDescent="0.25">
      <c r="C51" t="s">
        <v>58</v>
      </c>
      <c r="D51" s="66">
        <v>30555769.160000004</v>
      </c>
    </row>
    <row r="52" spans="1:4" x14ac:dyDescent="0.25">
      <c r="A52" t="s">
        <v>352</v>
      </c>
      <c r="D52" s="1">
        <v>45697380.920000002</v>
      </c>
    </row>
    <row r="53" spans="1:4" x14ac:dyDescent="0.25">
      <c r="B53" t="s">
        <v>190</v>
      </c>
      <c r="D53" s="66">
        <v>3537502.23</v>
      </c>
    </row>
    <row r="54" spans="1:4" x14ac:dyDescent="0.25">
      <c r="C54" t="s">
        <v>353</v>
      </c>
      <c r="D54" s="66">
        <v>3537502.23</v>
      </c>
    </row>
    <row r="55" spans="1:4" x14ac:dyDescent="0.25">
      <c r="B55" t="s">
        <v>40</v>
      </c>
      <c r="D55" s="66">
        <v>39748823.969999999</v>
      </c>
    </row>
    <row r="56" spans="1:4" x14ac:dyDescent="0.25">
      <c r="C56" t="s">
        <v>373</v>
      </c>
      <c r="D56" s="66">
        <v>30214776.02</v>
      </c>
    </row>
    <row r="57" spans="1:4" x14ac:dyDescent="0.25">
      <c r="C57" t="s">
        <v>369</v>
      </c>
      <c r="D57" s="66">
        <v>9016287.4999999981</v>
      </c>
    </row>
    <row r="58" spans="1:4" x14ac:dyDescent="0.25">
      <c r="C58" t="s">
        <v>407</v>
      </c>
      <c r="D58" s="66">
        <v>517760.45000000019</v>
      </c>
    </row>
    <row r="59" spans="1:4" x14ac:dyDescent="0.25">
      <c r="B59" t="s">
        <v>276</v>
      </c>
      <c r="D59" s="66">
        <v>2411054.7199999997</v>
      </c>
    </row>
    <row r="60" spans="1:4" x14ac:dyDescent="0.25">
      <c r="C60" t="s">
        <v>362</v>
      </c>
      <c r="D60" s="66">
        <v>200000</v>
      </c>
    </row>
    <row r="61" spans="1:4" x14ac:dyDescent="0.25">
      <c r="C61" t="s">
        <v>365</v>
      </c>
      <c r="D61" s="66">
        <v>2211054.7199999997</v>
      </c>
    </row>
    <row r="62" spans="1:4" x14ac:dyDescent="0.25">
      <c r="A62" t="s">
        <v>86</v>
      </c>
      <c r="D62" s="1">
        <v>47195755.230000004</v>
      </c>
    </row>
    <row r="63" spans="1:4" x14ac:dyDescent="0.25">
      <c r="B63" t="s">
        <v>190</v>
      </c>
      <c r="D63" s="66">
        <v>42342434.410000004</v>
      </c>
    </row>
    <row r="64" spans="1:4" x14ac:dyDescent="0.25">
      <c r="C64" t="s">
        <v>314</v>
      </c>
      <c r="D64" s="66">
        <v>960000</v>
      </c>
    </row>
    <row r="65" spans="1:4" x14ac:dyDescent="0.25">
      <c r="C65" t="s">
        <v>401</v>
      </c>
      <c r="D65" s="66">
        <v>32597146.309999995</v>
      </c>
    </row>
    <row r="66" spans="1:4" x14ac:dyDescent="0.25">
      <c r="C66" t="s">
        <v>349</v>
      </c>
      <c r="D66" s="66">
        <v>2300012.66</v>
      </c>
    </row>
    <row r="67" spans="1:4" x14ac:dyDescent="0.25">
      <c r="C67" t="s">
        <v>412</v>
      </c>
      <c r="D67" s="66">
        <v>1000000</v>
      </c>
    </row>
    <row r="68" spans="1:4" x14ac:dyDescent="0.25">
      <c r="C68" t="s">
        <v>191</v>
      </c>
      <c r="D68" s="66">
        <v>2791309.75</v>
      </c>
    </row>
    <row r="69" spans="1:4" x14ac:dyDescent="0.25">
      <c r="C69" t="s">
        <v>198</v>
      </c>
      <c r="D69" s="66">
        <v>207667.06</v>
      </c>
    </row>
    <row r="70" spans="1:4" x14ac:dyDescent="0.25">
      <c r="C70" t="s">
        <v>345</v>
      </c>
      <c r="D70" s="66">
        <v>1908298.63</v>
      </c>
    </row>
    <row r="71" spans="1:4" x14ac:dyDescent="0.25">
      <c r="C71" t="s">
        <v>205</v>
      </c>
      <c r="D71" s="66">
        <v>578000</v>
      </c>
    </row>
    <row r="72" spans="1:4" x14ac:dyDescent="0.25">
      <c r="B72" t="s">
        <v>87</v>
      </c>
      <c r="D72" s="66">
        <v>4853320.82</v>
      </c>
    </row>
    <row r="73" spans="1:4" x14ac:dyDescent="0.25">
      <c r="C73" t="s">
        <v>224</v>
      </c>
      <c r="D73" s="66">
        <v>1608838.48</v>
      </c>
    </row>
    <row r="74" spans="1:4" x14ac:dyDescent="0.25">
      <c r="C74" t="s">
        <v>232</v>
      </c>
      <c r="D74" s="66">
        <v>1443791.1399999997</v>
      </c>
    </row>
    <row r="75" spans="1:4" x14ac:dyDescent="0.25">
      <c r="C75" t="s">
        <v>88</v>
      </c>
      <c r="D75" s="66">
        <v>1800691.2000000002</v>
      </c>
    </row>
    <row r="76" spans="1:4" x14ac:dyDescent="0.25">
      <c r="A76" t="s">
        <v>310</v>
      </c>
      <c r="D76" s="1">
        <v>1227800</v>
      </c>
    </row>
    <row r="77" spans="1:4" x14ac:dyDescent="0.25">
      <c r="B77" t="s">
        <v>190</v>
      </c>
      <c r="D77" s="66">
        <v>1227800</v>
      </c>
    </row>
    <row r="78" spans="1:4" x14ac:dyDescent="0.25">
      <c r="C78" t="s">
        <v>311</v>
      </c>
      <c r="D78" s="66">
        <v>1227800</v>
      </c>
    </row>
    <row r="79" spans="1:4" x14ac:dyDescent="0.25">
      <c r="A79" t="s">
        <v>39</v>
      </c>
      <c r="D79" s="1">
        <v>100309889.49999996</v>
      </c>
    </row>
    <row r="80" spans="1:4" x14ac:dyDescent="0.25">
      <c r="B80" t="s">
        <v>40</v>
      </c>
      <c r="D80" s="66">
        <v>100309889.49999996</v>
      </c>
    </row>
    <row r="81" spans="1:4" x14ac:dyDescent="0.25">
      <c r="C81" t="s">
        <v>319</v>
      </c>
      <c r="D81" s="66">
        <v>78106140.259999961</v>
      </c>
    </row>
    <row r="82" spans="1:4" x14ac:dyDescent="0.25">
      <c r="C82" t="s">
        <v>41</v>
      </c>
      <c r="D82" s="66">
        <v>18519464.219999999</v>
      </c>
    </row>
    <row r="83" spans="1:4" x14ac:dyDescent="0.25">
      <c r="C83" t="s">
        <v>340</v>
      </c>
      <c r="D83" s="66">
        <v>3684285.02</v>
      </c>
    </row>
    <row r="84" spans="1:4" x14ac:dyDescent="0.25">
      <c r="A84" t="s">
        <v>417</v>
      </c>
      <c r="D84" s="1">
        <v>1260381.8800000001</v>
      </c>
    </row>
    <row r="85" spans="1:4" x14ac:dyDescent="0.25">
      <c r="B85" t="s">
        <v>291</v>
      </c>
      <c r="D85" s="66">
        <v>1260381.8800000001</v>
      </c>
    </row>
    <row r="86" spans="1:4" x14ac:dyDescent="0.25">
      <c r="C86" t="s">
        <v>418</v>
      </c>
      <c r="D86" s="66">
        <v>1260381.8800000001</v>
      </c>
    </row>
    <row r="87" spans="1:4" x14ac:dyDescent="0.25">
      <c r="A87" t="s">
        <v>485</v>
      </c>
      <c r="D87" s="66">
        <v>881228541.38</v>
      </c>
    </row>
  </sheetData>
  <pageMargins left="0.70866141732283472" right="0.70866141732283472" top="0.98425196850393704" bottom="0.74803149606299213" header="0.31496062992125984" footer="0.31496062992125984"/>
  <pageSetup scale="75" fitToHeight="2" orientation="landscape" r:id="rId2"/>
  <headerFooter>
    <oddHeader>&amp;C&amp;"-,Negrita"&amp;12MUNICIPIO DE TLAJOMULCO DE ZÚÑIGA, JALISCO
2DA MODIFICACIÓN PRESUPUESTAL 2024
CLASIFICACIÓN POR PROGRAMA Y PROYECTO</oddHead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Z546"/>
  <sheetViews>
    <sheetView topLeftCell="W1" zoomScale="110" zoomScaleNormal="110" workbookViewId="0">
      <selection activeCell="AU9" sqref="AU9"/>
    </sheetView>
  </sheetViews>
  <sheetFormatPr baseColWidth="10" defaultRowHeight="15" x14ac:dyDescent="0.25"/>
  <cols>
    <col min="1" max="1" width="29.42578125" customWidth="1"/>
    <col min="3" max="3" width="32.7109375" customWidth="1"/>
    <col min="4" max="9" width="11.5703125" customWidth="1"/>
    <col min="10" max="10" width="19.5703125" customWidth="1"/>
    <col min="11" max="14" width="11.5703125" customWidth="1"/>
    <col min="15" max="15" width="22.7109375" customWidth="1"/>
    <col min="16" max="16" width="11.5703125" customWidth="1"/>
    <col min="17" max="17" width="41.42578125" customWidth="1"/>
    <col min="18" max="18" width="11.5703125" hidden="1" customWidth="1"/>
    <col min="19" max="19" width="11.42578125" hidden="1" customWidth="1"/>
    <col min="20" max="20" width="11.5703125" hidden="1" customWidth="1"/>
    <col min="21" max="21" width="10.7109375" customWidth="1"/>
    <col min="22" max="22" width="32.28515625" customWidth="1"/>
    <col min="23" max="23" width="6.7109375" customWidth="1"/>
    <col min="24" max="24" width="16.7109375" customWidth="1"/>
    <col min="25" max="25" width="20" hidden="1" customWidth="1"/>
    <col min="26" max="26" width="16.5703125" hidden="1" customWidth="1"/>
    <col min="27" max="27" width="20.5703125" hidden="1" customWidth="1"/>
    <col min="28" max="31" width="16.7109375" hidden="1" customWidth="1"/>
    <col min="32" max="32" width="15.28515625" hidden="1" customWidth="1"/>
    <col min="33" max="33" width="14.28515625" hidden="1" customWidth="1"/>
    <col min="34" max="34" width="17.28515625" hidden="1" customWidth="1"/>
    <col min="35" max="35" width="14.28515625" hidden="1" customWidth="1"/>
    <col min="36" max="36" width="30.28515625" hidden="1" customWidth="1"/>
    <col min="37" max="37" width="14.42578125" hidden="1" customWidth="1"/>
    <col min="38" max="39" width="19" hidden="1" customWidth="1"/>
    <col min="40" max="40" width="34.5703125" hidden="1" customWidth="1"/>
    <col min="41" max="41" width="19" hidden="1" customWidth="1"/>
    <col min="42" max="42" width="14.7109375" hidden="1" customWidth="1"/>
    <col min="43" max="43" width="15.28515625" hidden="1" customWidth="1"/>
    <col min="44" max="44" width="18.28515625" customWidth="1"/>
    <col min="45" max="45" width="20" customWidth="1"/>
    <col min="46" max="48" width="17.7109375" customWidth="1"/>
    <col min="49" max="49" width="20.5703125" style="45" customWidth="1"/>
    <col min="50" max="50" width="38.5703125" customWidth="1"/>
    <col min="51" max="51" width="11.7109375" bestFit="1" customWidth="1"/>
    <col min="52" max="52" width="21.28515625" customWidth="1"/>
  </cols>
  <sheetData>
    <row r="1" spans="1:52" s="2" customFormat="1" ht="30" x14ac:dyDescent="0.25">
      <c r="A1" s="2" t="s">
        <v>824</v>
      </c>
      <c r="B1" s="2" t="s">
        <v>0</v>
      </c>
      <c r="C1" s="59" t="s">
        <v>1</v>
      </c>
      <c r="D1" s="2" t="s">
        <v>2</v>
      </c>
      <c r="E1" s="2" t="s">
        <v>904</v>
      </c>
      <c r="F1" s="2" t="s">
        <v>905</v>
      </c>
      <c r="G1" s="2" t="s">
        <v>3</v>
      </c>
      <c r="H1" s="2" t="s">
        <v>4</v>
      </c>
      <c r="I1" s="2" t="s">
        <v>5</v>
      </c>
      <c r="J1" s="2" t="s">
        <v>6</v>
      </c>
      <c r="K1" s="2" t="s">
        <v>7</v>
      </c>
      <c r="L1" s="2" t="s">
        <v>8</v>
      </c>
      <c r="M1" s="2" t="s">
        <v>9</v>
      </c>
      <c r="N1" s="2" t="s">
        <v>10</v>
      </c>
      <c r="O1" s="2" t="s">
        <v>11</v>
      </c>
      <c r="P1" s="2" t="s">
        <v>12</v>
      </c>
      <c r="Q1" s="139" t="s">
        <v>13</v>
      </c>
      <c r="R1" s="2" t="s">
        <v>899</v>
      </c>
      <c r="S1" s="139" t="s">
        <v>14</v>
      </c>
      <c r="T1" s="2" t="s">
        <v>15</v>
      </c>
      <c r="U1" s="140" t="s">
        <v>16</v>
      </c>
      <c r="V1" s="140" t="s">
        <v>17</v>
      </c>
      <c r="W1" s="59" t="s">
        <v>18</v>
      </c>
      <c r="X1" s="59" t="s">
        <v>19</v>
      </c>
      <c r="Y1" s="2" t="s">
        <v>20</v>
      </c>
      <c r="Z1" s="2" t="s">
        <v>21</v>
      </c>
      <c r="AA1" s="2" t="s">
        <v>22</v>
      </c>
      <c r="AB1" s="2" t="s">
        <v>23</v>
      </c>
      <c r="AC1" s="2" t="s">
        <v>24</v>
      </c>
      <c r="AD1" s="2" t="s">
        <v>25</v>
      </c>
      <c r="AE1" s="2" t="s">
        <v>26</v>
      </c>
      <c r="AF1" s="2" t="s">
        <v>481</v>
      </c>
      <c r="AG1" s="2" t="s">
        <v>27</v>
      </c>
      <c r="AH1" s="2" t="s">
        <v>28</v>
      </c>
      <c r="AI1" s="2" t="s">
        <v>29</v>
      </c>
      <c r="AJ1" s="2" t="s">
        <v>30</v>
      </c>
      <c r="AK1" s="2" t="s">
        <v>31</v>
      </c>
      <c r="AL1" s="26" t="s">
        <v>823</v>
      </c>
      <c r="AM1" s="26" t="s">
        <v>828</v>
      </c>
      <c r="AN1" s="26" t="s">
        <v>861</v>
      </c>
      <c r="AO1" s="26" t="s">
        <v>858</v>
      </c>
      <c r="AP1" s="26" t="s">
        <v>27</v>
      </c>
      <c r="AQ1" s="26" t="s">
        <v>854</v>
      </c>
      <c r="AR1" s="26" t="s">
        <v>829</v>
      </c>
      <c r="AS1" s="138" t="s">
        <v>855</v>
      </c>
      <c r="AT1" s="60" t="s">
        <v>872</v>
      </c>
      <c r="AU1" s="137" t="s">
        <v>1434</v>
      </c>
      <c r="AV1" s="137" t="s">
        <v>1436</v>
      </c>
      <c r="AW1" s="134" t="s">
        <v>595</v>
      </c>
      <c r="AX1" s="26" t="s">
        <v>825</v>
      </c>
    </row>
    <row r="2" spans="1:52" s="2" customFormat="1" x14ac:dyDescent="0.25">
      <c r="A2" s="52" t="str">
        <f t="shared" ref="A2:A65" si="0">CONCATENATE(B2,J2,L2,N2,P2,U2,W2)</f>
        <v>1.6-01-2405_24624015_2411110</v>
      </c>
      <c r="B2" s="52" t="s">
        <v>47</v>
      </c>
      <c r="C2" s="52" t="s">
        <v>48</v>
      </c>
      <c r="D2" t="s">
        <v>34</v>
      </c>
      <c r="E2" t="s">
        <v>906</v>
      </c>
      <c r="F2" t="s">
        <v>909</v>
      </c>
      <c r="G2" t="s">
        <v>35</v>
      </c>
      <c r="H2" t="s">
        <v>51</v>
      </c>
      <c r="I2" t="s">
        <v>52</v>
      </c>
      <c r="J2" t="s">
        <v>53</v>
      </c>
      <c r="K2" t="s">
        <v>54</v>
      </c>
      <c r="L2">
        <v>6</v>
      </c>
      <c r="M2" t="s">
        <v>40</v>
      </c>
      <c r="N2">
        <v>24</v>
      </c>
      <c r="O2" t="s">
        <v>58</v>
      </c>
      <c r="P2" t="s">
        <v>56</v>
      </c>
      <c r="Q2" t="s">
        <v>57</v>
      </c>
      <c r="R2" t="s">
        <v>902</v>
      </c>
      <c r="S2" s="52">
        <v>1000</v>
      </c>
      <c r="T2" s="52" t="s">
        <v>58</v>
      </c>
      <c r="U2" s="52">
        <v>1111</v>
      </c>
      <c r="V2" s="52" t="s">
        <v>63</v>
      </c>
      <c r="W2" s="52">
        <v>0</v>
      </c>
      <c r="X2" s="52" t="s">
        <v>46</v>
      </c>
      <c r="Y2" s="55">
        <v>0</v>
      </c>
      <c r="Z2" s="1">
        <v>0</v>
      </c>
      <c r="AA2" s="55">
        <v>3992620.44</v>
      </c>
      <c r="AB2" s="1">
        <v>3992620.44</v>
      </c>
      <c r="AC2" s="1">
        <v>3992620.44</v>
      </c>
      <c r="AD2" s="1">
        <v>3992620.44</v>
      </c>
      <c r="AE2" s="1">
        <v>3992620.44</v>
      </c>
      <c r="AF2" s="55">
        <f>Y2-AA2</f>
        <v>-3992620.44</v>
      </c>
      <c r="AG2" s="1">
        <v>0</v>
      </c>
      <c r="AH2" s="1">
        <v>0</v>
      </c>
      <c r="AI2" s="1">
        <v>0</v>
      </c>
      <c r="AJ2" s="1">
        <v>0</v>
      </c>
      <c r="AK2" s="1">
        <v>0</v>
      </c>
      <c r="AL2" s="1">
        <v>0</v>
      </c>
      <c r="AM2" s="1">
        <f t="shared" ref="AM2:AM33" si="1">AL2-Y2</f>
        <v>0</v>
      </c>
      <c r="AN2" s="1"/>
      <c r="AO2" s="1">
        <v>0</v>
      </c>
      <c r="AP2" s="55"/>
      <c r="AQ2" s="55">
        <v>3992620.44</v>
      </c>
      <c r="AR2" s="55">
        <f t="shared" ref="AR2:AR65" si="2">AO2+AP2+AQ2</f>
        <v>3992620.44</v>
      </c>
      <c r="AS2" s="55">
        <f t="shared" ref="AS2:AS65" si="3">Y2+AR2</f>
        <v>3992620.44</v>
      </c>
      <c r="AT2" s="56">
        <f t="shared" ref="AT2:AT65" si="4">AS2-AA2</f>
        <v>0</v>
      </c>
      <c r="AU2" s="56"/>
      <c r="AV2" s="56">
        <f>AS2+AU2</f>
        <v>3992620.44</v>
      </c>
      <c r="AW2" s="58" t="s">
        <v>604</v>
      </c>
      <c r="AX2" t="s">
        <v>604</v>
      </c>
      <c r="AY2"/>
      <c r="AZ2"/>
    </row>
    <row r="3" spans="1:52" x14ac:dyDescent="0.25">
      <c r="A3" t="str">
        <f t="shared" si="0"/>
        <v>1.1-00-2405_24624015_2411110</v>
      </c>
      <c r="B3" t="s">
        <v>148</v>
      </c>
      <c r="C3" t="s">
        <v>149</v>
      </c>
      <c r="D3" t="s">
        <v>34</v>
      </c>
      <c r="E3" t="s">
        <v>906</v>
      </c>
      <c r="F3" t="s">
        <v>909</v>
      </c>
      <c r="G3" t="s">
        <v>35</v>
      </c>
      <c r="H3" t="s">
        <v>51</v>
      </c>
      <c r="I3" t="s">
        <v>52</v>
      </c>
      <c r="J3" t="s">
        <v>53</v>
      </c>
      <c r="K3" t="s">
        <v>54</v>
      </c>
      <c r="L3">
        <v>6</v>
      </c>
      <c r="M3" t="s">
        <v>40</v>
      </c>
      <c r="N3">
        <v>24</v>
      </c>
      <c r="O3" t="s">
        <v>58</v>
      </c>
      <c r="P3" t="s">
        <v>56</v>
      </c>
      <c r="Q3" t="s">
        <v>57</v>
      </c>
      <c r="R3" t="s">
        <v>902</v>
      </c>
      <c r="S3">
        <v>1000</v>
      </c>
      <c r="T3" t="s">
        <v>58</v>
      </c>
      <c r="U3">
        <v>1111</v>
      </c>
      <c r="V3" t="s">
        <v>63</v>
      </c>
      <c r="W3">
        <v>0</v>
      </c>
      <c r="X3" t="s">
        <v>46</v>
      </c>
      <c r="Y3" s="1">
        <v>12975991.18</v>
      </c>
      <c r="Z3" s="1">
        <v>12975991.18</v>
      </c>
      <c r="AA3" s="1">
        <v>1986144.84</v>
      </c>
      <c r="AB3" s="1">
        <v>1986144.84</v>
      </c>
      <c r="AC3" s="1">
        <v>1986144.84</v>
      </c>
      <c r="AD3" s="1">
        <v>1986144.84</v>
      </c>
      <c r="AE3" s="1">
        <v>1986144.84</v>
      </c>
      <c r="AF3" s="32">
        <f>Y3-AA3</f>
        <v>10989846.34</v>
      </c>
      <c r="AG3" s="1">
        <v>0</v>
      </c>
      <c r="AH3" s="1">
        <v>0</v>
      </c>
      <c r="AI3" s="1">
        <v>0</v>
      </c>
      <c r="AJ3" s="1">
        <v>0</v>
      </c>
      <c r="AK3" s="1">
        <v>0</v>
      </c>
      <c r="AL3" s="1">
        <v>12975991.18</v>
      </c>
      <c r="AM3" s="1">
        <f t="shared" si="1"/>
        <v>0</v>
      </c>
      <c r="AN3" s="1"/>
      <c r="AO3" s="1">
        <v>0</v>
      </c>
      <c r="AP3" s="1"/>
      <c r="AQ3" s="1">
        <f>-AF3</f>
        <v>-10989846.34</v>
      </c>
      <c r="AR3" s="1">
        <f t="shared" si="2"/>
        <v>-10989846.34</v>
      </c>
      <c r="AS3" s="1">
        <f t="shared" si="3"/>
        <v>1986144.8399999999</v>
      </c>
      <c r="AT3" s="39">
        <f t="shared" si="4"/>
        <v>0</v>
      </c>
      <c r="AU3" s="39"/>
      <c r="AV3" s="39">
        <f t="shared" ref="AV3:AV66" si="5">AS3+AU3</f>
        <v>1986144.8399999999</v>
      </c>
      <c r="AW3" s="8" t="s">
        <v>604</v>
      </c>
      <c r="AX3" t="s">
        <v>604</v>
      </c>
    </row>
    <row r="4" spans="1:52" x14ac:dyDescent="0.25">
      <c r="A4" s="5" t="str">
        <f t="shared" si="0"/>
        <v>1.5-01-2405_24624015_2411110</v>
      </c>
      <c r="B4" s="5" t="s">
        <v>71</v>
      </c>
      <c r="C4" s="5" t="s">
        <v>72</v>
      </c>
      <c r="D4" t="s">
        <v>34</v>
      </c>
      <c r="E4" t="s">
        <v>906</v>
      </c>
      <c r="F4" t="s">
        <v>909</v>
      </c>
      <c r="G4" t="s">
        <v>35</v>
      </c>
      <c r="H4" t="s">
        <v>51</v>
      </c>
      <c r="I4" t="s">
        <v>52</v>
      </c>
      <c r="J4" t="s">
        <v>53</v>
      </c>
      <c r="K4" t="s">
        <v>54</v>
      </c>
      <c r="L4">
        <v>6</v>
      </c>
      <c r="M4" t="s">
        <v>40</v>
      </c>
      <c r="N4">
        <v>24</v>
      </c>
      <c r="O4" t="s">
        <v>58</v>
      </c>
      <c r="P4" t="s">
        <v>56</v>
      </c>
      <c r="Q4" t="s">
        <v>57</v>
      </c>
      <c r="R4" t="s">
        <v>902</v>
      </c>
      <c r="S4" s="5">
        <v>1000</v>
      </c>
      <c r="T4" s="5" t="s">
        <v>58</v>
      </c>
      <c r="U4" s="5">
        <v>1111</v>
      </c>
      <c r="V4" s="5" t="s">
        <v>63</v>
      </c>
      <c r="W4" s="5">
        <v>0</v>
      </c>
      <c r="X4" s="5" t="s">
        <v>46</v>
      </c>
      <c r="Y4" s="46">
        <v>0</v>
      </c>
      <c r="Z4" s="1">
        <v>0</v>
      </c>
      <c r="AA4" s="46">
        <v>0</v>
      </c>
      <c r="AB4" s="1">
        <v>0</v>
      </c>
      <c r="AC4" s="1">
        <v>0</v>
      </c>
      <c r="AD4" s="1">
        <v>0</v>
      </c>
      <c r="AE4" s="1">
        <v>0</v>
      </c>
      <c r="AF4" s="46">
        <v>0</v>
      </c>
      <c r="AG4" s="1"/>
      <c r="AH4" s="1"/>
      <c r="AI4" s="1"/>
      <c r="AJ4" s="1"/>
      <c r="AK4" s="1"/>
      <c r="AL4" s="1">
        <v>0</v>
      </c>
      <c r="AM4" s="1">
        <f t="shared" si="1"/>
        <v>0</v>
      </c>
      <c r="AN4" s="1"/>
      <c r="AO4" s="1">
        <v>0</v>
      </c>
      <c r="AP4" s="46">
        <v>6997225.9000000004</v>
      </c>
      <c r="AQ4" s="46"/>
      <c r="AR4" s="46">
        <f t="shared" si="2"/>
        <v>6997225.9000000004</v>
      </c>
      <c r="AS4" s="46">
        <f t="shared" si="3"/>
        <v>6997225.9000000004</v>
      </c>
      <c r="AT4" s="47">
        <f t="shared" si="4"/>
        <v>6997225.9000000004</v>
      </c>
      <c r="AU4" s="47"/>
      <c r="AV4" s="47">
        <f t="shared" si="5"/>
        <v>6997225.9000000004</v>
      </c>
      <c r="AW4" s="48" t="s">
        <v>604</v>
      </c>
    </row>
    <row r="5" spans="1:52" x14ac:dyDescent="0.25">
      <c r="A5" t="str">
        <f t="shared" si="0"/>
        <v>1.1-00-2405_24624015_24113113</v>
      </c>
      <c r="B5" t="s">
        <v>148</v>
      </c>
      <c r="C5" t="s">
        <v>149</v>
      </c>
      <c r="D5" t="s">
        <v>34</v>
      </c>
      <c r="E5" t="s">
        <v>906</v>
      </c>
      <c r="F5" t="s">
        <v>909</v>
      </c>
      <c r="G5" t="s">
        <v>35</v>
      </c>
      <c r="H5" t="s">
        <v>51</v>
      </c>
      <c r="I5" t="s">
        <v>52</v>
      </c>
      <c r="J5" t="s">
        <v>53</v>
      </c>
      <c r="K5" t="s">
        <v>54</v>
      </c>
      <c r="L5">
        <v>6</v>
      </c>
      <c r="M5" t="s">
        <v>40</v>
      </c>
      <c r="N5">
        <v>24</v>
      </c>
      <c r="O5" t="s">
        <v>58</v>
      </c>
      <c r="P5" t="s">
        <v>56</v>
      </c>
      <c r="Q5" t="s">
        <v>57</v>
      </c>
      <c r="R5" t="s">
        <v>902</v>
      </c>
      <c r="S5">
        <v>1000</v>
      </c>
      <c r="T5" t="s">
        <v>58</v>
      </c>
      <c r="U5">
        <v>1131</v>
      </c>
      <c r="V5" t="s">
        <v>77</v>
      </c>
      <c r="W5">
        <v>13</v>
      </c>
      <c r="X5" t="s">
        <v>76</v>
      </c>
      <c r="Y5" s="1">
        <v>55146025.950000003</v>
      </c>
      <c r="Z5" s="1">
        <v>66640393.869999997</v>
      </c>
      <c r="AA5" s="1">
        <v>55136596.079999998</v>
      </c>
      <c r="AB5" s="1">
        <v>55136596.079999998</v>
      </c>
      <c r="AC5" s="1">
        <v>55136596.079999998</v>
      </c>
      <c r="AD5" s="1">
        <v>55136596.079999998</v>
      </c>
      <c r="AE5" s="1">
        <v>55136596.079999998</v>
      </c>
      <c r="AF5" s="32">
        <f>Y5-AA5</f>
        <v>9429.8700000047684</v>
      </c>
      <c r="AG5" s="1">
        <v>0</v>
      </c>
      <c r="AH5" s="1">
        <v>0</v>
      </c>
      <c r="AI5" s="1">
        <v>0</v>
      </c>
      <c r="AJ5" s="1">
        <v>11494367.92</v>
      </c>
      <c r="AK5" s="1">
        <v>-11494367.92</v>
      </c>
      <c r="AL5" s="1">
        <v>27426167.360800002</v>
      </c>
      <c r="AM5" s="1">
        <f t="shared" si="1"/>
        <v>-27719858.589200001</v>
      </c>
      <c r="AN5" s="1"/>
      <c r="AO5" s="1">
        <v>0</v>
      </c>
      <c r="AP5" s="1"/>
      <c r="AQ5" s="1">
        <f>-AF5</f>
        <v>-9429.8700000047684</v>
      </c>
      <c r="AR5" s="1">
        <f t="shared" si="2"/>
        <v>-9429.8700000047684</v>
      </c>
      <c r="AS5" s="1">
        <f t="shared" si="3"/>
        <v>55136596.079999998</v>
      </c>
      <c r="AT5" s="39">
        <f t="shared" si="4"/>
        <v>0</v>
      </c>
      <c r="AU5" s="39"/>
      <c r="AV5" s="39">
        <f t="shared" si="5"/>
        <v>55136596.079999998</v>
      </c>
      <c r="AW5" s="8" t="s">
        <v>604</v>
      </c>
      <c r="AX5" t="s">
        <v>604</v>
      </c>
    </row>
    <row r="6" spans="1:52" x14ac:dyDescent="0.25">
      <c r="A6" s="5" t="str">
        <f t="shared" si="0"/>
        <v>1.5-01-2405_24624015_24113113</v>
      </c>
      <c r="B6" s="5" t="s">
        <v>71</v>
      </c>
      <c r="C6" s="5" t="s">
        <v>72</v>
      </c>
      <c r="D6" t="s">
        <v>34</v>
      </c>
      <c r="E6" t="s">
        <v>906</v>
      </c>
      <c r="F6" t="s">
        <v>909</v>
      </c>
      <c r="G6" t="s">
        <v>35</v>
      </c>
      <c r="H6" t="s">
        <v>51</v>
      </c>
      <c r="I6" t="s">
        <v>52</v>
      </c>
      <c r="J6" t="s">
        <v>53</v>
      </c>
      <c r="K6" t="s">
        <v>54</v>
      </c>
      <c r="L6">
        <v>6</v>
      </c>
      <c r="M6" t="s">
        <v>40</v>
      </c>
      <c r="N6">
        <v>24</v>
      </c>
      <c r="O6" t="s">
        <v>58</v>
      </c>
      <c r="P6" t="s">
        <v>56</v>
      </c>
      <c r="Q6" t="s">
        <v>57</v>
      </c>
      <c r="R6" t="s">
        <v>902</v>
      </c>
      <c r="S6" s="5">
        <v>1000</v>
      </c>
      <c r="T6" s="5" t="s">
        <v>58</v>
      </c>
      <c r="U6" s="5">
        <v>1131</v>
      </c>
      <c r="V6" s="5" t="s">
        <v>77</v>
      </c>
      <c r="W6" s="5">
        <v>13</v>
      </c>
      <c r="X6" s="5" t="s">
        <v>76</v>
      </c>
      <c r="Y6" s="46">
        <v>708107330.50999999</v>
      </c>
      <c r="Z6" s="1">
        <v>677552010.19000006</v>
      </c>
      <c r="AA6" s="46">
        <v>284635761.36000001</v>
      </c>
      <c r="AB6" s="1">
        <v>284635761.36000001</v>
      </c>
      <c r="AC6" s="1">
        <v>284635761.36000001</v>
      </c>
      <c r="AD6" s="1">
        <v>284634811.36000001</v>
      </c>
      <c r="AE6" s="1">
        <v>284634811.36000001</v>
      </c>
      <c r="AF6" s="46">
        <f>Y6-AA6</f>
        <v>423471569.14999998</v>
      </c>
      <c r="AG6" s="1">
        <v>30555316.059999999</v>
      </c>
      <c r="AH6" s="1">
        <v>4.26</v>
      </c>
      <c r="AI6" s="1">
        <v>0</v>
      </c>
      <c r="AJ6" s="1">
        <v>0</v>
      </c>
      <c r="AK6" s="1">
        <v>30555320.32</v>
      </c>
      <c r="AL6" s="1">
        <v>746533932.86160004</v>
      </c>
      <c r="AM6" s="1">
        <f t="shared" si="1"/>
        <v>38426602.351600051</v>
      </c>
      <c r="AN6" s="1"/>
      <c r="AO6" s="1">
        <v>0</v>
      </c>
      <c r="AP6" s="46">
        <v>9429.8700000000008</v>
      </c>
      <c r="AQ6" s="46"/>
      <c r="AR6" s="46">
        <f t="shared" si="2"/>
        <v>9429.8700000000008</v>
      </c>
      <c r="AS6" s="46">
        <f t="shared" si="3"/>
        <v>708116760.38</v>
      </c>
      <c r="AT6" s="47">
        <f t="shared" si="4"/>
        <v>423480999.01999998</v>
      </c>
      <c r="AU6" s="47"/>
      <c r="AV6" s="47">
        <f t="shared" si="5"/>
        <v>708116760.38</v>
      </c>
      <c r="AW6" s="48" t="s">
        <v>604</v>
      </c>
      <c r="AX6" t="s">
        <v>604</v>
      </c>
    </row>
    <row r="7" spans="1:52" x14ac:dyDescent="0.25">
      <c r="A7" t="str">
        <f t="shared" si="0"/>
        <v>1.1-00-2405_24624015_2412110</v>
      </c>
      <c r="B7" t="s">
        <v>148</v>
      </c>
      <c r="C7" t="s">
        <v>149</v>
      </c>
      <c r="D7" t="s">
        <v>34</v>
      </c>
      <c r="E7" t="s">
        <v>906</v>
      </c>
      <c r="F7" t="s">
        <v>909</v>
      </c>
      <c r="G7" t="s">
        <v>35</v>
      </c>
      <c r="H7" t="s">
        <v>51</v>
      </c>
      <c r="I7" t="s">
        <v>52</v>
      </c>
      <c r="J7" t="s">
        <v>53</v>
      </c>
      <c r="K7" t="s">
        <v>54</v>
      </c>
      <c r="L7">
        <v>6</v>
      </c>
      <c r="M7" t="s">
        <v>40</v>
      </c>
      <c r="N7">
        <v>24</v>
      </c>
      <c r="O7" t="s">
        <v>58</v>
      </c>
      <c r="P7" t="s">
        <v>56</v>
      </c>
      <c r="Q7" t="s">
        <v>57</v>
      </c>
      <c r="R7" t="s">
        <v>902</v>
      </c>
      <c r="S7">
        <v>1000</v>
      </c>
      <c r="T7" t="s">
        <v>58</v>
      </c>
      <c r="U7">
        <v>1211</v>
      </c>
      <c r="V7" t="s">
        <v>390</v>
      </c>
      <c r="W7">
        <v>0</v>
      </c>
      <c r="X7" t="s">
        <v>46</v>
      </c>
      <c r="Y7" s="1">
        <v>0</v>
      </c>
      <c r="Z7" s="1">
        <v>0</v>
      </c>
      <c r="AA7" s="1">
        <v>584872.85</v>
      </c>
      <c r="AB7" s="1">
        <v>584872.85</v>
      </c>
      <c r="AC7" s="1">
        <v>584872.85</v>
      </c>
      <c r="AD7" s="1">
        <v>584872.85</v>
      </c>
      <c r="AE7" s="1">
        <v>584872.85</v>
      </c>
      <c r="AF7" s="32">
        <f>Y7-AA7</f>
        <v>-584872.85</v>
      </c>
      <c r="AG7" s="1">
        <f>AF7/6</f>
        <v>-97478.808333333334</v>
      </c>
      <c r="AH7" s="1">
        <v>0</v>
      </c>
      <c r="AI7" s="1">
        <v>0</v>
      </c>
      <c r="AJ7" s="1">
        <v>0</v>
      </c>
      <c r="AK7" s="1">
        <v>0</v>
      </c>
      <c r="AL7" s="1">
        <v>0</v>
      </c>
      <c r="AM7" s="1">
        <f t="shared" si="1"/>
        <v>0</v>
      </c>
      <c r="AN7" s="1"/>
      <c r="AO7" s="1">
        <v>0</v>
      </c>
      <c r="AP7" s="1"/>
      <c r="AQ7" s="1">
        <v>1200000</v>
      </c>
      <c r="AR7" s="1">
        <f t="shared" si="2"/>
        <v>1200000</v>
      </c>
      <c r="AS7" s="1">
        <f t="shared" si="3"/>
        <v>1200000</v>
      </c>
      <c r="AT7" s="39">
        <f t="shared" si="4"/>
        <v>615127.15</v>
      </c>
      <c r="AU7" s="39"/>
      <c r="AV7" s="39">
        <f t="shared" si="5"/>
        <v>1200000</v>
      </c>
      <c r="AW7" s="84">
        <v>1200000</v>
      </c>
      <c r="AX7" t="s">
        <v>604</v>
      </c>
    </row>
    <row r="8" spans="1:52" x14ac:dyDescent="0.25">
      <c r="A8" s="52" t="str">
        <f t="shared" si="0"/>
        <v>1.6-01-2405_24624015_24122114</v>
      </c>
      <c r="B8" s="53" t="s">
        <v>47</v>
      </c>
      <c r="C8" s="61" t="s">
        <v>48</v>
      </c>
      <c r="D8" t="s">
        <v>34</v>
      </c>
      <c r="E8" t="s">
        <v>906</v>
      </c>
      <c r="F8" t="s">
        <v>909</v>
      </c>
      <c r="G8" t="s">
        <v>35</v>
      </c>
      <c r="H8" t="s">
        <v>51</v>
      </c>
      <c r="I8" t="s">
        <v>52</v>
      </c>
      <c r="J8" t="s">
        <v>53</v>
      </c>
      <c r="K8" t="s">
        <v>54</v>
      </c>
      <c r="L8">
        <v>6</v>
      </c>
      <c r="M8" t="s">
        <v>40</v>
      </c>
      <c r="N8">
        <v>24</v>
      </c>
      <c r="O8" t="s">
        <v>58</v>
      </c>
      <c r="P8" t="s">
        <v>56</v>
      </c>
      <c r="Q8" t="s">
        <v>57</v>
      </c>
      <c r="R8" t="s">
        <v>902</v>
      </c>
      <c r="S8" s="53">
        <v>1000</v>
      </c>
      <c r="T8" s="53" t="s">
        <v>58</v>
      </c>
      <c r="U8" s="61">
        <v>1221</v>
      </c>
      <c r="V8" s="61" t="s">
        <v>59</v>
      </c>
      <c r="W8" s="61">
        <v>14</v>
      </c>
      <c r="X8" s="61" t="s">
        <v>60</v>
      </c>
      <c r="Y8" s="54">
        <v>105376830.48</v>
      </c>
      <c r="Z8" s="1">
        <v>67987848.969999999</v>
      </c>
      <c r="AA8" s="55">
        <v>57538874.200000003</v>
      </c>
      <c r="AB8" s="1">
        <v>57538874.200000003</v>
      </c>
      <c r="AC8" s="1">
        <v>57538874.200000003</v>
      </c>
      <c r="AD8" s="25">
        <v>57527874.200000003</v>
      </c>
      <c r="AE8" s="25">
        <v>57527874.200000003</v>
      </c>
      <c r="AF8" s="54">
        <f>Y8-AA8</f>
        <v>47837956.280000001</v>
      </c>
      <c r="AG8" s="1">
        <v>37388978.770000003</v>
      </c>
      <c r="AH8" s="1">
        <v>2.74</v>
      </c>
      <c r="AI8" s="1">
        <v>0</v>
      </c>
      <c r="AJ8" s="1">
        <v>0</v>
      </c>
      <c r="AK8" s="1">
        <v>37388981.509999998</v>
      </c>
      <c r="AL8" s="1">
        <v>0</v>
      </c>
      <c r="AM8" s="1">
        <f t="shared" si="1"/>
        <v>-105376830.48</v>
      </c>
      <c r="AN8" s="1"/>
      <c r="AO8" s="1">
        <v>0</v>
      </c>
      <c r="AP8" s="54"/>
      <c r="AQ8" s="54">
        <v>-427473.08</v>
      </c>
      <c r="AR8" s="55">
        <f t="shared" si="2"/>
        <v>-427473.08</v>
      </c>
      <c r="AS8" s="62">
        <f t="shared" si="3"/>
        <v>104949357.40000001</v>
      </c>
      <c r="AT8" s="63">
        <f t="shared" si="4"/>
        <v>47410483.200000003</v>
      </c>
      <c r="AU8" s="56"/>
      <c r="AV8" s="56">
        <f t="shared" si="5"/>
        <v>104949357.40000001</v>
      </c>
      <c r="AW8" s="57" t="s">
        <v>604</v>
      </c>
      <c r="AX8" s="2" t="s">
        <v>604</v>
      </c>
      <c r="AY8" s="2"/>
      <c r="AZ8" s="2"/>
    </row>
    <row r="9" spans="1:52" x14ac:dyDescent="0.25">
      <c r="A9" t="str">
        <f t="shared" si="0"/>
        <v>1.1-00-2405_24624015_24122114</v>
      </c>
      <c r="B9" s="2" t="s">
        <v>148</v>
      </c>
      <c r="C9" s="2" t="s">
        <v>149</v>
      </c>
      <c r="D9" t="s">
        <v>34</v>
      </c>
      <c r="E9" t="s">
        <v>906</v>
      </c>
      <c r="F9" t="s">
        <v>909</v>
      </c>
      <c r="G9" t="s">
        <v>35</v>
      </c>
      <c r="H9" t="s">
        <v>51</v>
      </c>
      <c r="I9" t="s">
        <v>52</v>
      </c>
      <c r="J9" t="s">
        <v>53</v>
      </c>
      <c r="K9" t="s">
        <v>54</v>
      </c>
      <c r="L9">
        <v>6</v>
      </c>
      <c r="M9" t="s">
        <v>40</v>
      </c>
      <c r="N9">
        <v>24</v>
      </c>
      <c r="O9" t="s">
        <v>58</v>
      </c>
      <c r="P9" t="s">
        <v>56</v>
      </c>
      <c r="Q9" t="s">
        <v>57</v>
      </c>
      <c r="R9" t="s">
        <v>902</v>
      </c>
      <c r="S9" s="2">
        <v>1000</v>
      </c>
      <c r="T9" s="2" t="s">
        <v>58</v>
      </c>
      <c r="U9" s="2">
        <v>1221</v>
      </c>
      <c r="V9" s="2" t="s">
        <v>59</v>
      </c>
      <c r="W9" s="2">
        <v>14</v>
      </c>
      <c r="X9" s="2" t="s">
        <v>60</v>
      </c>
      <c r="Y9" s="25">
        <v>35006532.630000003</v>
      </c>
      <c r="Z9" s="1">
        <v>52109314.159999996</v>
      </c>
      <c r="AA9" s="1">
        <v>10136308.68</v>
      </c>
      <c r="AB9" s="1">
        <v>10136308.68</v>
      </c>
      <c r="AC9" s="1">
        <v>10136308.68</v>
      </c>
      <c r="AD9" s="25">
        <v>10136308.68</v>
      </c>
      <c r="AE9" s="25">
        <v>10136308.68</v>
      </c>
      <c r="AF9" s="37">
        <f>Y9-AA9</f>
        <v>24870223.950000003</v>
      </c>
      <c r="AG9" s="1">
        <v>0</v>
      </c>
      <c r="AH9" s="1">
        <v>20286199.98</v>
      </c>
      <c r="AI9" s="1">
        <v>0</v>
      </c>
      <c r="AJ9" s="1">
        <v>37388981.509999998</v>
      </c>
      <c r="AK9" s="1">
        <v>-17102781.530000001</v>
      </c>
      <c r="AL9" s="1">
        <v>120097163.13</v>
      </c>
      <c r="AM9" s="1">
        <f t="shared" si="1"/>
        <v>85090630.5</v>
      </c>
      <c r="AN9" s="1"/>
      <c r="AO9" s="1">
        <v>0</v>
      </c>
      <c r="AP9" s="25"/>
      <c r="AQ9" s="25">
        <v>-24870223.949999999</v>
      </c>
      <c r="AR9" s="1">
        <f t="shared" si="2"/>
        <v>-24870223.949999999</v>
      </c>
      <c r="AS9" s="25">
        <f t="shared" si="3"/>
        <v>10136308.680000003</v>
      </c>
      <c r="AT9" s="39">
        <f t="shared" si="4"/>
        <v>0</v>
      </c>
      <c r="AU9" s="39"/>
      <c r="AV9" s="39">
        <f t="shared" si="5"/>
        <v>10136308.680000003</v>
      </c>
      <c r="AW9" s="7" t="s">
        <v>604</v>
      </c>
      <c r="AX9" s="2" t="s">
        <v>604</v>
      </c>
      <c r="AY9" s="2"/>
      <c r="AZ9" s="2"/>
    </row>
    <row r="10" spans="1:52" s="2" customFormat="1" x14ac:dyDescent="0.25">
      <c r="A10" s="5" t="str">
        <f t="shared" si="0"/>
        <v>1.5-01-2405_24624015_24122114</v>
      </c>
      <c r="B10" s="50" t="s">
        <v>71</v>
      </c>
      <c r="C10" s="50" t="s">
        <v>72</v>
      </c>
      <c r="D10" t="s">
        <v>34</v>
      </c>
      <c r="E10" t="s">
        <v>906</v>
      </c>
      <c r="F10" t="s">
        <v>909</v>
      </c>
      <c r="G10" t="s">
        <v>35</v>
      </c>
      <c r="H10" t="s">
        <v>51</v>
      </c>
      <c r="I10" t="s">
        <v>52</v>
      </c>
      <c r="J10" t="s">
        <v>53</v>
      </c>
      <c r="K10" t="s">
        <v>54</v>
      </c>
      <c r="L10">
        <v>6</v>
      </c>
      <c r="M10" t="s">
        <v>40</v>
      </c>
      <c r="N10">
        <v>24</v>
      </c>
      <c r="O10" t="s">
        <v>58</v>
      </c>
      <c r="P10" t="s">
        <v>56</v>
      </c>
      <c r="Q10" t="s">
        <v>57</v>
      </c>
      <c r="R10" t="s">
        <v>902</v>
      </c>
      <c r="S10" s="50">
        <v>1000</v>
      </c>
      <c r="T10" s="50" t="s">
        <v>58</v>
      </c>
      <c r="U10" s="50">
        <v>1221</v>
      </c>
      <c r="V10" s="50" t="s">
        <v>59</v>
      </c>
      <c r="W10" s="50">
        <v>14</v>
      </c>
      <c r="X10" s="50" t="s">
        <v>60</v>
      </c>
      <c r="Y10" s="46">
        <v>0</v>
      </c>
      <c r="Z10" s="1">
        <v>0</v>
      </c>
      <c r="AA10" s="46">
        <v>0</v>
      </c>
      <c r="AB10" s="1">
        <v>0</v>
      </c>
      <c r="AC10" s="1">
        <v>0</v>
      </c>
      <c r="AD10" s="1">
        <v>0</v>
      </c>
      <c r="AE10" s="1">
        <v>0</v>
      </c>
      <c r="AF10" s="51">
        <v>0</v>
      </c>
      <c r="AG10" s="1"/>
      <c r="AH10" s="1"/>
      <c r="AI10" s="1"/>
      <c r="AJ10" s="1"/>
      <c r="AK10" s="1"/>
      <c r="AL10" s="1">
        <v>0</v>
      </c>
      <c r="AM10" s="1">
        <f t="shared" si="1"/>
        <v>0</v>
      </c>
      <c r="AN10" s="1"/>
      <c r="AO10" s="1">
        <v>0</v>
      </c>
      <c r="AP10" s="51">
        <v>25297697.030000001</v>
      </c>
      <c r="AQ10" s="51">
        <v>-2500000</v>
      </c>
      <c r="AR10" s="46">
        <f t="shared" si="2"/>
        <v>22797697.030000001</v>
      </c>
      <c r="AS10" s="51">
        <f t="shared" si="3"/>
        <v>22797697.030000001</v>
      </c>
      <c r="AT10" s="47">
        <f t="shared" si="4"/>
        <v>22797697.030000001</v>
      </c>
      <c r="AU10" s="47"/>
      <c r="AV10" s="47">
        <f t="shared" si="5"/>
        <v>22797697.030000001</v>
      </c>
      <c r="AW10" s="85" t="s">
        <v>604</v>
      </c>
    </row>
    <row r="11" spans="1:52" s="2" customFormat="1" x14ac:dyDescent="0.25">
      <c r="A11" t="str">
        <f t="shared" si="0"/>
        <v>1.1-00-2405_24624015_2412310</v>
      </c>
      <c r="B11" t="s">
        <v>148</v>
      </c>
      <c r="C11" t="s">
        <v>149</v>
      </c>
      <c r="D11" t="s">
        <v>34</v>
      </c>
      <c r="E11" t="s">
        <v>906</v>
      </c>
      <c r="F11" t="s">
        <v>909</v>
      </c>
      <c r="G11" t="s">
        <v>35</v>
      </c>
      <c r="H11" t="s">
        <v>51</v>
      </c>
      <c r="I11" t="s">
        <v>52</v>
      </c>
      <c r="J11" t="s">
        <v>53</v>
      </c>
      <c r="K11" t="s">
        <v>54</v>
      </c>
      <c r="L11">
        <v>6</v>
      </c>
      <c r="M11" t="s">
        <v>40</v>
      </c>
      <c r="N11">
        <v>24</v>
      </c>
      <c r="O11" t="s">
        <v>58</v>
      </c>
      <c r="P11" t="s">
        <v>56</v>
      </c>
      <c r="Q11" t="s">
        <v>57</v>
      </c>
      <c r="R11" t="s">
        <v>902</v>
      </c>
      <c r="S11">
        <v>1000</v>
      </c>
      <c r="T11" t="s">
        <v>58</v>
      </c>
      <c r="U11">
        <v>1231</v>
      </c>
      <c r="V11" t="s">
        <v>391</v>
      </c>
      <c r="W11">
        <v>0</v>
      </c>
      <c r="X11" t="s">
        <v>46</v>
      </c>
      <c r="Y11" s="1">
        <v>26400</v>
      </c>
      <c r="Z11" s="1">
        <v>26400</v>
      </c>
      <c r="AA11" s="1">
        <v>0</v>
      </c>
      <c r="AB11" s="1">
        <v>0</v>
      </c>
      <c r="AC11" s="1">
        <v>0</v>
      </c>
      <c r="AD11" s="1">
        <v>0</v>
      </c>
      <c r="AE11" s="1">
        <v>0</v>
      </c>
      <c r="AF11" s="32">
        <f>Y11-AA11</f>
        <v>26400</v>
      </c>
      <c r="AG11" s="1">
        <v>0</v>
      </c>
      <c r="AH11" s="1">
        <v>0</v>
      </c>
      <c r="AI11" s="1">
        <v>0</v>
      </c>
      <c r="AJ11" s="1">
        <v>0</v>
      </c>
      <c r="AK11" s="1">
        <v>0</v>
      </c>
      <c r="AL11" s="1">
        <v>26400</v>
      </c>
      <c r="AM11" s="1">
        <f t="shared" si="1"/>
        <v>0</v>
      </c>
      <c r="AN11" s="1"/>
      <c r="AO11" s="1">
        <v>0</v>
      </c>
      <c r="AP11" s="1"/>
      <c r="AQ11" s="1">
        <v>-26400</v>
      </c>
      <c r="AR11" s="1">
        <f t="shared" si="2"/>
        <v>-26400</v>
      </c>
      <c r="AS11" s="1">
        <f t="shared" si="3"/>
        <v>0</v>
      </c>
      <c r="AT11" s="39">
        <f t="shared" si="4"/>
        <v>0</v>
      </c>
      <c r="AU11" s="39"/>
      <c r="AV11" s="39">
        <f t="shared" si="5"/>
        <v>0</v>
      </c>
      <c r="AW11" s="8" t="s">
        <v>604</v>
      </c>
      <c r="AX11"/>
      <c r="AY11"/>
      <c r="AZ11"/>
    </row>
    <row r="12" spans="1:52" s="2" customFormat="1" x14ac:dyDescent="0.25">
      <c r="A12" s="5" t="str">
        <f t="shared" si="0"/>
        <v>1.5-01-2405_24624015_2412310</v>
      </c>
      <c r="B12" s="50" t="s">
        <v>71</v>
      </c>
      <c r="C12" s="5" t="s">
        <v>72</v>
      </c>
      <c r="D12" t="s">
        <v>34</v>
      </c>
      <c r="E12" t="s">
        <v>906</v>
      </c>
      <c r="F12" t="s">
        <v>909</v>
      </c>
      <c r="G12" t="s">
        <v>35</v>
      </c>
      <c r="H12" t="s">
        <v>51</v>
      </c>
      <c r="I12" t="s">
        <v>52</v>
      </c>
      <c r="J12" t="s">
        <v>53</v>
      </c>
      <c r="K12" t="s">
        <v>54</v>
      </c>
      <c r="L12">
        <v>6</v>
      </c>
      <c r="M12" t="s">
        <v>40</v>
      </c>
      <c r="N12">
        <v>24</v>
      </c>
      <c r="O12" t="s">
        <v>58</v>
      </c>
      <c r="P12" t="s">
        <v>56</v>
      </c>
      <c r="Q12" t="s">
        <v>57</v>
      </c>
      <c r="R12" t="s">
        <v>902</v>
      </c>
      <c r="S12" s="5">
        <v>1000</v>
      </c>
      <c r="T12" s="5" t="s">
        <v>58</v>
      </c>
      <c r="U12" s="5">
        <v>1231</v>
      </c>
      <c r="V12" s="5" t="s">
        <v>391</v>
      </c>
      <c r="W12" s="5">
        <v>0</v>
      </c>
      <c r="X12" s="5" t="s">
        <v>46</v>
      </c>
      <c r="Y12" s="46">
        <v>0</v>
      </c>
      <c r="Z12" s="1">
        <v>0</v>
      </c>
      <c r="AA12" s="46">
        <v>0</v>
      </c>
      <c r="AB12" s="1">
        <v>0</v>
      </c>
      <c r="AC12" s="1">
        <v>0</v>
      </c>
      <c r="AD12" s="1">
        <v>0</v>
      </c>
      <c r="AE12" s="1">
        <v>0</v>
      </c>
      <c r="AF12" s="46">
        <v>0</v>
      </c>
      <c r="AG12" s="1"/>
      <c r="AH12" s="1"/>
      <c r="AI12" s="1"/>
      <c r="AJ12" s="1"/>
      <c r="AK12" s="1"/>
      <c r="AL12" s="1">
        <v>0</v>
      </c>
      <c r="AM12" s="1">
        <f t="shared" si="1"/>
        <v>0</v>
      </c>
      <c r="AN12" s="1"/>
      <c r="AO12" s="1">
        <v>0</v>
      </c>
      <c r="AP12" s="46">
        <v>26400</v>
      </c>
      <c r="AQ12" s="46"/>
      <c r="AR12" s="46">
        <f t="shared" si="2"/>
        <v>26400</v>
      </c>
      <c r="AS12" s="46">
        <f t="shared" si="3"/>
        <v>26400</v>
      </c>
      <c r="AT12" s="47">
        <f t="shared" si="4"/>
        <v>26400</v>
      </c>
      <c r="AU12" s="47"/>
      <c r="AV12" s="47">
        <f t="shared" si="5"/>
        <v>26400</v>
      </c>
      <c r="AW12" s="48" t="s">
        <v>604</v>
      </c>
      <c r="AX12"/>
      <c r="AY12"/>
      <c r="AZ12"/>
    </row>
    <row r="13" spans="1:52" x14ac:dyDescent="0.25">
      <c r="A13" s="52" t="str">
        <f t="shared" si="0"/>
        <v>1.6-01-2405_24624015_24132114</v>
      </c>
      <c r="B13" s="52" t="s">
        <v>47</v>
      </c>
      <c r="C13" s="64" t="s">
        <v>48</v>
      </c>
      <c r="D13" t="s">
        <v>34</v>
      </c>
      <c r="E13" t="s">
        <v>906</v>
      </c>
      <c r="F13" t="s">
        <v>909</v>
      </c>
      <c r="G13" t="s">
        <v>35</v>
      </c>
      <c r="H13" t="s">
        <v>51</v>
      </c>
      <c r="I13" t="s">
        <v>52</v>
      </c>
      <c r="J13" t="s">
        <v>53</v>
      </c>
      <c r="K13" t="s">
        <v>54</v>
      </c>
      <c r="L13">
        <v>6</v>
      </c>
      <c r="M13" t="s">
        <v>40</v>
      </c>
      <c r="N13">
        <v>24</v>
      </c>
      <c r="O13" t="s">
        <v>58</v>
      </c>
      <c r="P13" t="s">
        <v>56</v>
      </c>
      <c r="Q13" t="s">
        <v>57</v>
      </c>
      <c r="R13" t="s">
        <v>902</v>
      </c>
      <c r="S13" s="52">
        <v>1000</v>
      </c>
      <c r="T13" s="52" t="s">
        <v>58</v>
      </c>
      <c r="U13" s="64">
        <v>1321</v>
      </c>
      <c r="V13" s="64" t="s">
        <v>64</v>
      </c>
      <c r="W13" s="64">
        <v>14</v>
      </c>
      <c r="X13" s="64" t="s">
        <v>60</v>
      </c>
      <c r="Y13" s="55">
        <v>0</v>
      </c>
      <c r="Z13" s="1">
        <v>0</v>
      </c>
      <c r="AA13" s="55">
        <v>13231.58</v>
      </c>
      <c r="AB13" s="1">
        <v>13231.58</v>
      </c>
      <c r="AC13" s="1">
        <v>13231.58</v>
      </c>
      <c r="AD13" s="1">
        <v>13231.58</v>
      </c>
      <c r="AE13" s="1">
        <v>13231.58</v>
      </c>
      <c r="AF13" s="55">
        <f t="shared" ref="AF13:AF18" si="6">Y13-AA13</f>
        <v>-13231.58</v>
      </c>
      <c r="AG13" s="1">
        <v>0</v>
      </c>
      <c r="AH13" s="1">
        <v>0</v>
      </c>
      <c r="AI13" s="1">
        <v>0</v>
      </c>
      <c r="AJ13" s="1">
        <v>0</v>
      </c>
      <c r="AK13" s="1">
        <v>0</v>
      </c>
      <c r="AL13" s="1">
        <v>0</v>
      </c>
      <c r="AM13" s="1">
        <f t="shared" si="1"/>
        <v>0</v>
      </c>
      <c r="AN13" s="1"/>
      <c r="AO13" s="1">
        <v>0</v>
      </c>
      <c r="AP13" s="55">
        <v>1300000</v>
      </c>
      <c r="AQ13" s="55">
        <f>13231.58+183526.39</f>
        <v>196757.97</v>
      </c>
      <c r="AR13" s="55">
        <f t="shared" si="2"/>
        <v>1496757.97</v>
      </c>
      <c r="AS13" s="65">
        <f t="shared" si="3"/>
        <v>1496757.97</v>
      </c>
      <c r="AT13" s="63">
        <f t="shared" si="4"/>
        <v>1483526.39</v>
      </c>
      <c r="AU13" s="56"/>
      <c r="AV13" s="56">
        <f t="shared" si="5"/>
        <v>1496757.97</v>
      </c>
      <c r="AW13" s="84">
        <v>1300000</v>
      </c>
      <c r="AX13" t="s">
        <v>604</v>
      </c>
    </row>
    <row r="14" spans="1:52" x14ac:dyDescent="0.25">
      <c r="A14" s="5" t="str">
        <f t="shared" si="0"/>
        <v>1.5-01-2405_24624015_24132113</v>
      </c>
      <c r="B14" s="5" t="s">
        <v>71</v>
      </c>
      <c r="C14" s="5" t="s">
        <v>72</v>
      </c>
      <c r="D14" t="s">
        <v>34</v>
      </c>
      <c r="E14" t="s">
        <v>906</v>
      </c>
      <c r="F14" t="s">
        <v>909</v>
      </c>
      <c r="G14" t="s">
        <v>35</v>
      </c>
      <c r="H14" t="s">
        <v>51</v>
      </c>
      <c r="I14" t="s">
        <v>52</v>
      </c>
      <c r="J14" t="s">
        <v>53</v>
      </c>
      <c r="K14" t="s">
        <v>54</v>
      </c>
      <c r="L14">
        <v>6</v>
      </c>
      <c r="M14" t="s">
        <v>40</v>
      </c>
      <c r="N14">
        <v>24</v>
      </c>
      <c r="O14" t="s">
        <v>58</v>
      </c>
      <c r="P14" t="s">
        <v>56</v>
      </c>
      <c r="Q14" t="s">
        <v>57</v>
      </c>
      <c r="R14" t="s">
        <v>902</v>
      </c>
      <c r="S14" s="5">
        <v>1000</v>
      </c>
      <c r="T14" s="5" t="s">
        <v>58</v>
      </c>
      <c r="U14" s="5">
        <v>1321</v>
      </c>
      <c r="V14" s="5" t="s">
        <v>64</v>
      </c>
      <c r="W14" s="5">
        <v>13</v>
      </c>
      <c r="X14" s="5" t="s">
        <v>76</v>
      </c>
      <c r="Y14" s="46">
        <v>10757541.789999999</v>
      </c>
      <c r="Z14" s="1">
        <v>0</v>
      </c>
      <c r="AA14" s="46">
        <v>9345256.9199999999</v>
      </c>
      <c r="AB14" s="1">
        <v>9345256.9199999999</v>
      </c>
      <c r="AC14" s="1">
        <v>9345256.9199999999</v>
      </c>
      <c r="AD14" s="1">
        <v>9341285.3900000006</v>
      </c>
      <c r="AE14" s="1">
        <v>9341285.3900000006</v>
      </c>
      <c r="AF14" s="46">
        <f t="shared" si="6"/>
        <v>1412284.8699999992</v>
      </c>
      <c r="AG14" s="1">
        <v>10757541.789999999</v>
      </c>
      <c r="AH14" s="1">
        <v>0</v>
      </c>
      <c r="AI14" s="1">
        <v>0</v>
      </c>
      <c r="AJ14" s="1">
        <v>0</v>
      </c>
      <c r="AK14" s="1">
        <v>10757541.789999999</v>
      </c>
      <c r="AL14" s="1">
        <v>0</v>
      </c>
      <c r="AM14" s="1">
        <f t="shared" si="1"/>
        <v>-10757541.789999999</v>
      </c>
      <c r="AN14" s="1"/>
      <c r="AO14" s="1">
        <v>0</v>
      </c>
      <c r="AP14" s="46">
        <v>161.26</v>
      </c>
      <c r="AQ14" s="46">
        <v>2000000</v>
      </c>
      <c r="AR14" s="46">
        <f t="shared" si="2"/>
        <v>2000161.26</v>
      </c>
      <c r="AS14" s="46">
        <f t="shared" si="3"/>
        <v>12757703.049999999</v>
      </c>
      <c r="AT14" s="47">
        <f t="shared" si="4"/>
        <v>3412446.129999999</v>
      </c>
      <c r="AU14" s="47"/>
      <c r="AV14" s="47">
        <f t="shared" si="5"/>
        <v>12757703.049999999</v>
      </c>
      <c r="AW14" s="49">
        <v>2000000</v>
      </c>
      <c r="AX14" t="s">
        <v>604</v>
      </c>
    </row>
    <row r="15" spans="1:52" x14ac:dyDescent="0.25">
      <c r="A15" s="5" t="str">
        <f t="shared" si="0"/>
        <v>1.5-01-2405_24624015_24132114</v>
      </c>
      <c r="B15" s="5" t="s">
        <v>71</v>
      </c>
      <c r="C15" s="5" t="s">
        <v>72</v>
      </c>
      <c r="D15" t="s">
        <v>34</v>
      </c>
      <c r="E15" t="s">
        <v>906</v>
      </c>
      <c r="F15" t="s">
        <v>909</v>
      </c>
      <c r="G15" t="s">
        <v>35</v>
      </c>
      <c r="H15" t="s">
        <v>51</v>
      </c>
      <c r="I15" t="s">
        <v>52</v>
      </c>
      <c r="J15" t="s">
        <v>53</v>
      </c>
      <c r="K15" t="s">
        <v>54</v>
      </c>
      <c r="L15">
        <v>6</v>
      </c>
      <c r="M15" t="s">
        <v>40</v>
      </c>
      <c r="N15">
        <v>24</v>
      </c>
      <c r="O15" t="s">
        <v>58</v>
      </c>
      <c r="P15" t="s">
        <v>56</v>
      </c>
      <c r="Q15" t="s">
        <v>57</v>
      </c>
      <c r="R15" t="s">
        <v>902</v>
      </c>
      <c r="S15" s="5">
        <v>1000</v>
      </c>
      <c r="T15" s="5" t="s">
        <v>58</v>
      </c>
      <c r="U15" s="5">
        <v>1321</v>
      </c>
      <c r="V15" s="5" t="s">
        <v>64</v>
      </c>
      <c r="W15" s="5">
        <v>14</v>
      </c>
      <c r="X15" s="5" t="s">
        <v>60</v>
      </c>
      <c r="Y15" s="46">
        <v>0</v>
      </c>
      <c r="Z15" s="1">
        <v>0</v>
      </c>
      <c r="AA15" s="46">
        <v>1479595.2</v>
      </c>
      <c r="AB15" s="1">
        <v>1479595.2</v>
      </c>
      <c r="AC15" s="1">
        <v>1479595.2</v>
      </c>
      <c r="AD15" s="1">
        <v>1472993</v>
      </c>
      <c r="AE15" s="1">
        <v>1472993</v>
      </c>
      <c r="AF15" s="46">
        <f t="shared" si="6"/>
        <v>-1479595.2</v>
      </c>
      <c r="AG15" s="1">
        <v>0</v>
      </c>
      <c r="AH15" s="1">
        <v>0</v>
      </c>
      <c r="AI15" s="1">
        <v>0</v>
      </c>
      <c r="AJ15" s="1">
        <v>0</v>
      </c>
      <c r="AK15" s="1">
        <v>0</v>
      </c>
      <c r="AL15" s="1">
        <v>0</v>
      </c>
      <c r="AM15" s="1">
        <f t="shared" si="1"/>
        <v>0</v>
      </c>
      <c r="AN15" s="1"/>
      <c r="AO15" s="1">
        <v>0</v>
      </c>
      <c r="AP15" s="46">
        <f>1479595.2+183526.39</f>
        <v>1663121.5899999999</v>
      </c>
      <c r="AQ15" s="46">
        <v>-183526.39</v>
      </c>
      <c r="AR15" s="46">
        <f t="shared" si="2"/>
        <v>1479595.1999999997</v>
      </c>
      <c r="AS15" s="46">
        <f t="shared" si="3"/>
        <v>1479595.1999999997</v>
      </c>
      <c r="AT15" s="47">
        <f t="shared" si="4"/>
        <v>0</v>
      </c>
      <c r="AU15" s="47"/>
      <c r="AV15" s="47">
        <f t="shared" si="5"/>
        <v>1479595.1999999997</v>
      </c>
      <c r="AW15" s="49"/>
      <c r="AX15" t="s">
        <v>604</v>
      </c>
    </row>
    <row r="16" spans="1:52" x14ac:dyDescent="0.25">
      <c r="A16" t="str">
        <f t="shared" si="0"/>
        <v>1.1-00-2405_24624015_24132114</v>
      </c>
      <c r="B16" t="s">
        <v>148</v>
      </c>
      <c r="C16" t="s">
        <v>149</v>
      </c>
      <c r="D16" t="s">
        <v>34</v>
      </c>
      <c r="E16" t="s">
        <v>906</v>
      </c>
      <c r="F16" t="s">
        <v>909</v>
      </c>
      <c r="G16" t="s">
        <v>35</v>
      </c>
      <c r="H16" t="s">
        <v>51</v>
      </c>
      <c r="I16" t="s">
        <v>52</v>
      </c>
      <c r="J16" t="s">
        <v>53</v>
      </c>
      <c r="K16" t="s">
        <v>54</v>
      </c>
      <c r="L16">
        <v>6</v>
      </c>
      <c r="M16" t="s">
        <v>40</v>
      </c>
      <c r="N16">
        <v>24</v>
      </c>
      <c r="O16" t="s">
        <v>58</v>
      </c>
      <c r="P16" t="s">
        <v>56</v>
      </c>
      <c r="Q16" t="s">
        <v>57</v>
      </c>
      <c r="R16" t="s">
        <v>902</v>
      </c>
      <c r="S16">
        <v>1000</v>
      </c>
      <c r="T16" t="s">
        <v>58</v>
      </c>
      <c r="U16">
        <v>1321</v>
      </c>
      <c r="V16" t="s">
        <v>64</v>
      </c>
      <c r="W16">
        <v>14</v>
      </c>
      <c r="X16" t="s">
        <v>60</v>
      </c>
      <c r="Y16" s="1">
        <v>1696839.89</v>
      </c>
      <c r="Z16" s="1">
        <v>1512329.12</v>
      </c>
      <c r="AA16" s="1">
        <v>20486.72</v>
      </c>
      <c r="AB16" s="1">
        <v>20486.72</v>
      </c>
      <c r="AC16" s="1">
        <v>20486.72</v>
      </c>
      <c r="AD16" s="1">
        <v>20486.72</v>
      </c>
      <c r="AE16" s="1">
        <v>20486.72</v>
      </c>
      <c r="AF16" s="32">
        <f t="shared" si="6"/>
        <v>1676353.17</v>
      </c>
      <c r="AG16" s="1">
        <v>0</v>
      </c>
      <c r="AH16" s="1">
        <v>184513.6</v>
      </c>
      <c r="AI16" s="1">
        <v>0</v>
      </c>
      <c r="AJ16" s="1">
        <v>2.83</v>
      </c>
      <c r="AK16" s="1">
        <v>184510.77</v>
      </c>
      <c r="AL16" s="1">
        <v>1512326.29</v>
      </c>
      <c r="AM16" s="1">
        <f t="shared" si="1"/>
        <v>-184513.59999999986</v>
      </c>
      <c r="AN16" s="1"/>
      <c r="AO16" s="1">
        <v>0</v>
      </c>
      <c r="AP16" s="1"/>
      <c r="AQ16" s="1">
        <v>-1676353.17</v>
      </c>
      <c r="AR16" s="1">
        <f t="shared" si="2"/>
        <v>-1676353.17</v>
      </c>
      <c r="AS16" s="1">
        <f t="shared" si="3"/>
        <v>20486.719999999972</v>
      </c>
      <c r="AT16" s="39">
        <f t="shared" si="4"/>
        <v>-2.9103830456733704E-11</v>
      </c>
      <c r="AU16" s="39"/>
      <c r="AV16" s="39">
        <f t="shared" si="5"/>
        <v>20486.719999999972</v>
      </c>
      <c r="AW16" s="8" t="s">
        <v>604</v>
      </c>
      <c r="AX16" t="s">
        <v>604</v>
      </c>
    </row>
    <row r="17" spans="1:52" x14ac:dyDescent="0.25">
      <c r="A17" t="str">
        <f t="shared" si="0"/>
        <v>1.1-00-2405_24624015_24132113</v>
      </c>
      <c r="B17" t="s">
        <v>148</v>
      </c>
      <c r="C17" t="s">
        <v>149</v>
      </c>
      <c r="D17" t="s">
        <v>34</v>
      </c>
      <c r="E17" t="s">
        <v>906</v>
      </c>
      <c r="F17" t="s">
        <v>909</v>
      </c>
      <c r="G17" t="s">
        <v>35</v>
      </c>
      <c r="H17" t="s">
        <v>51</v>
      </c>
      <c r="I17" t="s">
        <v>52</v>
      </c>
      <c r="J17" t="s">
        <v>53</v>
      </c>
      <c r="K17" t="s">
        <v>54</v>
      </c>
      <c r="L17">
        <v>6</v>
      </c>
      <c r="M17" t="s">
        <v>40</v>
      </c>
      <c r="N17">
        <v>24</v>
      </c>
      <c r="O17" t="s">
        <v>58</v>
      </c>
      <c r="P17" t="s">
        <v>56</v>
      </c>
      <c r="Q17" t="s">
        <v>57</v>
      </c>
      <c r="R17" t="s">
        <v>902</v>
      </c>
      <c r="S17">
        <v>1000</v>
      </c>
      <c r="T17" t="s">
        <v>58</v>
      </c>
      <c r="U17">
        <v>1321</v>
      </c>
      <c r="V17" t="s">
        <v>64</v>
      </c>
      <c r="W17">
        <v>13</v>
      </c>
      <c r="X17" t="s">
        <v>76</v>
      </c>
      <c r="Y17" s="1">
        <v>23421.37</v>
      </c>
      <c r="Z17" s="1">
        <v>10516224.880000001</v>
      </c>
      <c r="AA17" s="1">
        <v>23260.11</v>
      </c>
      <c r="AB17" s="1">
        <v>23260.11</v>
      </c>
      <c r="AC17" s="1">
        <v>23260.11</v>
      </c>
      <c r="AD17" s="1">
        <v>23260.11</v>
      </c>
      <c r="AE17" s="1">
        <v>23260.11</v>
      </c>
      <c r="AF17" s="32">
        <f t="shared" si="6"/>
        <v>161.2599999999984</v>
      </c>
      <c r="AG17" s="1">
        <v>0</v>
      </c>
      <c r="AH17" s="1">
        <v>2.83</v>
      </c>
      <c r="AI17" s="1">
        <v>0</v>
      </c>
      <c r="AJ17" s="1">
        <v>10492806.34</v>
      </c>
      <c r="AK17" s="1">
        <v>-10492803.51</v>
      </c>
      <c r="AL17" s="1">
        <v>10936876.82</v>
      </c>
      <c r="AM17" s="1">
        <f t="shared" si="1"/>
        <v>10913455.450000001</v>
      </c>
      <c r="AN17" s="1"/>
      <c r="AO17" s="1">
        <v>0</v>
      </c>
      <c r="AP17" s="1"/>
      <c r="AQ17" s="1">
        <v>-161.26</v>
      </c>
      <c r="AR17" s="1">
        <f t="shared" si="2"/>
        <v>-161.26</v>
      </c>
      <c r="AS17" s="1">
        <f t="shared" si="3"/>
        <v>23260.11</v>
      </c>
      <c r="AT17" s="39">
        <f t="shared" si="4"/>
        <v>0</v>
      </c>
      <c r="AU17" s="39"/>
      <c r="AV17" s="39">
        <f t="shared" si="5"/>
        <v>23260.11</v>
      </c>
      <c r="AW17" s="8" t="s">
        <v>604</v>
      </c>
      <c r="AX17" t="s">
        <v>604</v>
      </c>
    </row>
    <row r="18" spans="1:52" x14ac:dyDescent="0.25">
      <c r="A18" s="52" t="str">
        <f t="shared" si="0"/>
        <v>1.6-01-2405_24624015_24132214</v>
      </c>
      <c r="B18" s="52" t="s">
        <v>47</v>
      </c>
      <c r="C18" s="64" t="s">
        <v>48</v>
      </c>
      <c r="D18" t="s">
        <v>34</v>
      </c>
      <c r="E18" t="s">
        <v>906</v>
      </c>
      <c r="F18" t="s">
        <v>909</v>
      </c>
      <c r="G18" t="s">
        <v>35</v>
      </c>
      <c r="H18" t="s">
        <v>51</v>
      </c>
      <c r="I18" t="s">
        <v>52</v>
      </c>
      <c r="J18" t="s">
        <v>53</v>
      </c>
      <c r="K18" t="s">
        <v>54</v>
      </c>
      <c r="L18">
        <v>6</v>
      </c>
      <c r="M18" t="s">
        <v>40</v>
      </c>
      <c r="N18">
        <v>24</v>
      </c>
      <c r="O18" t="s">
        <v>58</v>
      </c>
      <c r="P18" t="s">
        <v>56</v>
      </c>
      <c r="Q18" t="s">
        <v>57</v>
      </c>
      <c r="R18" t="s">
        <v>902</v>
      </c>
      <c r="S18" s="52">
        <v>1000</v>
      </c>
      <c r="T18" s="52" t="s">
        <v>58</v>
      </c>
      <c r="U18" s="64">
        <v>1322</v>
      </c>
      <c r="V18" s="64" t="s">
        <v>65</v>
      </c>
      <c r="W18" s="64">
        <v>14</v>
      </c>
      <c r="X18" s="64" t="s">
        <v>60</v>
      </c>
      <c r="Y18" s="55">
        <v>16905722.420000002</v>
      </c>
      <c r="Z18" s="1">
        <v>0</v>
      </c>
      <c r="AA18" s="55">
        <v>198613.49</v>
      </c>
      <c r="AB18" s="1">
        <v>198613.49</v>
      </c>
      <c r="AC18" s="1">
        <v>198613.49</v>
      </c>
      <c r="AD18" s="1">
        <v>188761.29</v>
      </c>
      <c r="AE18" s="1">
        <v>188761.29</v>
      </c>
      <c r="AF18" s="55">
        <f t="shared" si="6"/>
        <v>16707108.930000002</v>
      </c>
      <c r="AG18" s="1">
        <v>16905722.420000002</v>
      </c>
      <c r="AH18" s="1">
        <v>0</v>
      </c>
      <c r="AI18" s="1">
        <v>0</v>
      </c>
      <c r="AJ18" s="1">
        <v>0</v>
      </c>
      <c r="AK18" s="1">
        <v>16905722.420000002</v>
      </c>
      <c r="AL18" s="1">
        <v>0</v>
      </c>
      <c r="AM18" s="1">
        <f t="shared" si="1"/>
        <v>-16905722.420000002</v>
      </c>
      <c r="AN18" s="1"/>
      <c r="AO18" s="1">
        <v>0</v>
      </c>
      <c r="AP18" s="55">
        <v>3992620.44</v>
      </c>
      <c r="AQ18" s="55">
        <v>-3992620.44</v>
      </c>
      <c r="AR18" s="55">
        <f t="shared" si="2"/>
        <v>0</v>
      </c>
      <c r="AS18" s="65">
        <f t="shared" si="3"/>
        <v>16905722.420000002</v>
      </c>
      <c r="AT18" s="63">
        <f t="shared" si="4"/>
        <v>16707108.930000002</v>
      </c>
      <c r="AU18" s="56"/>
      <c r="AV18" s="56">
        <f t="shared" si="5"/>
        <v>16905722.420000002</v>
      </c>
      <c r="AW18" s="58" t="s">
        <v>604</v>
      </c>
      <c r="AX18" t="s">
        <v>604</v>
      </c>
    </row>
    <row r="19" spans="1:52" x14ac:dyDescent="0.25">
      <c r="A19" s="5" t="str">
        <f t="shared" si="0"/>
        <v>1.5-01-2405_24624015_24132214</v>
      </c>
      <c r="B19" s="5" t="s">
        <v>71</v>
      </c>
      <c r="C19" s="5" t="s">
        <v>72</v>
      </c>
      <c r="D19" t="s">
        <v>34</v>
      </c>
      <c r="E19" t="s">
        <v>906</v>
      </c>
      <c r="F19" t="s">
        <v>909</v>
      </c>
      <c r="G19" t="s">
        <v>35</v>
      </c>
      <c r="H19" t="s">
        <v>51</v>
      </c>
      <c r="I19" t="s">
        <v>52</v>
      </c>
      <c r="J19" t="s">
        <v>53</v>
      </c>
      <c r="K19" t="s">
        <v>54</v>
      </c>
      <c r="L19">
        <v>6</v>
      </c>
      <c r="M19" t="s">
        <v>40</v>
      </c>
      <c r="N19">
        <v>24</v>
      </c>
      <c r="O19" t="s">
        <v>58</v>
      </c>
      <c r="P19" t="s">
        <v>56</v>
      </c>
      <c r="Q19" t="s">
        <v>57</v>
      </c>
      <c r="R19" t="s">
        <v>902</v>
      </c>
      <c r="S19" s="5">
        <v>1000</v>
      </c>
      <c r="T19" s="5" t="s">
        <v>58</v>
      </c>
      <c r="U19" s="5">
        <v>1322</v>
      </c>
      <c r="V19" s="5" t="s">
        <v>65</v>
      </c>
      <c r="W19" s="5">
        <v>14</v>
      </c>
      <c r="X19" s="5" t="s">
        <v>60</v>
      </c>
      <c r="Y19" s="46">
        <v>0</v>
      </c>
      <c r="Z19" s="1">
        <v>0</v>
      </c>
      <c r="AA19" s="46">
        <v>0</v>
      </c>
      <c r="AB19" s="1">
        <v>0</v>
      </c>
      <c r="AC19" s="1">
        <v>0</v>
      </c>
      <c r="AD19" s="1">
        <v>0</v>
      </c>
      <c r="AE19" s="1">
        <v>0</v>
      </c>
      <c r="AF19" s="46">
        <v>0</v>
      </c>
      <c r="AG19" s="1"/>
      <c r="AH19" s="1"/>
      <c r="AI19" s="1"/>
      <c r="AJ19" s="1"/>
      <c r="AK19" s="1"/>
      <c r="AL19" s="1">
        <v>0</v>
      </c>
      <c r="AM19" s="1">
        <f t="shared" si="1"/>
        <v>0</v>
      </c>
      <c r="AN19" s="1"/>
      <c r="AO19" s="1">
        <v>0</v>
      </c>
      <c r="AP19" s="46">
        <v>0</v>
      </c>
      <c r="AQ19" s="46"/>
      <c r="AR19" s="46">
        <f t="shared" si="2"/>
        <v>0</v>
      </c>
      <c r="AS19" s="46">
        <f t="shared" si="3"/>
        <v>0</v>
      </c>
      <c r="AT19" s="47">
        <f t="shared" si="4"/>
        <v>0</v>
      </c>
      <c r="AU19" s="47"/>
      <c r="AV19" s="47">
        <f t="shared" si="5"/>
        <v>0</v>
      </c>
      <c r="AW19" s="48" t="s">
        <v>604</v>
      </c>
    </row>
    <row r="20" spans="1:52" x14ac:dyDescent="0.25">
      <c r="A20" s="5" t="str">
        <f t="shared" si="0"/>
        <v>1.5-01-2405_24624015_24132213</v>
      </c>
      <c r="B20" s="5" t="s">
        <v>71</v>
      </c>
      <c r="C20" s="5" t="s">
        <v>72</v>
      </c>
      <c r="D20" t="s">
        <v>34</v>
      </c>
      <c r="E20" t="s">
        <v>906</v>
      </c>
      <c r="F20" t="s">
        <v>909</v>
      </c>
      <c r="G20" t="s">
        <v>35</v>
      </c>
      <c r="H20" t="s">
        <v>51</v>
      </c>
      <c r="I20" t="s">
        <v>52</v>
      </c>
      <c r="J20" t="s">
        <v>53</v>
      </c>
      <c r="K20" t="s">
        <v>54</v>
      </c>
      <c r="L20">
        <v>6</v>
      </c>
      <c r="M20" t="s">
        <v>40</v>
      </c>
      <c r="N20">
        <v>24</v>
      </c>
      <c r="O20" t="s">
        <v>58</v>
      </c>
      <c r="P20" t="s">
        <v>56</v>
      </c>
      <c r="Q20" t="s">
        <v>57</v>
      </c>
      <c r="R20" t="s">
        <v>902</v>
      </c>
      <c r="S20" s="5">
        <v>1000</v>
      </c>
      <c r="T20" s="5" t="s">
        <v>58</v>
      </c>
      <c r="U20" s="5">
        <v>1322</v>
      </c>
      <c r="V20" s="5" t="s">
        <v>65</v>
      </c>
      <c r="W20" s="5">
        <v>13</v>
      </c>
      <c r="X20" s="5" t="s">
        <v>76</v>
      </c>
      <c r="Y20" s="46">
        <v>107599629.75</v>
      </c>
      <c r="Z20" s="1">
        <v>0</v>
      </c>
      <c r="AA20" s="46">
        <v>5567975.75</v>
      </c>
      <c r="AB20" s="1">
        <v>5567975.75</v>
      </c>
      <c r="AC20" s="1">
        <v>5567975.75</v>
      </c>
      <c r="AD20" s="1">
        <v>5563885.4699999997</v>
      </c>
      <c r="AE20" s="1">
        <v>5563885.4699999997</v>
      </c>
      <c r="AF20" s="46">
        <f t="shared" ref="AF20:AF34" si="7">Y20-AA20</f>
        <v>102031654</v>
      </c>
      <c r="AG20" s="1">
        <v>107599629.75</v>
      </c>
      <c r="AH20" s="1">
        <v>0</v>
      </c>
      <c r="AI20" s="1">
        <v>0</v>
      </c>
      <c r="AJ20" s="1">
        <v>0</v>
      </c>
      <c r="AK20" s="1">
        <v>107599629.75</v>
      </c>
      <c r="AL20" s="1">
        <v>0</v>
      </c>
      <c r="AM20" s="1">
        <f t="shared" si="1"/>
        <v>-107599629.75</v>
      </c>
      <c r="AN20" s="1"/>
      <c r="AO20" s="1">
        <v>0</v>
      </c>
      <c r="AP20" s="46"/>
      <c r="AQ20" s="46">
        <v>-8304.2999999999993</v>
      </c>
      <c r="AR20" s="46">
        <f t="shared" si="2"/>
        <v>-8304.2999999999993</v>
      </c>
      <c r="AS20" s="46">
        <f t="shared" si="3"/>
        <v>107591325.45</v>
      </c>
      <c r="AT20" s="47">
        <f t="shared" si="4"/>
        <v>102023349.7</v>
      </c>
      <c r="AU20" s="47"/>
      <c r="AV20" s="47">
        <f t="shared" si="5"/>
        <v>107591325.45</v>
      </c>
      <c r="AW20" s="48" t="s">
        <v>604</v>
      </c>
      <c r="AX20" t="s">
        <v>604</v>
      </c>
    </row>
    <row r="21" spans="1:52" x14ac:dyDescent="0.25">
      <c r="A21" t="str">
        <f t="shared" si="0"/>
        <v>1.1-00-2405_24624015_24132214</v>
      </c>
      <c r="B21" t="s">
        <v>148</v>
      </c>
      <c r="C21" t="s">
        <v>149</v>
      </c>
      <c r="D21" t="s">
        <v>34</v>
      </c>
      <c r="E21" t="s">
        <v>906</v>
      </c>
      <c r="F21" t="s">
        <v>909</v>
      </c>
      <c r="G21" t="s">
        <v>35</v>
      </c>
      <c r="H21" t="s">
        <v>51</v>
      </c>
      <c r="I21" t="s">
        <v>52</v>
      </c>
      <c r="J21" t="s">
        <v>53</v>
      </c>
      <c r="K21" t="s">
        <v>54</v>
      </c>
      <c r="L21">
        <v>6</v>
      </c>
      <c r="M21" t="s">
        <v>40</v>
      </c>
      <c r="N21">
        <v>24</v>
      </c>
      <c r="O21" t="s">
        <v>58</v>
      </c>
      <c r="P21" t="s">
        <v>56</v>
      </c>
      <c r="Q21" t="s">
        <v>57</v>
      </c>
      <c r="R21" t="s">
        <v>902</v>
      </c>
      <c r="S21">
        <v>1000</v>
      </c>
      <c r="T21" t="s">
        <v>58</v>
      </c>
      <c r="U21">
        <v>1322</v>
      </c>
      <c r="V21" t="s">
        <v>65</v>
      </c>
      <c r="W21">
        <v>14</v>
      </c>
      <c r="X21" t="s">
        <v>60</v>
      </c>
      <c r="Y21" s="1">
        <v>62676.46</v>
      </c>
      <c r="Z21" s="1">
        <v>15123264.68</v>
      </c>
      <c r="AA21" s="1">
        <v>62676.46</v>
      </c>
      <c r="AB21" s="1">
        <v>62676.46</v>
      </c>
      <c r="AC21" s="1">
        <v>62676.46</v>
      </c>
      <c r="AD21" s="1">
        <v>62676.46</v>
      </c>
      <c r="AE21" s="1">
        <v>62676.46</v>
      </c>
      <c r="AF21" s="32">
        <f t="shared" si="7"/>
        <v>0</v>
      </c>
      <c r="AG21" s="1">
        <v>0</v>
      </c>
      <c r="AH21" s="1">
        <v>0</v>
      </c>
      <c r="AI21" s="1">
        <v>0</v>
      </c>
      <c r="AJ21" s="1">
        <v>15060588.220000001</v>
      </c>
      <c r="AK21" s="1">
        <v>-15060588.220000001</v>
      </c>
      <c r="AL21" s="1">
        <v>15123262.9</v>
      </c>
      <c r="AM21" s="1">
        <f t="shared" si="1"/>
        <v>15060586.439999999</v>
      </c>
      <c r="AN21" s="1"/>
      <c r="AO21" s="1">
        <v>0</v>
      </c>
      <c r="AP21" s="1"/>
      <c r="AQ21" s="1"/>
      <c r="AR21" s="1">
        <f t="shared" si="2"/>
        <v>0</v>
      </c>
      <c r="AS21" s="1">
        <f t="shared" si="3"/>
        <v>62676.46</v>
      </c>
      <c r="AT21" s="39">
        <f t="shared" si="4"/>
        <v>0</v>
      </c>
      <c r="AU21" s="39"/>
      <c r="AV21" s="39">
        <f t="shared" si="5"/>
        <v>62676.46</v>
      </c>
      <c r="AW21" s="8" t="s">
        <v>604</v>
      </c>
      <c r="AX21" t="s">
        <v>604</v>
      </c>
    </row>
    <row r="22" spans="1:52" x14ac:dyDescent="0.25">
      <c r="A22" t="str">
        <f t="shared" si="0"/>
        <v>1.1-00-2405_24624015_24132213</v>
      </c>
      <c r="B22" t="s">
        <v>148</v>
      </c>
      <c r="C22" t="s">
        <v>149</v>
      </c>
      <c r="D22" t="s">
        <v>34</v>
      </c>
      <c r="E22" t="s">
        <v>906</v>
      </c>
      <c r="F22" t="s">
        <v>909</v>
      </c>
      <c r="G22" t="s">
        <v>35</v>
      </c>
      <c r="H22" t="s">
        <v>51</v>
      </c>
      <c r="I22" t="s">
        <v>52</v>
      </c>
      <c r="J22" t="s">
        <v>53</v>
      </c>
      <c r="K22" t="s">
        <v>54</v>
      </c>
      <c r="L22">
        <v>6</v>
      </c>
      <c r="M22" t="s">
        <v>40</v>
      </c>
      <c r="N22">
        <v>24</v>
      </c>
      <c r="O22" t="s">
        <v>58</v>
      </c>
      <c r="P22" t="s">
        <v>56</v>
      </c>
      <c r="Q22" t="s">
        <v>57</v>
      </c>
      <c r="R22" t="s">
        <v>902</v>
      </c>
      <c r="S22">
        <v>1000</v>
      </c>
      <c r="T22" t="s">
        <v>58</v>
      </c>
      <c r="U22">
        <v>1322</v>
      </c>
      <c r="V22" t="s">
        <v>65</v>
      </c>
      <c r="W22">
        <v>13</v>
      </c>
      <c r="X22" t="s">
        <v>76</v>
      </c>
      <c r="Y22" s="1">
        <v>210001.87</v>
      </c>
      <c r="Z22" s="1">
        <v>105162275.34</v>
      </c>
      <c r="AA22" s="1">
        <v>218306.17</v>
      </c>
      <c r="AB22" s="1">
        <v>218306.17</v>
      </c>
      <c r="AC22" s="1">
        <v>218306.17</v>
      </c>
      <c r="AD22" s="1">
        <v>218306.17</v>
      </c>
      <c r="AE22" s="1">
        <v>218306.17</v>
      </c>
      <c r="AF22" s="32">
        <f t="shared" si="7"/>
        <v>-8304.3000000000175</v>
      </c>
      <c r="AG22" s="1">
        <v>0</v>
      </c>
      <c r="AH22" s="1">
        <v>1.78</v>
      </c>
      <c r="AI22" s="1">
        <v>0</v>
      </c>
      <c r="AJ22" s="1">
        <v>104952275.25</v>
      </c>
      <c r="AK22" s="1">
        <v>-104952273.47</v>
      </c>
      <c r="AL22" s="1">
        <v>109368768.2</v>
      </c>
      <c r="AM22" s="1">
        <f t="shared" si="1"/>
        <v>109158766.33</v>
      </c>
      <c r="AN22" s="1"/>
      <c r="AO22" s="1">
        <v>0</v>
      </c>
      <c r="AP22" s="1"/>
      <c r="AQ22" s="1">
        <v>8304.2999999999993</v>
      </c>
      <c r="AR22" s="1">
        <f t="shared" si="2"/>
        <v>8304.2999999999993</v>
      </c>
      <c r="AS22" s="1">
        <f t="shared" si="3"/>
        <v>218306.16999999998</v>
      </c>
      <c r="AT22" s="39">
        <f t="shared" si="4"/>
        <v>0</v>
      </c>
      <c r="AU22" s="39"/>
      <c r="AV22" s="39">
        <f t="shared" si="5"/>
        <v>218306.16999999998</v>
      </c>
      <c r="AW22" s="8" t="s">
        <v>604</v>
      </c>
      <c r="AX22" t="s">
        <v>604</v>
      </c>
    </row>
    <row r="23" spans="1:52" x14ac:dyDescent="0.25">
      <c r="A23" s="52" t="str">
        <f t="shared" si="0"/>
        <v>1.6-01-2405_24624015_2413310</v>
      </c>
      <c r="B23" s="53" t="s">
        <v>47</v>
      </c>
      <c r="C23" s="53" t="s">
        <v>48</v>
      </c>
      <c r="D23" t="s">
        <v>34</v>
      </c>
      <c r="E23" t="s">
        <v>906</v>
      </c>
      <c r="F23" t="s">
        <v>909</v>
      </c>
      <c r="G23" t="s">
        <v>35</v>
      </c>
      <c r="H23" t="s">
        <v>51</v>
      </c>
      <c r="I23" t="s">
        <v>52</v>
      </c>
      <c r="J23" t="s">
        <v>53</v>
      </c>
      <c r="K23" t="s">
        <v>54</v>
      </c>
      <c r="L23">
        <v>6</v>
      </c>
      <c r="M23" t="s">
        <v>40</v>
      </c>
      <c r="N23">
        <v>24</v>
      </c>
      <c r="O23" t="s">
        <v>58</v>
      </c>
      <c r="P23" t="s">
        <v>56</v>
      </c>
      <c r="Q23" t="s">
        <v>57</v>
      </c>
      <c r="R23" t="s">
        <v>902</v>
      </c>
      <c r="S23" s="53">
        <v>1000</v>
      </c>
      <c r="T23" s="53" t="s">
        <v>58</v>
      </c>
      <c r="U23" s="53">
        <v>1331</v>
      </c>
      <c r="V23" s="53" t="s">
        <v>66</v>
      </c>
      <c r="W23" s="53">
        <v>0</v>
      </c>
      <c r="X23" s="53" t="s">
        <v>46</v>
      </c>
      <c r="Y23" s="54">
        <v>0</v>
      </c>
      <c r="Z23" s="1">
        <v>0</v>
      </c>
      <c r="AA23" s="55">
        <v>261160.7</v>
      </c>
      <c r="AB23" s="1">
        <v>261160.7</v>
      </c>
      <c r="AC23" s="1">
        <v>261160.7</v>
      </c>
      <c r="AD23" s="25">
        <v>261160.7</v>
      </c>
      <c r="AE23" s="25">
        <v>261160.7</v>
      </c>
      <c r="AF23" s="54">
        <f t="shared" si="7"/>
        <v>-261160.7</v>
      </c>
      <c r="AG23" s="1">
        <v>0</v>
      </c>
      <c r="AH23" s="1">
        <v>0</v>
      </c>
      <c r="AI23" s="1">
        <v>0</v>
      </c>
      <c r="AJ23" s="1">
        <v>0</v>
      </c>
      <c r="AK23" s="1">
        <v>0</v>
      </c>
      <c r="AL23" s="1">
        <v>0</v>
      </c>
      <c r="AM23" s="1">
        <f t="shared" si="1"/>
        <v>0</v>
      </c>
      <c r="AN23" s="1"/>
      <c r="AO23" s="1">
        <v>0</v>
      </c>
      <c r="AP23" s="54"/>
      <c r="AQ23" s="54">
        <v>261160.7</v>
      </c>
      <c r="AR23" s="55">
        <f t="shared" si="2"/>
        <v>261160.7</v>
      </c>
      <c r="AS23" s="54">
        <f t="shared" si="3"/>
        <v>261160.7</v>
      </c>
      <c r="AT23" s="56">
        <f t="shared" si="4"/>
        <v>0</v>
      </c>
      <c r="AU23" s="56"/>
      <c r="AV23" s="56">
        <f t="shared" si="5"/>
        <v>261160.7</v>
      </c>
      <c r="AW23" s="57" t="s">
        <v>604</v>
      </c>
      <c r="AX23" s="2" t="s">
        <v>604</v>
      </c>
      <c r="AY23" s="2"/>
      <c r="AZ23" s="2"/>
    </row>
    <row r="24" spans="1:52" x14ac:dyDescent="0.25">
      <c r="A24" t="str">
        <f t="shared" si="0"/>
        <v>1.1-00-2405_24624015_2413310</v>
      </c>
      <c r="B24" s="2" t="s">
        <v>148</v>
      </c>
      <c r="C24" s="2" t="s">
        <v>149</v>
      </c>
      <c r="D24" t="s">
        <v>34</v>
      </c>
      <c r="E24" t="s">
        <v>906</v>
      </c>
      <c r="F24" t="s">
        <v>909</v>
      </c>
      <c r="G24" t="s">
        <v>35</v>
      </c>
      <c r="H24" t="s">
        <v>51</v>
      </c>
      <c r="I24" t="s">
        <v>52</v>
      </c>
      <c r="J24" t="s">
        <v>53</v>
      </c>
      <c r="K24" t="s">
        <v>54</v>
      </c>
      <c r="L24">
        <v>6</v>
      </c>
      <c r="M24" t="s">
        <v>40</v>
      </c>
      <c r="N24">
        <v>24</v>
      </c>
      <c r="O24" t="s">
        <v>58</v>
      </c>
      <c r="P24" t="s">
        <v>56</v>
      </c>
      <c r="Q24" t="s">
        <v>57</v>
      </c>
      <c r="R24" t="s">
        <v>902</v>
      </c>
      <c r="S24" s="2">
        <v>1000</v>
      </c>
      <c r="T24" s="2" t="s">
        <v>58</v>
      </c>
      <c r="U24" s="2">
        <v>1331</v>
      </c>
      <c r="V24" s="2" t="s">
        <v>66</v>
      </c>
      <c r="W24" s="2">
        <v>0</v>
      </c>
      <c r="X24" s="2" t="s">
        <v>46</v>
      </c>
      <c r="Y24" s="25">
        <v>700000</v>
      </c>
      <c r="Z24" s="1">
        <v>700000</v>
      </c>
      <c r="AA24" s="1">
        <v>210546.86</v>
      </c>
      <c r="AB24" s="1">
        <v>210546.86</v>
      </c>
      <c r="AC24" s="1">
        <v>210546.86</v>
      </c>
      <c r="AD24" s="25">
        <v>210546.86</v>
      </c>
      <c r="AE24" s="25">
        <v>210546.86</v>
      </c>
      <c r="AF24" s="37">
        <f t="shared" si="7"/>
        <v>489453.14</v>
      </c>
      <c r="AG24" s="1">
        <v>0</v>
      </c>
      <c r="AH24" s="1">
        <v>0</v>
      </c>
      <c r="AI24" s="1">
        <v>0</v>
      </c>
      <c r="AJ24" s="1">
        <v>0</v>
      </c>
      <c r="AK24" s="1">
        <v>0</v>
      </c>
      <c r="AL24" s="1">
        <v>700000</v>
      </c>
      <c r="AM24" s="1">
        <f t="shared" si="1"/>
        <v>0</v>
      </c>
      <c r="AN24" s="1"/>
      <c r="AO24" s="1">
        <v>0</v>
      </c>
      <c r="AP24" s="25"/>
      <c r="AQ24" s="25">
        <v>-489453.14</v>
      </c>
      <c r="AR24" s="1">
        <f t="shared" si="2"/>
        <v>-489453.14</v>
      </c>
      <c r="AS24" s="25">
        <f t="shared" si="3"/>
        <v>210546.86</v>
      </c>
      <c r="AT24" s="39">
        <f t="shared" si="4"/>
        <v>0</v>
      </c>
      <c r="AU24" s="39"/>
      <c r="AV24" s="39">
        <f t="shared" si="5"/>
        <v>210546.86</v>
      </c>
      <c r="AW24" s="7" t="s">
        <v>604</v>
      </c>
      <c r="AX24" s="2" t="s">
        <v>604</v>
      </c>
      <c r="AY24" s="2"/>
      <c r="AZ24" s="2"/>
    </row>
    <row r="25" spans="1:52" s="2" customFormat="1" x14ac:dyDescent="0.25">
      <c r="A25" s="5" t="str">
        <f t="shared" si="0"/>
        <v>1.5-01-2405_24624015_2413310</v>
      </c>
      <c r="B25" s="50" t="s">
        <v>71</v>
      </c>
      <c r="C25" s="50" t="s">
        <v>72</v>
      </c>
      <c r="D25" t="s">
        <v>34</v>
      </c>
      <c r="E25" t="s">
        <v>906</v>
      </c>
      <c r="F25" t="s">
        <v>909</v>
      </c>
      <c r="G25" t="s">
        <v>35</v>
      </c>
      <c r="H25" t="s">
        <v>51</v>
      </c>
      <c r="I25" t="s">
        <v>52</v>
      </c>
      <c r="J25" t="s">
        <v>53</v>
      </c>
      <c r="K25" t="s">
        <v>54</v>
      </c>
      <c r="L25">
        <v>6</v>
      </c>
      <c r="M25" t="s">
        <v>40</v>
      </c>
      <c r="N25">
        <v>24</v>
      </c>
      <c r="O25" t="s">
        <v>58</v>
      </c>
      <c r="P25" t="s">
        <v>56</v>
      </c>
      <c r="Q25" t="s">
        <v>57</v>
      </c>
      <c r="R25" t="s">
        <v>902</v>
      </c>
      <c r="S25" s="50">
        <v>1000</v>
      </c>
      <c r="T25" s="50" t="s">
        <v>58</v>
      </c>
      <c r="U25" s="50">
        <v>1331</v>
      </c>
      <c r="V25" s="50" t="s">
        <v>66</v>
      </c>
      <c r="W25" s="50">
        <v>0</v>
      </c>
      <c r="X25" s="50" t="s">
        <v>46</v>
      </c>
      <c r="Y25" s="51">
        <v>0</v>
      </c>
      <c r="Z25" s="1">
        <v>0</v>
      </c>
      <c r="AA25" s="46">
        <v>0</v>
      </c>
      <c r="AB25" s="1">
        <v>0</v>
      </c>
      <c r="AC25" s="1">
        <v>0</v>
      </c>
      <c r="AD25" s="25">
        <v>0</v>
      </c>
      <c r="AE25" s="25">
        <v>0</v>
      </c>
      <c r="AF25" s="51">
        <f t="shared" si="7"/>
        <v>0</v>
      </c>
      <c r="AG25" s="1">
        <v>0</v>
      </c>
      <c r="AH25" s="1">
        <v>0</v>
      </c>
      <c r="AI25" s="1">
        <v>0</v>
      </c>
      <c r="AJ25" s="1">
        <v>0</v>
      </c>
      <c r="AK25" s="1">
        <v>0</v>
      </c>
      <c r="AL25" s="1">
        <v>0</v>
      </c>
      <c r="AM25" s="1">
        <f t="shared" si="1"/>
        <v>0</v>
      </c>
      <c r="AN25" s="1"/>
      <c r="AO25" s="1">
        <v>0</v>
      </c>
      <c r="AP25" s="51">
        <v>228292.44</v>
      </c>
      <c r="AQ25" s="51">
        <v>0</v>
      </c>
      <c r="AR25" s="46">
        <f t="shared" si="2"/>
        <v>228292.44</v>
      </c>
      <c r="AS25" s="51">
        <f t="shared" si="3"/>
        <v>228292.44</v>
      </c>
      <c r="AT25" s="47">
        <f t="shared" si="4"/>
        <v>228292.44</v>
      </c>
      <c r="AU25" s="47"/>
      <c r="AV25" s="47">
        <f t="shared" si="5"/>
        <v>228292.44</v>
      </c>
      <c r="AW25" s="30" t="s">
        <v>604</v>
      </c>
    </row>
    <row r="26" spans="1:52" s="2" customFormat="1" x14ac:dyDescent="0.25">
      <c r="A26" s="52" t="str">
        <f t="shared" si="0"/>
        <v>1.6-01-2405_24624015_2413410</v>
      </c>
      <c r="B26" s="52" t="s">
        <v>47</v>
      </c>
      <c r="C26" s="52" t="s">
        <v>48</v>
      </c>
      <c r="D26" t="s">
        <v>34</v>
      </c>
      <c r="E26" t="s">
        <v>906</v>
      </c>
      <c r="F26" t="s">
        <v>909</v>
      </c>
      <c r="G26" t="s">
        <v>35</v>
      </c>
      <c r="H26" t="s">
        <v>51</v>
      </c>
      <c r="I26" t="s">
        <v>52</v>
      </c>
      <c r="J26" t="s">
        <v>53</v>
      </c>
      <c r="K26" t="s">
        <v>54</v>
      </c>
      <c r="L26">
        <v>6</v>
      </c>
      <c r="M26" t="s">
        <v>40</v>
      </c>
      <c r="N26">
        <v>24</v>
      </c>
      <c r="O26" t="s">
        <v>58</v>
      </c>
      <c r="P26" t="s">
        <v>56</v>
      </c>
      <c r="Q26" t="s">
        <v>57</v>
      </c>
      <c r="R26" t="s">
        <v>902</v>
      </c>
      <c r="S26" s="52">
        <v>1000</v>
      </c>
      <c r="T26" s="52" t="s">
        <v>58</v>
      </c>
      <c r="U26" s="52">
        <v>1341</v>
      </c>
      <c r="V26" s="52" t="s">
        <v>67</v>
      </c>
      <c r="W26" s="52">
        <v>0</v>
      </c>
      <c r="X26" s="52" t="s">
        <v>46</v>
      </c>
      <c r="Y26" s="55">
        <v>0</v>
      </c>
      <c r="Z26" s="1">
        <v>0</v>
      </c>
      <c r="AA26" s="55">
        <v>455245</v>
      </c>
      <c r="AB26" s="1">
        <v>455245</v>
      </c>
      <c r="AC26" s="1">
        <v>455245</v>
      </c>
      <c r="AD26" s="1">
        <v>455245</v>
      </c>
      <c r="AE26" s="1">
        <v>455245</v>
      </c>
      <c r="AF26" s="55">
        <f t="shared" si="7"/>
        <v>-455245</v>
      </c>
      <c r="AG26" s="1">
        <v>0</v>
      </c>
      <c r="AH26" s="1">
        <v>0</v>
      </c>
      <c r="AI26" s="1">
        <v>0</v>
      </c>
      <c r="AJ26" s="1">
        <v>0</v>
      </c>
      <c r="AK26" s="1">
        <v>0</v>
      </c>
      <c r="AL26" s="1">
        <v>0</v>
      </c>
      <c r="AM26" s="1">
        <f t="shared" si="1"/>
        <v>0</v>
      </c>
      <c r="AN26" s="1"/>
      <c r="AO26" s="1">
        <v>0</v>
      </c>
      <c r="AP26" s="55"/>
      <c r="AQ26" s="55">
        <v>455245</v>
      </c>
      <c r="AR26" s="55">
        <f t="shared" si="2"/>
        <v>455245</v>
      </c>
      <c r="AS26" s="55">
        <f t="shared" si="3"/>
        <v>455245</v>
      </c>
      <c r="AT26" s="56">
        <f t="shared" si="4"/>
        <v>0</v>
      </c>
      <c r="AU26" s="56"/>
      <c r="AV26" s="56">
        <f t="shared" si="5"/>
        <v>455245</v>
      </c>
      <c r="AW26" s="58" t="s">
        <v>604</v>
      </c>
      <c r="AX26" t="s">
        <v>604</v>
      </c>
      <c r="AY26"/>
      <c r="AZ26"/>
    </row>
    <row r="27" spans="1:52" s="2" customFormat="1" x14ac:dyDescent="0.25">
      <c r="A27" s="5" t="str">
        <f t="shared" si="0"/>
        <v>1.5-01-2405_24624015_2413410</v>
      </c>
      <c r="B27" s="5" t="s">
        <v>71</v>
      </c>
      <c r="C27" s="5" t="s">
        <v>72</v>
      </c>
      <c r="D27" t="s">
        <v>34</v>
      </c>
      <c r="E27" t="s">
        <v>906</v>
      </c>
      <c r="F27" t="s">
        <v>909</v>
      </c>
      <c r="G27" t="s">
        <v>35</v>
      </c>
      <c r="H27" t="s">
        <v>51</v>
      </c>
      <c r="I27" t="s">
        <v>52</v>
      </c>
      <c r="J27" t="s">
        <v>53</v>
      </c>
      <c r="K27" t="s">
        <v>54</v>
      </c>
      <c r="L27">
        <v>6</v>
      </c>
      <c r="M27" t="s">
        <v>40</v>
      </c>
      <c r="N27">
        <v>24</v>
      </c>
      <c r="O27" t="s">
        <v>58</v>
      </c>
      <c r="P27" t="s">
        <v>56</v>
      </c>
      <c r="Q27" t="s">
        <v>57</v>
      </c>
      <c r="R27" t="s">
        <v>902</v>
      </c>
      <c r="S27" s="5">
        <v>1000</v>
      </c>
      <c r="T27" s="5" t="s">
        <v>58</v>
      </c>
      <c r="U27" s="5">
        <v>1341</v>
      </c>
      <c r="V27" s="5" t="s">
        <v>67</v>
      </c>
      <c r="W27" s="5">
        <v>0</v>
      </c>
      <c r="X27" s="5" t="s">
        <v>46</v>
      </c>
      <c r="Y27" s="46">
        <v>0</v>
      </c>
      <c r="Z27" s="1">
        <v>0</v>
      </c>
      <c r="AA27" s="46">
        <v>51823.8</v>
      </c>
      <c r="AB27" s="1">
        <v>51823.8</v>
      </c>
      <c r="AC27" s="1">
        <v>51823.8</v>
      </c>
      <c r="AD27" s="1">
        <v>51823.8</v>
      </c>
      <c r="AE27" s="1">
        <v>51823.8</v>
      </c>
      <c r="AF27" s="46">
        <f t="shared" si="7"/>
        <v>-51823.8</v>
      </c>
      <c r="AG27" s="1">
        <v>0</v>
      </c>
      <c r="AH27" s="1">
        <v>0</v>
      </c>
      <c r="AI27" s="1">
        <v>0</v>
      </c>
      <c r="AJ27" s="1">
        <v>0</v>
      </c>
      <c r="AK27" s="1">
        <v>0</v>
      </c>
      <c r="AL27" s="1">
        <v>0</v>
      </c>
      <c r="AM27" s="1">
        <f t="shared" si="1"/>
        <v>0</v>
      </c>
      <c r="AN27" s="1"/>
      <c r="AO27" s="1">
        <v>0</v>
      </c>
      <c r="AP27" s="46">
        <f>8304.3+6912068.9</f>
        <v>6920373.2000000002</v>
      </c>
      <c r="AQ27" s="46"/>
      <c r="AR27" s="46">
        <f t="shared" si="2"/>
        <v>6920373.2000000002</v>
      </c>
      <c r="AS27" s="46">
        <f t="shared" si="3"/>
        <v>6920373.2000000002</v>
      </c>
      <c r="AT27" s="47">
        <f t="shared" si="4"/>
        <v>6868549.4000000004</v>
      </c>
      <c r="AU27" s="47"/>
      <c r="AV27" s="47">
        <f t="shared" si="5"/>
        <v>6920373.2000000002</v>
      </c>
      <c r="AW27" s="48" t="s">
        <v>604</v>
      </c>
      <c r="AX27" t="s">
        <v>604</v>
      </c>
      <c r="AY27"/>
      <c r="AZ27"/>
    </row>
    <row r="28" spans="1:52" x14ac:dyDescent="0.25">
      <c r="A28" t="str">
        <f t="shared" si="0"/>
        <v>1.1-00-2405_24624015_2413410</v>
      </c>
      <c r="B28" t="s">
        <v>148</v>
      </c>
      <c r="C28" t="s">
        <v>149</v>
      </c>
      <c r="D28" t="s">
        <v>34</v>
      </c>
      <c r="E28" t="s">
        <v>906</v>
      </c>
      <c r="F28" t="s">
        <v>909</v>
      </c>
      <c r="G28" t="s">
        <v>35</v>
      </c>
      <c r="H28" t="s">
        <v>51</v>
      </c>
      <c r="I28" t="s">
        <v>52</v>
      </c>
      <c r="J28" t="s">
        <v>53</v>
      </c>
      <c r="K28" t="s">
        <v>54</v>
      </c>
      <c r="L28">
        <v>6</v>
      </c>
      <c r="M28" t="s">
        <v>40</v>
      </c>
      <c r="N28">
        <v>24</v>
      </c>
      <c r="O28" t="s">
        <v>58</v>
      </c>
      <c r="P28" t="s">
        <v>56</v>
      </c>
      <c r="Q28" t="s">
        <v>57</v>
      </c>
      <c r="R28" t="s">
        <v>902</v>
      </c>
      <c r="S28">
        <v>1000</v>
      </c>
      <c r="T28" t="s">
        <v>58</v>
      </c>
      <c r="U28">
        <v>1341</v>
      </c>
      <c r="V28" t="s">
        <v>67</v>
      </c>
      <c r="W28">
        <v>0</v>
      </c>
      <c r="X28" t="s">
        <v>46</v>
      </c>
      <c r="Y28" s="1">
        <v>7500000</v>
      </c>
      <c r="Z28" s="1">
        <v>7500000</v>
      </c>
      <c r="AA28" s="1">
        <v>124381.8</v>
      </c>
      <c r="AB28" s="1">
        <v>124381.8</v>
      </c>
      <c r="AC28" s="1">
        <v>124381.8</v>
      </c>
      <c r="AD28" s="1">
        <v>124381.8</v>
      </c>
      <c r="AE28" s="1">
        <v>124381.8</v>
      </c>
      <c r="AF28" s="32">
        <f t="shared" si="7"/>
        <v>7375618.2000000002</v>
      </c>
      <c r="AG28" s="1">
        <v>0</v>
      </c>
      <c r="AH28" s="1">
        <v>0</v>
      </c>
      <c r="AI28" s="1">
        <v>0</v>
      </c>
      <c r="AJ28" s="1">
        <v>0</v>
      </c>
      <c r="AK28" s="1">
        <v>0</v>
      </c>
      <c r="AL28" s="1">
        <v>7500000</v>
      </c>
      <c r="AM28" s="1">
        <f t="shared" si="1"/>
        <v>0</v>
      </c>
      <c r="AN28" s="1"/>
      <c r="AO28" s="1">
        <v>0</v>
      </c>
      <c r="AP28" s="1"/>
      <c r="AQ28" s="1">
        <v>-7375618.2000000002</v>
      </c>
      <c r="AR28" s="1">
        <f t="shared" si="2"/>
        <v>-7375618.2000000002</v>
      </c>
      <c r="AS28" s="1">
        <f t="shared" si="3"/>
        <v>124381.79999999981</v>
      </c>
      <c r="AT28" s="39">
        <f t="shared" si="4"/>
        <v>-1.8917489796876907E-10</v>
      </c>
      <c r="AU28" s="39"/>
      <c r="AV28" s="39">
        <f t="shared" si="5"/>
        <v>124381.79999999981</v>
      </c>
      <c r="AW28" s="8" t="s">
        <v>604</v>
      </c>
      <c r="AX28" t="s">
        <v>604</v>
      </c>
    </row>
    <row r="29" spans="1:52" x14ac:dyDescent="0.25">
      <c r="A29" s="52" t="str">
        <f t="shared" si="0"/>
        <v>1.6-01-2405_24624015_24141114</v>
      </c>
      <c r="B29" s="52" t="s">
        <v>47</v>
      </c>
      <c r="C29" s="64" t="s">
        <v>48</v>
      </c>
      <c r="D29" t="s">
        <v>34</v>
      </c>
      <c r="E29" t="s">
        <v>906</v>
      </c>
      <c r="F29" t="s">
        <v>909</v>
      </c>
      <c r="G29" t="s">
        <v>35</v>
      </c>
      <c r="H29" t="s">
        <v>51</v>
      </c>
      <c r="I29" t="s">
        <v>52</v>
      </c>
      <c r="J29" t="s">
        <v>53</v>
      </c>
      <c r="K29" t="s">
        <v>54</v>
      </c>
      <c r="L29">
        <v>6</v>
      </c>
      <c r="M29" t="s">
        <v>40</v>
      </c>
      <c r="N29">
        <v>24</v>
      </c>
      <c r="O29" t="s">
        <v>58</v>
      </c>
      <c r="P29" t="s">
        <v>56</v>
      </c>
      <c r="Q29" t="s">
        <v>57</v>
      </c>
      <c r="R29" t="s">
        <v>902</v>
      </c>
      <c r="S29" s="52">
        <v>1000</v>
      </c>
      <c r="T29" s="52" t="s">
        <v>58</v>
      </c>
      <c r="U29" s="64">
        <v>1411</v>
      </c>
      <c r="V29" s="64" t="s">
        <v>68</v>
      </c>
      <c r="W29" s="64">
        <v>14</v>
      </c>
      <c r="X29" s="64" t="s">
        <v>60</v>
      </c>
      <c r="Y29" s="55">
        <v>0</v>
      </c>
      <c r="Z29" s="1">
        <v>0</v>
      </c>
      <c r="AA29" s="55">
        <v>755457.27</v>
      </c>
      <c r="AB29" s="1">
        <v>755457.27</v>
      </c>
      <c r="AC29" s="1">
        <v>755457.27</v>
      </c>
      <c r="AD29" s="1">
        <v>755457.27</v>
      </c>
      <c r="AE29" s="1">
        <v>755457.27</v>
      </c>
      <c r="AF29" s="55">
        <f t="shared" si="7"/>
        <v>-755457.27</v>
      </c>
      <c r="AG29" s="1">
        <v>0</v>
      </c>
      <c r="AH29" s="1">
        <v>0</v>
      </c>
      <c r="AI29" s="1">
        <v>0</v>
      </c>
      <c r="AJ29" s="1">
        <v>0</v>
      </c>
      <c r="AK29" s="1">
        <v>0</v>
      </c>
      <c r="AL29" s="1">
        <v>0</v>
      </c>
      <c r="AM29" s="1">
        <f t="shared" si="1"/>
        <v>0</v>
      </c>
      <c r="AN29" s="1"/>
      <c r="AO29" s="1">
        <v>0</v>
      </c>
      <c r="AP29" s="55">
        <v>3350953.8100000005</v>
      </c>
      <c r="AQ29" s="55">
        <v>755457.27</v>
      </c>
      <c r="AR29" s="55">
        <f t="shared" si="2"/>
        <v>4106411.0800000005</v>
      </c>
      <c r="AS29" s="65">
        <f t="shared" si="3"/>
        <v>4106411.0800000005</v>
      </c>
      <c r="AT29" s="63">
        <f t="shared" si="4"/>
        <v>3350953.8100000005</v>
      </c>
      <c r="AU29" s="56"/>
      <c r="AV29" s="56">
        <f t="shared" si="5"/>
        <v>4106411.0800000005</v>
      </c>
      <c r="AW29" s="58" t="s">
        <v>604</v>
      </c>
      <c r="AX29" t="s">
        <v>604</v>
      </c>
    </row>
    <row r="30" spans="1:52" x14ac:dyDescent="0.25">
      <c r="A30" s="5" t="str">
        <f t="shared" si="0"/>
        <v>1.5-01-2405_24624015_24141113</v>
      </c>
      <c r="B30" s="5" t="s">
        <v>71</v>
      </c>
      <c r="C30" s="5" t="s">
        <v>72</v>
      </c>
      <c r="D30" t="s">
        <v>34</v>
      </c>
      <c r="E30" t="s">
        <v>906</v>
      </c>
      <c r="F30" t="s">
        <v>909</v>
      </c>
      <c r="G30" t="s">
        <v>35</v>
      </c>
      <c r="H30" t="s">
        <v>51</v>
      </c>
      <c r="I30" t="s">
        <v>52</v>
      </c>
      <c r="J30" t="s">
        <v>53</v>
      </c>
      <c r="K30" t="s">
        <v>54</v>
      </c>
      <c r="L30">
        <v>6</v>
      </c>
      <c r="M30" t="s">
        <v>40</v>
      </c>
      <c r="N30">
        <v>24</v>
      </c>
      <c r="O30" t="s">
        <v>58</v>
      </c>
      <c r="P30" t="s">
        <v>56</v>
      </c>
      <c r="Q30" t="s">
        <v>57</v>
      </c>
      <c r="R30" t="s">
        <v>902</v>
      </c>
      <c r="S30" s="5">
        <v>1000</v>
      </c>
      <c r="T30" s="5" t="s">
        <v>58</v>
      </c>
      <c r="U30" s="5">
        <v>1411</v>
      </c>
      <c r="V30" s="5" t="s">
        <v>68</v>
      </c>
      <c r="W30" s="5">
        <v>13</v>
      </c>
      <c r="X30" s="5" t="s">
        <v>76</v>
      </c>
      <c r="Y30" s="46">
        <v>43081390.539999999</v>
      </c>
      <c r="Z30" s="1">
        <v>0</v>
      </c>
      <c r="AA30" s="46">
        <v>17240578.550000001</v>
      </c>
      <c r="AB30" s="1">
        <v>17240578.550000001</v>
      </c>
      <c r="AC30" s="1">
        <v>17240578.550000001</v>
      </c>
      <c r="AD30" s="1">
        <v>17240578.550000001</v>
      </c>
      <c r="AE30" s="1">
        <v>17240578.550000001</v>
      </c>
      <c r="AF30" s="46">
        <f t="shared" si="7"/>
        <v>25840811.989999998</v>
      </c>
      <c r="AG30" s="1">
        <v>43081390.539999999</v>
      </c>
      <c r="AH30" s="1">
        <v>0</v>
      </c>
      <c r="AI30" s="1">
        <v>0</v>
      </c>
      <c r="AJ30" s="1">
        <v>0</v>
      </c>
      <c r="AK30" s="1">
        <v>43081390.539999999</v>
      </c>
      <c r="AL30" s="1">
        <v>0</v>
      </c>
      <c r="AM30" s="1">
        <f t="shared" si="1"/>
        <v>-43081390.539999999</v>
      </c>
      <c r="AN30" s="1"/>
      <c r="AO30" s="1">
        <v>0</v>
      </c>
      <c r="AP30" s="46"/>
      <c r="AQ30" s="46">
        <v>-42.4</v>
      </c>
      <c r="AR30" s="46">
        <f t="shared" si="2"/>
        <v>-42.4</v>
      </c>
      <c r="AS30" s="46">
        <f t="shared" si="3"/>
        <v>43081348.140000001</v>
      </c>
      <c r="AT30" s="47">
        <f t="shared" si="4"/>
        <v>25840769.59</v>
      </c>
      <c r="AU30" s="47"/>
      <c r="AV30" s="47">
        <f t="shared" si="5"/>
        <v>43081348.140000001</v>
      </c>
      <c r="AW30" s="48" t="s">
        <v>604</v>
      </c>
      <c r="AX30" t="s">
        <v>604</v>
      </c>
    </row>
    <row r="31" spans="1:52" x14ac:dyDescent="0.25">
      <c r="A31" s="5" t="str">
        <f t="shared" si="0"/>
        <v>1.5-01-2405_24624015_24141114</v>
      </c>
      <c r="B31" s="5" t="s">
        <v>71</v>
      </c>
      <c r="C31" s="5" t="s">
        <v>72</v>
      </c>
      <c r="D31" t="s">
        <v>34</v>
      </c>
      <c r="E31" t="s">
        <v>906</v>
      </c>
      <c r="F31" t="s">
        <v>909</v>
      </c>
      <c r="G31" t="s">
        <v>35</v>
      </c>
      <c r="H31" t="s">
        <v>51</v>
      </c>
      <c r="I31" t="s">
        <v>52</v>
      </c>
      <c r="J31" t="s">
        <v>53</v>
      </c>
      <c r="K31" t="s">
        <v>54</v>
      </c>
      <c r="L31">
        <v>6</v>
      </c>
      <c r="M31" t="s">
        <v>40</v>
      </c>
      <c r="N31">
        <v>24</v>
      </c>
      <c r="O31" t="s">
        <v>58</v>
      </c>
      <c r="P31" t="s">
        <v>56</v>
      </c>
      <c r="Q31" t="s">
        <v>57</v>
      </c>
      <c r="R31" t="s">
        <v>902</v>
      </c>
      <c r="S31" s="5">
        <v>1000</v>
      </c>
      <c r="T31" s="5" t="s">
        <v>58</v>
      </c>
      <c r="U31" s="5">
        <v>1411</v>
      </c>
      <c r="V31" s="5" t="s">
        <v>68</v>
      </c>
      <c r="W31" s="5">
        <v>14</v>
      </c>
      <c r="X31" s="5" t="s">
        <v>60</v>
      </c>
      <c r="Y31" s="46">
        <v>0</v>
      </c>
      <c r="Z31" s="1">
        <v>0</v>
      </c>
      <c r="AA31" s="46">
        <v>1959014.55</v>
      </c>
      <c r="AB31" s="1">
        <v>1959014.55</v>
      </c>
      <c r="AC31" s="1">
        <v>1959014.55</v>
      </c>
      <c r="AD31" s="1">
        <v>1959014.55</v>
      </c>
      <c r="AE31" s="1">
        <v>1959014.55</v>
      </c>
      <c r="AF31" s="46">
        <f t="shared" si="7"/>
        <v>-1959014.55</v>
      </c>
      <c r="AG31" s="1">
        <v>0</v>
      </c>
      <c r="AH31" s="1">
        <v>0</v>
      </c>
      <c r="AI31" s="1">
        <v>0</v>
      </c>
      <c r="AJ31" s="1">
        <v>0</v>
      </c>
      <c r="AK31" s="1">
        <v>0</v>
      </c>
      <c r="AL31" s="1">
        <v>0</v>
      </c>
      <c r="AM31" s="1">
        <f t="shared" si="1"/>
        <v>0</v>
      </c>
      <c r="AN31" s="1"/>
      <c r="AO31" s="1">
        <v>0</v>
      </c>
      <c r="AP31" s="46">
        <v>1959014.55</v>
      </c>
      <c r="AQ31" s="46"/>
      <c r="AR31" s="46">
        <f t="shared" si="2"/>
        <v>1959014.55</v>
      </c>
      <c r="AS31" s="46">
        <f t="shared" si="3"/>
        <v>1959014.55</v>
      </c>
      <c r="AT31" s="47">
        <f t="shared" si="4"/>
        <v>0</v>
      </c>
      <c r="AU31" s="47"/>
      <c r="AV31" s="47">
        <f t="shared" si="5"/>
        <v>1959014.55</v>
      </c>
      <c r="AW31" s="48" t="s">
        <v>604</v>
      </c>
      <c r="AX31" t="s">
        <v>604</v>
      </c>
    </row>
    <row r="32" spans="1:52" x14ac:dyDescent="0.25">
      <c r="A32" t="str">
        <f t="shared" si="0"/>
        <v>1.1-00-2405_24624015_24141114</v>
      </c>
      <c r="B32" t="s">
        <v>148</v>
      </c>
      <c r="C32" t="s">
        <v>149</v>
      </c>
      <c r="D32" t="s">
        <v>34</v>
      </c>
      <c r="E32" t="s">
        <v>906</v>
      </c>
      <c r="F32" t="s">
        <v>909</v>
      </c>
      <c r="G32" t="s">
        <v>35</v>
      </c>
      <c r="H32" t="s">
        <v>51</v>
      </c>
      <c r="I32" t="s">
        <v>52</v>
      </c>
      <c r="J32" t="s">
        <v>53</v>
      </c>
      <c r="K32" t="s">
        <v>54</v>
      </c>
      <c r="L32">
        <v>6</v>
      </c>
      <c r="M32" t="s">
        <v>40</v>
      </c>
      <c r="N32">
        <v>24</v>
      </c>
      <c r="O32" t="s">
        <v>58</v>
      </c>
      <c r="P32" t="s">
        <v>56</v>
      </c>
      <c r="Q32" t="s">
        <v>57</v>
      </c>
      <c r="R32" t="s">
        <v>902</v>
      </c>
      <c r="S32">
        <v>1000</v>
      </c>
      <c r="T32" t="s">
        <v>58</v>
      </c>
      <c r="U32">
        <v>1411</v>
      </c>
      <c r="V32" t="s">
        <v>68</v>
      </c>
      <c r="W32">
        <v>14</v>
      </c>
      <c r="X32" t="s">
        <v>60</v>
      </c>
      <c r="Y32" s="1">
        <v>7330348.3200000003</v>
      </c>
      <c r="Z32" s="1">
        <v>6533249.9100000001</v>
      </c>
      <c r="AA32" s="1">
        <v>1264922.69</v>
      </c>
      <c r="AB32" s="1">
        <v>1264922.69</v>
      </c>
      <c r="AC32" s="1">
        <v>1264922.69</v>
      </c>
      <c r="AD32" s="1">
        <v>1264922.69</v>
      </c>
      <c r="AE32" s="1">
        <v>1264922.69</v>
      </c>
      <c r="AF32" s="32">
        <f t="shared" si="7"/>
        <v>6065425.6300000008</v>
      </c>
      <c r="AG32" s="1">
        <v>0</v>
      </c>
      <c r="AH32" s="1">
        <v>797098.75</v>
      </c>
      <c r="AI32" s="1">
        <v>0</v>
      </c>
      <c r="AJ32" s="1">
        <v>0.34</v>
      </c>
      <c r="AK32" s="1">
        <v>797098.41</v>
      </c>
      <c r="AL32" s="1">
        <v>6533249.5700000003</v>
      </c>
      <c r="AM32" s="1">
        <f t="shared" si="1"/>
        <v>-797098.75</v>
      </c>
      <c r="AN32" s="1"/>
      <c r="AO32" s="1">
        <v>0</v>
      </c>
      <c r="AP32" s="1"/>
      <c r="AQ32" s="1">
        <v>-6065425.6299999999</v>
      </c>
      <c r="AR32" s="1">
        <f t="shared" si="2"/>
        <v>-6065425.6299999999</v>
      </c>
      <c r="AS32" s="1">
        <f t="shared" si="3"/>
        <v>1264922.6900000004</v>
      </c>
      <c r="AT32" s="39">
        <f t="shared" si="4"/>
        <v>0</v>
      </c>
      <c r="AU32" s="39"/>
      <c r="AV32" s="39">
        <f t="shared" si="5"/>
        <v>1264922.6900000004</v>
      </c>
      <c r="AW32" s="8" t="s">
        <v>604</v>
      </c>
      <c r="AX32" t="s">
        <v>604</v>
      </c>
    </row>
    <row r="33" spans="1:50" x14ac:dyDescent="0.25">
      <c r="A33" t="str">
        <f t="shared" si="0"/>
        <v>1.1-00-2405_24624015_24141113</v>
      </c>
      <c r="B33" t="s">
        <v>148</v>
      </c>
      <c r="C33" t="s">
        <v>149</v>
      </c>
      <c r="D33" t="s">
        <v>34</v>
      </c>
      <c r="E33" t="s">
        <v>906</v>
      </c>
      <c r="F33" t="s">
        <v>909</v>
      </c>
      <c r="G33" t="s">
        <v>35</v>
      </c>
      <c r="H33" t="s">
        <v>51</v>
      </c>
      <c r="I33" t="s">
        <v>52</v>
      </c>
      <c r="J33" t="s">
        <v>53</v>
      </c>
      <c r="K33" t="s">
        <v>54</v>
      </c>
      <c r="L33">
        <v>6</v>
      </c>
      <c r="M33" t="s">
        <v>40</v>
      </c>
      <c r="N33">
        <v>24</v>
      </c>
      <c r="O33" t="s">
        <v>58</v>
      </c>
      <c r="P33" t="s">
        <v>56</v>
      </c>
      <c r="Q33" t="s">
        <v>57</v>
      </c>
      <c r="R33" t="s">
        <v>902</v>
      </c>
      <c r="S33">
        <v>1000</v>
      </c>
      <c r="T33" t="s">
        <v>58</v>
      </c>
      <c r="U33">
        <v>1411</v>
      </c>
      <c r="V33" t="s">
        <v>68</v>
      </c>
      <c r="W33">
        <v>13</v>
      </c>
      <c r="X33" t="s">
        <v>76</v>
      </c>
      <c r="Y33" s="1">
        <v>3492370.32</v>
      </c>
      <c r="Z33" s="1">
        <v>45430103.369999997</v>
      </c>
      <c r="AA33" s="1">
        <v>3492412.72</v>
      </c>
      <c r="AB33" s="1">
        <v>3492412.72</v>
      </c>
      <c r="AC33" s="1">
        <v>3492412.72</v>
      </c>
      <c r="AD33" s="1">
        <v>3492412.72</v>
      </c>
      <c r="AE33" s="1">
        <v>3492412.72</v>
      </c>
      <c r="AF33" s="32">
        <f t="shared" si="7"/>
        <v>-42.400000000372529</v>
      </c>
      <c r="AG33" s="1">
        <v>0</v>
      </c>
      <c r="AH33" s="1">
        <v>0.34</v>
      </c>
      <c r="AI33" s="1">
        <v>0</v>
      </c>
      <c r="AJ33" s="1">
        <v>41937733.390000001</v>
      </c>
      <c r="AK33" s="1">
        <v>-41937733.049999997</v>
      </c>
      <c r="AL33" s="1">
        <v>47247307.859999999</v>
      </c>
      <c r="AM33" s="1">
        <f t="shared" si="1"/>
        <v>43754937.539999999</v>
      </c>
      <c r="AN33" s="1"/>
      <c r="AO33" s="1">
        <v>0</v>
      </c>
      <c r="AP33" s="1"/>
      <c r="AQ33" s="1">
        <v>42.4</v>
      </c>
      <c r="AR33" s="1">
        <f t="shared" si="2"/>
        <v>42.4</v>
      </c>
      <c r="AS33" s="1">
        <f t="shared" si="3"/>
        <v>3492412.7199999997</v>
      </c>
      <c r="AT33" s="39">
        <f t="shared" si="4"/>
        <v>0</v>
      </c>
      <c r="AU33" s="39"/>
      <c r="AV33" s="39">
        <f t="shared" si="5"/>
        <v>3492412.7199999997</v>
      </c>
      <c r="AW33" s="8" t="s">
        <v>604</v>
      </c>
      <c r="AX33" t="s">
        <v>604</v>
      </c>
    </row>
    <row r="34" spans="1:50" x14ac:dyDescent="0.25">
      <c r="A34" s="52" t="str">
        <f t="shared" si="0"/>
        <v>1.6-01-2405_24624015_24142114</v>
      </c>
      <c r="B34" s="52" t="s">
        <v>47</v>
      </c>
      <c r="C34" s="52" t="s">
        <v>48</v>
      </c>
      <c r="D34" t="s">
        <v>34</v>
      </c>
      <c r="E34" t="s">
        <v>906</v>
      </c>
      <c r="F34" t="s">
        <v>909</v>
      </c>
      <c r="G34" t="s">
        <v>35</v>
      </c>
      <c r="H34" t="s">
        <v>51</v>
      </c>
      <c r="I34" t="s">
        <v>52</v>
      </c>
      <c r="J34" t="s">
        <v>53</v>
      </c>
      <c r="K34" t="s">
        <v>54</v>
      </c>
      <c r="L34">
        <v>6</v>
      </c>
      <c r="M34" t="s">
        <v>40</v>
      </c>
      <c r="N34">
        <v>24</v>
      </c>
      <c r="O34" t="s">
        <v>58</v>
      </c>
      <c r="P34" t="s">
        <v>56</v>
      </c>
      <c r="Q34" t="s">
        <v>57</v>
      </c>
      <c r="R34" t="s">
        <v>902</v>
      </c>
      <c r="S34" s="52">
        <v>1000</v>
      </c>
      <c r="T34" s="52" t="s">
        <v>58</v>
      </c>
      <c r="U34" s="52">
        <v>1421</v>
      </c>
      <c r="V34" s="52" t="s">
        <v>61</v>
      </c>
      <c r="W34" s="52">
        <v>14</v>
      </c>
      <c r="X34" s="52" t="s">
        <v>60</v>
      </c>
      <c r="Y34" s="55">
        <v>2877107.6</v>
      </c>
      <c r="Z34" s="1">
        <v>0</v>
      </c>
      <c r="AA34" s="55">
        <v>1753895.78</v>
      </c>
      <c r="AB34" s="1">
        <v>1753895.78</v>
      </c>
      <c r="AC34" s="1">
        <v>1753895.78</v>
      </c>
      <c r="AD34" s="1">
        <v>1753895.78</v>
      </c>
      <c r="AE34" s="1">
        <v>1753895.78</v>
      </c>
      <c r="AF34" s="55">
        <f t="shared" si="7"/>
        <v>1123211.82</v>
      </c>
      <c r="AG34" s="1">
        <v>2877107.6</v>
      </c>
      <c r="AH34" s="1">
        <v>0</v>
      </c>
      <c r="AI34" s="1">
        <v>0</v>
      </c>
      <c r="AJ34" s="1">
        <v>0</v>
      </c>
      <c r="AK34" s="1">
        <v>2877107.6</v>
      </c>
      <c r="AL34" s="1">
        <v>0</v>
      </c>
      <c r="AM34" s="1">
        <f t="shared" ref="AM34:AM65" si="8">AL34-Y34</f>
        <v>-2877107.6</v>
      </c>
      <c r="AN34" s="1"/>
      <c r="AO34" s="1">
        <v>0</v>
      </c>
      <c r="AP34" s="55">
        <v>325740.93</v>
      </c>
      <c r="AQ34" s="55"/>
      <c r="AR34" s="55">
        <f t="shared" si="2"/>
        <v>325740.93</v>
      </c>
      <c r="AS34" s="55">
        <f t="shared" si="3"/>
        <v>3202848.5300000003</v>
      </c>
      <c r="AT34" s="56">
        <f t="shared" si="4"/>
        <v>1448952.7500000002</v>
      </c>
      <c r="AU34" s="56"/>
      <c r="AV34" s="56">
        <f t="shared" si="5"/>
        <v>3202848.5300000003</v>
      </c>
      <c r="AW34" s="58" t="s">
        <v>604</v>
      </c>
      <c r="AX34" t="s">
        <v>604</v>
      </c>
    </row>
    <row r="35" spans="1:50" x14ac:dyDescent="0.25">
      <c r="A35" s="5" t="str">
        <f t="shared" si="0"/>
        <v>1.5-01-2405_24624015_24142114</v>
      </c>
      <c r="B35" s="5" t="s">
        <v>71</v>
      </c>
      <c r="C35" s="5" t="s">
        <v>72</v>
      </c>
      <c r="D35" t="s">
        <v>34</v>
      </c>
      <c r="E35" t="s">
        <v>906</v>
      </c>
      <c r="F35" t="s">
        <v>909</v>
      </c>
      <c r="G35" t="s">
        <v>35</v>
      </c>
      <c r="H35" t="s">
        <v>51</v>
      </c>
      <c r="I35" t="s">
        <v>52</v>
      </c>
      <c r="J35" t="s">
        <v>53</v>
      </c>
      <c r="K35" t="s">
        <v>54</v>
      </c>
      <c r="L35">
        <v>6</v>
      </c>
      <c r="M35" t="s">
        <v>40</v>
      </c>
      <c r="N35">
        <v>24</v>
      </c>
      <c r="O35" t="s">
        <v>58</v>
      </c>
      <c r="P35" t="s">
        <v>56</v>
      </c>
      <c r="Q35" t="s">
        <v>57</v>
      </c>
      <c r="R35" t="s">
        <v>902</v>
      </c>
      <c r="S35" s="5">
        <v>1000</v>
      </c>
      <c r="T35" s="5" t="s">
        <v>58</v>
      </c>
      <c r="U35" s="5">
        <v>1421</v>
      </c>
      <c r="V35" s="5" t="s">
        <v>61</v>
      </c>
      <c r="W35" s="5">
        <v>14</v>
      </c>
      <c r="X35" s="5" t="s">
        <v>60</v>
      </c>
      <c r="Y35" s="46">
        <v>0</v>
      </c>
      <c r="Z35" s="1">
        <v>0</v>
      </c>
      <c r="AA35" s="46">
        <v>0</v>
      </c>
      <c r="AB35" s="1">
        <v>0</v>
      </c>
      <c r="AC35" s="1">
        <v>0</v>
      </c>
      <c r="AD35" s="1">
        <v>0</v>
      </c>
      <c r="AE35" s="1">
        <v>0</v>
      </c>
      <c r="AF35" s="46">
        <v>0</v>
      </c>
      <c r="AG35" s="1">
        <v>0</v>
      </c>
      <c r="AH35" s="1">
        <v>0</v>
      </c>
      <c r="AI35" s="1">
        <v>0</v>
      </c>
      <c r="AJ35" s="1">
        <v>0</v>
      </c>
      <c r="AK35" s="1">
        <v>0</v>
      </c>
      <c r="AL35" s="1">
        <v>0</v>
      </c>
      <c r="AM35" s="1">
        <f t="shared" si="8"/>
        <v>0</v>
      </c>
      <c r="AN35" s="1"/>
      <c r="AO35" s="1">
        <v>0</v>
      </c>
      <c r="AP35" s="46">
        <v>0</v>
      </c>
      <c r="AQ35" s="46"/>
      <c r="AR35" s="46">
        <f t="shared" si="2"/>
        <v>0</v>
      </c>
      <c r="AS35" s="46">
        <f t="shared" si="3"/>
        <v>0</v>
      </c>
      <c r="AT35" s="47">
        <f t="shared" si="4"/>
        <v>0</v>
      </c>
      <c r="AU35" s="47"/>
      <c r="AV35" s="47">
        <f t="shared" si="5"/>
        <v>0</v>
      </c>
      <c r="AW35" s="48" t="s">
        <v>604</v>
      </c>
    </row>
    <row r="36" spans="1:50" x14ac:dyDescent="0.25">
      <c r="A36" s="5" t="str">
        <f t="shared" si="0"/>
        <v>1.5-01-2405_24624015_24142113</v>
      </c>
      <c r="B36" s="5" t="s">
        <v>71</v>
      </c>
      <c r="C36" s="5" t="s">
        <v>72</v>
      </c>
      <c r="D36" t="s">
        <v>34</v>
      </c>
      <c r="E36" t="s">
        <v>906</v>
      </c>
      <c r="F36" t="s">
        <v>909</v>
      </c>
      <c r="G36" t="s">
        <v>35</v>
      </c>
      <c r="H36" t="s">
        <v>51</v>
      </c>
      <c r="I36" t="s">
        <v>52</v>
      </c>
      <c r="J36" t="s">
        <v>53</v>
      </c>
      <c r="K36" t="s">
        <v>54</v>
      </c>
      <c r="L36">
        <v>6</v>
      </c>
      <c r="M36" t="s">
        <v>40</v>
      </c>
      <c r="N36">
        <v>24</v>
      </c>
      <c r="O36" t="s">
        <v>58</v>
      </c>
      <c r="P36" t="s">
        <v>56</v>
      </c>
      <c r="Q36" t="s">
        <v>57</v>
      </c>
      <c r="R36" t="s">
        <v>902</v>
      </c>
      <c r="S36" s="5">
        <v>1000</v>
      </c>
      <c r="T36" s="5" t="s">
        <v>58</v>
      </c>
      <c r="U36" s="5">
        <v>1421</v>
      </c>
      <c r="V36" s="5" t="s">
        <v>61</v>
      </c>
      <c r="W36" s="5">
        <v>13</v>
      </c>
      <c r="X36" s="5" t="s">
        <v>76</v>
      </c>
      <c r="Y36" s="46">
        <v>21639111</v>
      </c>
      <c r="Z36" s="1">
        <v>0</v>
      </c>
      <c r="AA36" s="46">
        <v>8816575.6600000001</v>
      </c>
      <c r="AB36" s="1">
        <v>8816575.6600000001</v>
      </c>
      <c r="AC36" s="1">
        <v>8816575.6600000001</v>
      </c>
      <c r="AD36" s="1">
        <v>8816575.6600000001</v>
      </c>
      <c r="AE36" s="1">
        <v>8816575.6600000001</v>
      </c>
      <c r="AF36" s="46">
        <f t="shared" ref="AF36:AF50" si="9">Y36-AA36</f>
        <v>12822535.34</v>
      </c>
      <c r="AG36" s="1">
        <v>21639111</v>
      </c>
      <c r="AH36" s="1">
        <v>0</v>
      </c>
      <c r="AI36" s="1">
        <v>0</v>
      </c>
      <c r="AJ36" s="1">
        <v>0</v>
      </c>
      <c r="AK36" s="1">
        <v>21639111</v>
      </c>
      <c r="AL36" s="1">
        <v>0</v>
      </c>
      <c r="AM36" s="1">
        <f t="shared" si="8"/>
        <v>-21639111</v>
      </c>
      <c r="AN36" s="1"/>
      <c r="AO36" s="1">
        <v>0</v>
      </c>
      <c r="AP36" s="46"/>
      <c r="AQ36" s="46"/>
      <c r="AR36" s="46">
        <f t="shared" si="2"/>
        <v>0</v>
      </c>
      <c r="AS36" s="46">
        <f t="shared" si="3"/>
        <v>21639111</v>
      </c>
      <c r="AT36" s="47">
        <f t="shared" si="4"/>
        <v>12822535.34</v>
      </c>
      <c r="AU36" s="47"/>
      <c r="AV36" s="47">
        <f t="shared" si="5"/>
        <v>21639111</v>
      </c>
      <c r="AW36" s="48" t="s">
        <v>604</v>
      </c>
      <c r="AX36" t="s">
        <v>604</v>
      </c>
    </row>
    <row r="37" spans="1:50" x14ac:dyDescent="0.25">
      <c r="A37" t="str">
        <f t="shared" si="0"/>
        <v>1.1-00-2405_24624015_24142114</v>
      </c>
      <c r="B37" t="s">
        <v>148</v>
      </c>
      <c r="C37" t="s">
        <v>149</v>
      </c>
      <c r="D37" t="s">
        <v>34</v>
      </c>
      <c r="E37" t="s">
        <v>906</v>
      </c>
      <c r="F37" t="s">
        <v>909</v>
      </c>
      <c r="G37" t="s">
        <v>35</v>
      </c>
      <c r="H37" t="s">
        <v>51</v>
      </c>
      <c r="I37" t="s">
        <v>52</v>
      </c>
      <c r="J37" t="s">
        <v>53</v>
      </c>
      <c r="K37" t="s">
        <v>54</v>
      </c>
      <c r="L37">
        <v>6</v>
      </c>
      <c r="M37" t="s">
        <v>40</v>
      </c>
      <c r="N37">
        <v>24</v>
      </c>
      <c r="O37" t="s">
        <v>58</v>
      </c>
      <c r="P37" t="s">
        <v>56</v>
      </c>
      <c r="Q37" t="s">
        <v>57</v>
      </c>
      <c r="R37" t="s">
        <v>902</v>
      </c>
      <c r="S37">
        <v>1000</v>
      </c>
      <c r="T37" t="s">
        <v>58</v>
      </c>
      <c r="U37">
        <v>1421</v>
      </c>
      <c r="V37" t="s">
        <v>61</v>
      </c>
      <c r="W37">
        <v>14</v>
      </c>
      <c r="X37" t="s">
        <v>60</v>
      </c>
      <c r="Y37" s="1">
        <v>788066.56</v>
      </c>
      <c r="Z37" s="1">
        <v>3266624.41</v>
      </c>
      <c r="AA37" s="1">
        <v>462325.63</v>
      </c>
      <c r="AB37" s="1">
        <v>462325.63</v>
      </c>
      <c r="AC37" s="1">
        <v>462325.63</v>
      </c>
      <c r="AD37" s="1">
        <v>462325.63</v>
      </c>
      <c r="AE37" s="1">
        <v>462325.63</v>
      </c>
      <c r="AF37" s="32">
        <f t="shared" si="9"/>
        <v>325740.93000000005</v>
      </c>
      <c r="AG37" s="1">
        <v>0</v>
      </c>
      <c r="AH37" s="1">
        <v>0.38</v>
      </c>
      <c r="AI37" s="1">
        <v>0</v>
      </c>
      <c r="AJ37" s="1">
        <v>2478558.23</v>
      </c>
      <c r="AK37" s="1">
        <v>-2478557.85</v>
      </c>
      <c r="AL37" s="1">
        <v>3266624.79</v>
      </c>
      <c r="AM37" s="1">
        <f t="shared" si="8"/>
        <v>2478558.23</v>
      </c>
      <c r="AN37" s="1"/>
      <c r="AO37" s="1">
        <v>0</v>
      </c>
      <c r="AP37" s="1"/>
      <c r="AQ37" s="1">
        <v>-325740.93</v>
      </c>
      <c r="AR37" s="1">
        <f t="shared" si="2"/>
        <v>-325740.93</v>
      </c>
      <c r="AS37" s="1">
        <f t="shared" si="3"/>
        <v>462325.63000000006</v>
      </c>
      <c r="AT37" s="39">
        <f t="shared" si="4"/>
        <v>0</v>
      </c>
      <c r="AU37" s="39"/>
      <c r="AV37" s="39">
        <f t="shared" si="5"/>
        <v>462325.63000000006</v>
      </c>
      <c r="AW37" s="8" t="s">
        <v>604</v>
      </c>
      <c r="AX37" t="s">
        <v>604</v>
      </c>
    </row>
    <row r="38" spans="1:50" x14ac:dyDescent="0.25">
      <c r="A38" t="str">
        <f t="shared" si="0"/>
        <v>1.1-00-2405_24624015_24142113</v>
      </c>
      <c r="B38" t="s">
        <v>148</v>
      </c>
      <c r="C38" t="s">
        <v>149</v>
      </c>
      <c r="D38" t="s">
        <v>34</v>
      </c>
      <c r="E38" t="s">
        <v>906</v>
      </c>
      <c r="F38" t="s">
        <v>909</v>
      </c>
      <c r="G38" t="s">
        <v>35</v>
      </c>
      <c r="H38" t="s">
        <v>51</v>
      </c>
      <c r="I38" t="s">
        <v>52</v>
      </c>
      <c r="J38" t="s">
        <v>53</v>
      </c>
      <c r="K38" t="s">
        <v>54</v>
      </c>
      <c r="L38">
        <v>6</v>
      </c>
      <c r="M38" t="s">
        <v>40</v>
      </c>
      <c r="N38">
        <v>24</v>
      </c>
      <c r="O38" t="s">
        <v>58</v>
      </c>
      <c r="P38" t="s">
        <v>56</v>
      </c>
      <c r="Q38" t="s">
        <v>57</v>
      </c>
      <c r="R38" t="s">
        <v>902</v>
      </c>
      <c r="S38">
        <v>1000</v>
      </c>
      <c r="T38" t="s">
        <v>58</v>
      </c>
      <c r="U38">
        <v>1421</v>
      </c>
      <c r="V38" t="s">
        <v>61</v>
      </c>
      <c r="W38">
        <v>13</v>
      </c>
      <c r="X38" t="s">
        <v>76</v>
      </c>
      <c r="Y38" s="1">
        <v>1647769.43</v>
      </c>
      <c r="Z38" s="1">
        <v>22715052.239999998</v>
      </c>
      <c r="AA38" s="1">
        <v>1647769.43</v>
      </c>
      <c r="AB38" s="1">
        <v>1647769.43</v>
      </c>
      <c r="AC38" s="1">
        <v>1647769.43</v>
      </c>
      <c r="AD38" s="1">
        <v>1647769.43</v>
      </c>
      <c r="AE38" s="1">
        <v>1647769.43</v>
      </c>
      <c r="AF38" s="32">
        <f t="shared" si="9"/>
        <v>0</v>
      </c>
      <c r="AG38" s="1">
        <v>0</v>
      </c>
      <c r="AH38" s="1">
        <v>0</v>
      </c>
      <c r="AI38" s="1">
        <v>0</v>
      </c>
      <c r="AJ38" s="1">
        <v>21067282.809999999</v>
      </c>
      <c r="AK38" s="1">
        <v>-21067282.809999999</v>
      </c>
      <c r="AL38" s="1">
        <v>23623653.93</v>
      </c>
      <c r="AM38" s="1">
        <f t="shared" si="8"/>
        <v>21975884.5</v>
      </c>
      <c r="AN38" s="1"/>
      <c r="AO38" s="1">
        <v>0</v>
      </c>
      <c r="AP38" s="1"/>
      <c r="AQ38" s="1"/>
      <c r="AR38" s="1">
        <f t="shared" si="2"/>
        <v>0</v>
      </c>
      <c r="AS38" s="1">
        <f t="shared" si="3"/>
        <v>1647769.43</v>
      </c>
      <c r="AT38" s="39">
        <f t="shared" si="4"/>
        <v>0</v>
      </c>
      <c r="AU38" s="39"/>
      <c r="AV38" s="39">
        <f t="shared" si="5"/>
        <v>1647769.43</v>
      </c>
      <c r="AW38" s="8" t="s">
        <v>604</v>
      </c>
      <c r="AX38" t="s">
        <v>604</v>
      </c>
    </row>
    <row r="39" spans="1:50" x14ac:dyDescent="0.25">
      <c r="A39" s="52" t="str">
        <f t="shared" si="0"/>
        <v>1.6-01-2405_24624015_24143114</v>
      </c>
      <c r="B39" s="52" t="s">
        <v>47</v>
      </c>
      <c r="C39" s="64" t="s">
        <v>48</v>
      </c>
      <c r="D39" t="s">
        <v>34</v>
      </c>
      <c r="E39" t="s">
        <v>906</v>
      </c>
      <c r="F39" t="s">
        <v>909</v>
      </c>
      <c r="G39" t="s">
        <v>35</v>
      </c>
      <c r="H39" t="s">
        <v>51</v>
      </c>
      <c r="I39" t="s">
        <v>52</v>
      </c>
      <c r="J39" t="s">
        <v>53</v>
      </c>
      <c r="K39" t="s">
        <v>54</v>
      </c>
      <c r="L39">
        <v>6</v>
      </c>
      <c r="M39" t="s">
        <v>40</v>
      </c>
      <c r="N39">
        <v>24</v>
      </c>
      <c r="O39" t="s">
        <v>58</v>
      </c>
      <c r="P39" t="s">
        <v>56</v>
      </c>
      <c r="Q39" t="s">
        <v>57</v>
      </c>
      <c r="R39" t="s">
        <v>902</v>
      </c>
      <c r="S39" s="52">
        <v>1000</v>
      </c>
      <c r="T39" s="52" t="s">
        <v>58</v>
      </c>
      <c r="U39" s="64">
        <v>1431</v>
      </c>
      <c r="V39" s="64" t="s">
        <v>69</v>
      </c>
      <c r="W39" s="64">
        <v>14</v>
      </c>
      <c r="X39" s="64" t="s">
        <v>60</v>
      </c>
      <c r="Y39" s="55">
        <v>0</v>
      </c>
      <c r="Z39" s="1">
        <v>0</v>
      </c>
      <c r="AA39" s="55">
        <v>250770.41</v>
      </c>
      <c r="AB39" s="1">
        <v>250770.41</v>
      </c>
      <c r="AC39" s="1">
        <v>250770.41</v>
      </c>
      <c r="AD39" s="1">
        <v>250770.41</v>
      </c>
      <c r="AE39" s="1">
        <v>250770.41</v>
      </c>
      <c r="AF39" s="55">
        <f t="shared" si="9"/>
        <v>-250770.41</v>
      </c>
      <c r="AG39" s="1">
        <v>0</v>
      </c>
      <c r="AH39" s="1">
        <v>0</v>
      </c>
      <c r="AI39" s="1">
        <v>0</v>
      </c>
      <c r="AJ39" s="1">
        <v>0</v>
      </c>
      <c r="AK39" s="1">
        <v>0</v>
      </c>
      <c r="AL39" s="1">
        <v>0</v>
      </c>
      <c r="AM39" s="1">
        <f t="shared" si="8"/>
        <v>0</v>
      </c>
      <c r="AN39" s="1"/>
      <c r="AO39" s="1">
        <v>0</v>
      </c>
      <c r="AP39" s="55">
        <v>980439.15</v>
      </c>
      <c r="AQ39" s="55">
        <v>250770.41</v>
      </c>
      <c r="AR39" s="55">
        <f t="shared" si="2"/>
        <v>1231209.56</v>
      </c>
      <c r="AS39" s="65">
        <f t="shared" si="3"/>
        <v>1231209.56</v>
      </c>
      <c r="AT39" s="63">
        <f t="shared" si="4"/>
        <v>980439.15</v>
      </c>
      <c r="AU39" s="56"/>
      <c r="AV39" s="56">
        <f t="shared" si="5"/>
        <v>1231209.56</v>
      </c>
      <c r="AW39" s="58" t="s">
        <v>604</v>
      </c>
      <c r="AX39" t="s">
        <v>604</v>
      </c>
    </row>
    <row r="40" spans="1:50" x14ac:dyDescent="0.25">
      <c r="A40" s="5" t="str">
        <f t="shared" si="0"/>
        <v>1.5-01-2405_24624015_24143113</v>
      </c>
      <c r="B40" s="5" t="s">
        <v>71</v>
      </c>
      <c r="C40" s="5" t="s">
        <v>72</v>
      </c>
      <c r="D40" t="s">
        <v>34</v>
      </c>
      <c r="E40" t="s">
        <v>906</v>
      </c>
      <c r="F40" t="s">
        <v>909</v>
      </c>
      <c r="G40" t="s">
        <v>35</v>
      </c>
      <c r="H40" t="s">
        <v>51</v>
      </c>
      <c r="I40" t="s">
        <v>52</v>
      </c>
      <c r="J40" t="s">
        <v>53</v>
      </c>
      <c r="K40" t="s">
        <v>54</v>
      </c>
      <c r="L40">
        <v>6</v>
      </c>
      <c r="M40" t="s">
        <v>40</v>
      </c>
      <c r="N40">
        <v>24</v>
      </c>
      <c r="O40" t="s">
        <v>58</v>
      </c>
      <c r="P40" t="s">
        <v>56</v>
      </c>
      <c r="Q40" t="s">
        <v>57</v>
      </c>
      <c r="R40" t="s">
        <v>902</v>
      </c>
      <c r="S40" s="5">
        <v>1000</v>
      </c>
      <c r="T40" s="5" t="s">
        <v>58</v>
      </c>
      <c r="U40" s="5">
        <v>1431</v>
      </c>
      <c r="V40" s="5" t="s">
        <v>69</v>
      </c>
      <c r="W40" s="5">
        <v>13</v>
      </c>
      <c r="X40" s="5" t="s">
        <v>76</v>
      </c>
      <c r="Y40" s="46">
        <v>13831302.199999999</v>
      </c>
      <c r="Z40" s="1">
        <v>0</v>
      </c>
      <c r="AA40" s="46">
        <v>5808313.2800000003</v>
      </c>
      <c r="AB40" s="1">
        <v>5808313.2800000003</v>
      </c>
      <c r="AC40" s="1">
        <v>5808313.2800000003</v>
      </c>
      <c r="AD40" s="1">
        <v>5808313.2800000003</v>
      </c>
      <c r="AE40" s="1">
        <v>5808313.2800000003</v>
      </c>
      <c r="AF40" s="46">
        <f t="shared" si="9"/>
        <v>8022988.919999999</v>
      </c>
      <c r="AG40" s="1">
        <v>13831302.199999999</v>
      </c>
      <c r="AH40" s="1">
        <v>0</v>
      </c>
      <c r="AI40" s="1">
        <v>0</v>
      </c>
      <c r="AJ40" s="1">
        <v>0</v>
      </c>
      <c r="AK40" s="1">
        <v>13831302.199999999</v>
      </c>
      <c r="AL40" s="1">
        <v>0</v>
      </c>
      <c r="AM40" s="1">
        <f t="shared" si="8"/>
        <v>-13831302.199999999</v>
      </c>
      <c r="AN40" s="1"/>
      <c r="AO40" s="1">
        <v>0</v>
      </c>
      <c r="AP40" s="46"/>
      <c r="AQ40" s="46">
        <v>-45.18</v>
      </c>
      <c r="AR40" s="46">
        <f t="shared" si="2"/>
        <v>-45.18</v>
      </c>
      <c r="AS40" s="46">
        <f t="shared" si="3"/>
        <v>13831257.02</v>
      </c>
      <c r="AT40" s="47">
        <f t="shared" si="4"/>
        <v>8022943.7399999993</v>
      </c>
      <c r="AU40" s="47"/>
      <c r="AV40" s="47">
        <f t="shared" si="5"/>
        <v>13831257.02</v>
      </c>
      <c r="AW40" s="48" t="s">
        <v>604</v>
      </c>
      <c r="AX40" t="s">
        <v>604</v>
      </c>
    </row>
    <row r="41" spans="1:50" x14ac:dyDescent="0.25">
      <c r="A41" s="5" t="str">
        <f t="shared" si="0"/>
        <v>1.5-01-2405_24624015_24143114</v>
      </c>
      <c r="B41" s="5" t="s">
        <v>71</v>
      </c>
      <c r="C41" s="5" t="s">
        <v>72</v>
      </c>
      <c r="D41" t="s">
        <v>34</v>
      </c>
      <c r="E41" t="s">
        <v>906</v>
      </c>
      <c r="F41" t="s">
        <v>909</v>
      </c>
      <c r="G41" t="s">
        <v>35</v>
      </c>
      <c r="H41" t="s">
        <v>51</v>
      </c>
      <c r="I41" t="s">
        <v>52</v>
      </c>
      <c r="J41" t="s">
        <v>53</v>
      </c>
      <c r="K41" t="s">
        <v>54</v>
      </c>
      <c r="L41">
        <v>6</v>
      </c>
      <c r="M41" t="s">
        <v>40</v>
      </c>
      <c r="N41">
        <v>24</v>
      </c>
      <c r="O41" t="s">
        <v>58</v>
      </c>
      <c r="P41" t="s">
        <v>56</v>
      </c>
      <c r="Q41" t="s">
        <v>57</v>
      </c>
      <c r="R41" t="s">
        <v>902</v>
      </c>
      <c r="S41" s="5">
        <v>1000</v>
      </c>
      <c r="T41" s="5" t="s">
        <v>58</v>
      </c>
      <c r="U41" s="5">
        <v>1431</v>
      </c>
      <c r="V41" s="5" t="s">
        <v>69</v>
      </c>
      <c r="W41" s="5">
        <v>14</v>
      </c>
      <c r="X41" s="5" t="s">
        <v>60</v>
      </c>
      <c r="Y41" s="46">
        <v>0</v>
      </c>
      <c r="Z41" s="1">
        <v>0</v>
      </c>
      <c r="AA41" s="46">
        <v>697726.57</v>
      </c>
      <c r="AB41" s="1">
        <v>697726.57</v>
      </c>
      <c r="AC41" s="1">
        <v>697726.57</v>
      </c>
      <c r="AD41" s="1">
        <v>697726.57</v>
      </c>
      <c r="AE41" s="1">
        <v>697726.57</v>
      </c>
      <c r="AF41" s="46">
        <f t="shared" si="9"/>
        <v>-697726.57</v>
      </c>
      <c r="AG41" s="1">
        <v>0</v>
      </c>
      <c r="AH41" s="1">
        <v>0</v>
      </c>
      <c r="AI41" s="1">
        <v>0</v>
      </c>
      <c r="AJ41" s="1">
        <v>0</v>
      </c>
      <c r="AK41" s="1">
        <v>0</v>
      </c>
      <c r="AL41" s="1">
        <v>0</v>
      </c>
      <c r="AM41" s="1">
        <f t="shared" si="8"/>
        <v>0</v>
      </c>
      <c r="AN41" s="1"/>
      <c r="AO41" s="1">
        <v>0</v>
      </c>
      <c r="AP41" s="46">
        <v>697726.57</v>
      </c>
      <c r="AQ41" s="46"/>
      <c r="AR41" s="46">
        <f t="shared" si="2"/>
        <v>697726.57</v>
      </c>
      <c r="AS41" s="46">
        <f t="shared" si="3"/>
        <v>697726.57</v>
      </c>
      <c r="AT41" s="47">
        <f t="shared" si="4"/>
        <v>0</v>
      </c>
      <c r="AU41" s="47"/>
      <c r="AV41" s="47">
        <f t="shared" si="5"/>
        <v>697726.57</v>
      </c>
      <c r="AW41" s="48" t="s">
        <v>604</v>
      </c>
      <c r="AX41" t="s">
        <v>604</v>
      </c>
    </row>
    <row r="42" spans="1:50" x14ac:dyDescent="0.25">
      <c r="A42" t="str">
        <f t="shared" si="0"/>
        <v>1.1-00-2405_24624015_24143114</v>
      </c>
      <c r="B42" t="s">
        <v>148</v>
      </c>
      <c r="C42" t="s">
        <v>149</v>
      </c>
      <c r="D42" t="s">
        <v>34</v>
      </c>
      <c r="E42" t="s">
        <v>906</v>
      </c>
      <c r="F42" t="s">
        <v>909</v>
      </c>
      <c r="G42" t="s">
        <v>35</v>
      </c>
      <c r="H42" t="s">
        <v>51</v>
      </c>
      <c r="I42" t="s">
        <v>52</v>
      </c>
      <c r="J42" t="s">
        <v>53</v>
      </c>
      <c r="K42" t="s">
        <v>54</v>
      </c>
      <c r="L42">
        <v>6</v>
      </c>
      <c r="M42" t="s">
        <v>40</v>
      </c>
      <c r="N42">
        <v>24</v>
      </c>
      <c r="O42" t="s">
        <v>58</v>
      </c>
      <c r="P42" t="s">
        <v>56</v>
      </c>
      <c r="Q42" t="s">
        <v>57</v>
      </c>
      <c r="R42" t="s">
        <v>902</v>
      </c>
      <c r="S42">
        <v>1000</v>
      </c>
      <c r="T42" t="s">
        <v>58</v>
      </c>
      <c r="U42">
        <v>1431</v>
      </c>
      <c r="V42" t="s">
        <v>69</v>
      </c>
      <c r="W42">
        <v>14</v>
      </c>
      <c r="X42" t="s">
        <v>60</v>
      </c>
      <c r="Y42" s="1">
        <v>2443449.44</v>
      </c>
      <c r="Z42" s="1">
        <v>2177747.44</v>
      </c>
      <c r="AA42" s="1">
        <v>514513.31</v>
      </c>
      <c r="AB42" s="1">
        <v>514513.31</v>
      </c>
      <c r="AC42" s="1">
        <v>514513.31</v>
      </c>
      <c r="AD42" s="1">
        <v>514513.31</v>
      </c>
      <c r="AE42" s="1">
        <v>514513.31</v>
      </c>
      <c r="AF42" s="32">
        <f t="shared" si="9"/>
        <v>1928936.13</v>
      </c>
      <c r="AG42" s="1">
        <v>0</v>
      </c>
      <c r="AH42" s="1">
        <v>265702</v>
      </c>
      <c r="AI42" s="1">
        <v>0</v>
      </c>
      <c r="AJ42" s="1">
        <v>0</v>
      </c>
      <c r="AK42" s="1">
        <v>265702</v>
      </c>
      <c r="AL42" s="1">
        <v>2177748.86</v>
      </c>
      <c r="AM42" s="1">
        <f t="shared" si="8"/>
        <v>-265700.58000000007</v>
      </c>
      <c r="AN42" s="1"/>
      <c r="AO42" s="1">
        <v>0</v>
      </c>
      <c r="AP42" s="1"/>
      <c r="AQ42" s="1">
        <v>-1928936.13</v>
      </c>
      <c r="AR42" s="1">
        <f t="shared" si="2"/>
        <v>-1928936.13</v>
      </c>
      <c r="AS42" s="1">
        <f t="shared" si="3"/>
        <v>514513.31000000006</v>
      </c>
      <c r="AT42" s="39">
        <f t="shared" si="4"/>
        <v>0</v>
      </c>
      <c r="AU42" s="39"/>
      <c r="AV42" s="39">
        <f t="shared" si="5"/>
        <v>514513.31000000006</v>
      </c>
      <c r="AW42" s="8" t="s">
        <v>604</v>
      </c>
      <c r="AX42" t="s">
        <v>604</v>
      </c>
    </row>
    <row r="43" spans="1:50" x14ac:dyDescent="0.25">
      <c r="A43" t="str">
        <f t="shared" si="0"/>
        <v>1.1-00-2405_24624015_24143113</v>
      </c>
      <c r="B43" t="s">
        <v>148</v>
      </c>
      <c r="C43" t="s">
        <v>149</v>
      </c>
      <c r="D43" t="s">
        <v>34</v>
      </c>
      <c r="E43" t="s">
        <v>906</v>
      </c>
      <c r="F43" t="s">
        <v>909</v>
      </c>
      <c r="G43" t="s">
        <v>35</v>
      </c>
      <c r="H43" t="s">
        <v>51</v>
      </c>
      <c r="I43" t="s">
        <v>52</v>
      </c>
      <c r="J43" t="s">
        <v>53</v>
      </c>
      <c r="K43" t="s">
        <v>54</v>
      </c>
      <c r="L43">
        <v>6</v>
      </c>
      <c r="M43" t="s">
        <v>40</v>
      </c>
      <c r="N43">
        <v>24</v>
      </c>
      <c r="O43" t="s">
        <v>58</v>
      </c>
      <c r="P43" t="s">
        <v>56</v>
      </c>
      <c r="Q43" t="s">
        <v>57</v>
      </c>
      <c r="R43" t="s">
        <v>902</v>
      </c>
      <c r="S43">
        <v>1000</v>
      </c>
      <c r="T43" t="s">
        <v>58</v>
      </c>
      <c r="U43">
        <v>1431</v>
      </c>
      <c r="V43" t="s">
        <v>69</v>
      </c>
      <c r="W43">
        <v>13</v>
      </c>
      <c r="X43" t="s">
        <v>76</v>
      </c>
      <c r="Y43" s="1">
        <v>1693284.75</v>
      </c>
      <c r="Z43" s="1">
        <v>15143370.32</v>
      </c>
      <c r="AA43" s="1">
        <v>1693329.93</v>
      </c>
      <c r="AB43" s="1">
        <v>1693329.93</v>
      </c>
      <c r="AC43" s="1">
        <v>1693329.93</v>
      </c>
      <c r="AD43" s="1">
        <v>1693329.93</v>
      </c>
      <c r="AE43" s="1">
        <v>1693329.93</v>
      </c>
      <c r="AF43" s="32">
        <f t="shared" si="9"/>
        <v>-45.179999999934807</v>
      </c>
      <c r="AG43" s="1">
        <v>0</v>
      </c>
      <c r="AH43" s="1">
        <v>0</v>
      </c>
      <c r="AI43" s="1">
        <v>0</v>
      </c>
      <c r="AJ43" s="1">
        <v>13450085.57</v>
      </c>
      <c r="AK43" s="1">
        <v>-13450085.57</v>
      </c>
      <c r="AL43" s="1">
        <v>15749102.619999999</v>
      </c>
      <c r="AM43" s="1">
        <f t="shared" si="8"/>
        <v>14055817.869999999</v>
      </c>
      <c r="AN43" s="1"/>
      <c r="AO43" s="1">
        <v>0</v>
      </c>
      <c r="AP43" s="1"/>
      <c r="AQ43" s="1">
        <v>45.18</v>
      </c>
      <c r="AR43" s="1">
        <f t="shared" si="2"/>
        <v>45.18</v>
      </c>
      <c r="AS43" s="1">
        <f t="shared" si="3"/>
        <v>1693329.93</v>
      </c>
      <c r="AT43" s="39">
        <f t="shared" si="4"/>
        <v>0</v>
      </c>
      <c r="AU43" s="39"/>
      <c r="AV43" s="39">
        <f t="shared" si="5"/>
        <v>1693329.93</v>
      </c>
      <c r="AW43" s="8" t="s">
        <v>604</v>
      </c>
      <c r="AX43" t="s">
        <v>604</v>
      </c>
    </row>
    <row r="44" spans="1:50" x14ac:dyDescent="0.25">
      <c r="A44" s="52" t="str">
        <f t="shared" si="0"/>
        <v>1.6-01-2405_24624015_24143214</v>
      </c>
      <c r="B44" s="52" t="s">
        <v>47</v>
      </c>
      <c r="C44" s="64" t="s">
        <v>48</v>
      </c>
      <c r="D44" t="s">
        <v>34</v>
      </c>
      <c r="E44" t="s">
        <v>906</v>
      </c>
      <c r="F44" t="s">
        <v>909</v>
      </c>
      <c r="G44" t="s">
        <v>35</v>
      </c>
      <c r="H44" t="s">
        <v>51</v>
      </c>
      <c r="I44" t="s">
        <v>52</v>
      </c>
      <c r="J44" t="s">
        <v>53</v>
      </c>
      <c r="K44" t="s">
        <v>54</v>
      </c>
      <c r="L44">
        <v>6</v>
      </c>
      <c r="M44" t="s">
        <v>40</v>
      </c>
      <c r="N44">
        <v>24</v>
      </c>
      <c r="O44" t="s">
        <v>58</v>
      </c>
      <c r="P44" t="s">
        <v>56</v>
      </c>
      <c r="Q44" t="s">
        <v>57</v>
      </c>
      <c r="R44" t="s">
        <v>902</v>
      </c>
      <c r="S44" s="52">
        <v>1000</v>
      </c>
      <c r="T44" s="52" t="s">
        <v>58</v>
      </c>
      <c r="U44" s="64">
        <v>1432</v>
      </c>
      <c r="V44" s="64" t="s">
        <v>62</v>
      </c>
      <c r="W44" s="64">
        <v>14</v>
      </c>
      <c r="X44" s="64" t="s">
        <v>60</v>
      </c>
      <c r="Y44" s="55">
        <v>16828326.399999999</v>
      </c>
      <c r="Z44" s="1">
        <v>0</v>
      </c>
      <c r="AA44" s="55">
        <v>10570429.59</v>
      </c>
      <c r="AB44" s="1">
        <v>10570429.59</v>
      </c>
      <c r="AC44" s="1">
        <v>10570429.59</v>
      </c>
      <c r="AD44" s="1">
        <v>10570429.59</v>
      </c>
      <c r="AE44" s="1">
        <v>10570429.59</v>
      </c>
      <c r="AF44" s="55">
        <f t="shared" si="9"/>
        <v>6257896.8099999987</v>
      </c>
      <c r="AG44" s="1">
        <v>16828326.399999999</v>
      </c>
      <c r="AH44" s="1">
        <v>0</v>
      </c>
      <c r="AI44" s="1">
        <v>0</v>
      </c>
      <c r="AJ44" s="1">
        <v>0</v>
      </c>
      <c r="AK44" s="1">
        <v>16828326.399999999</v>
      </c>
      <c r="AL44" s="1">
        <v>0</v>
      </c>
      <c r="AM44" s="1">
        <f t="shared" si="8"/>
        <v>-16828326.399999999</v>
      </c>
      <c r="AN44" s="1"/>
      <c r="AO44" s="1">
        <v>0</v>
      </c>
      <c r="AP44" s="55"/>
      <c r="AQ44" s="55"/>
      <c r="AR44" s="55">
        <f t="shared" si="2"/>
        <v>0</v>
      </c>
      <c r="AS44" s="65">
        <f t="shared" si="3"/>
        <v>16828326.399999999</v>
      </c>
      <c r="AT44" s="63">
        <f t="shared" si="4"/>
        <v>6257896.8099999987</v>
      </c>
      <c r="AU44" s="56"/>
      <c r="AV44" s="56">
        <f t="shared" si="5"/>
        <v>16828326.399999999</v>
      </c>
      <c r="AW44" s="58" t="s">
        <v>604</v>
      </c>
      <c r="AX44" t="s">
        <v>604</v>
      </c>
    </row>
    <row r="45" spans="1:50" x14ac:dyDescent="0.25">
      <c r="A45" s="5" t="str">
        <f t="shared" si="0"/>
        <v>1.5-01-2405_24624015_24143213</v>
      </c>
      <c r="B45" s="5" t="s">
        <v>71</v>
      </c>
      <c r="C45" s="5" t="s">
        <v>72</v>
      </c>
      <c r="D45" t="s">
        <v>34</v>
      </c>
      <c r="E45" t="s">
        <v>906</v>
      </c>
      <c r="F45" t="s">
        <v>909</v>
      </c>
      <c r="G45" t="s">
        <v>35</v>
      </c>
      <c r="H45" t="s">
        <v>51</v>
      </c>
      <c r="I45" t="s">
        <v>52</v>
      </c>
      <c r="J45" t="s">
        <v>53</v>
      </c>
      <c r="K45" t="s">
        <v>54</v>
      </c>
      <c r="L45">
        <v>6</v>
      </c>
      <c r="M45" t="s">
        <v>40</v>
      </c>
      <c r="N45">
        <v>24</v>
      </c>
      <c r="O45" t="s">
        <v>58</v>
      </c>
      <c r="P45" t="s">
        <v>56</v>
      </c>
      <c r="Q45" t="s">
        <v>57</v>
      </c>
      <c r="R45" t="s">
        <v>902</v>
      </c>
      <c r="S45" s="5">
        <v>1000</v>
      </c>
      <c r="T45" s="5" t="s">
        <v>58</v>
      </c>
      <c r="U45" s="5">
        <v>1432</v>
      </c>
      <c r="V45" s="5" t="s">
        <v>62</v>
      </c>
      <c r="W45" s="5">
        <v>13</v>
      </c>
      <c r="X45" s="5" t="s">
        <v>76</v>
      </c>
      <c r="Y45" s="46">
        <v>126228154.03</v>
      </c>
      <c r="Z45" s="1">
        <v>0</v>
      </c>
      <c r="AA45" s="46">
        <v>52689485.140000001</v>
      </c>
      <c r="AB45" s="1">
        <v>52689485.140000001</v>
      </c>
      <c r="AC45" s="1">
        <v>52689485.140000001</v>
      </c>
      <c r="AD45" s="1">
        <v>52689485.140000001</v>
      </c>
      <c r="AE45" s="1">
        <v>52689485.140000001</v>
      </c>
      <c r="AF45" s="46">
        <f t="shared" si="9"/>
        <v>73538668.890000001</v>
      </c>
      <c r="AG45" s="1">
        <v>126228154.03</v>
      </c>
      <c r="AH45" s="1">
        <v>0</v>
      </c>
      <c r="AI45" s="1">
        <v>0</v>
      </c>
      <c r="AJ45" s="1">
        <v>0</v>
      </c>
      <c r="AK45" s="1">
        <v>126228154.03</v>
      </c>
      <c r="AL45" s="1">
        <v>0</v>
      </c>
      <c r="AM45" s="1">
        <f t="shared" si="8"/>
        <v>-126228154.03</v>
      </c>
      <c r="AN45" s="1"/>
      <c r="AO45" s="1">
        <v>0</v>
      </c>
      <c r="AP45" s="46"/>
      <c r="AQ45" s="46">
        <v>-2000000</v>
      </c>
      <c r="AR45" s="46">
        <f t="shared" si="2"/>
        <v>-2000000</v>
      </c>
      <c r="AS45" s="46">
        <f t="shared" si="3"/>
        <v>124228154.03</v>
      </c>
      <c r="AT45" s="47">
        <f t="shared" si="4"/>
        <v>71538668.890000001</v>
      </c>
      <c r="AU45" s="47"/>
      <c r="AV45" s="47">
        <f t="shared" si="5"/>
        <v>124228154.03</v>
      </c>
      <c r="AW45" s="48" t="s">
        <v>604</v>
      </c>
      <c r="AX45" t="s">
        <v>604</v>
      </c>
    </row>
    <row r="46" spans="1:50" x14ac:dyDescent="0.25">
      <c r="A46" t="str">
        <f t="shared" si="0"/>
        <v>1.1-00-2405_24624015_24143214</v>
      </c>
      <c r="B46" t="s">
        <v>148</v>
      </c>
      <c r="C46" t="s">
        <v>149</v>
      </c>
      <c r="D46" t="s">
        <v>34</v>
      </c>
      <c r="E46" t="s">
        <v>906</v>
      </c>
      <c r="F46" t="s">
        <v>909</v>
      </c>
      <c r="G46" t="s">
        <v>35</v>
      </c>
      <c r="H46" t="s">
        <v>51</v>
      </c>
      <c r="I46" t="s">
        <v>52</v>
      </c>
      <c r="J46" t="s">
        <v>53</v>
      </c>
      <c r="K46" t="s">
        <v>54</v>
      </c>
      <c r="L46">
        <v>6</v>
      </c>
      <c r="M46" t="s">
        <v>40</v>
      </c>
      <c r="N46">
        <v>24</v>
      </c>
      <c r="O46" t="s">
        <v>58</v>
      </c>
      <c r="P46" t="s">
        <v>56</v>
      </c>
      <c r="Q46" t="s">
        <v>57</v>
      </c>
      <c r="R46" t="s">
        <v>902</v>
      </c>
      <c r="S46">
        <v>1000</v>
      </c>
      <c r="T46" t="s">
        <v>58</v>
      </c>
      <c r="U46">
        <v>1432</v>
      </c>
      <c r="V46" t="s">
        <v>62</v>
      </c>
      <c r="W46">
        <v>14</v>
      </c>
      <c r="X46" t="s">
        <v>60</v>
      </c>
      <c r="Y46" s="1">
        <v>4551856.1900000004</v>
      </c>
      <c r="Z46" s="1">
        <v>19055325.550000001</v>
      </c>
      <c r="AA46" s="1">
        <v>4551856.1900000004</v>
      </c>
      <c r="AB46" s="1">
        <v>4551856.1900000004</v>
      </c>
      <c r="AC46" s="1">
        <v>4551856.1900000004</v>
      </c>
      <c r="AD46" s="1">
        <v>4551856.1900000004</v>
      </c>
      <c r="AE46" s="1">
        <v>4551856.1900000004</v>
      </c>
      <c r="AF46" s="32">
        <f t="shared" si="9"/>
        <v>0</v>
      </c>
      <c r="AG46" s="1">
        <v>0</v>
      </c>
      <c r="AH46" s="1">
        <v>0</v>
      </c>
      <c r="AI46" s="1">
        <v>0</v>
      </c>
      <c r="AJ46" s="1">
        <v>14503469.359999999</v>
      </c>
      <c r="AK46" s="1">
        <v>-14503469.359999999</v>
      </c>
      <c r="AL46" s="1">
        <v>19055311.25</v>
      </c>
      <c r="AM46" s="1">
        <f t="shared" si="8"/>
        <v>14503455.059999999</v>
      </c>
      <c r="AN46" s="1"/>
      <c r="AO46" s="1">
        <v>0</v>
      </c>
      <c r="AP46" s="1"/>
      <c r="AQ46" s="1"/>
      <c r="AR46" s="1">
        <f t="shared" si="2"/>
        <v>0</v>
      </c>
      <c r="AS46" s="1">
        <f t="shared" si="3"/>
        <v>4551856.1900000004</v>
      </c>
      <c r="AT46" s="39">
        <f t="shared" si="4"/>
        <v>0</v>
      </c>
      <c r="AU46" s="39"/>
      <c r="AV46" s="39">
        <f t="shared" si="5"/>
        <v>4551856.1900000004</v>
      </c>
      <c r="AW46" s="8" t="s">
        <v>604</v>
      </c>
      <c r="AX46" t="s">
        <v>604</v>
      </c>
    </row>
    <row r="47" spans="1:50" x14ac:dyDescent="0.25">
      <c r="A47" t="str">
        <f t="shared" si="0"/>
        <v>1.1-00-2405_24624015_24143213</v>
      </c>
      <c r="B47" t="s">
        <v>148</v>
      </c>
      <c r="C47" t="s">
        <v>149</v>
      </c>
      <c r="D47" t="s">
        <v>34</v>
      </c>
      <c r="E47" t="s">
        <v>906</v>
      </c>
      <c r="F47" t="s">
        <v>909</v>
      </c>
      <c r="G47" t="s">
        <v>35</v>
      </c>
      <c r="H47" t="s">
        <v>51</v>
      </c>
      <c r="I47" t="s">
        <v>52</v>
      </c>
      <c r="J47" t="s">
        <v>53</v>
      </c>
      <c r="K47" t="s">
        <v>54</v>
      </c>
      <c r="L47">
        <v>6</v>
      </c>
      <c r="M47" t="s">
        <v>40</v>
      </c>
      <c r="N47">
        <v>24</v>
      </c>
      <c r="O47" t="s">
        <v>58</v>
      </c>
      <c r="P47" t="s">
        <v>56</v>
      </c>
      <c r="Q47" t="s">
        <v>57</v>
      </c>
      <c r="R47" t="s">
        <v>902</v>
      </c>
      <c r="S47">
        <v>1000</v>
      </c>
      <c r="T47" t="s">
        <v>58</v>
      </c>
      <c r="U47">
        <v>1432</v>
      </c>
      <c r="V47" t="s">
        <v>62</v>
      </c>
      <c r="W47">
        <v>13</v>
      </c>
      <c r="X47" t="s">
        <v>76</v>
      </c>
      <c r="Y47" s="1">
        <v>9611981.8100000005</v>
      </c>
      <c r="Z47" s="1">
        <v>132504454.87</v>
      </c>
      <c r="AA47" s="1">
        <v>9611981.8100000005</v>
      </c>
      <c r="AB47" s="1">
        <v>9611981.8100000005</v>
      </c>
      <c r="AC47" s="1">
        <v>9611981.8100000005</v>
      </c>
      <c r="AD47" s="1">
        <v>9611981.8100000005</v>
      </c>
      <c r="AE47" s="1">
        <v>9611981.8100000005</v>
      </c>
      <c r="AF47" s="32">
        <f t="shared" si="9"/>
        <v>0</v>
      </c>
      <c r="AG47" s="1">
        <v>0</v>
      </c>
      <c r="AH47" s="1">
        <v>14.3</v>
      </c>
      <c r="AI47" s="1">
        <v>0</v>
      </c>
      <c r="AJ47" s="1">
        <v>122892487.36</v>
      </c>
      <c r="AK47" s="1">
        <v>-122892473.06</v>
      </c>
      <c r="AL47" s="1">
        <v>137804647.94</v>
      </c>
      <c r="AM47" s="1">
        <f t="shared" si="8"/>
        <v>128192666.13</v>
      </c>
      <c r="AN47" s="1"/>
      <c r="AO47" s="1">
        <v>0</v>
      </c>
      <c r="AP47" s="1"/>
      <c r="AQ47" s="1"/>
      <c r="AR47" s="1">
        <f t="shared" si="2"/>
        <v>0</v>
      </c>
      <c r="AS47" s="1">
        <f t="shared" si="3"/>
        <v>9611981.8100000005</v>
      </c>
      <c r="AT47" s="39">
        <f t="shared" si="4"/>
        <v>0</v>
      </c>
      <c r="AU47" s="39"/>
      <c r="AV47" s="39">
        <f t="shared" si="5"/>
        <v>9611981.8100000005</v>
      </c>
      <c r="AW47" s="8" t="s">
        <v>604</v>
      </c>
      <c r="AX47" t="s">
        <v>604</v>
      </c>
    </row>
    <row r="48" spans="1:50" x14ac:dyDescent="0.25">
      <c r="A48" t="str">
        <f t="shared" si="0"/>
        <v>1.1-00-2405_24624015_2414410</v>
      </c>
      <c r="B48" t="s">
        <v>148</v>
      </c>
      <c r="C48" t="s">
        <v>149</v>
      </c>
      <c r="D48" t="s">
        <v>34</v>
      </c>
      <c r="E48" t="s">
        <v>906</v>
      </c>
      <c r="F48" t="s">
        <v>909</v>
      </c>
      <c r="G48" t="s">
        <v>35</v>
      </c>
      <c r="H48" t="s">
        <v>51</v>
      </c>
      <c r="I48" t="s">
        <v>52</v>
      </c>
      <c r="J48" t="s">
        <v>53</v>
      </c>
      <c r="K48" t="s">
        <v>54</v>
      </c>
      <c r="L48">
        <v>6</v>
      </c>
      <c r="M48" t="s">
        <v>40</v>
      </c>
      <c r="N48">
        <v>24</v>
      </c>
      <c r="O48" t="s">
        <v>58</v>
      </c>
      <c r="P48" t="s">
        <v>56</v>
      </c>
      <c r="Q48" t="s">
        <v>57</v>
      </c>
      <c r="R48" t="s">
        <v>902</v>
      </c>
      <c r="S48">
        <v>1000</v>
      </c>
      <c r="T48" t="s">
        <v>58</v>
      </c>
      <c r="U48">
        <v>1441</v>
      </c>
      <c r="V48" t="s">
        <v>392</v>
      </c>
      <c r="W48">
        <v>0</v>
      </c>
      <c r="X48" t="s">
        <v>46</v>
      </c>
      <c r="Y48" s="1">
        <v>13616211</v>
      </c>
      <c r="Z48" s="1">
        <v>13616211</v>
      </c>
      <c r="AA48" s="1">
        <v>11088589.48</v>
      </c>
      <c r="AB48" s="1">
        <v>11088589.48</v>
      </c>
      <c r="AC48" s="1">
        <v>11088589.48</v>
      </c>
      <c r="AD48" s="1">
        <v>11088589.48</v>
      </c>
      <c r="AE48" s="1">
        <v>11088589.48</v>
      </c>
      <c r="AF48" s="32">
        <f t="shared" si="9"/>
        <v>2527621.5199999996</v>
      </c>
      <c r="AG48" s="1">
        <v>0</v>
      </c>
      <c r="AH48" s="1">
        <v>0</v>
      </c>
      <c r="AI48" s="1">
        <v>0</v>
      </c>
      <c r="AJ48" s="1">
        <v>0</v>
      </c>
      <c r="AK48" s="1">
        <v>0</v>
      </c>
      <c r="AL48" s="1">
        <v>14298588</v>
      </c>
      <c r="AM48" s="1">
        <f t="shared" si="8"/>
        <v>682377</v>
      </c>
      <c r="AN48" s="1"/>
      <c r="AO48" s="1">
        <v>0</v>
      </c>
      <c r="AP48" s="1"/>
      <c r="AQ48" s="1">
        <v>-2527621.52</v>
      </c>
      <c r="AR48" s="1">
        <f t="shared" si="2"/>
        <v>-2527621.52</v>
      </c>
      <c r="AS48" s="1">
        <f t="shared" si="3"/>
        <v>11088589.48</v>
      </c>
      <c r="AT48" s="39">
        <f t="shared" si="4"/>
        <v>0</v>
      </c>
      <c r="AU48" s="39"/>
      <c r="AV48" s="39">
        <f t="shared" si="5"/>
        <v>11088589.48</v>
      </c>
      <c r="AW48" s="8" t="s">
        <v>604</v>
      </c>
      <c r="AX48" t="s">
        <v>604</v>
      </c>
    </row>
    <row r="49" spans="1:50" x14ac:dyDescent="0.25">
      <c r="A49" s="5" t="str">
        <f t="shared" si="0"/>
        <v>1.5-01-2405_24624015_2414410</v>
      </c>
      <c r="B49" s="5" t="s">
        <v>71</v>
      </c>
      <c r="C49" s="5" t="s">
        <v>72</v>
      </c>
      <c r="D49" t="s">
        <v>34</v>
      </c>
      <c r="E49" t="s">
        <v>906</v>
      </c>
      <c r="F49" t="s">
        <v>909</v>
      </c>
      <c r="G49" t="s">
        <v>35</v>
      </c>
      <c r="H49" t="s">
        <v>51</v>
      </c>
      <c r="I49" t="s">
        <v>52</v>
      </c>
      <c r="J49" t="s">
        <v>53</v>
      </c>
      <c r="K49" t="s">
        <v>54</v>
      </c>
      <c r="L49">
        <v>6</v>
      </c>
      <c r="M49" t="s">
        <v>40</v>
      </c>
      <c r="N49">
        <v>24</v>
      </c>
      <c r="O49" t="s">
        <v>58</v>
      </c>
      <c r="P49" t="s">
        <v>56</v>
      </c>
      <c r="Q49" t="s">
        <v>57</v>
      </c>
      <c r="R49" t="s">
        <v>902</v>
      </c>
      <c r="S49" s="5">
        <v>1000</v>
      </c>
      <c r="T49" s="5" t="s">
        <v>58</v>
      </c>
      <c r="U49" s="5">
        <v>1441</v>
      </c>
      <c r="V49" s="5" t="s">
        <v>392</v>
      </c>
      <c r="W49" s="5">
        <v>0</v>
      </c>
      <c r="X49" s="5" t="s">
        <v>46</v>
      </c>
      <c r="Y49" s="46">
        <v>0</v>
      </c>
      <c r="Z49" s="1">
        <v>0</v>
      </c>
      <c r="AA49" s="46">
        <v>0</v>
      </c>
      <c r="AB49" s="1">
        <v>0</v>
      </c>
      <c r="AC49" s="1">
        <v>0</v>
      </c>
      <c r="AD49" s="1">
        <v>0</v>
      </c>
      <c r="AE49" s="1">
        <v>0</v>
      </c>
      <c r="AF49" s="46">
        <f t="shared" si="9"/>
        <v>0</v>
      </c>
      <c r="AG49" s="1"/>
      <c r="AH49" s="1"/>
      <c r="AI49" s="1"/>
      <c r="AJ49" s="1"/>
      <c r="AK49" s="1"/>
      <c r="AL49" s="1">
        <v>0</v>
      </c>
      <c r="AM49" s="1">
        <f t="shared" si="8"/>
        <v>0</v>
      </c>
      <c r="AN49" s="1"/>
      <c r="AO49" s="1">
        <v>0</v>
      </c>
      <c r="AP49" s="46">
        <v>2527621.52</v>
      </c>
      <c r="AQ49" s="46"/>
      <c r="AR49" s="46">
        <f t="shared" si="2"/>
        <v>2527621.52</v>
      </c>
      <c r="AS49" s="46">
        <f t="shared" si="3"/>
        <v>2527621.52</v>
      </c>
      <c r="AT49" s="47">
        <f t="shared" si="4"/>
        <v>2527621.52</v>
      </c>
      <c r="AU49" s="47"/>
      <c r="AV49" s="47">
        <f t="shared" si="5"/>
        <v>2527621.52</v>
      </c>
      <c r="AW49" s="48" t="s">
        <v>604</v>
      </c>
    </row>
    <row r="50" spans="1:50" x14ac:dyDescent="0.25">
      <c r="A50" t="str">
        <f t="shared" si="0"/>
        <v>1.1-00-2405_24624015_2415210</v>
      </c>
      <c r="B50" t="s">
        <v>148</v>
      </c>
      <c r="C50" t="s">
        <v>149</v>
      </c>
      <c r="D50" t="s">
        <v>34</v>
      </c>
      <c r="E50" t="s">
        <v>906</v>
      </c>
      <c r="F50" t="s">
        <v>909</v>
      </c>
      <c r="G50" t="s">
        <v>35</v>
      </c>
      <c r="H50" t="s">
        <v>51</v>
      </c>
      <c r="I50" t="s">
        <v>52</v>
      </c>
      <c r="J50" t="s">
        <v>53</v>
      </c>
      <c r="K50" t="s">
        <v>54</v>
      </c>
      <c r="L50">
        <v>6</v>
      </c>
      <c r="M50" t="s">
        <v>40</v>
      </c>
      <c r="N50">
        <v>24</v>
      </c>
      <c r="O50" t="s">
        <v>58</v>
      </c>
      <c r="P50" t="s">
        <v>56</v>
      </c>
      <c r="Q50" t="s">
        <v>57</v>
      </c>
      <c r="R50" t="s">
        <v>902</v>
      </c>
      <c r="S50">
        <v>1000</v>
      </c>
      <c r="T50" t="s">
        <v>58</v>
      </c>
      <c r="U50">
        <v>1521</v>
      </c>
      <c r="V50" t="s">
        <v>393</v>
      </c>
      <c r="W50">
        <v>0</v>
      </c>
      <c r="X50" t="s">
        <v>46</v>
      </c>
      <c r="Y50" s="1">
        <v>5373789</v>
      </c>
      <c r="Z50" s="1">
        <v>5373789</v>
      </c>
      <c r="AA50" s="1">
        <v>1119343.1200000001</v>
      </c>
      <c r="AB50" s="1">
        <v>1119343.1200000001</v>
      </c>
      <c r="AC50" s="1">
        <v>1119343.1200000001</v>
      </c>
      <c r="AD50" s="1">
        <v>1119343.1200000001</v>
      </c>
      <c r="AE50" s="1">
        <v>1119343.1200000001</v>
      </c>
      <c r="AF50" s="32">
        <f t="shared" si="9"/>
        <v>4254445.88</v>
      </c>
      <c r="AG50" s="1">
        <v>0</v>
      </c>
      <c r="AH50" s="1">
        <v>0</v>
      </c>
      <c r="AI50" s="1">
        <v>0</v>
      </c>
      <c r="AJ50" s="1">
        <v>0</v>
      </c>
      <c r="AK50" s="1">
        <v>0</v>
      </c>
      <c r="AL50" s="1">
        <v>5373789</v>
      </c>
      <c r="AM50" s="1">
        <f t="shared" si="8"/>
        <v>0</v>
      </c>
      <c r="AN50" s="1"/>
      <c r="AO50" s="1">
        <v>0</v>
      </c>
      <c r="AP50" s="1"/>
      <c r="AQ50" s="1">
        <v>-4254445.88</v>
      </c>
      <c r="AR50" s="1">
        <f t="shared" si="2"/>
        <v>-4254445.88</v>
      </c>
      <c r="AS50" s="1">
        <f t="shared" si="3"/>
        <v>1119343.1200000001</v>
      </c>
      <c r="AT50" s="39">
        <f t="shared" si="4"/>
        <v>0</v>
      </c>
      <c r="AU50" s="39"/>
      <c r="AV50" s="39">
        <f t="shared" si="5"/>
        <v>1119343.1200000001</v>
      </c>
      <c r="AW50" s="8" t="s">
        <v>604</v>
      </c>
      <c r="AX50" t="s">
        <v>604</v>
      </c>
    </row>
    <row r="51" spans="1:50" x14ac:dyDescent="0.25">
      <c r="A51" s="5" t="str">
        <f t="shared" si="0"/>
        <v>1.5-01-2405_24624015_2415210</v>
      </c>
      <c r="B51" s="5" t="s">
        <v>71</v>
      </c>
      <c r="C51" s="5" t="s">
        <v>72</v>
      </c>
      <c r="D51" t="s">
        <v>34</v>
      </c>
      <c r="E51" t="s">
        <v>906</v>
      </c>
      <c r="F51" t="s">
        <v>909</v>
      </c>
      <c r="G51" t="s">
        <v>35</v>
      </c>
      <c r="H51" t="s">
        <v>51</v>
      </c>
      <c r="I51" t="s">
        <v>52</v>
      </c>
      <c r="J51" t="s">
        <v>53</v>
      </c>
      <c r="K51" t="s">
        <v>54</v>
      </c>
      <c r="L51">
        <v>6</v>
      </c>
      <c r="M51" t="s">
        <v>40</v>
      </c>
      <c r="N51">
        <v>24</v>
      </c>
      <c r="O51" t="s">
        <v>58</v>
      </c>
      <c r="P51" t="s">
        <v>56</v>
      </c>
      <c r="Q51" t="s">
        <v>57</v>
      </c>
      <c r="R51" t="s">
        <v>902</v>
      </c>
      <c r="S51" s="5">
        <v>1000</v>
      </c>
      <c r="T51" s="5" t="s">
        <v>58</v>
      </c>
      <c r="U51" s="5">
        <v>1521</v>
      </c>
      <c r="V51" s="5" t="s">
        <v>393</v>
      </c>
      <c r="W51" s="5">
        <v>0</v>
      </c>
      <c r="X51" s="5" t="s">
        <v>46</v>
      </c>
      <c r="Y51" s="46">
        <v>0</v>
      </c>
      <c r="Z51" s="1">
        <v>0</v>
      </c>
      <c r="AA51" s="46">
        <v>0</v>
      </c>
      <c r="AB51" s="1">
        <v>0</v>
      </c>
      <c r="AC51" s="1">
        <v>0</v>
      </c>
      <c r="AD51" s="1">
        <v>0</v>
      </c>
      <c r="AE51" s="1">
        <v>0</v>
      </c>
      <c r="AF51" s="46"/>
      <c r="AG51" s="1"/>
      <c r="AH51" s="1"/>
      <c r="AI51" s="1"/>
      <c r="AJ51" s="1"/>
      <c r="AK51" s="1"/>
      <c r="AL51" s="1">
        <v>0</v>
      </c>
      <c r="AM51" s="1">
        <f t="shared" si="8"/>
        <v>0</v>
      </c>
      <c r="AN51" s="1"/>
      <c r="AO51" s="1">
        <v>0</v>
      </c>
      <c r="AP51" s="46">
        <v>4254445.88</v>
      </c>
      <c r="AQ51" s="46"/>
      <c r="AR51" s="46">
        <f t="shared" si="2"/>
        <v>4254445.88</v>
      </c>
      <c r="AS51" s="46">
        <f t="shared" si="3"/>
        <v>4254445.88</v>
      </c>
      <c r="AT51" s="47">
        <f t="shared" si="4"/>
        <v>4254445.88</v>
      </c>
      <c r="AU51" s="47"/>
      <c r="AV51" s="47">
        <f t="shared" si="5"/>
        <v>4254445.88</v>
      </c>
      <c r="AW51" s="48" t="s">
        <v>604</v>
      </c>
    </row>
    <row r="52" spans="1:50" x14ac:dyDescent="0.25">
      <c r="A52" s="5" t="str">
        <f t="shared" si="0"/>
        <v>1.5-01-2405_24624015_2415910</v>
      </c>
      <c r="B52" s="5" t="s">
        <v>71</v>
      </c>
      <c r="C52" s="5" t="s">
        <v>72</v>
      </c>
      <c r="D52" t="s">
        <v>34</v>
      </c>
      <c r="E52" t="s">
        <v>906</v>
      </c>
      <c r="F52" t="s">
        <v>909</v>
      </c>
      <c r="G52" t="s">
        <v>35</v>
      </c>
      <c r="H52" t="s">
        <v>51</v>
      </c>
      <c r="I52" t="s">
        <v>52</v>
      </c>
      <c r="J52" t="s">
        <v>53</v>
      </c>
      <c r="K52" t="s">
        <v>54</v>
      </c>
      <c r="L52">
        <v>6</v>
      </c>
      <c r="M52" t="s">
        <v>40</v>
      </c>
      <c r="N52">
        <v>24</v>
      </c>
      <c r="O52" t="s">
        <v>58</v>
      </c>
      <c r="P52" t="s">
        <v>56</v>
      </c>
      <c r="Q52" t="s">
        <v>57</v>
      </c>
      <c r="R52" t="s">
        <v>902</v>
      </c>
      <c r="S52" s="5">
        <v>1000</v>
      </c>
      <c r="T52" s="5" t="s">
        <v>58</v>
      </c>
      <c r="U52" s="5">
        <v>1591</v>
      </c>
      <c r="V52" s="5" t="s">
        <v>70</v>
      </c>
      <c r="W52" s="5">
        <v>0</v>
      </c>
      <c r="X52" s="5" t="s">
        <v>46</v>
      </c>
      <c r="Y52" s="46">
        <v>26931853.66</v>
      </c>
      <c r="Z52" s="1">
        <v>0</v>
      </c>
      <c r="AA52" s="46">
        <v>3604117.94</v>
      </c>
      <c r="AB52" s="1">
        <v>3604117.94</v>
      </c>
      <c r="AC52" s="1">
        <v>3604117.94</v>
      </c>
      <c r="AD52" s="1">
        <v>3604097.94</v>
      </c>
      <c r="AE52" s="1">
        <v>3604097.94</v>
      </c>
      <c r="AF52" s="46">
        <f t="shared" ref="AF52:AF83" si="10">Y52-AA52</f>
        <v>23327735.719999999</v>
      </c>
      <c r="AG52" s="1">
        <v>26931853.66</v>
      </c>
      <c r="AH52" s="1">
        <v>0</v>
      </c>
      <c r="AI52" s="1">
        <v>0</v>
      </c>
      <c r="AJ52" s="1">
        <v>0</v>
      </c>
      <c r="AK52" s="1">
        <v>26931853.66</v>
      </c>
      <c r="AL52" s="1">
        <v>0</v>
      </c>
      <c r="AM52" s="1">
        <f t="shared" si="8"/>
        <v>-26931853.66</v>
      </c>
      <c r="AN52" s="1"/>
      <c r="AO52" s="1">
        <v>0</v>
      </c>
      <c r="AP52" s="46">
        <v>5852604.46</v>
      </c>
      <c r="AQ52" s="46">
        <v>10000000</v>
      </c>
      <c r="AR52" s="46">
        <f t="shared" si="2"/>
        <v>15852604.460000001</v>
      </c>
      <c r="AS52" s="46">
        <f t="shared" si="3"/>
        <v>42784458.120000005</v>
      </c>
      <c r="AT52" s="47">
        <f t="shared" si="4"/>
        <v>39180340.180000007</v>
      </c>
      <c r="AU52" s="47"/>
      <c r="AV52" s="47">
        <f t="shared" si="5"/>
        <v>42784458.120000005</v>
      </c>
      <c r="AW52" s="48" t="s">
        <v>604</v>
      </c>
      <c r="AX52" t="s">
        <v>604</v>
      </c>
    </row>
    <row r="53" spans="1:50" x14ac:dyDescent="0.25">
      <c r="A53" t="str">
        <f t="shared" si="0"/>
        <v>1.1-00-2405_24624015_2415910</v>
      </c>
      <c r="B53" t="s">
        <v>148</v>
      </c>
      <c r="C53" t="s">
        <v>149</v>
      </c>
      <c r="D53" t="s">
        <v>34</v>
      </c>
      <c r="E53" t="s">
        <v>906</v>
      </c>
      <c r="F53" t="s">
        <v>909</v>
      </c>
      <c r="G53" t="s">
        <v>35</v>
      </c>
      <c r="H53" t="s">
        <v>51</v>
      </c>
      <c r="I53" t="s">
        <v>52</v>
      </c>
      <c r="J53" t="s">
        <v>53</v>
      </c>
      <c r="K53" t="s">
        <v>54</v>
      </c>
      <c r="L53">
        <v>6</v>
      </c>
      <c r="M53" t="s">
        <v>40</v>
      </c>
      <c r="N53">
        <v>24</v>
      </c>
      <c r="O53" t="s">
        <v>58</v>
      </c>
      <c r="P53" t="s">
        <v>56</v>
      </c>
      <c r="Q53" t="s">
        <v>57</v>
      </c>
      <c r="R53" t="s">
        <v>902</v>
      </c>
      <c r="S53">
        <v>1000</v>
      </c>
      <c r="T53" t="s">
        <v>58</v>
      </c>
      <c r="U53">
        <v>1591</v>
      </c>
      <c r="V53" t="s">
        <v>70</v>
      </c>
      <c r="W53">
        <v>0</v>
      </c>
      <c r="X53" t="s">
        <v>46</v>
      </c>
      <c r="Y53" s="1">
        <v>13747318.16</v>
      </c>
      <c r="Z53" s="1">
        <v>38357222.049999997</v>
      </c>
      <c r="AA53" s="1">
        <v>7894713.7000000002</v>
      </c>
      <c r="AB53" s="1">
        <v>7894713.7000000002</v>
      </c>
      <c r="AC53" s="1">
        <v>7894713.7000000002</v>
      </c>
      <c r="AD53" s="1">
        <v>7894713.7000000002</v>
      </c>
      <c r="AE53" s="1">
        <v>7894713.7000000002</v>
      </c>
      <c r="AF53" s="32">
        <f t="shared" si="10"/>
        <v>5852604.46</v>
      </c>
      <c r="AG53" s="1">
        <v>0</v>
      </c>
      <c r="AH53" s="1">
        <v>0.16</v>
      </c>
      <c r="AI53" s="1">
        <v>0</v>
      </c>
      <c r="AJ53" s="1">
        <v>24609904.050000001</v>
      </c>
      <c r="AK53" s="1">
        <v>-24609903.890000001</v>
      </c>
      <c r="AL53" s="1">
        <v>38357222.210000001</v>
      </c>
      <c r="AM53" s="1">
        <f t="shared" si="8"/>
        <v>24609904.050000001</v>
      </c>
      <c r="AN53" s="1"/>
      <c r="AO53" s="1">
        <v>0</v>
      </c>
      <c r="AP53" s="1"/>
      <c r="AQ53" s="1">
        <v>-5852604.46</v>
      </c>
      <c r="AR53" s="1">
        <f t="shared" si="2"/>
        <v>-5852604.46</v>
      </c>
      <c r="AS53" s="1">
        <f t="shared" si="3"/>
        <v>7894713.7000000002</v>
      </c>
      <c r="AT53" s="39">
        <f t="shared" si="4"/>
        <v>0</v>
      </c>
      <c r="AU53" s="39"/>
      <c r="AV53" s="39">
        <f t="shared" si="5"/>
        <v>7894713.7000000002</v>
      </c>
      <c r="AW53" s="8" t="s">
        <v>604</v>
      </c>
      <c r="AX53" t="s">
        <v>604</v>
      </c>
    </row>
    <row r="54" spans="1:50" x14ac:dyDescent="0.25">
      <c r="A54" s="52" t="str">
        <f t="shared" si="0"/>
        <v>1.6-01-2405_24624015_2415910</v>
      </c>
      <c r="B54" s="52" t="s">
        <v>47</v>
      </c>
      <c r="C54" s="52" t="s">
        <v>48</v>
      </c>
      <c r="D54" t="s">
        <v>34</v>
      </c>
      <c r="E54" t="s">
        <v>906</v>
      </c>
      <c r="F54" t="s">
        <v>909</v>
      </c>
      <c r="G54" t="s">
        <v>35</v>
      </c>
      <c r="H54" t="s">
        <v>51</v>
      </c>
      <c r="I54" t="s">
        <v>52</v>
      </c>
      <c r="J54" t="s">
        <v>53</v>
      </c>
      <c r="K54" t="s">
        <v>54</v>
      </c>
      <c r="L54">
        <v>6</v>
      </c>
      <c r="M54" t="s">
        <v>40</v>
      </c>
      <c r="N54">
        <v>24</v>
      </c>
      <c r="O54" t="s">
        <v>58</v>
      </c>
      <c r="P54" t="s">
        <v>56</v>
      </c>
      <c r="Q54" t="s">
        <v>57</v>
      </c>
      <c r="R54" t="s">
        <v>902</v>
      </c>
      <c r="S54" s="52">
        <v>1000</v>
      </c>
      <c r="T54" s="52" t="s">
        <v>58</v>
      </c>
      <c r="U54" s="52">
        <v>1591</v>
      </c>
      <c r="V54" s="52" t="s">
        <v>70</v>
      </c>
      <c r="W54" s="52">
        <v>0</v>
      </c>
      <c r="X54" s="52" t="s">
        <v>46</v>
      </c>
      <c r="Y54" s="55">
        <v>73756599.290000007</v>
      </c>
      <c r="Z54" s="1">
        <v>73756599.450000003</v>
      </c>
      <c r="AA54" s="55">
        <v>50459402.549999997</v>
      </c>
      <c r="AB54" s="1">
        <v>50459402.549999997</v>
      </c>
      <c r="AC54" s="1">
        <v>39063985.100000001</v>
      </c>
      <c r="AD54" s="1">
        <v>32965249.440000001</v>
      </c>
      <c r="AE54" s="1">
        <v>32965249.440000001</v>
      </c>
      <c r="AF54" s="55">
        <f t="shared" si="10"/>
        <v>23297196.74000001</v>
      </c>
      <c r="AG54" s="1">
        <v>0</v>
      </c>
      <c r="AH54" s="1">
        <v>0</v>
      </c>
      <c r="AI54" s="1">
        <v>0</v>
      </c>
      <c r="AJ54" s="1">
        <v>0.16</v>
      </c>
      <c r="AK54" s="1">
        <v>-0.16</v>
      </c>
      <c r="AL54" s="1">
        <v>73756599.290000007</v>
      </c>
      <c r="AM54" s="1">
        <f t="shared" si="8"/>
        <v>0</v>
      </c>
      <c r="AN54" s="1"/>
      <c r="AO54" s="1">
        <v>0</v>
      </c>
      <c r="AP54" s="55"/>
      <c r="AQ54" s="55">
        <v>-10000000</v>
      </c>
      <c r="AR54" s="55">
        <f t="shared" si="2"/>
        <v>-10000000</v>
      </c>
      <c r="AS54" s="55">
        <f t="shared" si="3"/>
        <v>63756599.290000007</v>
      </c>
      <c r="AT54" s="56">
        <f t="shared" si="4"/>
        <v>13297196.74000001</v>
      </c>
      <c r="AU54" s="56"/>
      <c r="AV54" s="56">
        <f t="shared" si="5"/>
        <v>63756599.290000007</v>
      </c>
      <c r="AW54" s="58" t="s">
        <v>604</v>
      </c>
      <c r="AX54" t="s">
        <v>604</v>
      </c>
    </row>
    <row r="55" spans="1:50" x14ac:dyDescent="0.25">
      <c r="A55" t="str">
        <f t="shared" si="0"/>
        <v>2.6-01-2405_24624015_2417110</v>
      </c>
      <c r="B55" t="s">
        <v>78</v>
      </c>
      <c r="C55" t="s">
        <v>79</v>
      </c>
      <c r="D55" t="s">
        <v>34</v>
      </c>
      <c r="E55" t="s">
        <v>906</v>
      </c>
      <c r="F55" t="s">
        <v>909</v>
      </c>
      <c r="G55" t="s">
        <v>35</v>
      </c>
      <c r="H55" t="s">
        <v>51</v>
      </c>
      <c r="I55" t="s">
        <v>52</v>
      </c>
      <c r="J55" t="s">
        <v>53</v>
      </c>
      <c r="K55" t="s">
        <v>54</v>
      </c>
      <c r="L55">
        <v>6</v>
      </c>
      <c r="M55" t="s">
        <v>40</v>
      </c>
      <c r="N55">
        <v>24</v>
      </c>
      <c r="O55" t="s">
        <v>58</v>
      </c>
      <c r="P55" t="s">
        <v>56</v>
      </c>
      <c r="Q55" t="s">
        <v>57</v>
      </c>
      <c r="R55" t="s">
        <v>902</v>
      </c>
      <c r="S55">
        <v>1000</v>
      </c>
      <c r="T55" t="s">
        <v>58</v>
      </c>
      <c r="U55">
        <v>1711</v>
      </c>
      <c r="V55" t="s">
        <v>80</v>
      </c>
      <c r="W55">
        <v>0</v>
      </c>
      <c r="X55" t="s">
        <v>46</v>
      </c>
      <c r="Y55" s="1">
        <v>22000000</v>
      </c>
      <c r="Z55" s="1">
        <v>0</v>
      </c>
      <c r="AA55" s="1">
        <v>10049740.050000001</v>
      </c>
      <c r="AB55" s="1">
        <v>10049740.050000001</v>
      </c>
      <c r="AC55" s="1">
        <v>10049740.050000001</v>
      </c>
      <c r="AD55" s="1">
        <v>10049740.050000001</v>
      </c>
      <c r="AE55" s="1">
        <v>10049740.050000001</v>
      </c>
      <c r="AF55" s="32">
        <f t="shared" si="10"/>
        <v>11950259.949999999</v>
      </c>
      <c r="AG55" s="1">
        <v>22000000</v>
      </c>
      <c r="AH55" s="1">
        <v>0</v>
      </c>
      <c r="AI55" s="1">
        <v>0</v>
      </c>
      <c r="AJ55" s="1">
        <v>0</v>
      </c>
      <c r="AK55" s="1">
        <v>22000000</v>
      </c>
      <c r="AL55" s="1">
        <v>0</v>
      </c>
      <c r="AM55" s="1">
        <f t="shared" si="8"/>
        <v>-22000000</v>
      </c>
      <c r="AN55" s="1"/>
      <c r="AO55" s="1">
        <v>0</v>
      </c>
      <c r="AP55" s="1"/>
      <c r="AQ55" s="1"/>
      <c r="AR55" s="1">
        <f t="shared" si="2"/>
        <v>0</v>
      </c>
      <c r="AS55" s="1">
        <f t="shared" si="3"/>
        <v>22000000</v>
      </c>
      <c r="AT55" s="39">
        <f t="shared" si="4"/>
        <v>11950259.949999999</v>
      </c>
      <c r="AU55" s="39"/>
      <c r="AV55" s="39">
        <f t="shared" si="5"/>
        <v>22000000</v>
      </c>
      <c r="AW55" s="8" t="s">
        <v>604</v>
      </c>
      <c r="AX55" t="s">
        <v>604</v>
      </c>
    </row>
    <row r="56" spans="1:50" x14ac:dyDescent="0.25">
      <c r="A56" t="str">
        <f t="shared" si="0"/>
        <v>1.1-00-2402_2417007_2421110</v>
      </c>
      <c r="B56" t="s">
        <v>148</v>
      </c>
      <c r="C56" t="s">
        <v>149</v>
      </c>
      <c r="D56" t="s">
        <v>34</v>
      </c>
      <c r="E56" t="s">
        <v>906</v>
      </c>
      <c r="F56" t="s">
        <v>909</v>
      </c>
      <c r="G56" t="s">
        <v>35</v>
      </c>
      <c r="H56" t="s">
        <v>307</v>
      </c>
      <c r="I56" t="s">
        <v>308</v>
      </c>
      <c r="J56" t="s">
        <v>85</v>
      </c>
      <c r="K56" t="s">
        <v>86</v>
      </c>
      <c r="L56">
        <v>1</v>
      </c>
      <c r="M56" t="s">
        <v>190</v>
      </c>
      <c r="N56">
        <v>7</v>
      </c>
      <c r="O56" t="s">
        <v>401</v>
      </c>
      <c r="P56" t="s">
        <v>315</v>
      </c>
      <c r="Q56" t="s">
        <v>316</v>
      </c>
      <c r="R56" t="s">
        <v>902</v>
      </c>
      <c r="S56">
        <v>2000</v>
      </c>
      <c r="T56" t="s">
        <v>121</v>
      </c>
      <c r="U56">
        <v>2111</v>
      </c>
      <c r="V56" s="14" t="s">
        <v>200</v>
      </c>
      <c r="W56">
        <v>0</v>
      </c>
      <c r="X56" t="s">
        <v>46</v>
      </c>
      <c r="Y56" s="1">
        <v>0</v>
      </c>
      <c r="Z56" s="1">
        <v>0</v>
      </c>
      <c r="AA56" s="1">
        <v>0</v>
      </c>
      <c r="AB56" s="1">
        <v>0</v>
      </c>
      <c r="AC56" s="1">
        <v>0</v>
      </c>
      <c r="AD56" s="1">
        <v>0</v>
      </c>
      <c r="AE56" s="1">
        <v>0</v>
      </c>
      <c r="AF56" s="32">
        <f t="shared" si="10"/>
        <v>0</v>
      </c>
      <c r="AG56" s="1">
        <v>0</v>
      </c>
      <c r="AH56" s="1">
        <v>0</v>
      </c>
      <c r="AI56" s="1">
        <v>0</v>
      </c>
      <c r="AJ56" s="1">
        <v>0</v>
      </c>
      <c r="AK56" s="1">
        <v>0</v>
      </c>
      <c r="AL56" s="1">
        <v>50000</v>
      </c>
      <c r="AM56" s="1">
        <f t="shared" si="8"/>
        <v>50000</v>
      </c>
      <c r="AN56" s="1"/>
      <c r="AO56" s="1">
        <v>0</v>
      </c>
      <c r="AP56" s="1"/>
      <c r="AQ56" s="1"/>
      <c r="AR56" s="1">
        <f t="shared" si="2"/>
        <v>0</v>
      </c>
      <c r="AS56" s="1">
        <f t="shared" si="3"/>
        <v>0</v>
      </c>
      <c r="AT56" s="39">
        <f t="shared" si="4"/>
        <v>0</v>
      </c>
      <c r="AU56" s="39"/>
      <c r="AV56" s="39">
        <f t="shared" si="5"/>
        <v>0</v>
      </c>
      <c r="AW56" s="8" t="s">
        <v>598</v>
      </c>
      <c r="AX56" t="s">
        <v>843</v>
      </c>
    </row>
    <row r="57" spans="1:50" x14ac:dyDescent="0.25">
      <c r="A57" t="str">
        <f t="shared" si="0"/>
        <v>1.1-00-2402_24114010_2421110</v>
      </c>
      <c r="B57" t="s">
        <v>148</v>
      </c>
      <c r="C57" t="s">
        <v>149</v>
      </c>
      <c r="D57" t="s">
        <v>34</v>
      </c>
      <c r="E57" t="s">
        <v>906</v>
      </c>
      <c r="F57" t="s">
        <v>909</v>
      </c>
      <c r="G57" t="s">
        <v>35</v>
      </c>
      <c r="H57" t="s">
        <v>152</v>
      </c>
      <c r="I57" t="s">
        <v>153</v>
      </c>
      <c r="J57" t="s">
        <v>85</v>
      </c>
      <c r="K57" t="s">
        <v>86</v>
      </c>
      <c r="L57">
        <v>1</v>
      </c>
      <c r="M57" t="s">
        <v>190</v>
      </c>
      <c r="N57">
        <v>14</v>
      </c>
      <c r="O57" t="s">
        <v>345</v>
      </c>
      <c r="P57" t="s">
        <v>199</v>
      </c>
      <c r="Q57" s="17" t="s">
        <v>599</v>
      </c>
      <c r="R57" t="s">
        <v>902</v>
      </c>
      <c r="S57">
        <v>2000</v>
      </c>
      <c r="T57" t="s">
        <v>121</v>
      </c>
      <c r="U57">
        <v>2111</v>
      </c>
      <c r="V57" t="s">
        <v>200</v>
      </c>
      <c r="W57">
        <v>0</v>
      </c>
      <c r="X57" t="s">
        <v>46</v>
      </c>
      <c r="Y57" s="1">
        <v>29000</v>
      </c>
      <c r="Z57" s="1">
        <v>0</v>
      </c>
      <c r="AA57" s="1">
        <v>26953.54</v>
      </c>
      <c r="AB57" s="1">
        <v>23055.94</v>
      </c>
      <c r="AC57" s="1">
        <v>3814.74</v>
      </c>
      <c r="AD57" s="1">
        <v>0</v>
      </c>
      <c r="AE57" s="1">
        <v>0</v>
      </c>
      <c r="AF57" s="32">
        <f t="shared" si="10"/>
        <v>2046.4599999999991</v>
      </c>
      <c r="AG57" s="1">
        <v>0</v>
      </c>
      <c r="AH57" s="1">
        <v>29000</v>
      </c>
      <c r="AI57" s="1">
        <v>0</v>
      </c>
      <c r="AJ57" s="1">
        <v>0</v>
      </c>
      <c r="AK57" s="1">
        <v>29000</v>
      </c>
      <c r="AL57" s="1">
        <v>50000</v>
      </c>
      <c r="AM57" s="1">
        <f t="shared" si="8"/>
        <v>21000</v>
      </c>
      <c r="AN57" s="1"/>
      <c r="AO57" s="1">
        <v>0</v>
      </c>
      <c r="AP57" s="1">
        <v>21000</v>
      </c>
      <c r="AQ57" s="1"/>
      <c r="AR57" s="1">
        <f t="shared" si="2"/>
        <v>21000</v>
      </c>
      <c r="AS57" s="1">
        <f t="shared" si="3"/>
        <v>50000</v>
      </c>
      <c r="AT57" s="39">
        <f t="shared" si="4"/>
        <v>23046.46</v>
      </c>
      <c r="AU57" s="39"/>
      <c r="AV57" s="39">
        <f t="shared" si="5"/>
        <v>50000</v>
      </c>
      <c r="AW57" s="8" t="s">
        <v>602</v>
      </c>
      <c r="AX57" t="s">
        <v>604</v>
      </c>
    </row>
    <row r="58" spans="1:50" x14ac:dyDescent="0.25">
      <c r="A58" t="str">
        <f t="shared" si="0"/>
        <v>1.1-00-2402_24116010_2421110</v>
      </c>
      <c r="B58" t="s">
        <v>148</v>
      </c>
      <c r="C58" t="s">
        <v>149</v>
      </c>
      <c r="D58" t="s">
        <v>188</v>
      </c>
      <c r="E58" t="s">
        <v>907</v>
      </c>
      <c r="F58" t="s">
        <v>912</v>
      </c>
      <c r="G58" t="s">
        <v>189</v>
      </c>
      <c r="H58" t="s">
        <v>152</v>
      </c>
      <c r="I58" t="s">
        <v>153</v>
      </c>
      <c r="J58" t="s">
        <v>85</v>
      </c>
      <c r="K58" t="s">
        <v>86</v>
      </c>
      <c r="L58">
        <v>1</v>
      </c>
      <c r="M58" t="s">
        <v>190</v>
      </c>
      <c r="N58">
        <v>16</v>
      </c>
      <c r="O58" t="s">
        <v>198</v>
      </c>
      <c r="P58" t="s">
        <v>199</v>
      </c>
      <c r="Q58" s="17" t="s">
        <v>599</v>
      </c>
      <c r="R58" t="s">
        <v>902</v>
      </c>
      <c r="S58">
        <v>2000</v>
      </c>
      <c r="T58" t="s">
        <v>121</v>
      </c>
      <c r="U58">
        <v>2111</v>
      </c>
      <c r="V58" t="s">
        <v>200</v>
      </c>
      <c r="W58">
        <v>0</v>
      </c>
      <c r="X58" t="s">
        <v>46</v>
      </c>
      <c r="Y58" s="1">
        <v>27000</v>
      </c>
      <c r="Z58" s="1">
        <v>0</v>
      </c>
      <c r="AA58" s="1">
        <v>15250.31</v>
      </c>
      <c r="AB58" s="1">
        <v>2518.15</v>
      </c>
      <c r="AC58" s="1">
        <v>2518.15</v>
      </c>
      <c r="AD58" s="1">
        <v>0</v>
      </c>
      <c r="AE58" s="1">
        <v>0</v>
      </c>
      <c r="AF58" s="32">
        <f t="shared" si="10"/>
        <v>11749.69</v>
      </c>
      <c r="AG58" s="1">
        <v>0</v>
      </c>
      <c r="AH58" s="1">
        <v>14000</v>
      </c>
      <c r="AI58" s="1">
        <v>0</v>
      </c>
      <c r="AJ58" s="1">
        <v>0</v>
      </c>
      <c r="AK58" s="1">
        <v>14000</v>
      </c>
      <c r="AL58" s="1">
        <v>20000</v>
      </c>
      <c r="AM58" s="1">
        <f t="shared" si="8"/>
        <v>-7000</v>
      </c>
      <c r="AN58" s="1"/>
      <c r="AO58" s="1">
        <v>0</v>
      </c>
      <c r="AP58" s="1"/>
      <c r="AQ58" s="1"/>
      <c r="AR58" s="1">
        <f t="shared" si="2"/>
        <v>0</v>
      </c>
      <c r="AS58" s="1">
        <f t="shared" si="3"/>
        <v>27000</v>
      </c>
      <c r="AT58" s="39">
        <f t="shared" si="4"/>
        <v>11749.69</v>
      </c>
      <c r="AU58" s="39"/>
      <c r="AV58" s="39">
        <f t="shared" si="5"/>
        <v>27000</v>
      </c>
      <c r="AW58" s="8" t="s">
        <v>603</v>
      </c>
      <c r="AX58" t="s">
        <v>604</v>
      </c>
    </row>
    <row r="59" spans="1:50" x14ac:dyDescent="0.25">
      <c r="A59" t="str">
        <f t="shared" si="0"/>
        <v>1.1-00-2404_24618012_2421110</v>
      </c>
      <c r="B59" t="s">
        <v>148</v>
      </c>
      <c r="C59" t="s">
        <v>149</v>
      </c>
      <c r="D59" t="s">
        <v>34</v>
      </c>
      <c r="E59" t="s">
        <v>906</v>
      </c>
      <c r="F59" t="s">
        <v>909</v>
      </c>
      <c r="G59" t="s">
        <v>35</v>
      </c>
      <c r="H59" t="s">
        <v>36</v>
      </c>
      <c r="I59" t="s">
        <v>37</v>
      </c>
      <c r="J59" t="s">
        <v>38</v>
      </c>
      <c r="K59" t="s">
        <v>39</v>
      </c>
      <c r="L59">
        <v>6</v>
      </c>
      <c r="M59" t="s">
        <v>40</v>
      </c>
      <c r="N59">
        <v>18</v>
      </c>
      <c r="O59" t="s">
        <v>319</v>
      </c>
      <c r="P59" t="s">
        <v>320</v>
      </c>
      <c r="Q59" t="s">
        <v>321</v>
      </c>
      <c r="R59" t="s">
        <v>902</v>
      </c>
      <c r="S59">
        <v>2000</v>
      </c>
      <c r="T59" t="s">
        <v>121</v>
      </c>
      <c r="U59">
        <v>2111</v>
      </c>
      <c r="V59" t="s">
        <v>200</v>
      </c>
      <c r="W59">
        <v>0</v>
      </c>
      <c r="X59" t="s">
        <v>46</v>
      </c>
      <c r="Y59" s="1">
        <v>11914</v>
      </c>
      <c r="Z59" s="1">
        <v>0</v>
      </c>
      <c r="AA59" s="1">
        <v>11912.34</v>
      </c>
      <c r="AB59" s="1">
        <v>11912.34</v>
      </c>
      <c r="AC59" s="1">
        <v>11912.34</v>
      </c>
      <c r="AD59" s="1">
        <v>11912.34</v>
      </c>
      <c r="AE59" s="1">
        <v>11912.34</v>
      </c>
      <c r="AF59" s="32">
        <f t="shared" si="10"/>
        <v>1.6599999999998545</v>
      </c>
      <c r="AG59" s="1">
        <v>0</v>
      </c>
      <c r="AH59" s="1">
        <v>13011</v>
      </c>
      <c r="AI59" s="1">
        <v>0</v>
      </c>
      <c r="AJ59" s="1">
        <v>1097</v>
      </c>
      <c r="AK59" s="1">
        <v>11914</v>
      </c>
      <c r="AL59" s="1">
        <v>65811.5</v>
      </c>
      <c r="AM59" s="1">
        <f t="shared" si="8"/>
        <v>53897.5</v>
      </c>
      <c r="AN59" s="1"/>
      <c r="AO59" s="1">
        <v>0</v>
      </c>
      <c r="AP59" s="1">
        <v>62000</v>
      </c>
      <c r="AQ59" s="1"/>
      <c r="AR59" s="1">
        <f t="shared" si="2"/>
        <v>62000</v>
      </c>
      <c r="AS59" s="1">
        <f t="shared" si="3"/>
        <v>73914</v>
      </c>
      <c r="AT59" s="39">
        <f t="shared" si="4"/>
        <v>62001.66</v>
      </c>
      <c r="AU59" s="39"/>
      <c r="AV59" s="39">
        <f t="shared" si="5"/>
        <v>73914</v>
      </c>
      <c r="AW59" s="8" t="s">
        <v>604</v>
      </c>
      <c r="AX59" t="s">
        <v>604</v>
      </c>
    </row>
    <row r="60" spans="1:50" x14ac:dyDescent="0.25">
      <c r="A60" t="str">
        <f t="shared" si="0"/>
        <v>1.1-00-2405_24621015_2421110</v>
      </c>
      <c r="B60" t="s">
        <v>148</v>
      </c>
      <c r="C60" t="s">
        <v>149</v>
      </c>
      <c r="D60" t="s">
        <v>34</v>
      </c>
      <c r="E60" t="s">
        <v>906</v>
      </c>
      <c r="F60" t="s">
        <v>909</v>
      </c>
      <c r="G60" t="s">
        <v>35</v>
      </c>
      <c r="H60" t="s">
        <v>51</v>
      </c>
      <c r="I60" t="s">
        <v>52</v>
      </c>
      <c r="J60" t="s">
        <v>53</v>
      </c>
      <c r="K60" t="s">
        <v>54</v>
      </c>
      <c r="L60">
        <v>6</v>
      </c>
      <c r="M60" t="s">
        <v>40</v>
      </c>
      <c r="N60">
        <v>21</v>
      </c>
      <c r="O60" t="s">
        <v>55</v>
      </c>
      <c r="P60" t="s">
        <v>56</v>
      </c>
      <c r="Q60" t="s">
        <v>57</v>
      </c>
      <c r="R60" t="s">
        <v>902</v>
      </c>
      <c r="S60">
        <v>2000</v>
      </c>
      <c r="T60" t="s">
        <v>121</v>
      </c>
      <c r="U60">
        <v>2111</v>
      </c>
      <c r="V60" t="s">
        <v>200</v>
      </c>
      <c r="W60">
        <v>0</v>
      </c>
      <c r="X60" t="s">
        <v>46</v>
      </c>
      <c r="Y60" s="1">
        <v>3463213.18</v>
      </c>
      <c r="Z60" s="1">
        <v>3474000</v>
      </c>
      <c r="AA60" s="1">
        <v>2006423.53</v>
      </c>
      <c r="AB60" s="1">
        <v>1219419.52</v>
      </c>
      <c r="AC60" s="1">
        <v>1199419.51</v>
      </c>
      <c r="AD60" s="1">
        <v>821026.93</v>
      </c>
      <c r="AE60" s="1">
        <v>821026.93</v>
      </c>
      <c r="AF60" s="32">
        <f t="shared" si="10"/>
        <v>1456789.6500000001</v>
      </c>
      <c r="AG60" s="1">
        <v>0</v>
      </c>
      <c r="AH60" s="1">
        <v>11000</v>
      </c>
      <c r="AI60" s="1">
        <v>0</v>
      </c>
      <c r="AJ60" s="1">
        <v>11050</v>
      </c>
      <c r="AK60" s="1">
        <v>-50</v>
      </c>
      <c r="AL60" s="1">
        <v>3574000</v>
      </c>
      <c r="AM60" s="1">
        <f t="shared" si="8"/>
        <v>110786.81999999983</v>
      </c>
      <c r="AN60" s="1"/>
      <c r="AO60" s="1">
        <v>0</v>
      </c>
      <c r="AP60" s="1"/>
      <c r="AQ60" s="1"/>
      <c r="AR60" s="1">
        <f t="shared" si="2"/>
        <v>0</v>
      </c>
      <c r="AS60" s="1">
        <f t="shared" si="3"/>
        <v>3463213.18</v>
      </c>
      <c r="AT60" s="39">
        <f t="shared" si="4"/>
        <v>1456789.6500000001</v>
      </c>
      <c r="AU60" s="39"/>
      <c r="AV60" s="39">
        <f t="shared" si="5"/>
        <v>3463213.18</v>
      </c>
      <c r="AW60" s="8" t="s">
        <v>604</v>
      </c>
      <c r="AX60" t="s">
        <v>605</v>
      </c>
    </row>
    <row r="61" spans="1:50" x14ac:dyDescent="0.25">
      <c r="A61" t="str">
        <f t="shared" si="0"/>
        <v>1.1-00-2417_24456037_2421110</v>
      </c>
      <c r="B61" t="s">
        <v>148</v>
      </c>
      <c r="C61" t="s">
        <v>149</v>
      </c>
      <c r="D61" t="s">
        <v>414</v>
      </c>
      <c r="E61" t="s">
        <v>907</v>
      </c>
      <c r="F61" t="s">
        <v>911</v>
      </c>
      <c r="G61" t="s">
        <v>415</v>
      </c>
      <c r="H61" t="s">
        <v>111</v>
      </c>
      <c r="I61" t="s">
        <v>112</v>
      </c>
      <c r="J61" t="s">
        <v>416</v>
      </c>
      <c r="K61" t="s">
        <v>417</v>
      </c>
      <c r="L61">
        <v>4</v>
      </c>
      <c r="M61" t="s">
        <v>291</v>
      </c>
      <c r="N61">
        <v>56</v>
      </c>
      <c r="O61" t="s">
        <v>418</v>
      </c>
      <c r="P61" t="s">
        <v>419</v>
      </c>
      <c r="Q61" t="s">
        <v>420</v>
      </c>
      <c r="R61" t="s">
        <v>902</v>
      </c>
      <c r="S61">
        <v>2000</v>
      </c>
      <c r="T61" t="s">
        <v>121</v>
      </c>
      <c r="U61">
        <v>2111</v>
      </c>
      <c r="V61" t="s">
        <v>200</v>
      </c>
      <c r="W61" s="33" t="s">
        <v>826</v>
      </c>
      <c r="X61" t="s">
        <v>46</v>
      </c>
      <c r="Y61" s="1">
        <v>0</v>
      </c>
      <c r="Z61" s="1">
        <v>0</v>
      </c>
      <c r="AA61" s="1">
        <v>0</v>
      </c>
      <c r="AB61" s="1">
        <v>0</v>
      </c>
      <c r="AC61" s="1">
        <v>0</v>
      </c>
      <c r="AD61" s="1">
        <v>0</v>
      </c>
      <c r="AE61" s="1">
        <v>0</v>
      </c>
      <c r="AF61" s="32">
        <f t="shared" si="10"/>
        <v>0</v>
      </c>
      <c r="AG61" s="1">
        <v>0</v>
      </c>
      <c r="AH61" s="1">
        <v>0</v>
      </c>
      <c r="AI61" s="1">
        <v>0</v>
      </c>
      <c r="AJ61" s="1">
        <v>0</v>
      </c>
      <c r="AK61" s="1">
        <v>0</v>
      </c>
      <c r="AL61" s="1">
        <v>21657</v>
      </c>
      <c r="AM61" s="1">
        <f t="shared" si="8"/>
        <v>21657</v>
      </c>
      <c r="AN61" s="1"/>
      <c r="AO61" s="1">
        <v>0</v>
      </c>
      <c r="AP61" s="1"/>
      <c r="AQ61" s="1"/>
      <c r="AR61" s="1">
        <f t="shared" si="2"/>
        <v>0</v>
      </c>
      <c r="AS61" s="1">
        <f t="shared" si="3"/>
        <v>0</v>
      </c>
      <c r="AT61" s="39">
        <f t="shared" si="4"/>
        <v>0</v>
      </c>
      <c r="AU61" s="39"/>
      <c r="AV61" s="39">
        <f t="shared" si="5"/>
        <v>0</v>
      </c>
      <c r="AW61" s="8" t="s">
        <v>606</v>
      </c>
      <c r="AX61" t="s">
        <v>839</v>
      </c>
    </row>
    <row r="62" spans="1:50" x14ac:dyDescent="0.25">
      <c r="A62" t="str">
        <f t="shared" si="0"/>
        <v>1.1-00-2402_24114010_2421210</v>
      </c>
      <c r="B62" t="s">
        <v>148</v>
      </c>
      <c r="C62" t="s">
        <v>149</v>
      </c>
      <c r="D62" t="s">
        <v>34</v>
      </c>
      <c r="E62" t="s">
        <v>906</v>
      </c>
      <c r="F62" t="s">
        <v>909</v>
      </c>
      <c r="G62" t="s">
        <v>35</v>
      </c>
      <c r="H62" t="s">
        <v>152</v>
      </c>
      <c r="I62" t="s">
        <v>153</v>
      </c>
      <c r="J62" t="s">
        <v>85</v>
      </c>
      <c r="K62" t="s">
        <v>86</v>
      </c>
      <c r="L62">
        <v>1</v>
      </c>
      <c r="M62" t="s">
        <v>190</v>
      </c>
      <c r="N62">
        <v>14</v>
      </c>
      <c r="O62" t="s">
        <v>345</v>
      </c>
      <c r="P62" t="s">
        <v>199</v>
      </c>
      <c r="Q62" s="17" t="s">
        <v>599</v>
      </c>
      <c r="R62" t="s">
        <v>902</v>
      </c>
      <c r="S62">
        <v>2000</v>
      </c>
      <c r="T62" t="s">
        <v>121</v>
      </c>
      <c r="U62">
        <v>2121</v>
      </c>
      <c r="V62" t="s">
        <v>201</v>
      </c>
      <c r="W62">
        <v>0</v>
      </c>
      <c r="X62" t="s">
        <v>46</v>
      </c>
      <c r="Y62" s="1">
        <v>0</v>
      </c>
      <c r="Z62" s="1">
        <v>70000</v>
      </c>
      <c r="AA62" s="1">
        <v>0</v>
      </c>
      <c r="AB62" s="1">
        <v>0</v>
      </c>
      <c r="AC62" s="1">
        <v>0</v>
      </c>
      <c r="AD62" s="1">
        <v>0</v>
      </c>
      <c r="AE62" s="1">
        <v>0</v>
      </c>
      <c r="AF62" s="32">
        <f t="shared" si="10"/>
        <v>0</v>
      </c>
      <c r="AG62" s="1">
        <v>0</v>
      </c>
      <c r="AH62" s="1">
        <v>0</v>
      </c>
      <c r="AI62" s="1">
        <v>0</v>
      </c>
      <c r="AJ62" s="1">
        <v>70000</v>
      </c>
      <c r="AK62" s="1">
        <v>-70000</v>
      </c>
      <c r="AL62" s="1">
        <v>70000</v>
      </c>
      <c r="AM62" s="1">
        <f t="shared" si="8"/>
        <v>70000</v>
      </c>
      <c r="AN62" s="1"/>
      <c r="AO62" s="1">
        <v>0</v>
      </c>
      <c r="AP62" s="1"/>
      <c r="AQ62" s="1"/>
      <c r="AR62" s="1">
        <f t="shared" si="2"/>
        <v>0</v>
      </c>
      <c r="AS62" s="1">
        <f t="shared" si="3"/>
        <v>0</v>
      </c>
      <c r="AT62" s="39">
        <f t="shared" si="4"/>
        <v>0</v>
      </c>
      <c r="AU62" s="39"/>
      <c r="AV62" s="39">
        <f t="shared" si="5"/>
        <v>0</v>
      </c>
      <c r="AW62" s="8" t="s">
        <v>607</v>
      </c>
      <c r="AX62" t="s">
        <v>604</v>
      </c>
    </row>
    <row r="63" spans="1:50" x14ac:dyDescent="0.25">
      <c r="A63" t="str">
        <f t="shared" si="0"/>
        <v>1.1-00-2402_24116010_2421210</v>
      </c>
      <c r="B63" t="s">
        <v>148</v>
      </c>
      <c r="C63" t="s">
        <v>149</v>
      </c>
      <c r="D63" t="s">
        <v>188</v>
      </c>
      <c r="E63" t="s">
        <v>907</v>
      </c>
      <c r="F63" t="s">
        <v>912</v>
      </c>
      <c r="G63" t="s">
        <v>189</v>
      </c>
      <c r="H63" t="s">
        <v>152</v>
      </c>
      <c r="I63" t="s">
        <v>153</v>
      </c>
      <c r="J63" t="s">
        <v>85</v>
      </c>
      <c r="K63" t="s">
        <v>86</v>
      </c>
      <c r="L63">
        <v>1</v>
      </c>
      <c r="M63" t="s">
        <v>190</v>
      </c>
      <c r="N63">
        <v>16</v>
      </c>
      <c r="O63" t="s">
        <v>198</v>
      </c>
      <c r="P63" t="s">
        <v>199</v>
      </c>
      <c r="Q63" s="17" t="s">
        <v>599</v>
      </c>
      <c r="R63" t="s">
        <v>902</v>
      </c>
      <c r="S63">
        <v>2000</v>
      </c>
      <c r="T63" t="s">
        <v>121</v>
      </c>
      <c r="U63">
        <v>2121</v>
      </c>
      <c r="V63" t="s">
        <v>201</v>
      </c>
      <c r="W63">
        <v>0</v>
      </c>
      <c r="X63" t="s">
        <v>46</v>
      </c>
      <c r="Y63" s="1">
        <v>0</v>
      </c>
      <c r="Z63" s="1">
        <v>0</v>
      </c>
      <c r="AA63" s="1">
        <v>0</v>
      </c>
      <c r="AB63" s="1">
        <v>0</v>
      </c>
      <c r="AC63" s="1">
        <v>0</v>
      </c>
      <c r="AD63" s="1">
        <v>0</v>
      </c>
      <c r="AE63" s="1">
        <v>0</v>
      </c>
      <c r="AF63" s="32">
        <f t="shared" si="10"/>
        <v>0</v>
      </c>
      <c r="AG63" s="1">
        <v>0</v>
      </c>
      <c r="AH63" s="1">
        <v>13000</v>
      </c>
      <c r="AI63" s="1">
        <v>0</v>
      </c>
      <c r="AJ63" s="1">
        <v>0</v>
      </c>
      <c r="AK63" s="1">
        <v>13000</v>
      </c>
      <c r="AL63" s="1">
        <v>0</v>
      </c>
      <c r="AM63" s="1">
        <f t="shared" si="8"/>
        <v>0</v>
      </c>
      <c r="AN63" s="1"/>
      <c r="AO63" s="1">
        <v>0</v>
      </c>
      <c r="AP63" s="1"/>
      <c r="AQ63" s="1"/>
      <c r="AR63" s="1">
        <f t="shared" si="2"/>
        <v>0</v>
      </c>
      <c r="AS63" s="1">
        <f t="shared" si="3"/>
        <v>0</v>
      </c>
      <c r="AT63" s="39">
        <f t="shared" si="4"/>
        <v>0</v>
      </c>
      <c r="AU63" s="39"/>
      <c r="AV63" s="39">
        <f t="shared" si="5"/>
        <v>0</v>
      </c>
      <c r="AW63" s="8" t="s">
        <v>604</v>
      </c>
      <c r="AX63" t="s">
        <v>604</v>
      </c>
    </row>
    <row r="64" spans="1:50" x14ac:dyDescent="0.25">
      <c r="A64" t="str">
        <f t="shared" si="0"/>
        <v>1.1-00-2402_24311009_2421310</v>
      </c>
      <c r="B64" t="s">
        <v>148</v>
      </c>
      <c r="C64" t="s">
        <v>149</v>
      </c>
      <c r="D64" t="s">
        <v>83</v>
      </c>
      <c r="E64" t="s">
        <v>906</v>
      </c>
      <c r="F64" t="s">
        <v>910</v>
      </c>
      <c r="G64" t="s">
        <v>84</v>
      </c>
      <c r="H64" t="s">
        <v>51</v>
      </c>
      <c r="I64" t="s">
        <v>52</v>
      </c>
      <c r="J64" t="s">
        <v>85</v>
      </c>
      <c r="K64" t="s">
        <v>86</v>
      </c>
      <c r="L64">
        <v>3</v>
      </c>
      <c r="M64" t="s">
        <v>87</v>
      </c>
      <c r="N64">
        <v>11</v>
      </c>
      <c r="O64" t="s">
        <v>224</v>
      </c>
      <c r="P64" t="s">
        <v>89</v>
      </c>
      <c r="Q64" t="s">
        <v>90</v>
      </c>
      <c r="R64" t="s">
        <v>902</v>
      </c>
      <c r="S64">
        <v>2000</v>
      </c>
      <c r="T64" t="s">
        <v>121</v>
      </c>
      <c r="U64">
        <v>2131</v>
      </c>
      <c r="V64" t="s">
        <v>225</v>
      </c>
      <c r="W64">
        <v>0</v>
      </c>
      <c r="X64" t="s">
        <v>46</v>
      </c>
      <c r="Y64" s="1">
        <v>2000000</v>
      </c>
      <c r="Z64" s="1">
        <v>1000000</v>
      </c>
      <c r="AA64" s="1">
        <v>1017600</v>
      </c>
      <c r="AB64" s="1">
        <v>20000</v>
      </c>
      <c r="AC64" s="1">
        <v>0</v>
      </c>
      <c r="AD64" s="1">
        <v>0</v>
      </c>
      <c r="AE64" s="1">
        <v>0</v>
      </c>
      <c r="AF64" s="32">
        <f t="shared" si="10"/>
        <v>982400</v>
      </c>
      <c r="AG64" s="1">
        <v>0</v>
      </c>
      <c r="AH64" s="1">
        <v>1000000</v>
      </c>
      <c r="AI64" s="1">
        <v>0</v>
      </c>
      <c r="AJ64" s="1">
        <v>0</v>
      </c>
      <c r="AK64" s="1">
        <v>1000000</v>
      </c>
      <c r="AL64" s="1">
        <v>2000000</v>
      </c>
      <c r="AM64" s="1">
        <f t="shared" si="8"/>
        <v>0</v>
      </c>
      <c r="AN64" s="1"/>
      <c r="AO64" s="1">
        <v>0</v>
      </c>
      <c r="AP64" s="1"/>
      <c r="AQ64" s="1"/>
      <c r="AR64" s="1">
        <f t="shared" si="2"/>
        <v>0</v>
      </c>
      <c r="AS64" s="1">
        <f t="shared" si="3"/>
        <v>2000000</v>
      </c>
      <c r="AT64" s="39">
        <f t="shared" si="4"/>
        <v>982400</v>
      </c>
      <c r="AU64" s="39"/>
      <c r="AV64" s="39">
        <f t="shared" si="5"/>
        <v>2000000</v>
      </c>
      <c r="AW64" s="8" t="s">
        <v>608</v>
      </c>
      <c r="AX64" t="s">
        <v>604</v>
      </c>
    </row>
    <row r="65" spans="1:50" x14ac:dyDescent="0.25">
      <c r="A65" t="str">
        <f t="shared" si="0"/>
        <v>1.1-00-2402_24114010_2421410</v>
      </c>
      <c r="B65" t="s">
        <v>148</v>
      </c>
      <c r="C65" t="s">
        <v>149</v>
      </c>
      <c r="D65" t="s">
        <v>34</v>
      </c>
      <c r="E65" t="s">
        <v>906</v>
      </c>
      <c r="F65" t="s">
        <v>909</v>
      </c>
      <c r="G65" t="s">
        <v>35</v>
      </c>
      <c r="H65" t="s">
        <v>152</v>
      </c>
      <c r="I65" t="s">
        <v>153</v>
      </c>
      <c r="J65" t="s">
        <v>85</v>
      </c>
      <c r="K65" t="s">
        <v>86</v>
      </c>
      <c r="L65">
        <v>1</v>
      </c>
      <c r="M65" t="s">
        <v>190</v>
      </c>
      <c r="N65">
        <v>14</v>
      </c>
      <c r="O65" t="s">
        <v>345</v>
      </c>
      <c r="P65" t="s">
        <v>199</v>
      </c>
      <c r="Q65" s="17" t="s">
        <v>599</v>
      </c>
      <c r="R65" t="s">
        <v>902</v>
      </c>
      <c r="S65">
        <v>2000</v>
      </c>
      <c r="T65" t="s">
        <v>121</v>
      </c>
      <c r="U65" s="14">
        <v>2141</v>
      </c>
      <c r="V65" s="14" t="s">
        <v>237</v>
      </c>
      <c r="W65">
        <v>0</v>
      </c>
      <c r="X65" t="s">
        <v>46</v>
      </c>
      <c r="Y65" s="1">
        <v>0</v>
      </c>
      <c r="Z65" s="1">
        <v>0</v>
      </c>
      <c r="AA65" s="1">
        <v>0</v>
      </c>
      <c r="AB65" s="1">
        <v>0</v>
      </c>
      <c r="AC65" s="1">
        <v>0</v>
      </c>
      <c r="AD65" s="1">
        <v>0</v>
      </c>
      <c r="AE65" s="1">
        <v>0</v>
      </c>
      <c r="AF65" s="32">
        <f t="shared" si="10"/>
        <v>0</v>
      </c>
      <c r="AG65" s="1">
        <v>0</v>
      </c>
      <c r="AH65" s="1">
        <v>0</v>
      </c>
      <c r="AI65" s="1">
        <v>0</v>
      </c>
      <c r="AJ65" s="1">
        <v>0</v>
      </c>
      <c r="AK65" s="1">
        <v>0</v>
      </c>
      <c r="AL65" s="1">
        <v>50000</v>
      </c>
      <c r="AM65" s="1">
        <f t="shared" si="8"/>
        <v>50000</v>
      </c>
      <c r="AN65" s="1"/>
      <c r="AO65" s="1">
        <v>0</v>
      </c>
      <c r="AP65" s="1"/>
      <c r="AQ65" s="1"/>
      <c r="AR65" s="1">
        <f t="shared" si="2"/>
        <v>0</v>
      </c>
      <c r="AS65" s="1">
        <f t="shared" si="3"/>
        <v>0</v>
      </c>
      <c r="AT65" s="39">
        <f t="shared" si="4"/>
        <v>0</v>
      </c>
      <c r="AU65" s="39"/>
      <c r="AV65" s="39">
        <f t="shared" si="5"/>
        <v>0</v>
      </c>
      <c r="AW65" s="8" t="s">
        <v>609</v>
      </c>
      <c r="AX65" t="s">
        <v>604</v>
      </c>
    </row>
    <row r="66" spans="1:50" x14ac:dyDescent="0.25">
      <c r="A66" t="str">
        <f t="shared" ref="A66:A129" si="11">CONCATENATE(B66,J66,L66,N66,P66,U66,W66)</f>
        <v>1.1-00-2404_24618012_2421410</v>
      </c>
      <c r="B66" t="s">
        <v>148</v>
      </c>
      <c r="C66" t="s">
        <v>149</v>
      </c>
      <c r="D66" t="s">
        <v>34</v>
      </c>
      <c r="E66" t="s">
        <v>906</v>
      </c>
      <c r="F66" t="s">
        <v>909</v>
      </c>
      <c r="G66" t="s">
        <v>35</v>
      </c>
      <c r="H66" t="s">
        <v>36</v>
      </c>
      <c r="I66" t="s">
        <v>37</v>
      </c>
      <c r="J66" t="s">
        <v>38</v>
      </c>
      <c r="K66" t="s">
        <v>39</v>
      </c>
      <c r="L66">
        <v>6</v>
      </c>
      <c r="M66" t="s">
        <v>40</v>
      </c>
      <c r="N66">
        <v>18</v>
      </c>
      <c r="O66" t="s">
        <v>319</v>
      </c>
      <c r="P66" t="s">
        <v>320</v>
      </c>
      <c r="Q66" t="s">
        <v>321</v>
      </c>
      <c r="R66" t="s">
        <v>902</v>
      </c>
      <c r="S66">
        <v>2000</v>
      </c>
      <c r="T66" t="s">
        <v>121</v>
      </c>
      <c r="U66">
        <v>2141</v>
      </c>
      <c r="V66" t="s">
        <v>237</v>
      </c>
      <c r="W66">
        <v>0</v>
      </c>
      <c r="X66" t="s">
        <v>46</v>
      </c>
      <c r="Y66" s="1">
        <v>251</v>
      </c>
      <c r="Z66" s="1">
        <v>0</v>
      </c>
      <c r="AA66" s="1">
        <v>250.23</v>
      </c>
      <c r="AB66" s="1">
        <v>250.23</v>
      </c>
      <c r="AC66" s="1">
        <v>250.23</v>
      </c>
      <c r="AD66" s="1">
        <v>250.23</v>
      </c>
      <c r="AE66" s="1">
        <v>250.23</v>
      </c>
      <c r="AF66" s="32">
        <f t="shared" si="10"/>
        <v>0.77000000000001023</v>
      </c>
      <c r="AG66" s="1">
        <v>0</v>
      </c>
      <c r="AH66" s="1">
        <v>1000</v>
      </c>
      <c r="AI66" s="1">
        <v>0</v>
      </c>
      <c r="AJ66" s="1">
        <v>749</v>
      </c>
      <c r="AK66" s="1">
        <v>251</v>
      </c>
      <c r="AL66" s="1">
        <v>0</v>
      </c>
      <c r="AM66" s="1">
        <f t="shared" ref="AM66:AM82" si="12">AL66-Y66</f>
        <v>-251</v>
      </c>
      <c r="AN66" s="1"/>
      <c r="AO66" s="1">
        <v>0</v>
      </c>
      <c r="AP66" s="1"/>
      <c r="AQ66" s="1"/>
      <c r="AR66" s="1">
        <f t="shared" ref="AR66:AR129" si="13">AO66+AP66+AQ66</f>
        <v>0</v>
      </c>
      <c r="AS66" s="1">
        <f t="shared" ref="AS66:AS129" si="14">Y66+AR66</f>
        <v>251</v>
      </c>
      <c r="AT66" s="39">
        <f t="shared" ref="AT66:AT129" si="15">AS66-AA66</f>
        <v>0.77000000000001023</v>
      </c>
      <c r="AU66" s="39"/>
      <c r="AV66" s="39">
        <f t="shared" si="5"/>
        <v>251</v>
      </c>
      <c r="AW66" s="8" t="s">
        <v>604</v>
      </c>
      <c r="AX66" t="s">
        <v>604</v>
      </c>
    </row>
    <row r="67" spans="1:50" x14ac:dyDescent="0.25">
      <c r="A67" t="str">
        <f t="shared" si="11"/>
        <v>1.1-00-2405_24621015_2421410</v>
      </c>
      <c r="B67" t="s">
        <v>148</v>
      </c>
      <c r="C67" t="s">
        <v>149</v>
      </c>
      <c r="D67" t="s">
        <v>34</v>
      </c>
      <c r="E67" t="s">
        <v>906</v>
      </c>
      <c r="F67" t="s">
        <v>909</v>
      </c>
      <c r="G67" t="s">
        <v>35</v>
      </c>
      <c r="H67" t="s">
        <v>51</v>
      </c>
      <c r="I67" t="s">
        <v>52</v>
      </c>
      <c r="J67" t="s">
        <v>53</v>
      </c>
      <c r="K67" t="s">
        <v>54</v>
      </c>
      <c r="L67">
        <v>6</v>
      </c>
      <c r="M67" t="s">
        <v>40</v>
      </c>
      <c r="N67">
        <v>21</v>
      </c>
      <c r="O67" t="s">
        <v>55</v>
      </c>
      <c r="P67" t="s">
        <v>56</v>
      </c>
      <c r="Q67" t="s">
        <v>57</v>
      </c>
      <c r="R67" t="s">
        <v>902</v>
      </c>
      <c r="S67">
        <v>2000</v>
      </c>
      <c r="T67" t="s">
        <v>121</v>
      </c>
      <c r="U67">
        <v>2141</v>
      </c>
      <c r="V67" t="s">
        <v>237</v>
      </c>
      <c r="W67">
        <v>0</v>
      </c>
      <c r="X67" t="s">
        <v>46</v>
      </c>
      <c r="Y67" s="1">
        <v>31553.78</v>
      </c>
      <c r="Z67" s="1">
        <v>23000</v>
      </c>
      <c r="AA67" s="1">
        <v>7342.8</v>
      </c>
      <c r="AB67" s="1">
        <v>7342.8</v>
      </c>
      <c r="AC67" s="1">
        <v>7342.8</v>
      </c>
      <c r="AD67" s="1">
        <v>7342.8</v>
      </c>
      <c r="AE67" s="1">
        <v>7342.8</v>
      </c>
      <c r="AF67" s="32">
        <f t="shared" si="10"/>
        <v>24210.98</v>
      </c>
      <c r="AG67" s="1">
        <v>0</v>
      </c>
      <c r="AH67" s="1">
        <v>8553.7800000000007</v>
      </c>
      <c r="AI67" s="1">
        <v>0</v>
      </c>
      <c r="AJ67" s="1">
        <v>0</v>
      </c>
      <c r="AK67" s="1">
        <v>8553.7800000000007</v>
      </c>
      <c r="AL67" s="1">
        <v>22605.1</v>
      </c>
      <c r="AM67" s="1">
        <f t="shared" si="12"/>
        <v>-8948.68</v>
      </c>
      <c r="AN67" s="1"/>
      <c r="AO67" s="1">
        <v>0</v>
      </c>
      <c r="AP67" s="1"/>
      <c r="AQ67" s="1"/>
      <c r="AR67" s="1">
        <f t="shared" si="13"/>
        <v>0</v>
      </c>
      <c r="AS67" s="1">
        <f t="shared" si="14"/>
        <v>31553.78</v>
      </c>
      <c r="AT67" s="39">
        <f t="shared" si="15"/>
        <v>24210.98</v>
      </c>
      <c r="AU67" s="39"/>
      <c r="AV67" s="39">
        <f t="shared" ref="AV67:AV130" si="16">AS67+AU67</f>
        <v>31553.78</v>
      </c>
      <c r="AW67" s="8" t="s">
        <v>610</v>
      </c>
      <c r="AX67" t="s">
        <v>604</v>
      </c>
    </row>
    <row r="68" spans="1:50" x14ac:dyDescent="0.25">
      <c r="A68" t="str">
        <f t="shared" si="11"/>
        <v>1.1-00-2411_24649031_2421410</v>
      </c>
      <c r="B68" t="s">
        <v>148</v>
      </c>
      <c r="C68" t="s">
        <v>149</v>
      </c>
      <c r="D68" t="s">
        <v>92</v>
      </c>
      <c r="E68" t="s">
        <v>908</v>
      </c>
      <c r="F68" t="s">
        <v>918</v>
      </c>
      <c r="G68" t="s">
        <v>93</v>
      </c>
      <c r="H68" t="s">
        <v>51</v>
      </c>
      <c r="I68" t="s">
        <v>52</v>
      </c>
      <c r="J68" t="s">
        <v>94</v>
      </c>
      <c r="K68" t="s">
        <v>95</v>
      </c>
      <c r="L68">
        <v>6</v>
      </c>
      <c r="M68" t="s">
        <v>40</v>
      </c>
      <c r="N68">
        <v>49</v>
      </c>
      <c r="O68" t="s">
        <v>236</v>
      </c>
      <c r="P68" t="s">
        <v>97</v>
      </c>
      <c r="Q68" t="s">
        <v>98</v>
      </c>
      <c r="R68" t="s">
        <v>902</v>
      </c>
      <c r="S68">
        <v>2000</v>
      </c>
      <c r="T68" t="s">
        <v>121</v>
      </c>
      <c r="U68">
        <v>2141</v>
      </c>
      <c r="V68" t="s">
        <v>237</v>
      </c>
      <c r="W68">
        <v>0</v>
      </c>
      <c r="X68" t="s">
        <v>46</v>
      </c>
      <c r="Y68" s="1">
        <v>169000</v>
      </c>
      <c r="Z68" s="1">
        <v>0</v>
      </c>
      <c r="AA68" s="1">
        <v>25705.48</v>
      </c>
      <c r="AB68" s="1">
        <v>25705.48</v>
      </c>
      <c r="AC68" s="1">
        <v>25705.48</v>
      </c>
      <c r="AD68" s="1">
        <v>13422.36</v>
      </c>
      <c r="AE68" s="1">
        <v>3636.6</v>
      </c>
      <c r="AF68" s="32">
        <f t="shared" si="10"/>
        <v>143294.51999999999</v>
      </c>
      <c r="AG68" s="1">
        <v>0</v>
      </c>
      <c r="AH68" s="1">
        <v>180000</v>
      </c>
      <c r="AI68" s="1">
        <v>0</v>
      </c>
      <c r="AJ68" s="1">
        <v>11000</v>
      </c>
      <c r="AK68" s="1">
        <v>169000</v>
      </c>
      <c r="AL68" s="1">
        <v>180000</v>
      </c>
      <c r="AM68" s="1">
        <f t="shared" si="12"/>
        <v>11000</v>
      </c>
      <c r="AN68" s="1"/>
      <c r="AO68" s="1">
        <v>0</v>
      </c>
      <c r="AP68" s="1"/>
      <c r="AQ68" s="1"/>
      <c r="AR68" s="1">
        <f t="shared" si="13"/>
        <v>0</v>
      </c>
      <c r="AS68" s="1">
        <f t="shared" si="14"/>
        <v>169000</v>
      </c>
      <c r="AT68" s="39">
        <f t="shared" si="15"/>
        <v>143294.51999999999</v>
      </c>
      <c r="AU68" s="39"/>
      <c r="AV68" s="39">
        <f t="shared" si="16"/>
        <v>169000</v>
      </c>
      <c r="AW68" s="8" t="s">
        <v>611</v>
      </c>
      <c r="AX68" t="s">
        <v>604</v>
      </c>
    </row>
    <row r="69" spans="1:50" x14ac:dyDescent="0.25">
      <c r="A69" t="str">
        <f t="shared" si="11"/>
        <v>1.1-00-2405_24621015_2421510</v>
      </c>
      <c r="B69" t="s">
        <v>148</v>
      </c>
      <c r="C69" t="s">
        <v>149</v>
      </c>
      <c r="D69" t="s">
        <v>34</v>
      </c>
      <c r="E69" t="s">
        <v>906</v>
      </c>
      <c r="F69" t="s">
        <v>909</v>
      </c>
      <c r="G69" t="s">
        <v>35</v>
      </c>
      <c r="H69" t="s">
        <v>51</v>
      </c>
      <c r="I69" t="s">
        <v>52</v>
      </c>
      <c r="J69" t="s">
        <v>53</v>
      </c>
      <c r="K69" t="s">
        <v>54</v>
      </c>
      <c r="L69">
        <v>6</v>
      </c>
      <c r="M69" t="s">
        <v>40</v>
      </c>
      <c r="N69">
        <v>21</v>
      </c>
      <c r="O69" t="s">
        <v>55</v>
      </c>
      <c r="P69" t="s">
        <v>56</v>
      </c>
      <c r="Q69" t="s">
        <v>57</v>
      </c>
      <c r="R69" t="s">
        <v>902</v>
      </c>
      <c r="S69">
        <v>2000</v>
      </c>
      <c r="T69" t="s">
        <v>121</v>
      </c>
      <c r="U69">
        <v>2151</v>
      </c>
      <c r="V69" t="s">
        <v>380</v>
      </c>
      <c r="W69">
        <v>0</v>
      </c>
      <c r="X69" t="s">
        <v>46</v>
      </c>
      <c r="Y69" s="1">
        <v>420</v>
      </c>
      <c r="Z69" s="1">
        <v>420</v>
      </c>
      <c r="AA69" s="1">
        <v>0</v>
      </c>
      <c r="AB69" s="1">
        <v>0</v>
      </c>
      <c r="AC69" s="1">
        <v>0</v>
      </c>
      <c r="AD69" s="1">
        <v>0</v>
      </c>
      <c r="AE69" s="1">
        <v>0</v>
      </c>
      <c r="AF69" s="32">
        <f t="shared" si="10"/>
        <v>420</v>
      </c>
      <c r="AG69" s="1">
        <v>0</v>
      </c>
      <c r="AH69" s="1">
        <v>0</v>
      </c>
      <c r="AI69" s="1">
        <v>0</v>
      </c>
      <c r="AJ69" s="1">
        <v>0</v>
      </c>
      <c r="AK69" s="1">
        <v>0</v>
      </c>
      <c r="AL69" s="1">
        <v>420</v>
      </c>
      <c r="AM69" s="1">
        <f t="shared" si="12"/>
        <v>0</v>
      </c>
      <c r="AN69" s="1"/>
      <c r="AO69" s="1">
        <v>0</v>
      </c>
      <c r="AP69" s="1"/>
      <c r="AQ69" s="1"/>
      <c r="AR69" s="1">
        <f t="shared" si="13"/>
        <v>0</v>
      </c>
      <c r="AS69" s="1">
        <f t="shared" si="14"/>
        <v>420</v>
      </c>
      <c r="AT69" s="39">
        <f t="shared" si="15"/>
        <v>420</v>
      </c>
      <c r="AU69" s="39"/>
      <c r="AV69" s="39">
        <f t="shared" si="16"/>
        <v>420</v>
      </c>
      <c r="AW69" s="8" t="s">
        <v>604</v>
      </c>
      <c r="AX69" t="s">
        <v>604</v>
      </c>
    </row>
    <row r="70" spans="1:50" x14ac:dyDescent="0.25">
      <c r="A70" t="str">
        <f t="shared" si="11"/>
        <v>1.1-00-2402_24114010_2421610</v>
      </c>
      <c r="B70" t="s">
        <v>148</v>
      </c>
      <c r="C70" t="s">
        <v>149</v>
      </c>
      <c r="D70" t="s">
        <v>34</v>
      </c>
      <c r="E70" t="s">
        <v>906</v>
      </c>
      <c r="F70" t="s">
        <v>909</v>
      </c>
      <c r="G70" t="s">
        <v>35</v>
      </c>
      <c r="H70" t="s">
        <v>152</v>
      </c>
      <c r="I70" t="s">
        <v>153</v>
      </c>
      <c r="J70" t="s">
        <v>85</v>
      </c>
      <c r="K70" t="s">
        <v>86</v>
      </c>
      <c r="L70">
        <v>1</v>
      </c>
      <c r="M70" t="s">
        <v>190</v>
      </c>
      <c r="N70">
        <v>14</v>
      </c>
      <c r="O70" t="s">
        <v>345</v>
      </c>
      <c r="P70" t="s">
        <v>199</v>
      </c>
      <c r="Q70" s="17" t="s">
        <v>599</v>
      </c>
      <c r="R70" t="s">
        <v>902</v>
      </c>
      <c r="S70">
        <v>2000</v>
      </c>
      <c r="T70" t="s">
        <v>121</v>
      </c>
      <c r="U70">
        <v>2161</v>
      </c>
      <c r="V70" t="s">
        <v>202</v>
      </c>
      <c r="W70">
        <v>0</v>
      </c>
      <c r="X70" t="s">
        <v>46</v>
      </c>
      <c r="Y70" s="1">
        <v>15700</v>
      </c>
      <c r="Z70" s="1">
        <v>0</v>
      </c>
      <c r="AA70" s="1">
        <v>5588.88</v>
      </c>
      <c r="AB70" s="1">
        <v>5588.88</v>
      </c>
      <c r="AC70" s="1">
        <v>0</v>
      </c>
      <c r="AD70" s="1">
        <v>0</v>
      </c>
      <c r="AE70" s="1">
        <v>0</v>
      </c>
      <c r="AF70" s="32">
        <f t="shared" si="10"/>
        <v>10111.119999999999</v>
      </c>
      <c r="AG70" s="1">
        <v>0</v>
      </c>
      <c r="AH70" s="1">
        <v>15700</v>
      </c>
      <c r="AI70" s="1">
        <v>0</v>
      </c>
      <c r="AJ70" s="1">
        <v>0</v>
      </c>
      <c r="AK70" s="1">
        <v>15700</v>
      </c>
      <c r="AL70" s="1">
        <v>100000</v>
      </c>
      <c r="AM70" s="1">
        <f t="shared" si="12"/>
        <v>84300</v>
      </c>
      <c r="AN70" s="1"/>
      <c r="AO70" s="1">
        <v>0</v>
      </c>
      <c r="AP70" s="1">
        <v>15700</v>
      </c>
      <c r="AQ70" s="1"/>
      <c r="AR70" s="1">
        <f t="shared" si="13"/>
        <v>15700</v>
      </c>
      <c r="AS70" s="1">
        <f t="shared" si="14"/>
        <v>31400</v>
      </c>
      <c r="AT70" s="39">
        <f t="shared" si="15"/>
        <v>25811.119999999999</v>
      </c>
      <c r="AU70" s="39"/>
      <c r="AV70" s="39">
        <f t="shared" si="16"/>
        <v>31400</v>
      </c>
      <c r="AW70" s="8" t="s">
        <v>612</v>
      </c>
      <c r="AX70" t="s">
        <v>604</v>
      </c>
    </row>
    <row r="71" spans="1:50" x14ac:dyDescent="0.25">
      <c r="A71" t="str">
        <f t="shared" si="11"/>
        <v>1.1-00-2402_24116010_2421610</v>
      </c>
      <c r="B71" t="s">
        <v>148</v>
      </c>
      <c r="C71" t="s">
        <v>149</v>
      </c>
      <c r="D71" t="s">
        <v>188</v>
      </c>
      <c r="E71" t="s">
        <v>907</v>
      </c>
      <c r="F71" t="s">
        <v>912</v>
      </c>
      <c r="G71" t="s">
        <v>189</v>
      </c>
      <c r="H71" t="s">
        <v>152</v>
      </c>
      <c r="I71" t="s">
        <v>153</v>
      </c>
      <c r="J71" t="s">
        <v>85</v>
      </c>
      <c r="K71" t="s">
        <v>86</v>
      </c>
      <c r="L71">
        <v>1</v>
      </c>
      <c r="M71" t="s">
        <v>190</v>
      </c>
      <c r="N71">
        <v>16</v>
      </c>
      <c r="O71" t="s">
        <v>198</v>
      </c>
      <c r="P71" t="s">
        <v>199</v>
      </c>
      <c r="Q71" s="17" t="s">
        <v>599</v>
      </c>
      <c r="R71" t="s">
        <v>902</v>
      </c>
      <c r="S71">
        <v>2000</v>
      </c>
      <c r="T71" t="s">
        <v>121</v>
      </c>
      <c r="U71">
        <v>2161</v>
      </c>
      <c r="V71" t="s">
        <v>202</v>
      </c>
      <c r="W71">
        <v>0</v>
      </c>
      <c r="X71" t="s">
        <v>46</v>
      </c>
      <c r="Y71" s="1">
        <v>50900</v>
      </c>
      <c r="Z71" s="1">
        <v>0</v>
      </c>
      <c r="AA71" s="1">
        <v>50726.8</v>
      </c>
      <c r="AB71" s="1">
        <v>44996.4</v>
      </c>
      <c r="AC71" s="1">
        <v>44996.4</v>
      </c>
      <c r="AD71" s="1">
        <v>0</v>
      </c>
      <c r="AE71" s="1">
        <v>0</v>
      </c>
      <c r="AF71" s="32">
        <f t="shared" si="10"/>
        <v>173.19999999999709</v>
      </c>
      <c r="AG71" s="1">
        <v>0</v>
      </c>
      <c r="AH71" s="1">
        <v>73000</v>
      </c>
      <c r="AI71" s="1">
        <v>0</v>
      </c>
      <c r="AJ71" s="1">
        <v>0</v>
      </c>
      <c r="AK71" s="1">
        <v>73000</v>
      </c>
      <c r="AL71" s="1">
        <v>200000</v>
      </c>
      <c r="AM71" s="1">
        <f t="shared" si="12"/>
        <v>149100</v>
      </c>
      <c r="AN71" s="1"/>
      <c r="AO71" s="1">
        <v>0</v>
      </c>
      <c r="AP71" s="1"/>
      <c r="AQ71" s="1"/>
      <c r="AR71" s="1">
        <f t="shared" si="13"/>
        <v>0</v>
      </c>
      <c r="AS71" s="1">
        <f t="shared" si="14"/>
        <v>50900</v>
      </c>
      <c r="AT71" s="39">
        <f t="shared" si="15"/>
        <v>173.19999999999709</v>
      </c>
      <c r="AU71" s="39"/>
      <c r="AV71" s="39">
        <f t="shared" si="16"/>
        <v>50900</v>
      </c>
      <c r="AW71" s="8" t="s">
        <v>613</v>
      </c>
      <c r="AX71" t="s">
        <v>604</v>
      </c>
    </row>
    <row r="72" spans="1:50" x14ac:dyDescent="0.25">
      <c r="A72" t="str">
        <f t="shared" si="11"/>
        <v>1.1-00-2405_24621015_2421610</v>
      </c>
      <c r="B72" t="s">
        <v>148</v>
      </c>
      <c r="C72" t="s">
        <v>149</v>
      </c>
      <c r="D72" t="s">
        <v>34</v>
      </c>
      <c r="E72" t="s">
        <v>906</v>
      </c>
      <c r="F72" t="s">
        <v>909</v>
      </c>
      <c r="G72" t="s">
        <v>35</v>
      </c>
      <c r="H72" t="s">
        <v>51</v>
      </c>
      <c r="I72" t="s">
        <v>52</v>
      </c>
      <c r="J72" t="s">
        <v>53</v>
      </c>
      <c r="K72" t="s">
        <v>54</v>
      </c>
      <c r="L72">
        <v>6</v>
      </c>
      <c r="M72" t="s">
        <v>40</v>
      </c>
      <c r="N72">
        <v>21</v>
      </c>
      <c r="O72" t="s">
        <v>55</v>
      </c>
      <c r="P72" t="s">
        <v>56</v>
      </c>
      <c r="Q72" t="s">
        <v>57</v>
      </c>
      <c r="R72" t="s">
        <v>902</v>
      </c>
      <c r="S72">
        <v>2000</v>
      </c>
      <c r="T72" t="s">
        <v>121</v>
      </c>
      <c r="U72">
        <v>2161</v>
      </c>
      <c r="V72" t="s">
        <v>202</v>
      </c>
      <c r="W72">
        <v>0</v>
      </c>
      <c r="X72" t="s">
        <v>46</v>
      </c>
      <c r="Y72" s="1">
        <v>1828856.1</v>
      </c>
      <c r="Z72" s="1">
        <v>1828856.1</v>
      </c>
      <c r="AA72" s="1">
        <v>372448.84</v>
      </c>
      <c r="AB72" s="1">
        <v>338953.84</v>
      </c>
      <c r="AC72" s="1">
        <v>318281.48</v>
      </c>
      <c r="AD72" s="1">
        <v>316470.14</v>
      </c>
      <c r="AE72" s="1">
        <v>316470.14</v>
      </c>
      <c r="AF72" s="32">
        <f t="shared" si="10"/>
        <v>1456407.26</v>
      </c>
      <c r="AG72" s="1">
        <v>0</v>
      </c>
      <c r="AH72" s="1">
        <v>0</v>
      </c>
      <c r="AI72" s="1">
        <v>0</v>
      </c>
      <c r="AJ72" s="1">
        <v>0</v>
      </c>
      <c r="AK72" s="1">
        <v>0</v>
      </c>
      <c r="AL72" s="1">
        <v>1828856.1</v>
      </c>
      <c r="AM72" s="1">
        <f t="shared" si="12"/>
        <v>0</v>
      </c>
      <c r="AN72" s="1"/>
      <c r="AO72" s="1">
        <v>0</v>
      </c>
      <c r="AP72" s="1"/>
      <c r="AQ72" s="1"/>
      <c r="AR72" s="1">
        <f t="shared" si="13"/>
        <v>0</v>
      </c>
      <c r="AS72" s="1">
        <f t="shared" si="14"/>
        <v>1828856.1</v>
      </c>
      <c r="AT72" s="39">
        <f t="shared" si="15"/>
        <v>1456407.26</v>
      </c>
      <c r="AU72" s="39"/>
      <c r="AV72" s="39">
        <f t="shared" si="16"/>
        <v>1828856.1</v>
      </c>
      <c r="AW72" s="8" t="s">
        <v>604</v>
      </c>
      <c r="AX72" t="s">
        <v>614</v>
      </c>
    </row>
    <row r="73" spans="1:50" x14ac:dyDescent="0.25">
      <c r="A73" t="str">
        <f t="shared" si="11"/>
        <v>1.1-00-2407_24333019_2421610</v>
      </c>
      <c r="B73" t="s">
        <v>148</v>
      </c>
      <c r="C73" t="s">
        <v>149</v>
      </c>
      <c r="D73" t="s">
        <v>34</v>
      </c>
      <c r="E73" t="s">
        <v>906</v>
      </c>
      <c r="F73" t="s">
        <v>909</v>
      </c>
      <c r="G73" t="s">
        <v>35</v>
      </c>
      <c r="H73" t="s">
        <v>51</v>
      </c>
      <c r="I73" t="s">
        <v>52</v>
      </c>
      <c r="J73" t="s">
        <v>103</v>
      </c>
      <c r="K73" t="s">
        <v>104</v>
      </c>
      <c r="L73">
        <v>3</v>
      </c>
      <c r="M73" t="s">
        <v>87</v>
      </c>
      <c r="N73">
        <v>33</v>
      </c>
      <c r="O73" t="s">
        <v>394</v>
      </c>
      <c r="P73" t="s">
        <v>395</v>
      </c>
      <c r="Q73" t="s">
        <v>396</v>
      </c>
      <c r="R73" t="s">
        <v>902</v>
      </c>
      <c r="S73">
        <v>2000</v>
      </c>
      <c r="T73" t="s">
        <v>121</v>
      </c>
      <c r="U73">
        <v>2161</v>
      </c>
      <c r="V73" t="s">
        <v>202</v>
      </c>
      <c r="W73">
        <v>0</v>
      </c>
      <c r="X73" t="s">
        <v>46</v>
      </c>
      <c r="Y73" s="1">
        <v>1250000</v>
      </c>
      <c r="Z73" s="1">
        <v>1250000</v>
      </c>
      <c r="AA73" s="1">
        <v>1249162.48</v>
      </c>
      <c r="AB73" s="1">
        <v>556062.48</v>
      </c>
      <c r="AC73" s="1">
        <v>556062.48</v>
      </c>
      <c r="AD73" s="1">
        <v>556062.48</v>
      </c>
      <c r="AE73" s="1">
        <v>556062.48</v>
      </c>
      <c r="AF73" s="32">
        <f t="shared" si="10"/>
        <v>837.52000000001863</v>
      </c>
      <c r="AG73" s="1">
        <v>0</v>
      </c>
      <c r="AH73" s="1">
        <v>0</v>
      </c>
      <c r="AI73" s="1">
        <v>0</v>
      </c>
      <c r="AJ73" s="1">
        <v>0</v>
      </c>
      <c r="AK73" s="1">
        <v>0</v>
      </c>
      <c r="AL73" s="1">
        <v>1250000</v>
      </c>
      <c r="AM73" s="1">
        <f t="shared" si="12"/>
        <v>0</v>
      </c>
      <c r="AN73" s="1"/>
      <c r="AO73" s="1">
        <v>0</v>
      </c>
      <c r="AP73" s="1"/>
      <c r="AQ73" s="1">
        <v>-837.52</v>
      </c>
      <c r="AR73" s="1">
        <f t="shared" si="13"/>
        <v>-837.52</v>
      </c>
      <c r="AS73" s="1">
        <f t="shared" si="14"/>
        <v>1249162.48</v>
      </c>
      <c r="AT73" s="39">
        <f t="shared" si="15"/>
        <v>0</v>
      </c>
      <c r="AU73" s="39"/>
      <c r="AV73" s="39">
        <f t="shared" si="16"/>
        <v>1249162.48</v>
      </c>
      <c r="AW73" s="8" t="s">
        <v>615</v>
      </c>
      <c r="AX73" t="s">
        <v>604</v>
      </c>
    </row>
    <row r="74" spans="1:50" x14ac:dyDescent="0.25">
      <c r="A74" t="str">
        <f t="shared" si="11"/>
        <v>1.1-00-2407_24334020_2421610</v>
      </c>
      <c r="B74" t="s">
        <v>148</v>
      </c>
      <c r="C74" t="s">
        <v>149</v>
      </c>
      <c r="D74" t="s">
        <v>136</v>
      </c>
      <c r="E74" t="s">
        <v>907</v>
      </c>
      <c r="F74" t="s">
        <v>912</v>
      </c>
      <c r="G74" t="s">
        <v>137</v>
      </c>
      <c r="H74" t="s">
        <v>51</v>
      </c>
      <c r="I74" t="s">
        <v>52</v>
      </c>
      <c r="J74" t="s">
        <v>103</v>
      </c>
      <c r="K74" t="s">
        <v>104</v>
      </c>
      <c r="L74">
        <v>3</v>
      </c>
      <c r="M74" t="s">
        <v>87</v>
      </c>
      <c r="N74">
        <v>34</v>
      </c>
      <c r="O74" t="s">
        <v>138</v>
      </c>
      <c r="P74" t="s">
        <v>139</v>
      </c>
      <c r="Q74" t="s">
        <v>140</v>
      </c>
      <c r="R74" t="s">
        <v>902</v>
      </c>
      <c r="S74">
        <v>2000</v>
      </c>
      <c r="T74" t="s">
        <v>121</v>
      </c>
      <c r="U74">
        <v>2161</v>
      </c>
      <c r="V74" t="s">
        <v>202</v>
      </c>
      <c r="W74" s="33" t="s">
        <v>826</v>
      </c>
      <c r="X74" t="s">
        <v>46</v>
      </c>
      <c r="Y74" s="1">
        <v>0</v>
      </c>
      <c r="Z74" s="1">
        <v>0</v>
      </c>
      <c r="AA74" s="1">
        <v>0</v>
      </c>
      <c r="AB74" s="1">
        <v>0</v>
      </c>
      <c r="AC74" s="1">
        <v>0</v>
      </c>
      <c r="AD74" s="1">
        <v>0</v>
      </c>
      <c r="AE74" s="1">
        <v>0</v>
      </c>
      <c r="AF74" s="32">
        <f t="shared" si="10"/>
        <v>0</v>
      </c>
      <c r="AG74" s="1">
        <v>0</v>
      </c>
      <c r="AH74" s="1">
        <v>0</v>
      </c>
      <c r="AI74" s="1">
        <v>0</v>
      </c>
      <c r="AJ74" s="1">
        <v>0</v>
      </c>
      <c r="AK74" s="1">
        <v>0</v>
      </c>
      <c r="AL74" s="1">
        <v>28000</v>
      </c>
      <c r="AM74" s="1">
        <f t="shared" si="12"/>
        <v>28000</v>
      </c>
      <c r="AN74" s="1"/>
      <c r="AO74" s="1">
        <v>0</v>
      </c>
      <c r="AP74" s="1"/>
      <c r="AQ74" s="1"/>
      <c r="AR74" s="1">
        <f t="shared" si="13"/>
        <v>0</v>
      </c>
      <c r="AS74" s="1">
        <f t="shared" si="14"/>
        <v>0</v>
      </c>
      <c r="AT74" s="39">
        <f t="shared" si="15"/>
        <v>0</v>
      </c>
      <c r="AU74" s="39"/>
      <c r="AV74" s="39">
        <f t="shared" si="16"/>
        <v>0</v>
      </c>
      <c r="AW74" s="8" t="s">
        <v>616</v>
      </c>
      <c r="AX74" t="s">
        <v>604</v>
      </c>
    </row>
    <row r="75" spans="1:50" x14ac:dyDescent="0.25">
      <c r="A75" t="str">
        <f t="shared" si="11"/>
        <v>1.1-00-2407_24335021_2421610</v>
      </c>
      <c r="B75" t="s">
        <v>148</v>
      </c>
      <c r="C75" t="s">
        <v>149</v>
      </c>
      <c r="D75" t="s">
        <v>101</v>
      </c>
      <c r="E75" t="s">
        <v>907</v>
      </c>
      <c r="F75" t="s">
        <v>911</v>
      </c>
      <c r="G75" t="s">
        <v>102</v>
      </c>
      <c r="H75" t="s">
        <v>51</v>
      </c>
      <c r="I75" t="s">
        <v>52</v>
      </c>
      <c r="J75" t="s">
        <v>103</v>
      </c>
      <c r="K75" t="s">
        <v>104</v>
      </c>
      <c r="L75">
        <v>3</v>
      </c>
      <c r="M75" t="s">
        <v>87</v>
      </c>
      <c r="N75">
        <v>35</v>
      </c>
      <c r="O75" t="s">
        <v>105</v>
      </c>
      <c r="P75" t="s">
        <v>106</v>
      </c>
      <c r="Q75" t="s">
        <v>107</v>
      </c>
      <c r="R75" t="s">
        <v>902</v>
      </c>
      <c r="S75">
        <v>2000</v>
      </c>
      <c r="T75" t="s">
        <v>121</v>
      </c>
      <c r="U75">
        <v>2161</v>
      </c>
      <c r="V75" t="s">
        <v>202</v>
      </c>
      <c r="W75">
        <v>0</v>
      </c>
      <c r="X75" t="s">
        <v>46</v>
      </c>
      <c r="Y75" s="1">
        <v>175000</v>
      </c>
      <c r="Z75" s="1">
        <v>175000</v>
      </c>
      <c r="AA75" s="1">
        <v>122811.52</v>
      </c>
      <c r="AB75" s="1">
        <v>122811.52</v>
      </c>
      <c r="AC75" s="1">
        <v>122811.52</v>
      </c>
      <c r="AD75" s="1">
        <v>122811.52</v>
      </c>
      <c r="AE75" s="1">
        <v>122811.52</v>
      </c>
      <c r="AF75" s="32">
        <f t="shared" si="10"/>
        <v>52188.479999999996</v>
      </c>
      <c r="AG75" s="1">
        <v>0</v>
      </c>
      <c r="AH75" s="1">
        <v>0</v>
      </c>
      <c r="AI75" s="1">
        <v>0</v>
      </c>
      <c r="AJ75" s="1">
        <v>0</v>
      </c>
      <c r="AK75" s="1">
        <v>0</v>
      </c>
      <c r="AL75" s="1">
        <v>175000</v>
      </c>
      <c r="AM75" s="1">
        <f t="shared" si="12"/>
        <v>0</v>
      </c>
      <c r="AN75" s="1"/>
      <c r="AO75" s="1">
        <v>0</v>
      </c>
      <c r="AP75" s="1"/>
      <c r="AQ75" s="1"/>
      <c r="AR75" s="1">
        <f t="shared" si="13"/>
        <v>0</v>
      </c>
      <c r="AS75" s="1">
        <f t="shared" si="14"/>
        <v>175000</v>
      </c>
      <c r="AT75" s="39">
        <f t="shared" si="15"/>
        <v>52188.479999999996</v>
      </c>
      <c r="AU75" s="39"/>
      <c r="AV75" s="39">
        <f t="shared" si="16"/>
        <v>175000</v>
      </c>
      <c r="AW75" s="8" t="s">
        <v>616</v>
      </c>
      <c r="AX75" t="s">
        <v>604</v>
      </c>
    </row>
    <row r="76" spans="1:50" x14ac:dyDescent="0.25">
      <c r="A76" t="str">
        <f t="shared" si="11"/>
        <v>1.1-00-2407_24339024_2421610</v>
      </c>
      <c r="B76" t="s">
        <v>148</v>
      </c>
      <c r="C76" t="s">
        <v>149</v>
      </c>
      <c r="D76" t="s">
        <v>254</v>
      </c>
      <c r="E76" t="s">
        <v>907</v>
      </c>
      <c r="F76" t="s">
        <v>913</v>
      </c>
      <c r="G76" t="s">
        <v>255</v>
      </c>
      <c r="H76" t="s">
        <v>51</v>
      </c>
      <c r="I76" t="s">
        <v>52</v>
      </c>
      <c r="J76" t="s">
        <v>103</v>
      </c>
      <c r="K76" t="s">
        <v>104</v>
      </c>
      <c r="L76">
        <v>3</v>
      </c>
      <c r="M76" t="s">
        <v>87</v>
      </c>
      <c r="N76">
        <v>39</v>
      </c>
      <c r="O76" t="s">
        <v>256</v>
      </c>
      <c r="P76" t="s">
        <v>257</v>
      </c>
      <c r="Q76" t="s">
        <v>258</v>
      </c>
      <c r="R76" t="s">
        <v>902</v>
      </c>
      <c r="S76">
        <v>2000</v>
      </c>
      <c r="T76" t="s">
        <v>121</v>
      </c>
      <c r="U76">
        <v>2161</v>
      </c>
      <c r="V76" t="s">
        <v>202</v>
      </c>
      <c r="W76">
        <v>0</v>
      </c>
      <c r="X76" t="s">
        <v>46</v>
      </c>
      <c r="Y76" s="1">
        <v>350000</v>
      </c>
      <c r="Z76" s="1">
        <v>650000</v>
      </c>
      <c r="AA76" s="1">
        <v>336287.83</v>
      </c>
      <c r="AB76" s="1">
        <v>336287.83</v>
      </c>
      <c r="AC76" s="1">
        <v>141141.03</v>
      </c>
      <c r="AD76" s="1">
        <v>18549.91</v>
      </c>
      <c r="AE76" s="1">
        <v>18549.91</v>
      </c>
      <c r="AF76" s="32">
        <f t="shared" si="10"/>
        <v>13712.169999999984</v>
      </c>
      <c r="AG76" s="1">
        <v>0</v>
      </c>
      <c r="AH76" s="1">
        <v>0</v>
      </c>
      <c r="AI76" s="1">
        <v>0</v>
      </c>
      <c r="AJ76" s="1">
        <v>0</v>
      </c>
      <c r="AK76" s="1">
        <v>0</v>
      </c>
      <c r="AL76" s="1">
        <v>650000</v>
      </c>
      <c r="AM76" s="1">
        <f t="shared" si="12"/>
        <v>300000</v>
      </c>
      <c r="AN76" s="1"/>
      <c r="AO76" s="1">
        <v>0</v>
      </c>
      <c r="AP76" s="1"/>
      <c r="AQ76" s="1"/>
      <c r="AR76" s="1">
        <f t="shared" si="13"/>
        <v>0</v>
      </c>
      <c r="AS76" s="1">
        <f t="shared" si="14"/>
        <v>350000</v>
      </c>
      <c r="AT76" s="39">
        <f t="shared" si="15"/>
        <v>13712.169999999984</v>
      </c>
      <c r="AU76" s="39"/>
      <c r="AV76" s="39">
        <f t="shared" si="16"/>
        <v>350000</v>
      </c>
      <c r="AW76" s="8" t="s">
        <v>617</v>
      </c>
      <c r="AX76" t="s">
        <v>604</v>
      </c>
    </row>
    <row r="77" spans="1:50" x14ac:dyDescent="0.25">
      <c r="A77" t="str">
        <f t="shared" si="11"/>
        <v>1.1-00-2417_24456037_2421610</v>
      </c>
      <c r="B77" t="s">
        <v>148</v>
      </c>
      <c r="C77" t="s">
        <v>149</v>
      </c>
      <c r="D77" t="s">
        <v>414</v>
      </c>
      <c r="E77" t="s">
        <v>907</v>
      </c>
      <c r="F77" t="s">
        <v>911</v>
      </c>
      <c r="G77" t="s">
        <v>415</v>
      </c>
      <c r="H77" t="s">
        <v>111</v>
      </c>
      <c r="I77" t="s">
        <v>112</v>
      </c>
      <c r="J77" t="s">
        <v>416</v>
      </c>
      <c r="K77" t="s">
        <v>417</v>
      </c>
      <c r="L77">
        <v>4</v>
      </c>
      <c r="M77" t="s">
        <v>291</v>
      </c>
      <c r="N77">
        <v>56</v>
      </c>
      <c r="O77" t="s">
        <v>418</v>
      </c>
      <c r="P77" t="s">
        <v>419</v>
      </c>
      <c r="Q77" t="s">
        <v>420</v>
      </c>
      <c r="R77" t="s">
        <v>902</v>
      </c>
      <c r="S77">
        <v>2000</v>
      </c>
      <c r="T77" t="s">
        <v>121</v>
      </c>
      <c r="U77">
        <v>2161</v>
      </c>
      <c r="V77" t="s">
        <v>202</v>
      </c>
      <c r="W77" s="33" t="s">
        <v>826</v>
      </c>
      <c r="X77" t="s">
        <v>46</v>
      </c>
      <c r="Y77" s="1">
        <v>0</v>
      </c>
      <c r="Z77" s="1">
        <v>0</v>
      </c>
      <c r="AA77" s="1">
        <v>0</v>
      </c>
      <c r="AB77" s="1">
        <v>0</v>
      </c>
      <c r="AC77" s="1">
        <v>0</v>
      </c>
      <c r="AD77" s="1">
        <v>0</v>
      </c>
      <c r="AE77" s="1">
        <v>0</v>
      </c>
      <c r="AF77" s="32">
        <f t="shared" si="10"/>
        <v>0</v>
      </c>
      <c r="AG77" s="1">
        <v>0</v>
      </c>
      <c r="AH77" s="1">
        <v>0</v>
      </c>
      <c r="AI77" s="1">
        <v>0</v>
      </c>
      <c r="AJ77" s="1">
        <v>0</v>
      </c>
      <c r="AK77" s="1">
        <v>0</v>
      </c>
      <c r="AL77" s="1">
        <v>20000</v>
      </c>
      <c r="AM77" s="1">
        <f t="shared" si="12"/>
        <v>20000</v>
      </c>
      <c r="AN77" s="1"/>
      <c r="AO77" s="1">
        <v>0</v>
      </c>
      <c r="AP77" s="1"/>
      <c r="AQ77" s="1"/>
      <c r="AR77" s="1">
        <f t="shared" si="13"/>
        <v>0</v>
      </c>
      <c r="AS77" s="1">
        <f t="shared" si="14"/>
        <v>0</v>
      </c>
      <c r="AT77" s="39">
        <f t="shared" si="15"/>
        <v>0</v>
      </c>
      <c r="AU77" s="39"/>
      <c r="AV77" s="39">
        <f t="shared" si="16"/>
        <v>0</v>
      </c>
      <c r="AW77" s="8" t="s">
        <v>618</v>
      </c>
      <c r="AX77" t="s">
        <v>839</v>
      </c>
    </row>
    <row r="78" spans="1:50" x14ac:dyDescent="0.25">
      <c r="A78" t="str">
        <f t="shared" si="11"/>
        <v>1.1-00-2402_24115010_2421710</v>
      </c>
      <c r="B78" t="s">
        <v>148</v>
      </c>
      <c r="C78" t="s">
        <v>149</v>
      </c>
      <c r="D78" t="s">
        <v>34</v>
      </c>
      <c r="E78" t="s">
        <v>906</v>
      </c>
      <c r="F78" t="s">
        <v>909</v>
      </c>
      <c r="G78" t="s">
        <v>35</v>
      </c>
      <c r="H78" t="s">
        <v>347</v>
      </c>
      <c r="I78" t="s">
        <v>348</v>
      </c>
      <c r="J78" t="s">
        <v>85</v>
      </c>
      <c r="K78" t="s">
        <v>86</v>
      </c>
      <c r="L78">
        <v>1</v>
      </c>
      <c r="M78" t="s">
        <v>190</v>
      </c>
      <c r="N78">
        <v>15</v>
      </c>
      <c r="O78" t="s">
        <v>349</v>
      </c>
      <c r="P78" t="s">
        <v>199</v>
      </c>
      <c r="Q78" s="17" t="s">
        <v>599</v>
      </c>
      <c r="R78" t="s">
        <v>902</v>
      </c>
      <c r="S78">
        <v>2000</v>
      </c>
      <c r="T78" t="s">
        <v>121</v>
      </c>
      <c r="U78">
        <v>2171</v>
      </c>
      <c r="V78" t="s">
        <v>295</v>
      </c>
      <c r="W78">
        <v>0</v>
      </c>
      <c r="X78" t="s">
        <v>46</v>
      </c>
      <c r="Y78" s="1">
        <v>300000</v>
      </c>
      <c r="Z78" s="1">
        <v>300000</v>
      </c>
      <c r="AA78" s="1">
        <v>0</v>
      </c>
      <c r="AB78" s="1">
        <v>0</v>
      </c>
      <c r="AC78" s="1">
        <v>0</v>
      </c>
      <c r="AD78" s="1">
        <v>0</v>
      </c>
      <c r="AE78" s="1">
        <v>0</v>
      </c>
      <c r="AF78" s="32">
        <f t="shared" si="10"/>
        <v>300000</v>
      </c>
      <c r="AG78" s="1">
        <v>0</v>
      </c>
      <c r="AH78" s="1">
        <v>0</v>
      </c>
      <c r="AI78" s="1">
        <v>0</v>
      </c>
      <c r="AJ78" s="1">
        <v>0</v>
      </c>
      <c r="AK78" s="1">
        <v>0</v>
      </c>
      <c r="AL78" s="1">
        <v>300000</v>
      </c>
      <c r="AM78" s="1">
        <f t="shared" si="12"/>
        <v>0</v>
      </c>
      <c r="AN78" s="1"/>
      <c r="AO78" s="1">
        <v>0</v>
      </c>
      <c r="AP78" s="1"/>
      <c r="AQ78" s="1"/>
      <c r="AR78" s="1">
        <f t="shared" si="13"/>
        <v>0</v>
      </c>
      <c r="AS78" s="1">
        <f t="shared" si="14"/>
        <v>300000</v>
      </c>
      <c r="AT78" s="39">
        <f t="shared" si="15"/>
        <v>300000</v>
      </c>
      <c r="AU78" s="39"/>
      <c r="AV78" s="39">
        <f t="shared" si="16"/>
        <v>300000</v>
      </c>
      <c r="AW78" s="8" t="s">
        <v>619</v>
      </c>
      <c r="AX78" t="s">
        <v>604</v>
      </c>
    </row>
    <row r="79" spans="1:50" x14ac:dyDescent="0.25">
      <c r="A79" t="str">
        <f t="shared" si="11"/>
        <v>1.1-00-2410_24448030_2421710</v>
      </c>
      <c r="B79" t="s">
        <v>148</v>
      </c>
      <c r="C79" t="s">
        <v>149</v>
      </c>
      <c r="D79" t="s">
        <v>266</v>
      </c>
      <c r="E79" t="s">
        <v>907</v>
      </c>
      <c r="F79" t="s">
        <v>267</v>
      </c>
      <c r="G79" t="s">
        <v>267</v>
      </c>
      <c r="H79" t="s">
        <v>51</v>
      </c>
      <c r="I79" t="s">
        <v>52</v>
      </c>
      <c r="J79" t="s">
        <v>289</v>
      </c>
      <c r="K79" t="s">
        <v>290</v>
      </c>
      <c r="L79">
        <v>4</v>
      </c>
      <c r="M79" t="s">
        <v>291</v>
      </c>
      <c r="N79">
        <v>48</v>
      </c>
      <c r="O79" t="s">
        <v>292</v>
      </c>
      <c r="P79" t="s">
        <v>293</v>
      </c>
      <c r="Q79" t="s">
        <v>294</v>
      </c>
      <c r="R79" t="s">
        <v>902</v>
      </c>
      <c r="S79">
        <v>2000</v>
      </c>
      <c r="T79" t="s">
        <v>121</v>
      </c>
      <c r="U79">
        <v>2171</v>
      </c>
      <c r="V79" t="s">
        <v>295</v>
      </c>
      <c r="W79">
        <v>0</v>
      </c>
      <c r="X79" t="s">
        <v>46</v>
      </c>
      <c r="Y79" s="1">
        <v>30000</v>
      </c>
      <c r="Z79" s="1">
        <v>30000</v>
      </c>
      <c r="AA79" s="1">
        <v>0</v>
      </c>
      <c r="AB79" s="1">
        <v>0</v>
      </c>
      <c r="AC79" s="1">
        <v>0</v>
      </c>
      <c r="AD79" s="1">
        <v>0</v>
      </c>
      <c r="AE79" s="1">
        <v>0</v>
      </c>
      <c r="AF79" s="32">
        <f t="shared" si="10"/>
        <v>30000</v>
      </c>
      <c r="AG79" s="1">
        <v>0</v>
      </c>
      <c r="AH79" s="1">
        <v>0</v>
      </c>
      <c r="AI79" s="1">
        <v>0</v>
      </c>
      <c r="AJ79" s="1">
        <v>0</v>
      </c>
      <c r="AK79" s="1">
        <v>0</v>
      </c>
      <c r="AL79" s="1">
        <v>30000</v>
      </c>
      <c r="AM79" s="1">
        <f t="shared" si="12"/>
        <v>0</v>
      </c>
      <c r="AN79" s="1"/>
      <c r="AO79" s="1">
        <v>0</v>
      </c>
      <c r="AP79" s="1"/>
      <c r="AQ79" s="1"/>
      <c r="AR79" s="1">
        <f t="shared" si="13"/>
        <v>0</v>
      </c>
      <c r="AS79" s="1">
        <f t="shared" si="14"/>
        <v>30000</v>
      </c>
      <c r="AT79" s="39">
        <f t="shared" si="15"/>
        <v>30000</v>
      </c>
      <c r="AU79" s="39"/>
      <c r="AV79" s="39">
        <f t="shared" si="16"/>
        <v>30000</v>
      </c>
      <c r="AW79" s="8" t="s">
        <v>616</v>
      </c>
      <c r="AX79" t="s">
        <v>604</v>
      </c>
    </row>
    <row r="80" spans="1:50" x14ac:dyDescent="0.25">
      <c r="A80" t="str">
        <f t="shared" si="11"/>
        <v>1.1-00-2404_24620014_2421810</v>
      </c>
      <c r="B80" t="s">
        <v>148</v>
      </c>
      <c r="C80" t="s">
        <v>149</v>
      </c>
      <c r="D80" t="s">
        <v>34</v>
      </c>
      <c r="E80" t="s">
        <v>906</v>
      </c>
      <c r="F80" t="s">
        <v>909</v>
      </c>
      <c r="G80" t="s">
        <v>35</v>
      </c>
      <c r="H80" t="s">
        <v>36</v>
      </c>
      <c r="I80" t="s">
        <v>37</v>
      </c>
      <c r="J80" t="s">
        <v>38</v>
      </c>
      <c r="K80" t="s">
        <v>39</v>
      </c>
      <c r="L80">
        <v>6</v>
      </c>
      <c r="M80" t="s">
        <v>40</v>
      </c>
      <c r="N80">
        <v>20</v>
      </c>
      <c r="O80" t="s">
        <v>340</v>
      </c>
      <c r="P80" t="s">
        <v>341</v>
      </c>
      <c r="Q80" t="s">
        <v>342</v>
      </c>
      <c r="R80" t="s">
        <v>902</v>
      </c>
      <c r="S80">
        <v>2000</v>
      </c>
      <c r="T80" t="s">
        <v>121</v>
      </c>
      <c r="U80">
        <v>2181</v>
      </c>
      <c r="V80" t="s">
        <v>300</v>
      </c>
      <c r="W80">
        <v>0</v>
      </c>
      <c r="X80" t="s">
        <v>46</v>
      </c>
      <c r="Y80" s="1">
        <v>1978500</v>
      </c>
      <c r="Z80" s="1">
        <v>2000000</v>
      </c>
      <c r="AA80" s="1">
        <v>3605720</v>
      </c>
      <c r="AB80" s="1">
        <v>3532640</v>
      </c>
      <c r="AC80" s="1">
        <v>3519640</v>
      </c>
      <c r="AD80" s="1">
        <v>3519640</v>
      </c>
      <c r="AE80" s="1">
        <v>3519640</v>
      </c>
      <c r="AF80" s="32">
        <f t="shared" si="10"/>
        <v>-1627220</v>
      </c>
      <c r="AG80" s="1">
        <v>0</v>
      </c>
      <c r="AH80" s="1">
        <v>0</v>
      </c>
      <c r="AI80" s="1">
        <v>0</v>
      </c>
      <c r="AJ80" s="1">
        <v>21500</v>
      </c>
      <c r="AK80" s="1">
        <v>-21500</v>
      </c>
      <c r="AL80" s="1">
        <v>5464942.6500000004</v>
      </c>
      <c r="AM80" s="1">
        <f t="shared" si="12"/>
        <v>3486442.6500000004</v>
      </c>
      <c r="AN80" s="1"/>
      <c r="AO80" s="1">
        <v>0</v>
      </c>
      <c r="AP80" s="1">
        <v>800000</v>
      </c>
      <c r="AQ80" s="1">
        <v>4000000</v>
      </c>
      <c r="AR80" s="1">
        <f t="shared" si="13"/>
        <v>4800000</v>
      </c>
      <c r="AS80" s="1">
        <f t="shared" si="14"/>
        <v>6778500</v>
      </c>
      <c r="AT80" s="39">
        <f t="shared" si="15"/>
        <v>3172780</v>
      </c>
      <c r="AU80" s="39"/>
      <c r="AV80" s="39">
        <f t="shared" si="16"/>
        <v>6778500</v>
      </c>
      <c r="AW80" s="8" t="s">
        <v>604</v>
      </c>
      <c r="AX80" t="s">
        <v>848</v>
      </c>
    </row>
    <row r="81" spans="1:50" x14ac:dyDescent="0.25">
      <c r="A81" t="str">
        <f t="shared" si="11"/>
        <v>1.1-00-2408_24741025_2421810</v>
      </c>
      <c r="B81" t="s">
        <v>148</v>
      </c>
      <c r="C81" t="s">
        <v>149</v>
      </c>
      <c r="D81" t="s">
        <v>109</v>
      </c>
      <c r="E81" t="s">
        <v>906</v>
      </c>
      <c r="F81" t="s">
        <v>910</v>
      </c>
      <c r="G81" t="s">
        <v>110</v>
      </c>
      <c r="H81" t="s">
        <v>111</v>
      </c>
      <c r="I81" t="s">
        <v>112</v>
      </c>
      <c r="J81" t="s">
        <v>113</v>
      </c>
      <c r="K81" t="s">
        <v>114</v>
      </c>
      <c r="L81">
        <v>7</v>
      </c>
      <c r="M81" t="s">
        <v>115</v>
      </c>
      <c r="N81">
        <v>41</v>
      </c>
      <c r="O81" t="s">
        <v>120</v>
      </c>
      <c r="P81" t="s">
        <v>117</v>
      </c>
      <c r="Q81" t="s">
        <v>118</v>
      </c>
      <c r="R81" t="s">
        <v>902</v>
      </c>
      <c r="S81">
        <v>2000</v>
      </c>
      <c r="T81" t="s">
        <v>121</v>
      </c>
      <c r="U81">
        <v>2181</v>
      </c>
      <c r="V81" t="s">
        <v>300</v>
      </c>
      <c r="W81">
        <v>0</v>
      </c>
      <c r="X81" t="s">
        <v>46</v>
      </c>
      <c r="Y81" s="1">
        <v>60000</v>
      </c>
      <c r="Z81" s="1">
        <v>0</v>
      </c>
      <c r="AA81" s="1">
        <v>56372.37</v>
      </c>
      <c r="AB81" s="1">
        <v>56372.37</v>
      </c>
      <c r="AC81" s="1">
        <v>56372.37</v>
      </c>
      <c r="AD81" s="1">
        <v>56372.37</v>
      </c>
      <c r="AE81" s="1">
        <v>56372.37</v>
      </c>
      <c r="AF81" s="32">
        <f t="shared" si="10"/>
        <v>3627.6299999999974</v>
      </c>
      <c r="AG81" s="1">
        <v>0</v>
      </c>
      <c r="AH81" s="1">
        <v>60000</v>
      </c>
      <c r="AI81" s="1">
        <v>0</v>
      </c>
      <c r="AJ81" s="1">
        <v>0</v>
      </c>
      <c r="AK81" s="1">
        <v>60000</v>
      </c>
      <c r="AL81" s="1">
        <v>0</v>
      </c>
      <c r="AM81" s="1">
        <f t="shared" si="12"/>
        <v>-60000</v>
      </c>
      <c r="AN81" s="1"/>
      <c r="AO81" s="1">
        <v>0</v>
      </c>
      <c r="AP81" s="1"/>
      <c r="AQ81" s="1"/>
      <c r="AR81" s="1">
        <f t="shared" si="13"/>
        <v>0</v>
      </c>
      <c r="AS81" s="1">
        <f t="shared" si="14"/>
        <v>60000</v>
      </c>
      <c r="AT81" s="39">
        <f t="shared" si="15"/>
        <v>3627.6299999999974</v>
      </c>
      <c r="AU81" s="39"/>
      <c r="AV81" s="39">
        <f t="shared" si="16"/>
        <v>60000</v>
      </c>
      <c r="AW81" s="8" t="s">
        <v>604</v>
      </c>
      <c r="AX81" t="s">
        <v>604</v>
      </c>
    </row>
    <row r="82" spans="1:50" x14ac:dyDescent="0.25">
      <c r="A82" t="str">
        <f t="shared" si="11"/>
        <v>1.1-00-2410_24448030_2422110</v>
      </c>
      <c r="B82" t="s">
        <v>148</v>
      </c>
      <c r="C82" t="s">
        <v>149</v>
      </c>
      <c r="D82" t="s">
        <v>266</v>
      </c>
      <c r="E82" t="s">
        <v>907</v>
      </c>
      <c r="F82" t="s">
        <v>267</v>
      </c>
      <c r="G82" t="s">
        <v>267</v>
      </c>
      <c r="H82" t="s">
        <v>51</v>
      </c>
      <c r="I82" t="s">
        <v>52</v>
      </c>
      <c r="J82" t="s">
        <v>289</v>
      </c>
      <c r="K82" t="s">
        <v>290</v>
      </c>
      <c r="L82">
        <v>4</v>
      </c>
      <c r="M82" t="s">
        <v>291</v>
      </c>
      <c r="N82">
        <v>48</v>
      </c>
      <c r="O82" t="s">
        <v>292</v>
      </c>
      <c r="P82" t="s">
        <v>293</v>
      </c>
      <c r="Q82" t="s">
        <v>294</v>
      </c>
      <c r="R82" t="s">
        <v>902</v>
      </c>
      <c r="S82">
        <v>2000</v>
      </c>
      <c r="T82" t="s">
        <v>121</v>
      </c>
      <c r="U82">
        <v>2211</v>
      </c>
      <c r="V82" t="s">
        <v>226</v>
      </c>
      <c r="W82">
        <v>0</v>
      </c>
      <c r="X82" t="s">
        <v>46</v>
      </c>
      <c r="Y82" s="1">
        <v>600000</v>
      </c>
      <c r="Z82" s="1">
        <v>0</v>
      </c>
      <c r="AA82" s="1">
        <v>0</v>
      </c>
      <c r="AB82" s="1">
        <v>0</v>
      </c>
      <c r="AC82" s="1">
        <v>0</v>
      </c>
      <c r="AD82" s="1">
        <v>0</v>
      </c>
      <c r="AE82" s="1">
        <v>0</v>
      </c>
      <c r="AF82" s="1">
        <f t="shared" si="10"/>
        <v>600000</v>
      </c>
      <c r="AG82">
        <v>0</v>
      </c>
      <c r="AH82" s="1">
        <v>600000</v>
      </c>
      <c r="AI82">
        <v>0</v>
      </c>
      <c r="AJ82">
        <v>0</v>
      </c>
      <c r="AK82" s="1">
        <v>600000</v>
      </c>
      <c r="AL82" s="1">
        <v>0</v>
      </c>
      <c r="AM82" s="1">
        <f t="shared" si="12"/>
        <v>-600000</v>
      </c>
      <c r="AN82" s="1"/>
      <c r="AO82" s="1">
        <v>0</v>
      </c>
      <c r="AP82" s="1"/>
      <c r="AQ82" s="1"/>
      <c r="AR82" s="1">
        <f t="shared" si="13"/>
        <v>0</v>
      </c>
      <c r="AS82" s="1">
        <f t="shared" si="14"/>
        <v>600000</v>
      </c>
      <c r="AT82" s="39">
        <f t="shared" si="15"/>
        <v>600000</v>
      </c>
      <c r="AU82" s="39"/>
      <c r="AV82" s="39">
        <f t="shared" si="16"/>
        <v>600000</v>
      </c>
      <c r="AW82" s="8" t="s">
        <v>604</v>
      </c>
    </row>
    <row r="83" spans="1:50" x14ac:dyDescent="0.25">
      <c r="A83" t="str">
        <f t="shared" si="11"/>
        <v>1.1-00-2401_2452002_2422110</v>
      </c>
      <c r="B83" t="s">
        <v>148</v>
      </c>
      <c r="C83" t="s">
        <v>149</v>
      </c>
      <c r="D83" t="s">
        <v>34</v>
      </c>
      <c r="E83" t="s">
        <v>906</v>
      </c>
      <c r="F83" t="s">
        <v>909</v>
      </c>
      <c r="G83" t="s">
        <v>35</v>
      </c>
      <c r="H83" t="s">
        <v>51</v>
      </c>
      <c r="I83" t="s">
        <v>52</v>
      </c>
      <c r="J83" t="s">
        <v>351</v>
      </c>
      <c r="K83" t="s">
        <v>352</v>
      </c>
      <c r="L83">
        <v>5</v>
      </c>
      <c r="M83" t="s">
        <v>276</v>
      </c>
      <c r="N83">
        <v>2</v>
      </c>
      <c r="O83" t="s">
        <v>362</v>
      </c>
      <c r="P83" t="s">
        <v>363</v>
      </c>
      <c r="Q83" t="s">
        <v>364</v>
      </c>
      <c r="R83" t="s">
        <v>902</v>
      </c>
      <c r="S83">
        <v>2000</v>
      </c>
      <c r="T83" t="s">
        <v>121</v>
      </c>
      <c r="U83">
        <v>2211</v>
      </c>
      <c r="V83" t="s">
        <v>226</v>
      </c>
      <c r="W83">
        <v>0</v>
      </c>
      <c r="X83" t="s">
        <v>46</v>
      </c>
      <c r="Y83" s="1">
        <v>0</v>
      </c>
      <c r="Z83" s="1">
        <v>100000</v>
      </c>
      <c r="AA83" s="1">
        <v>0</v>
      </c>
      <c r="AB83" s="1">
        <v>0</v>
      </c>
      <c r="AC83" s="1">
        <v>0</v>
      </c>
      <c r="AD83" s="1">
        <v>0</v>
      </c>
      <c r="AE83" s="1">
        <v>0</v>
      </c>
      <c r="AF83" s="32">
        <f t="shared" si="10"/>
        <v>0</v>
      </c>
      <c r="AG83" s="1">
        <v>0</v>
      </c>
      <c r="AH83" s="1">
        <v>0</v>
      </c>
      <c r="AI83" s="1">
        <v>0</v>
      </c>
      <c r="AJ83" s="1">
        <v>100000</v>
      </c>
      <c r="AK83" s="1">
        <v>-100000</v>
      </c>
      <c r="AL83" s="1">
        <v>0</v>
      </c>
      <c r="AM83" s="1">
        <v>0</v>
      </c>
      <c r="AN83" s="1"/>
      <c r="AO83" s="1">
        <v>0</v>
      </c>
      <c r="AP83" s="1">
        <v>200000</v>
      </c>
      <c r="AQ83" s="1"/>
      <c r="AR83" s="1">
        <f t="shared" si="13"/>
        <v>200000</v>
      </c>
      <c r="AS83" s="1">
        <f t="shared" si="14"/>
        <v>200000</v>
      </c>
      <c r="AT83" s="39">
        <f t="shared" si="15"/>
        <v>200000</v>
      </c>
      <c r="AU83" s="39"/>
      <c r="AV83" s="39">
        <f t="shared" si="16"/>
        <v>200000</v>
      </c>
      <c r="AW83" s="8" t="s">
        <v>616</v>
      </c>
      <c r="AX83" t="s">
        <v>604</v>
      </c>
    </row>
    <row r="84" spans="1:50" x14ac:dyDescent="0.25">
      <c r="A84" t="str">
        <f t="shared" si="11"/>
        <v>1.1-00-2401_2466006_2422110</v>
      </c>
      <c r="B84" t="s">
        <v>148</v>
      </c>
      <c r="C84" t="s">
        <v>149</v>
      </c>
      <c r="D84" t="s">
        <v>34</v>
      </c>
      <c r="E84" t="s">
        <v>906</v>
      </c>
      <c r="F84" t="s">
        <v>909</v>
      </c>
      <c r="G84" t="s">
        <v>35</v>
      </c>
      <c r="H84" t="s">
        <v>405</v>
      </c>
      <c r="I84" t="s">
        <v>406</v>
      </c>
      <c r="J84" t="s">
        <v>351</v>
      </c>
      <c r="K84" t="s">
        <v>352</v>
      </c>
      <c r="L84">
        <v>6</v>
      </c>
      <c r="M84" t="s">
        <v>40</v>
      </c>
      <c r="N84">
        <v>6</v>
      </c>
      <c r="O84" t="s">
        <v>407</v>
      </c>
      <c r="P84" t="s">
        <v>408</v>
      </c>
      <c r="Q84" t="s">
        <v>409</v>
      </c>
      <c r="R84" t="s">
        <v>902</v>
      </c>
      <c r="S84">
        <v>2000</v>
      </c>
      <c r="T84" t="s">
        <v>121</v>
      </c>
      <c r="U84" s="14">
        <v>2211</v>
      </c>
      <c r="V84" s="14" t="s">
        <v>226</v>
      </c>
      <c r="W84">
        <v>0</v>
      </c>
      <c r="X84" t="s">
        <v>46</v>
      </c>
      <c r="Y84" s="1">
        <v>0</v>
      </c>
      <c r="Z84" s="1">
        <v>0</v>
      </c>
      <c r="AA84" s="1">
        <v>0</v>
      </c>
      <c r="AB84" s="1">
        <v>0</v>
      </c>
      <c r="AC84" s="1">
        <v>0</v>
      </c>
      <c r="AD84" s="1">
        <v>0</v>
      </c>
      <c r="AE84" s="1">
        <v>0</v>
      </c>
      <c r="AF84" s="32">
        <f t="shared" ref="AF84:AF109" si="17">Y84-AA84</f>
        <v>0</v>
      </c>
      <c r="AG84" s="1">
        <v>0</v>
      </c>
      <c r="AH84" s="1">
        <v>0</v>
      </c>
      <c r="AI84" s="1">
        <v>0</v>
      </c>
      <c r="AJ84" s="1">
        <v>0</v>
      </c>
      <c r="AK84" s="1">
        <v>0</v>
      </c>
      <c r="AL84" s="1">
        <v>100000</v>
      </c>
      <c r="AM84" s="1">
        <f t="shared" ref="AM84:AM115" si="18">AL84-Y84</f>
        <v>100000</v>
      </c>
      <c r="AN84" s="1"/>
      <c r="AO84" s="1">
        <v>0</v>
      </c>
      <c r="AP84" s="1">
        <v>100000</v>
      </c>
      <c r="AQ84" s="1"/>
      <c r="AR84" s="1">
        <f t="shared" si="13"/>
        <v>100000</v>
      </c>
      <c r="AS84" s="1">
        <f t="shared" si="14"/>
        <v>100000</v>
      </c>
      <c r="AT84" s="39">
        <f t="shared" si="15"/>
        <v>100000</v>
      </c>
      <c r="AU84" s="39"/>
      <c r="AV84" s="39">
        <f t="shared" si="16"/>
        <v>100000</v>
      </c>
      <c r="AW84" s="8" t="s">
        <v>604</v>
      </c>
      <c r="AX84" t="s">
        <v>841</v>
      </c>
    </row>
    <row r="85" spans="1:50" x14ac:dyDescent="0.25">
      <c r="A85" t="str">
        <f t="shared" si="11"/>
        <v>1.1-00-2402_24311009_2422110</v>
      </c>
      <c r="B85" t="s">
        <v>148</v>
      </c>
      <c r="C85" t="s">
        <v>149</v>
      </c>
      <c r="D85" t="s">
        <v>83</v>
      </c>
      <c r="E85" t="s">
        <v>906</v>
      </c>
      <c r="F85" t="s">
        <v>910</v>
      </c>
      <c r="G85" t="s">
        <v>84</v>
      </c>
      <c r="H85" t="s">
        <v>51</v>
      </c>
      <c r="I85" t="s">
        <v>52</v>
      </c>
      <c r="J85" t="s">
        <v>85</v>
      </c>
      <c r="K85" t="s">
        <v>86</v>
      </c>
      <c r="L85">
        <v>3</v>
      </c>
      <c r="M85" t="s">
        <v>87</v>
      </c>
      <c r="N85">
        <v>11</v>
      </c>
      <c r="O85" t="s">
        <v>224</v>
      </c>
      <c r="P85" t="s">
        <v>89</v>
      </c>
      <c r="Q85" t="s">
        <v>90</v>
      </c>
      <c r="R85" t="s">
        <v>902</v>
      </c>
      <c r="S85">
        <v>2000</v>
      </c>
      <c r="T85" t="s">
        <v>121</v>
      </c>
      <c r="U85">
        <v>2211</v>
      </c>
      <c r="V85" t="s">
        <v>226</v>
      </c>
      <c r="W85">
        <v>0</v>
      </c>
      <c r="X85" t="s">
        <v>46</v>
      </c>
      <c r="Y85" s="1">
        <v>300000</v>
      </c>
      <c r="Z85" s="1">
        <v>150000</v>
      </c>
      <c r="AA85" s="1">
        <v>109755.55</v>
      </c>
      <c r="AB85" s="1">
        <v>109755.55</v>
      </c>
      <c r="AC85" s="1">
        <v>109755.55</v>
      </c>
      <c r="AD85" s="1">
        <v>109755.55</v>
      </c>
      <c r="AE85" s="1">
        <v>109755.55</v>
      </c>
      <c r="AF85" s="32">
        <f t="shared" si="17"/>
        <v>190244.45</v>
      </c>
      <c r="AG85" s="1">
        <v>0</v>
      </c>
      <c r="AH85" s="1">
        <v>150000</v>
      </c>
      <c r="AI85" s="1">
        <v>0</v>
      </c>
      <c r="AJ85" s="1">
        <v>0</v>
      </c>
      <c r="AK85" s="1">
        <v>150000</v>
      </c>
      <c r="AL85" s="1">
        <v>300000</v>
      </c>
      <c r="AM85" s="1">
        <f t="shared" si="18"/>
        <v>0</v>
      </c>
      <c r="AN85" s="1"/>
      <c r="AO85" s="1">
        <v>0</v>
      </c>
      <c r="AP85" s="1"/>
      <c r="AQ85" s="1"/>
      <c r="AR85" s="1">
        <f t="shared" si="13"/>
        <v>0</v>
      </c>
      <c r="AS85" s="1">
        <f t="shared" si="14"/>
        <v>300000</v>
      </c>
      <c r="AT85" s="39">
        <f t="shared" si="15"/>
        <v>190244.45</v>
      </c>
      <c r="AU85" s="39"/>
      <c r="AV85" s="39">
        <f t="shared" si="16"/>
        <v>300000</v>
      </c>
      <c r="AW85" s="8" t="s">
        <v>621</v>
      </c>
      <c r="AX85" t="s">
        <v>604</v>
      </c>
    </row>
    <row r="86" spans="1:50" x14ac:dyDescent="0.25">
      <c r="A86" t="str">
        <f t="shared" si="11"/>
        <v>1.1-00-2403_24117011_2422110</v>
      </c>
      <c r="B86" t="s">
        <v>148</v>
      </c>
      <c r="C86" t="s">
        <v>149</v>
      </c>
      <c r="D86" t="s">
        <v>305</v>
      </c>
      <c r="E86" t="s">
        <v>906</v>
      </c>
      <c r="F86" t="s">
        <v>909</v>
      </c>
      <c r="G86" t="s">
        <v>306</v>
      </c>
      <c r="H86" t="s">
        <v>307</v>
      </c>
      <c r="I86" t="s">
        <v>308</v>
      </c>
      <c r="J86" t="s">
        <v>309</v>
      </c>
      <c r="K86" t="s">
        <v>310</v>
      </c>
      <c r="L86">
        <v>1</v>
      </c>
      <c r="M86" t="s">
        <v>190</v>
      </c>
      <c r="N86">
        <v>17</v>
      </c>
      <c r="O86" t="s">
        <v>311</v>
      </c>
      <c r="P86" t="s">
        <v>312</v>
      </c>
      <c r="Q86" t="s">
        <v>313</v>
      </c>
      <c r="R86" t="s">
        <v>902</v>
      </c>
      <c r="S86">
        <v>2000</v>
      </c>
      <c r="T86" t="s">
        <v>121</v>
      </c>
      <c r="U86">
        <v>2211</v>
      </c>
      <c r="V86" t="s">
        <v>226</v>
      </c>
      <c r="W86">
        <v>0</v>
      </c>
      <c r="X86" t="s">
        <v>46</v>
      </c>
      <c r="Y86" s="1">
        <v>25000</v>
      </c>
      <c r="Z86" s="1">
        <v>25000</v>
      </c>
      <c r="AA86" s="1">
        <v>0</v>
      </c>
      <c r="AB86" s="1">
        <v>0</v>
      </c>
      <c r="AC86" s="1">
        <v>0</v>
      </c>
      <c r="AD86" s="1">
        <v>0</v>
      </c>
      <c r="AE86" s="1">
        <v>0</v>
      </c>
      <c r="AF86" s="32">
        <f t="shared" si="17"/>
        <v>25000</v>
      </c>
      <c r="AG86" s="1">
        <v>0</v>
      </c>
      <c r="AH86" s="1">
        <v>0</v>
      </c>
      <c r="AI86" s="1">
        <v>0</v>
      </c>
      <c r="AJ86" s="1">
        <v>0</v>
      </c>
      <c r="AK86" s="1">
        <v>0</v>
      </c>
      <c r="AL86" s="1">
        <v>85000</v>
      </c>
      <c r="AM86" s="1">
        <f t="shared" si="18"/>
        <v>60000</v>
      </c>
      <c r="AN86" s="1"/>
      <c r="AO86" s="1">
        <v>0</v>
      </c>
      <c r="AP86" s="1">
        <v>60000</v>
      </c>
      <c r="AQ86" s="1"/>
      <c r="AR86" s="1">
        <f t="shared" si="13"/>
        <v>60000</v>
      </c>
      <c r="AS86" s="1">
        <f t="shared" si="14"/>
        <v>85000</v>
      </c>
      <c r="AT86" s="39">
        <f t="shared" si="15"/>
        <v>85000</v>
      </c>
      <c r="AU86" s="39"/>
      <c r="AV86" s="39">
        <f t="shared" si="16"/>
        <v>85000</v>
      </c>
      <c r="AW86" s="8" t="s">
        <v>622</v>
      </c>
      <c r="AX86" t="s">
        <v>849</v>
      </c>
    </row>
    <row r="87" spans="1:50" x14ac:dyDescent="0.25">
      <c r="A87" t="str">
        <f t="shared" si="11"/>
        <v>1.1-00-2404_24618012_2422110</v>
      </c>
      <c r="B87" t="s">
        <v>148</v>
      </c>
      <c r="C87" t="s">
        <v>149</v>
      </c>
      <c r="D87" t="s">
        <v>34</v>
      </c>
      <c r="E87" t="s">
        <v>906</v>
      </c>
      <c r="F87" t="s">
        <v>909</v>
      </c>
      <c r="G87" t="s">
        <v>35</v>
      </c>
      <c r="H87" t="s">
        <v>36</v>
      </c>
      <c r="I87" t="s">
        <v>37</v>
      </c>
      <c r="J87" t="s">
        <v>38</v>
      </c>
      <c r="K87" t="s">
        <v>39</v>
      </c>
      <c r="L87">
        <v>6</v>
      </c>
      <c r="M87" t="s">
        <v>40</v>
      </c>
      <c r="N87">
        <v>18</v>
      </c>
      <c r="O87" t="s">
        <v>319</v>
      </c>
      <c r="P87" t="s">
        <v>320</v>
      </c>
      <c r="Q87" t="s">
        <v>321</v>
      </c>
      <c r="R87" t="s">
        <v>902</v>
      </c>
      <c r="S87">
        <v>2000</v>
      </c>
      <c r="T87" t="s">
        <v>121</v>
      </c>
      <c r="U87">
        <v>2211</v>
      </c>
      <c r="V87" t="s">
        <v>226</v>
      </c>
      <c r="W87">
        <v>0</v>
      </c>
      <c r="X87" t="s">
        <v>46</v>
      </c>
      <c r="Y87" s="1">
        <v>20636</v>
      </c>
      <c r="Z87" s="1">
        <v>2545</v>
      </c>
      <c r="AA87" s="1">
        <v>20634.78</v>
      </c>
      <c r="AB87" s="1">
        <v>20634.78</v>
      </c>
      <c r="AC87" s="1">
        <v>20634.78</v>
      </c>
      <c r="AD87" s="1">
        <v>20634.78</v>
      </c>
      <c r="AE87" s="1">
        <v>20634.78</v>
      </c>
      <c r="AF87" s="32">
        <f t="shared" si="17"/>
        <v>1.2200000000011642</v>
      </c>
      <c r="AG87" s="1">
        <v>0</v>
      </c>
      <c r="AH87" s="1">
        <v>18091</v>
      </c>
      <c r="AI87" s="1">
        <v>0</v>
      </c>
      <c r="AJ87" s="1">
        <v>0</v>
      </c>
      <c r="AK87" s="1">
        <v>18091</v>
      </c>
      <c r="AL87" s="1">
        <v>2545</v>
      </c>
      <c r="AM87" s="1">
        <f t="shared" si="18"/>
        <v>-18091</v>
      </c>
      <c r="AN87" s="1"/>
      <c r="AO87" s="1">
        <v>0</v>
      </c>
      <c r="AP87" s="1">
        <v>20000</v>
      </c>
      <c r="AQ87" s="1"/>
      <c r="AR87" s="1">
        <f t="shared" si="13"/>
        <v>20000</v>
      </c>
      <c r="AS87" s="1">
        <f t="shared" si="14"/>
        <v>40636</v>
      </c>
      <c r="AT87" s="39">
        <f t="shared" si="15"/>
        <v>20001.22</v>
      </c>
      <c r="AU87" s="39"/>
      <c r="AV87" s="39">
        <f t="shared" si="16"/>
        <v>40636</v>
      </c>
      <c r="AW87" s="8" t="s">
        <v>604</v>
      </c>
      <c r="AX87" t="s">
        <v>604</v>
      </c>
    </row>
    <row r="88" spans="1:50" x14ac:dyDescent="0.25">
      <c r="A88" t="str">
        <f t="shared" si="11"/>
        <v>1.1-00-2405_24621015_2422110</v>
      </c>
      <c r="B88" t="s">
        <v>148</v>
      </c>
      <c r="C88" t="s">
        <v>149</v>
      </c>
      <c r="D88" t="s">
        <v>34</v>
      </c>
      <c r="E88" t="s">
        <v>906</v>
      </c>
      <c r="F88" t="s">
        <v>909</v>
      </c>
      <c r="G88" t="s">
        <v>35</v>
      </c>
      <c r="H88" t="s">
        <v>51</v>
      </c>
      <c r="I88" t="s">
        <v>52</v>
      </c>
      <c r="J88" t="s">
        <v>53</v>
      </c>
      <c r="K88" t="s">
        <v>54</v>
      </c>
      <c r="L88">
        <v>6</v>
      </c>
      <c r="M88" t="s">
        <v>40</v>
      </c>
      <c r="N88">
        <v>21</v>
      </c>
      <c r="O88" t="s">
        <v>55</v>
      </c>
      <c r="P88" t="s">
        <v>56</v>
      </c>
      <c r="Q88" t="s">
        <v>57</v>
      </c>
      <c r="R88" t="s">
        <v>902</v>
      </c>
      <c r="S88">
        <v>2000</v>
      </c>
      <c r="T88" t="s">
        <v>121</v>
      </c>
      <c r="U88">
        <v>2211</v>
      </c>
      <c r="V88" t="s">
        <v>226</v>
      </c>
      <c r="W88">
        <v>0</v>
      </c>
      <c r="X88" t="s">
        <v>46</v>
      </c>
      <c r="Y88" s="1">
        <v>342574</v>
      </c>
      <c r="Z88" s="1">
        <v>200000</v>
      </c>
      <c r="AA88" s="1">
        <v>338174</v>
      </c>
      <c r="AB88" s="1">
        <v>338174</v>
      </c>
      <c r="AC88" s="1">
        <v>93598.399999999994</v>
      </c>
      <c r="AD88" s="1">
        <v>93598.399999999994</v>
      </c>
      <c r="AE88" s="1">
        <v>93598.399999999994</v>
      </c>
      <c r="AF88" s="32">
        <f t="shared" si="17"/>
        <v>4400</v>
      </c>
      <c r="AG88" s="1">
        <v>0</v>
      </c>
      <c r="AH88" s="1">
        <v>142574</v>
      </c>
      <c r="AI88" s="1">
        <v>0</v>
      </c>
      <c r="AJ88" s="1">
        <v>0</v>
      </c>
      <c r="AK88" s="1">
        <v>142574</v>
      </c>
      <c r="AL88" s="1">
        <v>332000</v>
      </c>
      <c r="AM88" s="1">
        <f t="shared" si="18"/>
        <v>-10574</v>
      </c>
      <c r="AN88" s="1"/>
      <c r="AO88" s="1">
        <v>0</v>
      </c>
      <c r="AP88" s="1"/>
      <c r="AQ88" s="1"/>
      <c r="AR88" s="1">
        <f t="shared" si="13"/>
        <v>0</v>
      </c>
      <c r="AS88" s="1">
        <f t="shared" si="14"/>
        <v>342574</v>
      </c>
      <c r="AT88" s="39">
        <f t="shared" si="15"/>
        <v>4400</v>
      </c>
      <c r="AU88" s="39"/>
      <c r="AV88" s="39">
        <f t="shared" si="16"/>
        <v>342574</v>
      </c>
      <c r="AW88" s="8" t="s">
        <v>604</v>
      </c>
      <c r="AX88" t="s">
        <v>604</v>
      </c>
    </row>
    <row r="89" spans="1:50" x14ac:dyDescent="0.25">
      <c r="A89" t="str">
        <f t="shared" si="11"/>
        <v>1.1-00-2408_24741025_2422110</v>
      </c>
      <c r="B89" t="s">
        <v>148</v>
      </c>
      <c r="C89" t="s">
        <v>149</v>
      </c>
      <c r="D89" t="s">
        <v>109</v>
      </c>
      <c r="E89" t="s">
        <v>906</v>
      </c>
      <c r="F89" t="s">
        <v>910</v>
      </c>
      <c r="G89" t="s">
        <v>110</v>
      </c>
      <c r="H89" t="s">
        <v>111</v>
      </c>
      <c r="I89" t="s">
        <v>112</v>
      </c>
      <c r="J89" t="s">
        <v>113</v>
      </c>
      <c r="K89" t="s">
        <v>114</v>
      </c>
      <c r="L89">
        <v>7</v>
      </c>
      <c r="M89" t="s">
        <v>115</v>
      </c>
      <c r="N89">
        <v>41</v>
      </c>
      <c r="O89" t="s">
        <v>120</v>
      </c>
      <c r="P89" t="s">
        <v>117</v>
      </c>
      <c r="Q89" t="s">
        <v>118</v>
      </c>
      <c r="R89" t="s">
        <v>902</v>
      </c>
      <c r="S89">
        <v>2000</v>
      </c>
      <c r="T89" t="s">
        <v>121</v>
      </c>
      <c r="U89">
        <v>2211</v>
      </c>
      <c r="V89" t="s">
        <v>226</v>
      </c>
      <c r="W89">
        <v>0</v>
      </c>
      <c r="X89" t="s">
        <v>46</v>
      </c>
      <c r="Y89" s="1">
        <v>390000</v>
      </c>
      <c r="Z89" s="1">
        <v>390000</v>
      </c>
      <c r="AA89" s="1">
        <v>350836.2</v>
      </c>
      <c r="AB89" s="1">
        <v>350836.2</v>
      </c>
      <c r="AC89" s="1">
        <v>163264.20000000001</v>
      </c>
      <c r="AD89" s="1">
        <v>147952.20000000001</v>
      </c>
      <c r="AE89" s="1">
        <v>147952.20000000001</v>
      </c>
      <c r="AF89" s="32">
        <f t="shared" si="17"/>
        <v>39163.799999999988</v>
      </c>
      <c r="AG89" s="1">
        <v>0</v>
      </c>
      <c r="AH89" s="1">
        <v>0</v>
      </c>
      <c r="AI89" s="1">
        <v>0</v>
      </c>
      <c r="AJ89" s="1">
        <v>0</v>
      </c>
      <c r="AK89" s="1">
        <v>0</v>
      </c>
      <c r="AL89" s="1">
        <v>390000</v>
      </c>
      <c r="AM89" s="1">
        <f t="shared" si="18"/>
        <v>0</v>
      </c>
      <c r="AN89" s="1"/>
      <c r="AO89" s="1">
        <v>0</v>
      </c>
      <c r="AP89" s="1"/>
      <c r="AQ89" s="1"/>
      <c r="AR89" s="1">
        <f t="shared" si="13"/>
        <v>0</v>
      </c>
      <c r="AS89" s="1">
        <f t="shared" si="14"/>
        <v>390000</v>
      </c>
      <c r="AT89" s="39">
        <f t="shared" si="15"/>
        <v>39163.799999999988</v>
      </c>
      <c r="AU89" s="39"/>
      <c r="AV89" s="39">
        <f t="shared" si="16"/>
        <v>390000</v>
      </c>
      <c r="AW89" s="8" t="s">
        <v>604</v>
      </c>
      <c r="AX89" t="s">
        <v>604</v>
      </c>
    </row>
    <row r="90" spans="1:50" x14ac:dyDescent="0.25">
      <c r="A90" t="str">
        <f t="shared" si="11"/>
        <v>1.1-00-2401_2455005_2422110</v>
      </c>
      <c r="B90" t="s">
        <v>148</v>
      </c>
      <c r="C90" t="s">
        <v>149</v>
      </c>
      <c r="D90" t="s">
        <v>34</v>
      </c>
      <c r="E90" t="s">
        <v>906</v>
      </c>
      <c r="F90" t="s">
        <v>909</v>
      </c>
      <c r="G90" t="s">
        <v>35</v>
      </c>
      <c r="H90" t="s">
        <v>51</v>
      </c>
      <c r="I90" t="s">
        <v>52</v>
      </c>
      <c r="J90" t="s">
        <v>351</v>
      </c>
      <c r="K90" t="s">
        <v>352</v>
      </c>
      <c r="L90">
        <v>5</v>
      </c>
      <c r="M90" t="s">
        <v>276</v>
      </c>
      <c r="N90">
        <v>5</v>
      </c>
      <c r="O90" t="s">
        <v>365</v>
      </c>
      <c r="P90" t="s">
        <v>366</v>
      </c>
      <c r="Q90" t="s">
        <v>367</v>
      </c>
      <c r="R90" t="s">
        <v>902</v>
      </c>
      <c r="S90">
        <v>2000</v>
      </c>
      <c r="T90" t="s">
        <v>121</v>
      </c>
      <c r="U90">
        <v>2211</v>
      </c>
      <c r="V90" t="s">
        <v>226</v>
      </c>
      <c r="W90">
        <v>0</v>
      </c>
      <c r="X90" t="s">
        <v>46</v>
      </c>
      <c r="Y90" s="1">
        <v>100000</v>
      </c>
      <c r="Z90" s="1">
        <v>0</v>
      </c>
      <c r="AA90" s="1">
        <v>46854.86</v>
      </c>
      <c r="AB90" s="1">
        <v>46854.86</v>
      </c>
      <c r="AC90" s="1">
        <v>36854.86</v>
      </c>
      <c r="AD90" s="1">
        <v>25928.55</v>
      </c>
      <c r="AE90" s="1">
        <v>25928.55</v>
      </c>
      <c r="AF90" s="32">
        <f t="shared" si="17"/>
        <v>53145.14</v>
      </c>
      <c r="AG90" s="1">
        <v>0</v>
      </c>
      <c r="AH90" s="1">
        <v>100000</v>
      </c>
      <c r="AI90" s="1">
        <v>0</v>
      </c>
      <c r="AJ90" s="1">
        <v>0</v>
      </c>
      <c r="AK90" s="1">
        <v>100000</v>
      </c>
      <c r="AL90" s="1">
        <v>300000</v>
      </c>
      <c r="AM90" s="1">
        <f t="shared" si="18"/>
        <v>200000</v>
      </c>
      <c r="AN90" s="1"/>
      <c r="AO90" s="1">
        <v>0</v>
      </c>
      <c r="AP90" s="1"/>
      <c r="AQ90" s="1"/>
      <c r="AR90" s="1">
        <f t="shared" si="13"/>
        <v>0</v>
      </c>
      <c r="AS90" s="1">
        <f t="shared" si="14"/>
        <v>100000</v>
      </c>
      <c r="AT90" s="39">
        <f t="shared" si="15"/>
        <v>53145.14</v>
      </c>
      <c r="AU90" s="39"/>
      <c r="AV90" s="39">
        <f t="shared" si="16"/>
        <v>100000</v>
      </c>
      <c r="AW90" s="8" t="s">
        <v>604</v>
      </c>
      <c r="AX90" t="s">
        <v>604</v>
      </c>
    </row>
    <row r="91" spans="1:50" x14ac:dyDescent="0.25">
      <c r="A91" t="str">
        <f t="shared" si="11"/>
        <v>1.1-00-2409_24842026_2422210</v>
      </c>
      <c r="B91" t="s">
        <v>148</v>
      </c>
      <c r="C91" t="s">
        <v>149</v>
      </c>
      <c r="D91" t="s">
        <v>150</v>
      </c>
      <c r="E91" t="s">
        <v>908</v>
      </c>
      <c r="F91" t="s">
        <v>917</v>
      </c>
      <c r="G91" t="s">
        <v>151</v>
      </c>
      <c r="H91" t="s">
        <v>51</v>
      </c>
      <c r="I91" t="s">
        <v>52</v>
      </c>
      <c r="J91" t="s">
        <v>154</v>
      </c>
      <c r="K91" t="s">
        <v>155</v>
      </c>
      <c r="L91">
        <v>8</v>
      </c>
      <c r="M91" t="s">
        <v>156</v>
      </c>
      <c r="N91">
        <v>42</v>
      </c>
      <c r="O91" t="s">
        <v>162</v>
      </c>
      <c r="P91" t="s">
        <v>163</v>
      </c>
      <c r="Q91" t="s">
        <v>164</v>
      </c>
      <c r="R91" t="s">
        <v>902</v>
      </c>
      <c r="S91">
        <v>2000</v>
      </c>
      <c r="T91" t="s">
        <v>121</v>
      </c>
      <c r="U91">
        <v>2221</v>
      </c>
      <c r="V91" t="s">
        <v>165</v>
      </c>
      <c r="W91">
        <v>0</v>
      </c>
      <c r="X91" t="s">
        <v>46</v>
      </c>
      <c r="Y91" s="1">
        <v>94500</v>
      </c>
      <c r="Z91" s="1">
        <v>96000</v>
      </c>
      <c r="AA91" s="1">
        <v>94500</v>
      </c>
      <c r="AB91" s="1">
        <v>94500</v>
      </c>
      <c r="AC91" s="1">
        <v>94500</v>
      </c>
      <c r="AD91" s="1">
        <v>94500</v>
      </c>
      <c r="AE91" s="1">
        <v>94500</v>
      </c>
      <c r="AF91" s="32">
        <f t="shared" si="17"/>
        <v>0</v>
      </c>
      <c r="AG91" s="1">
        <v>0</v>
      </c>
      <c r="AH91" s="1">
        <v>0</v>
      </c>
      <c r="AI91" s="1">
        <v>0</v>
      </c>
      <c r="AJ91" s="1">
        <v>1500</v>
      </c>
      <c r="AK91" s="1">
        <v>-1500</v>
      </c>
      <c r="AL91" s="1">
        <v>96000</v>
      </c>
      <c r="AM91" s="1">
        <f t="shared" si="18"/>
        <v>1500</v>
      </c>
      <c r="AN91" s="1"/>
      <c r="AO91" s="1">
        <v>0</v>
      </c>
      <c r="AP91" s="1"/>
      <c r="AQ91" s="1"/>
      <c r="AR91" s="1">
        <f t="shared" si="13"/>
        <v>0</v>
      </c>
      <c r="AS91" s="1">
        <f t="shared" si="14"/>
        <v>94500</v>
      </c>
      <c r="AT91" s="39">
        <f t="shared" si="15"/>
        <v>0</v>
      </c>
      <c r="AU91" s="39"/>
      <c r="AV91" s="39">
        <f t="shared" si="16"/>
        <v>94500</v>
      </c>
      <c r="AW91" s="8" t="s">
        <v>604</v>
      </c>
      <c r="AX91" t="s">
        <v>604</v>
      </c>
    </row>
    <row r="92" spans="1:50" x14ac:dyDescent="0.25">
      <c r="A92" t="str">
        <f t="shared" si="11"/>
        <v>1.1-00-2409_24343027_2422210</v>
      </c>
      <c r="B92" t="s">
        <v>148</v>
      </c>
      <c r="C92" t="s">
        <v>149</v>
      </c>
      <c r="D92" t="s">
        <v>34</v>
      </c>
      <c r="E92" t="s">
        <v>906</v>
      </c>
      <c r="F92" t="s">
        <v>909</v>
      </c>
      <c r="G92" t="s">
        <v>35</v>
      </c>
      <c r="H92" t="s">
        <v>51</v>
      </c>
      <c r="I92" t="s">
        <v>52</v>
      </c>
      <c r="J92" t="s">
        <v>154</v>
      </c>
      <c r="K92" t="s">
        <v>155</v>
      </c>
      <c r="L92">
        <v>3</v>
      </c>
      <c r="M92" t="s">
        <v>87</v>
      </c>
      <c r="N92">
        <v>43</v>
      </c>
      <c r="O92" t="s">
        <v>398</v>
      </c>
      <c r="P92" t="s">
        <v>399</v>
      </c>
      <c r="Q92" t="s">
        <v>400</v>
      </c>
      <c r="R92" t="s">
        <v>902</v>
      </c>
      <c r="S92">
        <v>2000</v>
      </c>
      <c r="T92" t="s">
        <v>121</v>
      </c>
      <c r="U92">
        <v>2221</v>
      </c>
      <c r="V92" t="s">
        <v>165</v>
      </c>
      <c r="W92">
        <v>0</v>
      </c>
      <c r="X92" t="s">
        <v>46</v>
      </c>
      <c r="Y92" s="1">
        <v>65337.55</v>
      </c>
      <c r="Z92" s="1">
        <v>70000</v>
      </c>
      <c r="AA92" s="1">
        <v>62000</v>
      </c>
      <c r="AB92" s="1">
        <v>62000</v>
      </c>
      <c r="AC92" s="1">
        <v>0</v>
      </c>
      <c r="AD92" s="1">
        <v>0</v>
      </c>
      <c r="AE92" s="1">
        <v>0</v>
      </c>
      <c r="AF92" s="32">
        <f t="shared" si="17"/>
        <v>3337.5500000000029</v>
      </c>
      <c r="AG92" s="1">
        <v>0</v>
      </c>
      <c r="AH92" s="1">
        <v>45337.55</v>
      </c>
      <c r="AI92" s="1">
        <v>0</v>
      </c>
      <c r="AJ92" s="1">
        <v>50000</v>
      </c>
      <c r="AK92" s="1">
        <v>-4662.45</v>
      </c>
      <c r="AL92" s="1">
        <v>70000</v>
      </c>
      <c r="AM92" s="1">
        <f t="shared" si="18"/>
        <v>4662.4499999999971</v>
      </c>
      <c r="AN92" s="1"/>
      <c r="AO92" s="1">
        <v>0</v>
      </c>
      <c r="AP92" s="1"/>
      <c r="AQ92" s="1"/>
      <c r="AR92" s="1">
        <f t="shared" si="13"/>
        <v>0</v>
      </c>
      <c r="AS92" s="1">
        <f t="shared" si="14"/>
        <v>65337.55</v>
      </c>
      <c r="AT92" s="39">
        <f t="shared" si="15"/>
        <v>3337.5500000000029</v>
      </c>
      <c r="AU92" s="39"/>
      <c r="AV92" s="39">
        <f t="shared" si="16"/>
        <v>65337.55</v>
      </c>
      <c r="AW92" s="8" t="s">
        <v>623</v>
      </c>
      <c r="AX92" t="s">
        <v>604</v>
      </c>
    </row>
    <row r="93" spans="1:50" x14ac:dyDescent="0.25">
      <c r="A93" t="str">
        <f t="shared" si="11"/>
        <v>1.1-00-2410_24448030_2422210</v>
      </c>
      <c r="B93" t="s">
        <v>148</v>
      </c>
      <c r="C93" t="s">
        <v>149</v>
      </c>
      <c r="D93" t="s">
        <v>266</v>
      </c>
      <c r="E93" t="s">
        <v>907</v>
      </c>
      <c r="F93" t="s">
        <v>267</v>
      </c>
      <c r="G93" t="s">
        <v>267</v>
      </c>
      <c r="H93" t="s">
        <v>51</v>
      </c>
      <c r="I93" t="s">
        <v>52</v>
      </c>
      <c r="J93" t="s">
        <v>289</v>
      </c>
      <c r="K93" t="s">
        <v>290</v>
      </c>
      <c r="L93">
        <v>4</v>
      </c>
      <c r="M93" t="s">
        <v>291</v>
      </c>
      <c r="N93">
        <v>48</v>
      </c>
      <c r="O93" t="s">
        <v>292</v>
      </c>
      <c r="P93" t="s">
        <v>293</v>
      </c>
      <c r="Q93" t="s">
        <v>294</v>
      </c>
      <c r="R93" t="s">
        <v>902</v>
      </c>
      <c r="S93">
        <v>2000</v>
      </c>
      <c r="T93" t="s">
        <v>121</v>
      </c>
      <c r="U93">
        <v>2221</v>
      </c>
      <c r="V93" t="s">
        <v>165</v>
      </c>
      <c r="W93">
        <v>0</v>
      </c>
      <c r="X93" t="s">
        <v>46</v>
      </c>
      <c r="Y93" s="1">
        <v>40000</v>
      </c>
      <c r="Z93" s="1">
        <v>40000</v>
      </c>
      <c r="AA93" s="1">
        <v>0</v>
      </c>
      <c r="AB93" s="1">
        <v>0</v>
      </c>
      <c r="AC93" s="1">
        <v>0</v>
      </c>
      <c r="AD93" s="1">
        <v>0</v>
      </c>
      <c r="AE93" s="1">
        <v>0</v>
      </c>
      <c r="AF93" s="32">
        <f t="shared" si="17"/>
        <v>40000</v>
      </c>
      <c r="AG93" s="1">
        <v>0</v>
      </c>
      <c r="AH93" s="1">
        <v>0</v>
      </c>
      <c r="AI93" s="1">
        <v>0</v>
      </c>
      <c r="AJ93" s="1">
        <v>0</v>
      </c>
      <c r="AK93" s="1">
        <v>0</v>
      </c>
      <c r="AL93" s="1">
        <v>40000</v>
      </c>
      <c r="AM93" s="1">
        <f t="shared" si="18"/>
        <v>0</v>
      </c>
      <c r="AN93" s="1"/>
      <c r="AO93" s="1">
        <v>0</v>
      </c>
      <c r="AP93" s="1"/>
      <c r="AQ93" s="1"/>
      <c r="AR93" s="1">
        <f t="shared" si="13"/>
        <v>0</v>
      </c>
      <c r="AS93" s="1">
        <f t="shared" si="14"/>
        <v>40000</v>
      </c>
      <c r="AT93" s="39">
        <f t="shared" si="15"/>
        <v>40000</v>
      </c>
      <c r="AU93" s="39"/>
      <c r="AV93" s="39">
        <f t="shared" si="16"/>
        <v>40000</v>
      </c>
      <c r="AW93" s="8" t="s">
        <v>616</v>
      </c>
      <c r="AX93" t="s">
        <v>604</v>
      </c>
    </row>
    <row r="94" spans="1:50" x14ac:dyDescent="0.25">
      <c r="A94" t="str">
        <f t="shared" si="11"/>
        <v>1.1-00-2417_24456037_2422210</v>
      </c>
      <c r="B94" t="s">
        <v>148</v>
      </c>
      <c r="C94" t="s">
        <v>149</v>
      </c>
      <c r="D94" t="s">
        <v>414</v>
      </c>
      <c r="E94" t="s">
        <v>907</v>
      </c>
      <c r="F94" t="s">
        <v>911</v>
      </c>
      <c r="G94" t="s">
        <v>415</v>
      </c>
      <c r="H94" t="s">
        <v>111</v>
      </c>
      <c r="I94" t="s">
        <v>112</v>
      </c>
      <c r="J94" t="s">
        <v>416</v>
      </c>
      <c r="K94" t="s">
        <v>417</v>
      </c>
      <c r="L94">
        <v>4</v>
      </c>
      <c r="M94" t="s">
        <v>291</v>
      </c>
      <c r="N94">
        <v>56</v>
      </c>
      <c r="O94" t="s">
        <v>418</v>
      </c>
      <c r="P94" t="s">
        <v>419</v>
      </c>
      <c r="Q94" t="s">
        <v>420</v>
      </c>
      <c r="R94" t="s">
        <v>902</v>
      </c>
      <c r="S94">
        <v>2000</v>
      </c>
      <c r="T94" t="s">
        <v>121</v>
      </c>
      <c r="U94">
        <v>2221</v>
      </c>
      <c r="V94" t="s">
        <v>165</v>
      </c>
      <c r="W94">
        <v>0</v>
      </c>
      <c r="X94" t="s">
        <v>46</v>
      </c>
      <c r="Y94" s="1">
        <v>420000</v>
      </c>
      <c r="Z94" s="1">
        <v>420000</v>
      </c>
      <c r="AA94" s="1">
        <v>307023</v>
      </c>
      <c r="AB94" s="1">
        <v>307023</v>
      </c>
      <c r="AC94" s="1">
        <v>307023</v>
      </c>
      <c r="AD94" s="1">
        <v>169795</v>
      </c>
      <c r="AE94" s="1">
        <v>169795</v>
      </c>
      <c r="AF94" s="32">
        <f t="shared" si="17"/>
        <v>112977</v>
      </c>
      <c r="AG94" s="1">
        <v>0</v>
      </c>
      <c r="AH94" s="1">
        <v>0</v>
      </c>
      <c r="AI94" s="1">
        <v>0</v>
      </c>
      <c r="AJ94" s="1">
        <v>0</v>
      </c>
      <c r="AK94" s="1">
        <v>0</v>
      </c>
      <c r="AL94" s="1">
        <v>420000</v>
      </c>
      <c r="AM94" s="1">
        <f t="shared" si="18"/>
        <v>0</v>
      </c>
      <c r="AN94" s="1"/>
      <c r="AO94" s="1">
        <v>0</v>
      </c>
      <c r="AP94" s="1"/>
      <c r="AQ94" s="1"/>
      <c r="AR94" s="1">
        <f t="shared" si="13"/>
        <v>0</v>
      </c>
      <c r="AS94" s="1">
        <f t="shared" si="14"/>
        <v>420000</v>
      </c>
      <c r="AT94" s="39">
        <f t="shared" si="15"/>
        <v>112977</v>
      </c>
      <c r="AU94" s="39"/>
      <c r="AV94" s="39">
        <f t="shared" si="16"/>
        <v>420000</v>
      </c>
      <c r="AW94" s="8" t="s">
        <v>624</v>
      </c>
      <c r="AX94" t="s">
        <v>604</v>
      </c>
    </row>
    <row r="95" spans="1:50" x14ac:dyDescent="0.25">
      <c r="A95" t="str">
        <f t="shared" si="11"/>
        <v>1.1-00-2402_24311009_2422310</v>
      </c>
      <c r="B95" t="s">
        <v>148</v>
      </c>
      <c r="C95" t="s">
        <v>149</v>
      </c>
      <c r="D95" t="s">
        <v>83</v>
      </c>
      <c r="E95" t="s">
        <v>906</v>
      </c>
      <c r="F95" t="s">
        <v>910</v>
      </c>
      <c r="G95" t="s">
        <v>84</v>
      </c>
      <c r="H95" t="s">
        <v>51</v>
      </c>
      <c r="I95" t="s">
        <v>52</v>
      </c>
      <c r="J95" t="s">
        <v>85</v>
      </c>
      <c r="K95" t="s">
        <v>86</v>
      </c>
      <c r="L95">
        <v>3</v>
      </c>
      <c r="M95" t="s">
        <v>87</v>
      </c>
      <c r="N95">
        <v>11</v>
      </c>
      <c r="O95" t="s">
        <v>224</v>
      </c>
      <c r="P95" t="s">
        <v>89</v>
      </c>
      <c r="Q95" t="s">
        <v>90</v>
      </c>
      <c r="R95" t="s">
        <v>902</v>
      </c>
      <c r="S95">
        <v>2000</v>
      </c>
      <c r="T95" t="s">
        <v>121</v>
      </c>
      <c r="U95">
        <v>2231</v>
      </c>
      <c r="V95" t="s">
        <v>227</v>
      </c>
      <c r="W95">
        <v>0</v>
      </c>
      <c r="X95" t="s">
        <v>46</v>
      </c>
      <c r="Y95" s="1">
        <v>5000</v>
      </c>
      <c r="Z95" s="1">
        <v>5000</v>
      </c>
      <c r="AA95" s="1">
        <v>2742.68</v>
      </c>
      <c r="AB95" s="1">
        <v>2742.68</v>
      </c>
      <c r="AC95" s="1">
        <v>2742.68</v>
      </c>
      <c r="AD95" s="1">
        <v>2742.68</v>
      </c>
      <c r="AE95" s="1">
        <v>2742.68</v>
      </c>
      <c r="AF95" s="32">
        <f t="shared" si="17"/>
        <v>2257.3200000000002</v>
      </c>
      <c r="AG95" s="1">
        <v>0</v>
      </c>
      <c r="AH95" s="1">
        <v>0</v>
      </c>
      <c r="AI95" s="1">
        <v>0</v>
      </c>
      <c r="AJ95" s="1">
        <v>0</v>
      </c>
      <c r="AK95" s="1">
        <v>0</v>
      </c>
      <c r="AL95" s="1">
        <v>5000</v>
      </c>
      <c r="AM95" s="1">
        <f t="shared" si="18"/>
        <v>0</v>
      </c>
      <c r="AN95" s="1"/>
      <c r="AO95" s="1">
        <v>0</v>
      </c>
      <c r="AP95" s="1"/>
      <c r="AQ95" s="1"/>
      <c r="AR95" s="1">
        <f t="shared" si="13"/>
        <v>0</v>
      </c>
      <c r="AS95" s="1">
        <f t="shared" si="14"/>
        <v>5000</v>
      </c>
      <c r="AT95" s="39">
        <f t="shared" si="15"/>
        <v>2257.3200000000002</v>
      </c>
      <c r="AU95" s="39"/>
      <c r="AV95" s="39">
        <f t="shared" si="16"/>
        <v>5000</v>
      </c>
      <c r="AW95" s="8" t="s">
        <v>625</v>
      </c>
      <c r="AX95" t="s">
        <v>604</v>
      </c>
    </row>
    <row r="96" spans="1:50" x14ac:dyDescent="0.25">
      <c r="A96" t="str">
        <f t="shared" si="11"/>
        <v>1.1-00-2409_24842026_2423510</v>
      </c>
      <c r="B96" t="s">
        <v>148</v>
      </c>
      <c r="C96" t="s">
        <v>149</v>
      </c>
      <c r="D96" t="s">
        <v>150</v>
      </c>
      <c r="E96" t="s">
        <v>908</v>
      </c>
      <c r="F96" t="s">
        <v>917</v>
      </c>
      <c r="G96" t="s">
        <v>151</v>
      </c>
      <c r="H96" t="s">
        <v>51</v>
      </c>
      <c r="I96" t="s">
        <v>52</v>
      </c>
      <c r="J96" t="s">
        <v>154</v>
      </c>
      <c r="K96" t="s">
        <v>155</v>
      </c>
      <c r="L96">
        <v>8</v>
      </c>
      <c r="M96" t="s">
        <v>156</v>
      </c>
      <c r="N96">
        <v>42</v>
      </c>
      <c r="O96" t="s">
        <v>162</v>
      </c>
      <c r="P96" t="s">
        <v>163</v>
      </c>
      <c r="Q96" t="s">
        <v>164</v>
      </c>
      <c r="R96" t="s">
        <v>902</v>
      </c>
      <c r="S96">
        <v>2000</v>
      </c>
      <c r="T96" t="s">
        <v>121</v>
      </c>
      <c r="U96">
        <v>2351</v>
      </c>
      <c r="V96" t="s">
        <v>166</v>
      </c>
      <c r="W96">
        <v>0</v>
      </c>
      <c r="X96" t="s">
        <v>46</v>
      </c>
      <c r="Y96" s="1">
        <v>583287.44999999995</v>
      </c>
      <c r="Z96" s="1">
        <v>500000</v>
      </c>
      <c r="AA96" s="1">
        <v>583067.44999999995</v>
      </c>
      <c r="AB96" s="1">
        <v>583067.44999999995</v>
      </c>
      <c r="AC96" s="1">
        <v>407269.75</v>
      </c>
      <c r="AD96" s="1">
        <v>358764</v>
      </c>
      <c r="AE96" s="1">
        <v>358764</v>
      </c>
      <c r="AF96" s="32">
        <f t="shared" si="17"/>
        <v>220</v>
      </c>
      <c r="AG96" s="1">
        <v>0</v>
      </c>
      <c r="AH96" s="1">
        <v>100000</v>
      </c>
      <c r="AI96" s="1">
        <v>0</v>
      </c>
      <c r="AJ96" s="1">
        <v>16712.55</v>
      </c>
      <c r="AK96" s="1">
        <v>83287.45</v>
      </c>
      <c r="AL96" s="1">
        <v>1073225.1100000001</v>
      </c>
      <c r="AM96" s="1">
        <f t="shared" si="18"/>
        <v>489937.66000000015</v>
      </c>
      <c r="AN96" s="1"/>
      <c r="AO96" s="1">
        <v>0</v>
      </c>
      <c r="AP96" s="1"/>
      <c r="AQ96" s="1"/>
      <c r="AR96" s="1">
        <f t="shared" si="13"/>
        <v>0</v>
      </c>
      <c r="AS96" s="1">
        <f t="shared" si="14"/>
        <v>583287.44999999995</v>
      </c>
      <c r="AT96" s="39">
        <f t="shared" si="15"/>
        <v>220</v>
      </c>
      <c r="AU96" s="39"/>
      <c r="AV96" s="39">
        <f t="shared" si="16"/>
        <v>583287.44999999995</v>
      </c>
      <c r="AW96" s="8" t="s">
        <v>604</v>
      </c>
      <c r="AX96" t="s">
        <v>604</v>
      </c>
    </row>
    <row r="97" spans="1:50" x14ac:dyDescent="0.25">
      <c r="A97" t="str">
        <f t="shared" si="11"/>
        <v>1.1-00-2409_24842026_2423910</v>
      </c>
      <c r="B97" t="s">
        <v>148</v>
      </c>
      <c r="C97" t="s">
        <v>149</v>
      </c>
      <c r="D97" t="s">
        <v>150</v>
      </c>
      <c r="E97" t="s">
        <v>908</v>
      </c>
      <c r="F97" t="s">
        <v>917</v>
      </c>
      <c r="G97" t="s">
        <v>151</v>
      </c>
      <c r="H97" t="s">
        <v>51</v>
      </c>
      <c r="I97" t="s">
        <v>52</v>
      </c>
      <c r="J97" t="s">
        <v>154</v>
      </c>
      <c r="K97" t="s">
        <v>155</v>
      </c>
      <c r="L97">
        <v>8</v>
      </c>
      <c r="M97" t="s">
        <v>156</v>
      </c>
      <c r="N97">
        <v>42</v>
      </c>
      <c r="O97" t="s">
        <v>162</v>
      </c>
      <c r="P97" t="s">
        <v>163</v>
      </c>
      <c r="Q97" t="s">
        <v>164</v>
      </c>
      <c r="R97" t="s">
        <v>902</v>
      </c>
      <c r="S97">
        <v>2000</v>
      </c>
      <c r="T97" t="s">
        <v>121</v>
      </c>
      <c r="U97">
        <v>2391</v>
      </c>
      <c r="V97" t="s">
        <v>167</v>
      </c>
      <c r="W97">
        <v>0</v>
      </c>
      <c r="X97" t="s">
        <v>46</v>
      </c>
      <c r="Y97" s="1">
        <v>1322875</v>
      </c>
      <c r="Z97" s="1">
        <v>700000</v>
      </c>
      <c r="AA97" s="1">
        <v>1322875</v>
      </c>
      <c r="AB97" s="1">
        <v>1322875</v>
      </c>
      <c r="AC97" s="1">
        <v>1322875</v>
      </c>
      <c r="AD97" s="1">
        <v>1322875</v>
      </c>
      <c r="AE97" s="1">
        <v>1322875</v>
      </c>
      <c r="AF97" s="32">
        <f t="shared" si="17"/>
        <v>0</v>
      </c>
      <c r="AG97" s="1">
        <v>0</v>
      </c>
      <c r="AH97" s="1">
        <v>650000</v>
      </c>
      <c r="AI97" s="1">
        <v>0</v>
      </c>
      <c r="AJ97" s="1">
        <v>27125</v>
      </c>
      <c r="AK97" s="1">
        <v>622875</v>
      </c>
      <c r="AL97" s="1">
        <v>700000</v>
      </c>
      <c r="AM97" s="1">
        <f t="shared" si="18"/>
        <v>-622875</v>
      </c>
      <c r="AN97" s="1"/>
      <c r="AO97" s="1">
        <v>0</v>
      </c>
      <c r="AP97" s="1"/>
      <c r="AQ97" s="1"/>
      <c r="AR97" s="1">
        <f t="shared" si="13"/>
        <v>0</v>
      </c>
      <c r="AS97" s="1">
        <f t="shared" si="14"/>
        <v>1322875</v>
      </c>
      <c r="AT97" s="39">
        <f t="shared" si="15"/>
        <v>0</v>
      </c>
      <c r="AU97" s="39"/>
      <c r="AV97" s="39">
        <f t="shared" si="16"/>
        <v>1322875</v>
      </c>
      <c r="AW97" s="8" t="s">
        <v>626</v>
      </c>
      <c r="AX97" t="s">
        <v>604</v>
      </c>
    </row>
    <row r="98" spans="1:50" x14ac:dyDescent="0.25">
      <c r="A98" t="str">
        <f t="shared" si="11"/>
        <v>1.1-00-2402_24115010_2424110</v>
      </c>
      <c r="B98" t="s">
        <v>148</v>
      </c>
      <c r="C98" t="s">
        <v>149</v>
      </c>
      <c r="D98" t="s">
        <v>34</v>
      </c>
      <c r="E98" t="s">
        <v>906</v>
      </c>
      <c r="F98" t="s">
        <v>909</v>
      </c>
      <c r="G98" t="s">
        <v>35</v>
      </c>
      <c r="H98" t="s">
        <v>347</v>
      </c>
      <c r="I98" t="s">
        <v>348</v>
      </c>
      <c r="J98" t="s">
        <v>85</v>
      </c>
      <c r="K98" t="s">
        <v>86</v>
      </c>
      <c r="L98">
        <v>1</v>
      </c>
      <c r="M98" t="s">
        <v>190</v>
      </c>
      <c r="N98">
        <v>15</v>
      </c>
      <c r="O98" t="s">
        <v>349</v>
      </c>
      <c r="P98" t="s">
        <v>199</v>
      </c>
      <c r="Q98" s="17" t="s">
        <v>599</v>
      </c>
      <c r="R98" t="s">
        <v>902</v>
      </c>
      <c r="S98">
        <v>2000</v>
      </c>
      <c r="T98" t="s">
        <v>121</v>
      </c>
      <c r="U98">
        <v>2411</v>
      </c>
      <c r="V98" t="s">
        <v>210</v>
      </c>
      <c r="W98">
        <v>0</v>
      </c>
      <c r="X98" t="s">
        <v>46</v>
      </c>
      <c r="Y98" s="1">
        <v>150000</v>
      </c>
      <c r="Z98" s="1">
        <v>150000</v>
      </c>
      <c r="AA98" s="1">
        <v>141707.92000000001</v>
      </c>
      <c r="AB98" s="1">
        <v>0</v>
      </c>
      <c r="AC98" s="1">
        <v>0</v>
      </c>
      <c r="AD98" s="1">
        <v>0</v>
      </c>
      <c r="AE98" s="1">
        <v>0</v>
      </c>
      <c r="AF98" s="32">
        <f t="shared" si="17"/>
        <v>8292.0799999999872</v>
      </c>
      <c r="AG98" s="1">
        <v>0</v>
      </c>
      <c r="AH98" s="1">
        <v>0</v>
      </c>
      <c r="AI98" s="1">
        <v>0</v>
      </c>
      <c r="AJ98" s="1">
        <v>0</v>
      </c>
      <c r="AK98" s="1">
        <v>0</v>
      </c>
      <c r="AL98" s="1">
        <v>150000</v>
      </c>
      <c r="AM98" s="1">
        <f t="shared" si="18"/>
        <v>0</v>
      </c>
      <c r="AN98" s="1"/>
      <c r="AO98" s="1">
        <v>0</v>
      </c>
      <c r="AP98" s="1"/>
      <c r="AQ98" s="1"/>
      <c r="AR98" s="1">
        <f t="shared" si="13"/>
        <v>0</v>
      </c>
      <c r="AS98" s="1">
        <f t="shared" si="14"/>
        <v>150000</v>
      </c>
      <c r="AT98" s="39">
        <f t="shared" si="15"/>
        <v>8292.0799999999872</v>
      </c>
      <c r="AU98" s="39"/>
      <c r="AV98" s="39">
        <f t="shared" si="16"/>
        <v>150000</v>
      </c>
      <c r="AW98" s="8" t="s">
        <v>627</v>
      </c>
      <c r="AX98" t="s">
        <v>604</v>
      </c>
    </row>
    <row r="99" spans="1:50" x14ac:dyDescent="0.25">
      <c r="A99" t="str">
        <f t="shared" si="11"/>
        <v>1.1-00-2405_24621015_2424110</v>
      </c>
      <c r="B99" t="s">
        <v>148</v>
      </c>
      <c r="C99" t="s">
        <v>149</v>
      </c>
      <c r="D99" t="s">
        <v>34</v>
      </c>
      <c r="E99" t="s">
        <v>906</v>
      </c>
      <c r="F99" t="s">
        <v>909</v>
      </c>
      <c r="G99" t="s">
        <v>35</v>
      </c>
      <c r="H99" t="s">
        <v>51</v>
      </c>
      <c r="I99" t="s">
        <v>52</v>
      </c>
      <c r="J99" t="s">
        <v>53</v>
      </c>
      <c r="K99" t="s">
        <v>54</v>
      </c>
      <c r="L99">
        <v>6</v>
      </c>
      <c r="M99" t="s">
        <v>40</v>
      </c>
      <c r="N99">
        <v>21</v>
      </c>
      <c r="O99" t="s">
        <v>55</v>
      </c>
      <c r="P99" t="s">
        <v>56</v>
      </c>
      <c r="Q99" t="s">
        <v>57</v>
      </c>
      <c r="R99" t="s">
        <v>902</v>
      </c>
      <c r="S99">
        <v>2000</v>
      </c>
      <c r="T99" t="s">
        <v>121</v>
      </c>
      <c r="U99">
        <v>2411</v>
      </c>
      <c r="V99" t="s">
        <v>210</v>
      </c>
      <c r="W99">
        <v>0</v>
      </c>
      <c r="X99" t="s">
        <v>46</v>
      </c>
      <c r="Y99" s="1">
        <v>11449.82</v>
      </c>
      <c r="Z99" s="1">
        <v>2000</v>
      </c>
      <c r="AA99" s="1">
        <v>9449.82</v>
      </c>
      <c r="AB99" s="1">
        <v>0</v>
      </c>
      <c r="AC99" s="1">
        <v>0</v>
      </c>
      <c r="AD99" s="1">
        <v>0</v>
      </c>
      <c r="AE99" s="1">
        <v>0</v>
      </c>
      <c r="AF99" s="32">
        <f t="shared" si="17"/>
        <v>2000</v>
      </c>
      <c r="AG99" s="1">
        <v>0</v>
      </c>
      <c r="AH99" s="1">
        <v>0</v>
      </c>
      <c r="AI99" s="1">
        <v>0</v>
      </c>
      <c r="AJ99" s="1">
        <v>0</v>
      </c>
      <c r="AK99" s="1">
        <v>0</v>
      </c>
      <c r="AL99" s="1">
        <v>2000</v>
      </c>
      <c r="AM99" s="1">
        <f t="shared" si="18"/>
        <v>-9449.82</v>
      </c>
      <c r="AN99" s="1"/>
      <c r="AO99" s="1">
        <v>0</v>
      </c>
      <c r="AP99" s="1"/>
      <c r="AQ99" s="1"/>
      <c r="AR99" s="1">
        <f t="shared" si="13"/>
        <v>0</v>
      </c>
      <c r="AS99" s="1">
        <f t="shared" si="14"/>
        <v>11449.82</v>
      </c>
      <c r="AT99" s="39">
        <f t="shared" si="15"/>
        <v>2000</v>
      </c>
      <c r="AU99" s="39"/>
      <c r="AV99" s="39">
        <f t="shared" si="16"/>
        <v>11449.82</v>
      </c>
      <c r="AW99" s="8" t="s">
        <v>604</v>
      </c>
      <c r="AX99" t="s">
        <v>604</v>
      </c>
    </row>
    <row r="100" spans="1:50" x14ac:dyDescent="0.25">
      <c r="A100" t="str">
        <f t="shared" si="11"/>
        <v>1.1-00-2407_24333019_2424110</v>
      </c>
      <c r="B100" t="s">
        <v>148</v>
      </c>
      <c r="C100" t="s">
        <v>149</v>
      </c>
      <c r="D100" t="s">
        <v>34</v>
      </c>
      <c r="E100" t="s">
        <v>906</v>
      </c>
      <c r="F100" t="s">
        <v>909</v>
      </c>
      <c r="G100" t="s">
        <v>35</v>
      </c>
      <c r="H100" t="s">
        <v>51</v>
      </c>
      <c r="I100" t="s">
        <v>52</v>
      </c>
      <c r="J100" t="s">
        <v>103</v>
      </c>
      <c r="K100" t="s">
        <v>104</v>
      </c>
      <c r="L100">
        <v>3</v>
      </c>
      <c r="M100" t="s">
        <v>87</v>
      </c>
      <c r="N100">
        <v>33</v>
      </c>
      <c r="O100" t="s">
        <v>394</v>
      </c>
      <c r="P100" t="s">
        <v>395</v>
      </c>
      <c r="Q100" t="s">
        <v>396</v>
      </c>
      <c r="R100" t="s">
        <v>902</v>
      </c>
      <c r="S100">
        <v>2000</v>
      </c>
      <c r="T100" t="s">
        <v>121</v>
      </c>
      <c r="U100">
        <v>2411</v>
      </c>
      <c r="V100" t="s">
        <v>210</v>
      </c>
      <c r="W100">
        <v>0</v>
      </c>
      <c r="X100" t="s">
        <v>46</v>
      </c>
      <c r="Y100" s="1">
        <v>236389.6</v>
      </c>
      <c r="Z100" s="1">
        <v>236389.6</v>
      </c>
      <c r="AA100" s="1">
        <v>185055.41</v>
      </c>
      <c r="AB100" s="1">
        <v>185055.41</v>
      </c>
      <c r="AC100" s="1">
        <v>113044.89</v>
      </c>
      <c r="AD100" s="1">
        <v>89497.05</v>
      </c>
      <c r="AE100" s="1">
        <v>89497.05</v>
      </c>
      <c r="AF100" s="32">
        <f t="shared" si="17"/>
        <v>51334.19</v>
      </c>
      <c r="AG100" s="1">
        <v>0</v>
      </c>
      <c r="AH100" s="1">
        <v>0</v>
      </c>
      <c r="AI100" s="1">
        <v>0</v>
      </c>
      <c r="AJ100" s="1">
        <v>0</v>
      </c>
      <c r="AK100" s="1">
        <v>0</v>
      </c>
      <c r="AL100" s="1">
        <v>236389.6</v>
      </c>
      <c r="AM100" s="1">
        <f t="shared" si="18"/>
        <v>0</v>
      </c>
      <c r="AN100" s="1"/>
      <c r="AO100" s="1">
        <v>0</v>
      </c>
      <c r="AP100" s="1"/>
      <c r="AQ100" s="1"/>
      <c r="AR100" s="1">
        <f t="shared" si="13"/>
        <v>0</v>
      </c>
      <c r="AS100" s="1">
        <f t="shared" si="14"/>
        <v>236389.6</v>
      </c>
      <c r="AT100" s="39">
        <f t="shared" si="15"/>
        <v>51334.19</v>
      </c>
      <c r="AU100" s="39"/>
      <c r="AV100" s="39">
        <f t="shared" si="16"/>
        <v>236389.6</v>
      </c>
      <c r="AW100" s="8" t="s">
        <v>628</v>
      </c>
      <c r="AX100" t="s">
        <v>604</v>
      </c>
    </row>
    <row r="101" spans="1:50" x14ac:dyDescent="0.25">
      <c r="A101" t="str">
        <f t="shared" si="11"/>
        <v>1.1-00-2407_24236022_2424110</v>
      </c>
      <c r="B101" t="s">
        <v>148</v>
      </c>
      <c r="C101" t="s">
        <v>149</v>
      </c>
      <c r="D101" t="s">
        <v>188</v>
      </c>
      <c r="E101" t="s">
        <v>907</v>
      </c>
      <c r="F101" t="s">
        <v>912</v>
      </c>
      <c r="G101" t="s">
        <v>189</v>
      </c>
      <c r="H101" t="s">
        <v>51</v>
      </c>
      <c r="I101" t="s">
        <v>52</v>
      </c>
      <c r="J101" t="s">
        <v>103</v>
      </c>
      <c r="K101" t="s">
        <v>104</v>
      </c>
      <c r="L101">
        <v>2</v>
      </c>
      <c r="M101" t="s">
        <v>206</v>
      </c>
      <c r="N101">
        <v>36</v>
      </c>
      <c r="O101" t="s">
        <v>207</v>
      </c>
      <c r="P101" t="s">
        <v>208</v>
      </c>
      <c r="Q101" t="s">
        <v>209</v>
      </c>
      <c r="R101" t="s">
        <v>902</v>
      </c>
      <c r="S101">
        <v>2000</v>
      </c>
      <c r="T101" t="s">
        <v>121</v>
      </c>
      <c r="U101">
        <v>2411</v>
      </c>
      <c r="V101" t="s">
        <v>210</v>
      </c>
      <c r="W101">
        <v>0</v>
      </c>
      <c r="X101" t="s">
        <v>46</v>
      </c>
      <c r="Y101" s="1">
        <v>100000</v>
      </c>
      <c r="Z101" s="1">
        <v>100000</v>
      </c>
      <c r="AA101" s="1">
        <v>97132.02</v>
      </c>
      <c r="AB101" s="1">
        <v>97132.02</v>
      </c>
      <c r="AC101" s="1">
        <v>80892.02</v>
      </c>
      <c r="AD101" s="1">
        <v>0</v>
      </c>
      <c r="AE101" s="1">
        <v>0</v>
      </c>
      <c r="AF101" s="32">
        <f t="shared" si="17"/>
        <v>2867.9799999999959</v>
      </c>
      <c r="AG101" s="1">
        <v>0</v>
      </c>
      <c r="AH101" s="1">
        <v>0</v>
      </c>
      <c r="AI101" s="1">
        <v>0</v>
      </c>
      <c r="AJ101" s="1">
        <v>0</v>
      </c>
      <c r="AK101" s="1">
        <v>0</v>
      </c>
      <c r="AL101" s="1">
        <v>100000</v>
      </c>
      <c r="AM101" s="1">
        <f t="shared" si="18"/>
        <v>0</v>
      </c>
      <c r="AN101" s="1"/>
      <c r="AO101" s="1">
        <v>0</v>
      </c>
      <c r="AP101" s="1"/>
      <c r="AQ101" s="1"/>
      <c r="AR101" s="1">
        <f t="shared" si="13"/>
        <v>0</v>
      </c>
      <c r="AS101" s="1">
        <f t="shared" si="14"/>
        <v>100000</v>
      </c>
      <c r="AT101" s="39">
        <f t="shared" si="15"/>
        <v>2867.9799999999959</v>
      </c>
      <c r="AU101" s="39"/>
      <c r="AV101" s="39">
        <f t="shared" si="16"/>
        <v>100000</v>
      </c>
      <c r="AW101" s="8" t="s">
        <v>629</v>
      </c>
      <c r="AX101" t="s">
        <v>604</v>
      </c>
    </row>
    <row r="102" spans="1:50" x14ac:dyDescent="0.25">
      <c r="A102" t="str">
        <f t="shared" si="11"/>
        <v>1.1-00-2402_24115010_2424210</v>
      </c>
      <c r="B102" t="s">
        <v>148</v>
      </c>
      <c r="C102" t="s">
        <v>149</v>
      </c>
      <c r="D102" t="s">
        <v>34</v>
      </c>
      <c r="E102" t="s">
        <v>906</v>
      </c>
      <c r="F102" t="s">
        <v>909</v>
      </c>
      <c r="G102" t="s">
        <v>35</v>
      </c>
      <c r="H102" t="s">
        <v>347</v>
      </c>
      <c r="I102" t="s">
        <v>348</v>
      </c>
      <c r="J102" t="s">
        <v>85</v>
      </c>
      <c r="K102" t="s">
        <v>86</v>
      </c>
      <c r="L102">
        <v>1</v>
      </c>
      <c r="M102" t="s">
        <v>190</v>
      </c>
      <c r="N102">
        <v>15</v>
      </c>
      <c r="O102" t="s">
        <v>349</v>
      </c>
      <c r="P102" t="s">
        <v>199</v>
      </c>
      <c r="Q102" s="17" t="s">
        <v>599</v>
      </c>
      <c r="R102" t="s">
        <v>902</v>
      </c>
      <c r="S102">
        <v>2000</v>
      </c>
      <c r="T102" t="s">
        <v>121</v>
      </c>
      <c r="U102">
        <v>2421</v>
      </c>
      <c r="V102" t="s">
        <v>211</v>
      </c>
      <c r="W102">
        <v>0</v>
      </c>
      <c r="X102" t="s">
        <v>46</v>
      </c>
      <c r="Y102" s="1">
        <v>100000</v>
      </c>
      <c r="Z102" s="1">
        <v>100000</v>
      </c>
      <c r="AA102" s="1">
        <v>92651.520000000004</v>
      </c>
      <c r="AB102" s="1">
        <v>0</v>
      </c>
      <c r="AC102" s="1">
        <v>0</v>
      </c>
      <c r="AD102" s="1">
        <v>0</v>
      </c>
      <c r="AE102" s="1">
        <v>0</v>
      </c>
      <c r="AF102" s="32">
        <f t="shared" si="17"/>
        <v>7348.4799999999959</v>
      </c>
      <c r="AG102" s="1">
        <v>0</v>
      </c>
      <c r="AH102" s="1">
        <v>0</v>
      </c>
      <c r="AI102" s="1">
        <v>0</v>
      </c>
      <c r="AJ102" s="1">
        <v>0</v>
      </c>
      <c r="AK102" s="1">
        <v>0</v>
      </c>
      <c r="AL102" s="1">
        <v>100000</v>
      </c>
      <c r="AM102" s="1">
        <f t="shared" si="18"/>
        <v>0</v>
      </c>
      <c r="AN102" s="1"/>
      <c r="AO102" s="1">
        <v>0</v>
      </c>
      <c r="AP102" s="1"/>
      <c r="AQ102" s="1"/>
      <c r="AR102" s="1">
        <f t="shared" si="13"/>
        <v>0</v>
      </c>
      <c r="AS102" s="1">
        <f t="shared" si="14"/>
        <v>100000</v>
      </c>
      <c r="AT102" s="39">
        <f t="shared" si="15"/>
        <v>7348.4799999999959</v>
      </c>
      <c r="AU102" s="39"/>
      <c r="AV102" s="39">
        <f t="shared" si="16"/>
        <v>100000</v>
      </c>
      <c r="AW102" s="8" t="s">
        <v>630</v>
      </c>
      <c r="AX102" t="s">
        <v>604</v>
      </c>
    </row>
    <row r="103" spans="1:50" x14ac:dyDescent="0.25">
      <c r="A103" t="str">
        <f t="shared" si="11"/>
        <v>1.1-00-2405_24621015_2424210</v>
      </c>
      <c r="B103" t="s">
        <v>148</v>
      </c>
      <c r="C103" t="s">
        <v>149</v>
      </c>
      <c r="D103" t="s">
        <v>34</v>
      </c>
      <c r="E103" t="s">
        <v>906</v>
      </c>
      <c r="F103" t="s">
        <v>909</v>
      </c>
      <c r="G103" t="s">
        <v>35</v>
      </c>
      <c r="H103" t="s">
        <v>51</v>
      </c>
      <c r="I103" t="s">
        <v>52</v>
      </c>
      <c r="J103" t="s">
        <v>53</v>
      </c>
      <c r="K103" t="s">
        <v>54</v>
      </c>
      <c r="L103">
        <v>6</v>
      </c>
      <c r="M103" t="s">
        <v>40</v>
      </c>
      <c r="N103">
        <v>21</v>
      </c>
      <c r="O103" t="s">
        <v>55</v>
      </c>
      <c r="P103" t="s">
        <v>56</v>
      </c>
      <c r="Q103" t="s">
        <v>57</v>
      </c>
      <c r="R103" t="s">
        <v>902</v>
      </c>
      <c r="S103">
        <v>2000</v>
      </c>
      <c r="T103" t="s">
        <v>121</v>
      </c>
      <c r="U103">
        <v>2421</v>
      </c>
      <c r="V103" t="s">
        <v>211</v>
      </c>
      <c r="W103">
        <v>0</v>
      </c>
      <c r="X103" t="s">
        <v>46</v>
      </c>
      <c r="Y103" s="1">
        <v>20000</v>
      </c>
      <c r="Z103" s="1">
        <v>20000</v>
      </c>
      <c r="AA103" s="1">
        <v>13492.11</v>
      </c>
      <c r="AB103" s="1">
        <v>4640</v>
      </c>
      <c r="AC103" s="1">
        <v>0</v>
      </c>
      <c r="AD103" s="1">
        <v>0</v>
      </c>
      <c r="AE103" s="1">
        <v>0</v>
      </c>
      <c r="AF103" s="32">
        <f t="shared" si="17"/>
        <v>6507.8899999999994</v>
      </c>
      <c r="AG103" s="1">
        <v>0</v>
      </c>
      <c r="AH103" s="1">
        <v>0</v>
      </c>
      <c r="AI103" s="1">
        <v>0</v>
      </c>
      <c r="AJ103" s="1">
        <v>0</v>
      </c>
      <c r="AK103" s="1">
        <v>0</v>
      </c>
      <c r="AL103" s="1">
        <v>20000</v>
      </c>
      <c r="AM103" s="1">
        <f t="shared" si="18"/>
        <v>0</v>
      </c>
      <c r="AN103" s="1"/>
      <c r="AO103" s="1">
        <v>0</v>
      </c>
      <c r="AP103" s="1"/>
      <c r="AQ103" s="1"/>
      <c r="AR103" s="1">
        <f t="shared" si="13"/>
        <v>0</v>
      </c>
      <c r="AS103" s="1">
        <f t="shared" si="14"/>
        <v>20000</v>
      </c>
      <c r="AT103" s="39">
        <f t="shared" si="15"/>
        <v>6507.8899999999994</v>
      </c>
      <c r="AU103" s="39"/>
      <c r="AV103" s="39">
        <f t="shared" si="16"/>
        <v>20000</v>
      </c>
      <c r="AW103" s="8" t="s">
        <v>604</v>
      </c>
      <c r="AX103" t="s">
        <v>604</v>
      </c>
    </row>
    <row r="104" spans="1:50" x14ac:dyDescent="0.25">
      <c r="A104" t="str">
        <f t="shared" si="11"/>
        <v>1.1-00-2407_24333019_2424210</v>
      </c>
      <c r="B104" t="s">
        <v>148</v>
      </c>
      <c r="C104" t="s">
        <v>149</v>
      </c>
      <c r="D104" t="s">
        <v>34</v>
      </c>
      <c r="E104" t="s">
        <v>906</v>
      </c>
      <c r="F104" t="s">
        <v>909</v>
      </c>
      <c r="G104" t="s">
        <v>35</v>
      </c>
      <c r="H104" t="s">
        <v>51</v>
      </c>
      <c r="I104" t="s">
        <v>52</v>
      </c>
      <c r="J104" t="s">
        <v>103</v>
      </c>
      <c r="K104" t="s">
        <v>104</v>
      </c>
      <c r="L104">
        <v>3</v>
      </c>
      <c r="M104" t="s">
        <v>87</v>
      </c>
      <c r="N104">
        <v>33</v>
      </c>
      <c r="O104" t="s">
        <v>394</v>
      </c>
      <c r="P104" t="s">
        <v>395</v>
      </c>
      <c r="Q104" t="s">
        <v>396</v>
      </c>
      <c r="R104" t="s">
        <v>902</v>
      </c>
      <c r="S104">
        <v>2000</v>
      </c>
      <c r="T104" t="s">
        <v>121</v>
      </c>
      <c r="U104">
        <v>2421</v>
      </c>
      <c r="V104" t="s">
        <v>211</v>
      </c>
      <c r="W104">
        <v>0</v>
      </c>
      <c r="X104" t="s">
        <v>46</v>
      </c>
      <c r="Y104" s="1">
        <v>12100000</v>
      </c>
      <c r="Z104" s="1">
        <v>12100000</v>
      </c>
      <c r="AA104" s="1">
        <v>12639822.560000001</v>
      </c>
      <c r="AB104" s="1">
        <v>12465781.26</v>
      </c>
      <c r="AC104" s="1">
        <v>6253935.3099999996</v>
      </c>
      <c r="AD104" s="1">
        <v>6246990.8200000003</v>
      </c>
      <c r="AE104" s="1">
        <v>6246990.8200000003</v>
      </c>
      <c r="AF104" s="32">
        <f t="shared" si="17"/>
        <v>-539822.56000000052</v>
      </c>
      <c r="AG104" s="1">
        <v>0</v>
      </c>
      <c r="AH104" s="1">
        <v>0</v>
      </c>
      <c r="AI104" s="1">
        <v>0</v>
      </c>
      <c r="AJ104" s="1">
        <v>0</v>
      </c>
      <c r="AK104" s="1">
        <v>0</v>
      </c>
      <c r="AL104" s="1">
        <v>12100000</v>
      </c>
      <c r="AM104" s="1">
        <f t="shared" si="18"/>
        <v>0</v>
      </c>
      <c r="AN104" s="1"/>
      <c r="AO104" s="1">
        <f>-AF104</f>
        <v>539822.56000000052</v>
      </c>
      <c r="AP104" s="1"/>
      <c r="AQ104" s="1">
        <v>554902.56000000006</v>
      </c>
      <c r="AR104" s="1">
        <f t="shared" si="13"/>
        <v>1094725.1200000006</v>
      </c>
      <c r="AS104" s="1">
        <f t="shared" si="14"/>
        <v>13194725.120000001</v>
      </c>
      <c r="AT104" s="38">
        <f t="shared" si="15"/>
        <v>554902.56000000052</v>
      </c>
      <c r="AU104" s="38"/>
      <c r="AV104" s="38">
        <f t="shared" si="16"/>
        <v>13194725.120000001</v>
      </c>
      <c r="AW104" s="8" t="s">
        <v>631</v>
      </c>
      <c r="AX104" t="s">
        <v>604</v>
      </c>
    </row>
    <row r="105" spans="1:50" x14ac:dyDescent="0.25">
      <c r="A105" t="str">
        <f t="shared" si="11"/>
        <v>1.1-00-2407_24236022_2424210</v>
      </c>
      <c r="B105" t="s">
        <v>148</v>
      </c>
      <c r="C105" t="s">
        <v>149</v>
      </c>
      <c r="D105" t="s">
        <v>188</v>
      </c>
      <c r="E105" t="s">
        <v>907</v>
      </c>
      <c r="F105" t="s">
        <v>912</v>
      </c>
      <c r="G105" t="s">
        <v>189</v>
      </c>
      <c r="H105" t="s">
        <v>51</v>
      </c>
      <c r="I105" t="s">
        <v>52</v>
      </c>
      <c r="J105" t="s">
        <v>103</v>
      </c>
      <c r="K105" t="s">
        <v>104</v>
      </c>
      <c r="L105">
        <v>2</v>
      </c>
      <c r="M105" t="s">
        <v>206</v>
      </c>
      <c r="N105">
        <v>36</v>
      </c>
      <c r="O105" t="s">
        <v>207</v>
      </c>
      <c r="P105" t="s">
        <v>208</v>
      </c>
      <c r="Q105" t="s">
        <v>209</v>
      </c>
      <c r="R105" t="s">
        <v>902</v>
      </c>
      <c r="S105">
        <v>2000</v>
      </c>
      <c r="T105" t="s">
        <v>121</v>
      </c>
      <c r="U105">
        <v>2421</v>
      </c>
      <c r="V105" t="s">
        <v>211</v>
      </c>
      <c r="W105">
        <v>0</v>
      </c>
      <c r="X105" t="s">
        <v>46</v>
      </c>
      <c r="Y105" s="1">
        <v>750000</v>
      </c>
      <c r="Z105" s="1">
        <v>750000</v>
      </c>
      <c r="AA105" s="1">
        <v>687954.7</v>
      </c>
      <c r="AB105" s="1">
        <v>687954.7</v>
      </c>
      <c r="AC105" s="1">
        <v>597627.81999999995</v>
      </c>
      <c r="AD105" s="1">
        <v>597627.81999999995</v>
      </c>
      <c r="AE105" s="1">
        <v>597627.81999999995</v>
      </c>
      <c r="AF105" s="32">
        <f t="shared" si="17"/>
        <v>62045.300000000047</v>
      </c>
      <c r="AG105" s="1">
        <v>0</v>
      </c>
      <c r="AH105" s="1">
        <v>0</v>
      </c>
      <c r="AI105" s="1">
        <v>0</v>
      </c>
      <c r="AJ105" s="1">
        <v>0</v>
      </c>
      <c r="AK105" s="1">
        <v>0</v>
      </c>
      <c r="AL105" s="1">
        <v>750000</v>
      </c>
      <c r="AM105" s="1">
        <f t="shared" si="18"/>
        <v>0</v>
      </c>
      <c r="AN105" s="1"/>
      <c r="AO105" s="1">
        <v>0</v>
      </c>
      <c r="AP105" s="1"/>
      <c r="AQ105" s="1"/>
      <c r="AR105" s="1">
        <f t="shared" si="13"/>
        <v>0</v>
      </c>
      <c r="AS105" s="1">
        <f t="shared" si="14"/>
        <v>750000</v>
      </c>
      <c r="AT105" s="39">
        <f t="shared" si="15"/>
        <v>62045.300000000047</v>
      </c>
      <c r="AU105" s="39"/>
      <c r="AV105" s="39">
        <f t="shared" si="16"/>
        <v>750000</v>
      </c>
      <c r="AW105" s="8" t="s">
        <v>632</v>
      </c>
      <c r="AX105" t="s">
        <v>604</v>
      </c>
    </row>
    <row r="106" spans="1:50" x14ac:dyDescent="0.25">
      <c r="A106" t="str">
        <f t="shared" si="11"/>
        <v>1.1-00-2407_24339024_2424210</v>
      </c>
      <c r="B106" t="s">
        <v>148</v>
      </c>
      <c r="C106" t="s">
        <v>149</v>
      </c>
      <c r="D106" t="s">
        <v>254</v>
      </c>
      <c r="E106" t="s">
        <v>907</v>
      </c>
      <c r="F106" t="s">
        <v>913</v>
      </c>
      <c r="G106" t="s">
        <v>255</v>
      </c>
      <c r="H106" t="s">
        <v>51</v>
      </c>
      <c r="I106" t="s">
        <v>52</v>
      </c>
      <c r="J106" t="s">
        <v>103</v>
      </c>
      <c r="K106" t="s">
        <v>104</v>
      </c>
      <c r="L106">
        <v>3</v>
      </c>
      <c r="M106" t="s">
        <v>87</v>
      </c>
      <c r="N106">
        <v>39</v>
      </c>
      <c r="O106" t="s">
        <v>256</v>
      </c>
      <c r="P106" t="s">
        <v>257</v>
      </c>
      <c r="Q106" t="s">
        <v>258</v>
      </c>
      <c r="R106" t="s">
        <v>902</v>
      </c>
      <c r="S106">
        <v>2000</v>
      </c>
      <c r="T106" t="s">
        <v>121</v>
      </c>
      <c r="U106">
        <v>2421</v>
      </c>
      <c r="V106" t="s">
        <v>211</v>
      </c>
      <c r="W106">
        <v>0</v>
      </c>
      <c r="X106" t="s">
        <v>46</v>
      </c>
      <c r="Y106" s="1">
        <v>10000</v>
      </c>
      <c r="Z106" s="1">
        <v>10000</v>
      </c>
      <c r="AA106" s="1">
        <v>0</v>
      </c>
      <c r="AB106" s="1">
        <v>0</v>
      </c>
      <c r="AC106" s="1">
        <v>0</v>
      </c>
      <c r="AD106" s="1">
        <v>0</v>
      </c>
      <c r="AE106" s="1">
        <v>0</v>
      </c>
      <c r="AF106" s="32">
        <f t="shared" si="17"/>
        <v>10000</v>
      </c>
      <c r="AG106" s="1">
        <v>0</v>
      </c>
      <c r="AH106" s="1">
        <v>0</v>
      </c>
      <c r="AI106" s="1">
        <v>0</v>
      </c>
      <c r="AJ106" s="1">
        <v>0</v>
      </c>
      <c r="AK106" s="1">
        <v>0</v>
      </c>
      <c r="AL106" s="1">
        <v>10000</v>
      </c>
      <c r="AM106" s="1">
        <f t="shared" si="18"/>
        <v>0</v>
      </c>
      <c r="AN106" s="1"/>
      <c r="AO106" s="1">
        <v>0</v>
      </c>
      <c r="AP106" s="1"/>
      <c r="AQ106" s="1"/>
      <c r="AR106" s="1">
        <f t="shared" si="13"/>
        <v>0</v>
      </c>
      <c r="AS106" s="1">
        <f t="shared" si="14"/>
        <v>10000</v>
      </c>
      <c r="AT106" s="39">
        <f t="shared" si="15"/>
        <v>10000</v>
      </c>
      <c r="AU106" s="39"/>
      <c r="AV106" s="39">
        <f t="shared" si="16"/>
        <v>10000</v>
      </c>
      <c r="AW106" s="8" t="s">
        <v>633</v>
      </c>
      <c r="AX106" t="s">
        <v>604</v>
      </c>
    </row>
    <row r="107" spans="1:50" x14ac:dyDescent="0.25">
      <c r="A107" t="str">
        <f t="shared" si="11"/>
        <v>1.1-00-2409_24842026_2424310</v>
      </c>
      <c r="B107" t="s">
        <v>148</v>
      </c>
      <c r="C107" t="s">
        <v>149</v>
      </c>
      <c r="D107" t="s">
        <v>150</v>
      </c>
      <c r="E107" t="s">
        <v>908</v>
      </c>
      <c r="F107" t="s">
        <v>917</v>
      </c>
      <c r="G107" t="s">
        <v>151</v>
      </c>
      <c r="H107" t="s">
        <v>51</v>
      </c>
      <c r="I107" t="s">
        <v>52</v>
      </c>
      <c r="J107" t="s">
        <v>154</v>
      </c>
      <c r="K107" t="s">
        <v>155</v>
      </c>
      <c r="L107">
        <v>8</v>
      </c>
      <c r="M107" t="s">
        <v>156</v>
      </c>
      <c r="N107">
        <v>42</v>
      </c>
      <c r="O107" t="s">
        <v>162</v>
      </c>
      <c r="P107" t="s">
        <v>163</v>
      </c>
      <c r="Q107" t="s">
        <v>164</v>
      </c>
      <c r="R107" t="s">
        <v>902</v>
      </c>
      <c r="S107">
        <v>2000</v>
      </c>
      <c r="T107" t="s">
        <v>121</v>
      </c>
      <c r="U107">
        <v>2431</v>
      </c>
      <c r="V107" t="s">
        <v>168</v>
      </c>
      <c r="W107">
        <v>0</v>
      </c>
      <c r="X107" t="s">
        <v>46</v>
      </c>
      <c r="Y107" s="1">
        <v>0</v>
      </c>
      <c r="Z107" s="1">
        <v>50000</v>
      </c>
      <c r="AA107" s="1">
        <v>0</v>
      </c>
      <c r="AB107" s="1">
        <v>0</v>
      </c>
      <c r="AC107" s="1">
        <v>0</v>
      </c>
      <c r="AD107" s="1">
        <v>0</v>
      </c>
      <c r="AE107" s="1">
        <v>0</v>
      </c>
      <c r="AF107" s="32">
        <f t="shared" si="17"/>
        <v>0</v>
      </c>
      <c r="AG107" s="1">
        <v>0</v>
      </c>
      <c r="AH107" s="1">
        <v>0</v>
      </c>
      <c r="AI107" s="1">
        <v>0</v>
      </c>
      <c r="AJ107" s="1">
        <v>50000</v>
      </c>
      <c r="AK107" s="1">
        <v>-50000</v>
      </c>
      <c r="AL107" s="1">
        <v>50000</v>
      </c>
      <c r="AM107" s="1">
        <f t="shared" si="18"/>
        <v>50000</v>
      </c>
      <c r="AN107" s="1"/>
      <c r="AO107" s="1">
        <v>0</v>
      </c>
      <c r="AP107" s="1"/>
      <c r="AQ107" s="1"/>
      <c r="AR107" s="1">
        <f t="shared" si="13"/>
        <v>0</v>
      </c>
      <c r="AS107" s="1">
        <f t="shared" si="14"/>
        <v>0</v>
      </c>
      <c r="AT107" s="39">
        <f t="shared" si="15"/>
        <v>0</v>
      </c>
      <c r="AU107" s="39"/>
      <c r="AV107" s="39">
        <f t="shared" si="16"/>
        <v>0</v>
      </c>
      <c r="AW107" s="8" t="s">
        <v>634</v>
      </c>
      <c r="AX107" t="s">
        <v>604</v>
      </c>
    </row>
    <row r="108" spans="1:50" x14ac:dyDescent="0.25">
      <c r="A108" t="str">
        <f t="shared" si="11"/>
        <v>1.1-00-2411_24649031_2424410</v>
      </c>
      <c r="B108" t="s">
        <v>148</v>
      </c>
      <c r="C108" t="s">
        <v>149</v>
      </c>
      <c r="D108" t="s">
        <v>92</v>
      </c>
      <c r="E108" t="s">
        <v>908</v>
      </c>
      <c r="F108" t="s">
        <v>918</v>
      </c>
      <c r="G108" t="s">
        <v>93</v>
      </c>
      <c r="H108" t="s">
        <v>51</v>
      </c>
      <c r="I108" t="s">
        <v>52</v>
      </c>
      <c r="J108" t="s">
        <v>94</v>
      </c>
      <c r="K108" t="s">
        <v>95</v>
      </c>
      <c r="L108">
        <v>6</v>
      </c>
      <c r="M108" t="s">
        <v>40</v>
      </c>
      <c r="N108">
        <v>49</v>
      </c>
      <c r="O108" t="s">
        <v>236</v>
      </c>
      <c r="P108" t="s">
        <v>97</v>
      </c>
      <c r="Q108" t="s">
        <v>98</v>
      </c>
      <c r="R108" t="s">
        <v>902</v>
      </c>
      <c r="S108">
        <v>2000</v>
      </c>
      <c r="T108" t="s">
        <v>121</v>
      </c>
      <c r="U108">
        <v>2441</v>
      </c>
      <c r="V108" t="s">
        <v>350</v>
      </c>
      <c r="W108">
        <v>0</v>
      </c>
      <c r="X108" t="s">
        <v>46</v>
      </c>
      <c r="Y108" s="1">
        <v>10000</v>
      </c>
      <c r="Z108" s="1">
        <v>0</v>
      </c>
      <c r="AA108" s="1">
        <v>0</v>
      </c>
      <c r="AB108" s="1">
        <v>0</v>
      </c>
      <c r="AC108" s="1">
        <v>0</v>
      </c>
      <c r="AD108" s="1">
        <v>0</v>
      </c>
      <c r="AE108" s="1">
        <v>0</v>
      </c>
      <c r="AF108" s="1">
        <f t="shared" si="17"/>
        <v>10000</v>
      </c>
      <c r="AG108">
        <v>0</v>
      </c>
      <c r="AH108" s="1">
        <v>10000</v>
      </c>
      <c r="AI108">
        <v>0</v>
      </c>
      <c r="AJ108">
        <v>0</v>
      </c>
      <c r="AK108" s="1">
        <v>10000</v>
      </c>
      <c r="AL108" s="1">
        <v>0</v>
      </c>
      <c r="AM108" s="1">
        <f t="shared" si="18"/>
        <v>-10000</v>
      </c>
      <c r="AN108" s="1"/>
      <c r="AO108" s="1">
        <v>0</v>
      </c>
      <c r="AP108" s="1"/>
      <c r="AQ108" s="1"/>
      <c r="AR108" s="1">
        <f t="shared" si="13"/>
        <v>0</v>
      </c>
      <c r="AS108" s="1">
        <f t="shared" si="14"/>
        <v>10000</v>
      </c>
      <c r="AT108" s="39">
        <f t="shared" si="15"/>
        <v>10000</v>
      </c>
      <c r="AU108" s="39"/>
      <c r="AV108" s="39">
        <f t="shared" si="16"/>
        <v>10000</v>
      </c>
      <c r="AW108" s="8" t="s">
        <v>604</v>
      </c>
    </row>
    <row r="109" spans="1:50" x14ac:dyDescent="0.25">
      <c r="A109" t="str">
        <f t="shared" si="11"/>
        <v>1.1-00-2402_24115010_2424410</v>
      </c>
      <c r="B109" t="s">
        <v>148</v>
      </c>
      <c r="C109" t="s">
        <v>149</v>
      </c>
      <c r="D109" t="s">
        <v>34</v>
      </c>
      <c r="E109" t="s">
        <v>906</v>
      </c>
      <c r="F109" t="s">
        <v>909</v>
      </c>
      <c r="G109" t="s">
        <v>35</v>
      </c>
      <c r="H109" t="s">
        <v>347</v>
      </c>
      <c r="I109" t="s">
        <v>348</v>
      </c>
      <c r="J109" t="s">
        <v>85</v>
      </c>
      <c r="K109" t="s">
        <v>86</v>
      </c>
      <c r="L109">
        <v>1</v>
      </c>
      <c r="M109" t="s">
        <v>190</v>
      </c>
      <c r="N109">
        <v>15</v>
      </c>
      <c r="O109" t="s">
        <v>349</v>
      </c>
      <c r="P109" t="s">
        <v>199</v>
      </c>
      <c r="Q109" s="17" t="s">
        <v>599</v>
      </c>
      <c r="R109" t="s">
        <v>902</v>
      </c>
      <c r="S109">
        <v>2000</v>
      </c>
      <c r="T109" t="s">
        <v>121</v>
      </c>
      <c r="U109">
        <v>2441</v>
      </c>
      <c r="V109" t="s">
        <v>350</v>
      </c>
      <c r="W109">
        <v>0</v>
      </c>
      <c r="X109" t="s">
        <v>46</v>
      </c>
      <c r="Y109" s="1">
        <v>100000</v>
      </c>
      <c r="Z109" s="1">
        <v>100000</v>
      </c>
      <c r="AA109" s="1">
        <v>42875.31</v>
      </c>
      <c r="AB109" s="1">
        <v>22981.31</v>
      </c>
      <c r="AC109" s="1">
        <v>0</v>
      </c>
      <c r="AD109" s="1">
        <v>0</v>
      </c>
      <c r="AE109" s="1">
        <v>0</v>
      </c>
      <c r="AF109" s="32">
        <f t="shared" si="17"/>
        <v>57124.69</v>
      </c>
      <c r="AG109" s="1">
        <v>0</v>
      </c>
      <c r="AH109" s="1">
        <v>0</v>
      </c>
      <c r="AI109" s="1">
        <v>0</v>
      </c>
      <c r="AJ109" s="1">
        <v>0</v>
      </c>
      <c r="AK109" s="1">
        <v>0</v>
      </c>
      <c r="AL109" s="1">
        <v>100000</v>
      </c>
      <c r="AM109" s="1">
        <f t="shared" si="18"/>
        <v>0</v>
      </c>
      <c r="AN109" s="1"/>
      <c r="AO109" s="1">
        <v>0</v>
      </c>
      <c r="AP109" s="1"/>
      <c r="AQ109" s="1"/>
      <c r="AR109" s="1">
        <f t="shared" si="13"/>
        <v>0</v>
      </c>
      <c r="AS109" s="1">
        <f t="shared" si="14"/>
        <v>100000</v>
      </c>
      <c r="AT109" s="39">
        <f t="shared" si="15"/>
        <v>57124.69</v>
      </c>
      <c r="AU109" s="39"/>
      <c r="AV109" s="39">
        <f t="shared" si="16"/>
        <v>100000</v>
      </c>
      <c r="AW109" s="8" t="s">
        <v>635</v>
      </c>
      <c r="AX109" t="s">
        <v>604</v>
      </c>
    </row>
    <row r="110" spans="1:50" x14ac:dyDescent="0.25">
      <c r="A110" t="str">
        <f t="shared" si="11"/>
        <v>1.1-00-2405_24621015_2424410</v>
      </c>
      <c r="B110" t="s">
        <v>148</v>
      </c>
      <c r="C110" t="s">
        <v>149</v>
      </c>
      <c r="D110" t="s">
        <v>34</v>
      </c>
      <c r="E110" t="s">
        <v>906</v>
      </c>
      <c r="F110" t="s">
        <v>909</v>
      </c>
      <c r="G110" t="s">
        <v>35</v>
      </c>
      <c r="H110" t="s">
        <v>51</v>
      </c>
      <c r="I110" t="s">
        <v>52</v>
      </c>
      <c r="J110" t="s">
        <v>53</v>
      </c>
      <c r="K110" t="s">
        <v>54</v>
      </c>
      <c r="L110">
        <v>6</v>
      </c>
      <c r="M110" t="s">
        <v>40</v>
      </c>
      <c r="N110">
        <v>21</v>
      </c>
      <c r="O110" t="s">
        <v>55</v>
      </c>
      <c r="P110" t="s">
        <v>56</v>
      </c>
      <c r="Q110" t="s">
        <v>57</v>
      </c>
      <c r="R110" t="s">
        <v>902</v>
      </c>
      <c r="S110">
        <v>2000</v>
      </c>
      <c r="T110" t="s">
        <v>121</v>
      </c>
      <c r="U110">
        <v>2441</v>
      </c>
      <c r="V110" t="s">
        <v>350</v>
      </c>
      <c r="W110">
        <v>0</v>
      </c>
      <c r="X110" t="s">
        <v>46</v>
      </c>
      <c r="Y110" s="1">
        <v>1287</v>
      </c>
      <c r="Z110" s="1">
        <v>0</v>
      </c>
      <c r="AA110" s="1">
        <v>1286.5</v>
      </c>
      <c r="AB110" s="1">
        <v>420.5</v>
      </c>
      <c r="AC110" s="1">
        <v>420.5</v>
      </c>
      <c r="AD110" s="1">
        <v>0</v>
      </c>
      <c r="AE110" s="1">
        <v>0</v>
      </c>
      <c r="AF110" s="1">
        <v>0.5</v>
      </c>
      <c r="AG110">
        <v>0</v>
      </c>
      <c r="AH110">
        <v>421</v>
      </c>
      <c r="AI110">
        <v>0</v>
      </c>
      <c r="AJ110">
        <v>0</v>
      </c>
      <c r="AK110">
        <v>421</v>
      </c>
      <c r="AL110" s="1">
        <v>0</v>
      </c>
      <c r="AM110" s="1">
        <f t="shared" si="18"/>
        <v>-1287</v>
      </c>
      <c r="AN110" s="1"/>
      <c r="AO110" s="1">
        <v>0</v>
      </c>
      <c r="AP110" s="1"/>
      <c r="AQ110" s="1"/>
      <c r="AR110" s="1">
        <f t="shared" si="13"/>
        <v>0</v>
      </c>
      <c r="AS110" s="1">
        <f t="shared" si="14"/>
        <v>1287</v>
      </c>
      <c r="AT110" s="39">
        <f t="shared" si="15"/>
        <v>0.5</v>
      </c>
      <c r="AU110" s="39"/>
      <c r="AV110" s="39">
        <f t="shared" si="16"/>
        <v>1287</v>
      </c>
      <c r="AW110" s="8" t="s">
        <v>604</v>
      </c>
    </row>
    <row r="111" spans="1:50" x14ac:dyDescent="0.25">
      <c r="A111" t="str">
        <f t="shared" si="11"/>
        <v>1.1-00-2405_24621015_2424510</v>
      </c>
      <c r="B111" t="s">
        <v>148</v>
      </c>
      <c r="C111" t="s">
        <v>149</v>
      </c>
      <c r="D111" t="s">
        <v>34</v>
      </c>
      <c r="E111" t="s">
        <v>906</v>
      </c>
      <c r="F111" t="s">
        <v>909</v>
      </c>
      <c r="G111" t="s">
        <v>35</v>
      </c>
      <c r="H111" t="s">
        <v>51</v>
      </c>
      <c r="I111" t="s">
        <v>52</v>
      </c>
      <c r="J111" t="s">
        <v>53</v>
      </c>
      <c r="K111" t="s">
        <v>54</v>
      </c>
      <c r="L111">
        <v>6</v>
      </c>
      <c r="M111" t="s">
        <v>40</v>
      </c>
      <c r="N111">
        <v>21</v>
      </c>
      <c r="O111" t="s">
        <v>55</v>
      </c>
      <c r="P111" t="s">
        <v>56</v>
      </c>
      <c r="Q111" t="s">
        <v>57</v>
      </c>
      <c r="R111" t="s">
        <v>902</v>
      </c>
      <c r="S111">
        <v>2000</v>
      </c>
      <c r="T111" t="s">
        <v>121</v>
      </c>
      <c r="U111">
        <v>2451</v>
      </c>
      <c r="V111" t="s">
        <v>169</v>
      </c>
      <c r="W111">
        <v>0</v>
      </c>
      <c r="X111" t="s">
        <v>46</v>
      </c>
      <c r="Y111" s="1">
        <v>47757.2</v>
      </c>
      <c r="Z111" s="1">
        <v>47757.2</v>
      </c>
      <c r="AA111" s="1">
        <v>0</v>
      </c>
      <c r="AB111" s="1">
        <v>0</v>
      </c>
      <c r="AC111" s="1">
        <v>0</v>
      </c>
      <c r="AD111" s="1">
        <v>0</v>
      </c>
      <c r="AE111" s="1">
        <v>0</v>
      </c>
      <c r="AF111" s="32">
        <f t="shared" ref="AF111:AF142" si="19">Y111-AA111</f>
        <v>47757.2</v>
      </c>
      <c r="AG111" s="1">
        <v>0</v>
      </c>
      <c r="AH111" s="1">
        <v>0</v>
      </c>
      <c r="AI111" s="1">
        <v>0</v>
      </c>
      <c r="AJ111" s="1">
        <v>0</v>
      </c>
      <c r="AK111" s="1">
        <v>0</v>
      </c>
      <c r="AL111" s="1">
        <v>47757.2</v>
      </c>
      <c r="AM111" s="1">
        <f t="shared" si="18"/>
        <v>0</v>
      </c>
      <c r="AN111" s="1"/>
      <c r="AO111" s="1">
        <v>0</v>
      </c>
      <c r="AP111" s="1"/>
      <c r="AQ111" s="1"/>
      <c r="AR111" s="1">
        <f t="shared" si="13"/>
        <v>0</v>
      </c>
      <c r="AS111" s="1">
        <f t="shared" si="14"/>
        <v>47757.2</v>
      </c>
      <c r="AT111" s="39">
        <f t="shared" si="15"/>
        <v>47757.2</v>
      </c>
      <c r="AU111" s="39"/>
      <c r="AV111" s="39">
        <f t="shared" si="16"/>
        <v>47757.2</v>
      </c>
      <c r="AW111" s="8" t="s">
        <v>604</v>
      </c>
      <c r="AX111" t="s">
        <v>604</v>
      </c>
    </row>
    <row r="112" spans="1:50" x14ac:dyDescent="0.25">
      <c r="A112" t="str">
        <f t="shared" si="11"/>
        <v>1.1-00-2409_24842026_2424510</v>
      </c>
      <c r="B112" t="s">
        <v>148</v>
      </c>
      <c r="C112" t="s">
        <v>149</v>
      </c>
      <c r="D112" t="s">
        <v>150</v>
      </c>
      <c r="E112" t="s">
        <v>908</v>
      </c>
      <c r="F112" t="s">
        <v>917</v>
      </c>
      <c r="G112" t="s">
        <v>151</v>
      </c>
      <c r="H112" t="s">
        <v>51</v>
      </c>
      <c r="I112" t="s">
        <v>52</v>
      </c>
      <c r="J112" t="s">
        <v>154</v>
      </c>
      <c r="K112" t="s">
        <v>155</v>
      </c>
      <c r="L112">
        <v>8</v>
      </c>
      <c r="M112" t="s">
        <v>156</v>
      </c>
      <c r="N112">
        <v>42</v>
      </c>
      <c r="O112" t="s">
        <v>162</v>
      </c>
      <c r="P112" t="s">
        <v>163</v>
      </c>
      <c r="Q112" t="s">
        <v>164</v>
      </c>
      <c r="R112" t="s">
        <v>902</v>
      </c>
      <c r="S112">
        <v>2000</v>
      </c>
      <c r="T112" t="s">
        <v>121</v>
      </c>
      <c r="U112">
        <v>2451</v>
      </c>
      <c r="V112" t="s">
        <v>169</v>
      </c>
      <c r="W112">
        <v>0</v>
      </c>
      <c r="X112" t="s">
        <v>46</v>
      </c>
      <c r="Y112" s="1">
        <v>0</v>
      </c>
      <c r="Z112" s="1">
        <v>500000</v>
      </c>
      <c r="AA112" s="1">
        <v>0</v>
      </c>
      <c r="AB112" s="1">
        <v>0</v>
      </c>
      <c r="AC112" s="1">
        <v>0</v>
      </c>
      <c r="AD112" s="1">
        <v>0</v>
      </c>
      <c r="AE112" s="1">
        <v>0</v>
      </c>
      <c r="AF112" s="32">
        <f t="shared" si="19"/>
        <v>0</v>
      </c>
      <c r="AG112" s="1">
        <v>0</v>
      </c>
      <c r="AH112" s="1">
        <v>0</v>
      </c>
      <c r="AI112" s="1">
        <v>0</v>
      </c>
      <c r="AJ112" s="1">
        <v>500000</v>
      </c>
      <c r="AK112" s="1">
        <v>-500000</v>
      </c>
      <c r="AL112" s="1">
        <v>500000</v>
      </c>
      <c r="AM112" s="1">
        <f t="shared" si="18"/>
        <v>500000</v>
      </c>
      <c r="AN112" s="1"/>
      <c r="AO112" s="1">
        <v>0</v>
      </c>
      <c r="AP112" s="1"/>
      <c r="AQ112" s="1"/>
      <c r="AR112" s="1">
        <f t="shared" si="13"/>
        <v>0</v>
      </c>
      <c r="AS112" s="1">
        <f t="shared" si="14"/>
        <v>0</v>
      </c>
      <c r="AT112" s="39">
        <f t="shared" si="15"/>
        <v>0</v>
      </c>
      <c r="AU112" s="39"/>
      <c r="AV112" s="39">
        <f t="shared" si="16"/>
        <v>0</v>
      </c>
      <c r="AW112" s="8" t="s">
        <v>636</v>
      </c>
      <c r="AX112" t="s">
        <v>604</v>
      </c>
    </row>
    <row r="113" spans="1:50" x14ac:dyDescent="0.25">
      <c r="A113" t="str">
        <f t="shared" si="11"/>
        <v>1.1-00-2402_24311009_2424610</v>
      </c>
      <c r="B113" t="s">
        <v>148</v>
      </c>
      <c r="C113" t="s">
        <v>149</v>
      </c>
      <c r="D113" t="s">
        <v>83</v>
      </c>
      <c r="E113" t="s">
        <v>906</v>
      </c>
      <c r="F113" t="s">
        <v>910</v>
      </c>
      <c r="G113" t="s">
        <v>84</v>
      </c>
      <c r="H113" t="s">
        <v>51</v>
      </c>
      <c r="I113" t="s">
        <v>52</v>
      </c>
      <c r="J113" t="s">
        <v>85</v>
      </c>
      <c r="K113" t="s">
        <v>86</v>
      </c>
      <c r="L113">
        <v>3</v>
      </c>
      <c r="M113" t="s">
        <v>87</v>
      </c>
      <c r="N113">
        <v>11</v>
      </c>
      <c r="O113" t="s">
        <v>224</v>
      </c>
      <c r="P113" t="s">
        <v>89</v>
      </c>
      <c r="Q113" t="s">
        <v>90</v>
      </c>
      <c r="R113" t="s">
        <v>902</v>
      </c>
      <c r="S113">
        <v>2000</v>
      </c>
      <c r="T113" t="s">
        <v>121</v>
      </c>
      <c r="U113">
        <v>2461</v>
      </c>
      <c r="V113" t="s">
        <v>212</v>
      </c>
      <c r="W113">
        <v>0</v>
      </c>
      <c r="X113" t="s">
        <v>46</v>
      </c>
      <c r="Y113" s="1">
        <v>1000</v>
      </c>
      <c r="Z113" s="1">
        <v>1000</v>
      </c>
      <c r="AA113" s="1">
        <v>0</v>
      </c>
      <c r="AB113" s="1">
        <v>0</v>
      </c>
      <c r="AC113" s="1">
        <v>0</v>
      </c>
      <c r="AD113" s="1">
        <v>0</v>
      </c>
      <c r="AE113" s="1">
        <v>0</v>
      </c>
      <c r="AF113" s="32">
        <f t="shared" si="19"/>
        <v>1000</v>
      </c>
      <c r="AG113" s="1">
        <v>0</v>
      </c>
      <c r="AH113" s="1">
        <v>0</v>
      </c>
      <c r="AI113" s="1">
        <v>0</v>
      </c>
      <c r="AJ113" s="1">
        <v>0</v>
      </c>
      <c r="AK113" s="1">
        <v>0</v>
      </c>
      <c r="AL113" s="1">
        <v>1000</v>
      </c>
      <c r="AM113" s="1">
        <f t="shared" si="18"/>
        <v>0</v>
      </c>
      <c r="AN113" s="1"/>
      <c r="AO113" s="1">
        <v>0</v>
      </c>
      <c r="AP113" s="1"/>
      <c r="AQ113" s="1"/>
      <c r="AR113" s="1">
        <f t="shared" si="13"/>
        <v>0</v>
      </c>
      <c r="AS113" s="1">
        <f t="shared" si="14"/>
        <v>1000</v>
      </c>
      <c r="AT113" s="39">
        <f t="shared" si="15"/>
        <v>1000</v>
      </c>
      <c r="AU113" s="39"/>
      <c r="AV113" s="39">
        <f t="shared" si="16"/>
        <v>1000</v>
      </c>
      <c r="AW113" s="8" t="s">
        <v>637</v>
      </c>
      <c r="AX113" t="s">
        <v>604</v>
      </c>
    </row>
    <row r="114" spans="1:50" x14ac:dyDescent="0.25">
      <c r="A114" t="str">
        <f t="shared" si="11"/>
        <v>1.1-00-2405_24621015_2424610</v>
      </c>
      <c r="B114" t="s">
        <v>148</v>
      </c>
      <c r="C114" t="s">
        <v>149</v>
      </c>
      <c r="D114" t="s">
        <v>34</v>
      </c>
      <c r="E114" t="s">
        <v>906</v>
      </c>
      <c r="F114" t="s">
        <v>909</v>
      </c>
      <c r="G114" t="s">
        <v>35</v>
      </c>
      <c r="H114" t="s">
        <v>51</v>
      </c>
      <c r="I114" t="s">
        <v>52</v>
      </c>
      <c r="J114" t="s">
        <v>53</v>
      </c>
      <c r="K114" t="s">
        <v>54</v>
      </c>
      <c r="L114">
        <v>6</v>
      </c>
      <c r="M114" t="s">
        <v>40</v>
      </c>
      <c r="N114">
        <v>21</v>
      </c>
      <c r="O114" t="s">
        <v>55</v>
      </c>
      <c r="P114" t="s">
        <v>56</v>
      </c>
      <c r="Q114" t="s">
        <v>57</v>
      </c>
      <c r="R114" t="s">
        <v>902</v>
      </c>
      <c r="S114">
        <v>2000</v>
      </c>
      <c r="T114" t="s">
        <v>121</v>
      </c>
      <c r="U114">
        <v>2461</v>
      </c>
      <c r="V114" t="s">
        <v>212</v>
      </c>
      <c r="W114">
        <v>0</v>
      </c>
      <c r="X114" t="s">
        <v>46</v>
      </c>
      <c r="Y114" s="1">
        <v>150000</v>
      </c>
      <c r="Z114" s="1">
        <v>150000</v>
      </c>
      <c r="AA114" s="1">
        <v>54841.58</v>
      </c>
      <c r="AB114" s="1">
        <v>54841.58</v>
      </c>
      <c r="AC114" s="1">
        <v>45365.54</v>
      </c>
      <c r="AD114" s="1">
        <v>40599.26</v>
      </c>
      <c r="AE114" s="1">
        <v>40599.26</v>
      </c>
      <c r="AF114" s="32">
        <f t="shared" si="19"/>
        <v>95158.42</v>
      </c>
      <c r="AG114" s="1">
        <v>0</v>
      </c>
      <c r="AH114" s="1">
        <v>0</v>
      </c>
      <c r="AI114" s="1">
        <v>0</v>
      </c>
      <c r="AJ114" s="1">
        <v>0</v>
      </c>
      <c r="AK114" s="1">
        <v>0</v>
      </c>
      <c r="AL114" s="1">
        <v>150000</v>
      </c>
      <c r="AM114" s="1">
        <f t="shared" si="18"/>
        <v>0</v>
      </c>
      <c r="AN114" s="1"/>
      <c r="AO114" s="1">
        <v>0</v>
      </c>
      <c r="AP114" s="1"/>
      <c r="AQ114" s="1"/>
      <c r="AR114" s="1">
        <f t="shared" si="13"/>
        <v>0</v>
      </c>
      <c r="AS114" s="1">
        <f t="shared" si="14"/>
        <v>150000</v>
      </c>
      <c r="AT114" s="39">
        <f t="shared" si="15"/>
        <v>95158.42</v>
      </c>
      <c r="AU114" s="39"/>
      <c r="AV114" s="39">
        <f t="shared" si="16"/>
        <v>150000</v>
      </c>
      <c r="AW114" s="8" t="s">
        <v>604</v>
      </c>
      <c r="AX114" t="s">
        <v>604</v>
      </c>
    </row>
    <row r="115" spans="1:50" x14ac:dyDescent="0.25">
      <c r="A115" t="str">
        <f t="shared" si="11"/>
        <v>1.1-00-2407_24334020_2424610</v>
      </c>
      <c r="B115" t="s">
        <v>148</v>
      </c>
      <c r="C115" t="s">
        <v>149</v>
      </c>
      <c r="D115" t="s">
        <v>136</v>
      </c>
      <c r="E115" t="s">
        <v>907</v>
      </c>
      <c r="F115" t="s">
        <v>912</v>
      </c>
      <c r="G115" t="s">
        <v>137</v>
      </c>
      <c r="H115" t="s">
        <v>51</v>
      </c>
      <c r="I115" t="s">
        <v>52</v>
      </c>
      <c r="J115" t="s">
        <v>103</v>
      </c>
      <c r="K115" t="s">
        <v>104</v>
      </c>
      <c r="L115">
        <v>3</v>
      </c>
      <c r="M115" t="s">
        <v>87</v>
      </c>
      <c r="N115">
        <v>34</v>
      </c>
      <c r="O115" t="s">
        <v>138</v>
      </c>
      <c r="P115" t="s">
        <v>139</v>
      </c>
      <c r="Q115" t="s">
        <v>140</v>
      </c>
      <c r="R115" t="s">
        <v>902</v>
      </c>
      <c r="S115">
        <v>2000</v>
      </c>
      <c r="T115" t="s">
        <v>121</v>
      </c>
      <c r="U115">
        <v>2461</v>
      </c>
      <c r="V115" t="s">
        <v>212</v>
      </c>
      <c r="W115">
        <v>0</v>
      </c>
      <c r="X115" t="s">
        <v>46</v>
      </c>
      <c r="Y115" s="1">
        <v>10600000</v>
      </c>
      <c r="Z115" s="1">
        <v>10600000</v>
      </c>
      <c r="AA115" s="1">
        <v>9535881.4900000002</v>
      </c>
      <c r="AB115" s="1">
        <v>9535881.4900000002</v>
      </c>
      <c r="AC115" s="1">
        <v>9535881.4900000002</v>
      </c>
      <c r="AD115" s="1">
        <v>9142743.5700000003</v>
      </c>
      <c r="AE115" s="1">
        <v>9142743.5700000003</v>
      </c>
      <c r="AF115" s="32">
        <f t="shared" si="19"/>
        <v>1064118.5099999998</v>
      </c>
      <c r="AG115" s="1">
        <v>0</v>
      </c>
      <c r="AH115" s="1">
        <v>0</v>
      </c>
      <c r="AI115" s="1">
        <v>0</v>
      </c>
      <c r="AJ115" s="1">
        <v>0</v>
      </c>
      <c r="AK115" s="1">
        <v>0</v>
      </c>
      <c r="AL115" s="1">
        <v>10600000</v>
      </c>
      <c r="AM115" s="1">
        <f t="shared" si="18"/>
        <v>0</v>
      </c>
      <c r="AN115" s="1"/>
      <c r="AO115" s="1">
        <v>0</v>
      </c>
      <c r="AP115" s="1"/>
      <c r="AQ115" s="1">
        <v>5458000</v>
      </c>
      <c r="AR115" s="1">
        <f t="shared" si="13"/>
        <v>5458000</v>
      </c>
      <c r="AS115" s="1">
        <f t="shared" si="14"/>
        <v>16058000</v>
      </c>
      <c r="AT115" s="39">
        <f t="shared" si="15"/>
        <v>6522118.5099999998</v>
      </c>
      <c r="AU115" s="39"/>
      <c r="AV115" s="39">
        <f t="shared" si="16"/>
        <v>16058000</v>
      </c>
      <c r="AW115" s="8" t="s">
        <v>616</v>
      </c>
      <c r="AX115" t="s">
        <v>856</v>
      </c>
    </row>
    <row r="116" spans="1:50" x14ac:dyDescent="0.25">
      <c r="A116" t="str">
        <f t="shared" si="11"/>
        <v>1.1-00-2407_24236022_2424610</v>
      </c>
      <c r="B116" t="s">
        <v>148</v>
      </c>
      <c r="C116" t="s">
        <v>149</v>
      </c>
      <c r="D116" t="s">
        <v>188</v>
      </c>
      <c r="E116" t="s">
        <v>907</v>
      </c>
      <c r="F116" t="s">
        <v>912</v>
      </c>
      <c r="G116" t="s">
        <v>189</v>
      </c>
      <c r="H116" t="s">
        <v>51</v>
      </c>
      <c r="I116" t="s">
        <v>52</v>
      </c>
      <c r="J116" t="s">
        <v>103</v>
      </c>
      <c r="K116" t="s">
        <v>104</v>
      </c>
      <c r="L116">
        <v>2</v>
      </c>
      <c r="M116" t="s">
        <v>206</v>
      </c>
      <c r="N116">
        <v>36</v>
      </c>
      <c r="O116" t="s">
        <v>207</v>
      </c>
      <c r="P116" t="s">
        <v>208</v>
      </c>
      <c r="Q116" t="s">
        <v>209</v>
      </c>
      <c r="R116" t="s">
        <v>902</v>
      </c>
      <c r="S116">
        <v>2000</v>
      </c>
      <c r="T116" t="s">
        <v>121</v>
      </c>
      <c r="U116">
        <v>2461</v>
      </c>
      <c r="V116" t="s">
        <v>212</v>
      </c>
      <c r="W116">
        <v>0</v>
      </c>
      <c r="X116" t="s">
        <v>46</v>
      </c>
      <c r="Y116" s="1">
        <v>650000</v>
      </c>
      <c r="Z116" s="1">
        <v>650000</v>
      </c>
      <c r="AA116" s="1">
        <v>599293.82999999996</v>
      </c>
      <c r="AB116" s="1">
        <v>580815.03</v>
      </c>
      <c r="AC116" s="1">
        <v>460471.67</v>
      </c>
      <c r="AD116" s="1">
        <v>367280.75</v>
      </c>
      <c r="AE116" s="1">
        <v>367280.75</v>
      </c>
      <c r="AF116" s="32">
        <f t="shared" si="19"/>
        <v>50706.170000000042</v>
      </c>
      <c r="AG116" s="1">
        <v>0</v>
      </c>
      <c r="AH116" s="1">
        <v>0</v>
      </c>
      <c r="AI116" s="1">
        <v>0</v>
      </c>
      <c r="AJ116" s="1">
        <v>0</v>
      </c>
      <c r="AK116" s="1">
        <v>0</v>
      </c>
      <c r="AL116" s="1">
        <v>650000</v>
      </c>
      <c r="AM116" s="1">
        <f t="shared" ref="AM116:AM147" si="20">AL116-Y116</f>
        <v>0</v>
      </c>
      <c r="AN116" s="1"/>
      <c r="AO116" s="1">
        <v>0</v>
      </c>
      <c r="AP116" s="1"/>
      <c r="AQ116" s="1"/>
      <c r="AR116" s="1">
        <f t="shared" si="13"/>
        <v>0</v>
      </c>
      <c r="AS116" s="1">
        <f t="shared" si="14"/>
        <v>650000</v>
      </c>
      <c r="AT116" s="39">
        <f t="shared" si="15"/>
        <v>50706.170000000042</v>
      </c>
      <c r="AU116" s="39"/>
      <c r="AV116" s="39">
        <f t="shared" si="16"/>
        <v>650000</v>
      </c>
      <c r="AW116" s="8" t="s">
        <v>638</v>
      </c>
      <c r="AX116" t="s">
        <v>604</v>
      </c>
    </row>
    <row r="117" spans="1:50" x14ac:dyDescent="0.25">
      <c r="A117" t="str">
        <f t="shared" si="11"/>
        <v>1.1-00-2407_24339024_2424610</v>
      </c>
      <c r="B117" t="s">
        <v>148</v>
      </c>
      <c r="C117" t="s">
        <v>149</v>
      </c>
      <c r="D117" t="s">
        <v>254</v>
      </c>
      <c r="E117" t="s">
        <v>907</v>
      </c>
      <c r="F117" t="s">
        <v>913</v>
      </c>
      <c r="G117" t="s">
        <v>255</v>
      </c>
      <c r="H117" t="s">
        <v>51</v>
      </c>
      <c r="I117" t="s">
        <v>52</v>
      </c>
      <c r="J117" t="s">
        <v>103</v>
      </c>
      <c r="K117" t="s">
        <v>104</v>
      </c>
      <c r="L117">
        <v>3</v>
      </c>
      <c r="M117" t="s">
        <v>87</v>
      </c>
      <c r="N117">
        <v>39</v>
      </c>
      <c r="O117" t="s">
        <v>256</v>
      </c>
      <c r="P117" t="s">
        <v>257</v>
      </c>
      <c r="Q117" t="s">
        <v>258</v>
      </c>
      <c r="R117" t="s">
        <v>902</v>
      </c>
      <c r="S117">
        <v>2000</v>
      </c>
      <c r="T117" t="s">
        <v>121</v>
      </c>
      <c r="U117">
        <v>2461</v>
      </c>
      <c r="V117" t="s">
        <v>212</v>
      </c>
      <c r="W117">
        <v>0</v>
      </c>
      <c r="X117" t="s">
        <v>46</v>
      </c>
      <c r="Y117" s="1">
        <v>100000</v>
      </c>
      <c r="Z117" s="1">
        <v>0</v>
      </c>
      <c r="AA117" s="1">
        <v>37495.21</v>
      </c>
      <c r="AB117" s="1">
        <v>37495.21</v>
      </c>
      <c r="AC117" s="1">
        <v>7869.26</v>
      </c>
      <c r="AD117" s="1">
        <v>7869.26</v>
      </c>
      <c r="AE117" s="1">
        <v>7869.26</v>
      </c>
      <c r="AF117" s="32">
        <f t="shared" si="19"/>
        <v>62504.79</v>
      </c>
      <c r="AG117" s="1">
        <v>0</v>
      </c>
      <c r="AH117" s="1">
        <v>100000</v>
      </c>
      <c r="AI117" s="1">
        <v>0</v>
      </c>
      <c r="AJ117" s="1">
        <v>0</v>
      </c>
      <c r="AK117" s="1">
        <v>100000</v>
      </c>
      <c r="AL117" s="1">
        <v>0</v>
      </c>
      <c r="AM117" s="1">
        <f t="shared" si="20"/>
        <v>-100000</v>
      </c>
      <c r="AN117" s="1"/>
      <c r="AO117" s="1">
        <v>0</v>
      </c>
      <c r="AP117" s="1"/>
      <c r="AQ117" s="1"/>
      <c r="AR117" s="1">
        <f t="shared" si="13"/>
        <v>0</v>
      </c>
      <c r="AS117" s="1">
        <f t="shared" si="14"/>
        <v>100000</v>
      </c>
      <c r="AT117" s="39">
        <f t="shared" si="15"/>
        <v>62504.79</v>
      </c>
      <c r="AU117" s="39"/>
      <c r="AV117" s="39">
        <f t="shared" si="16"/>
        <v>100000</v>
      </c>
      <c r="AW117" s="8" t="s">
        <v>604</v>
      </c>
      <c r="AX117" t="s">
        <v>604</v>
      </c>
    </row>
    <row r="118" spans="1:50" x14ac:dyDescent="0.25">
      <c r="A118" t="str">
        <f t="shared" si="11"/>
        <v>1.1-00-2411_24649031_2424610</v>
      </c>
      <c r="B118" t="s">
        <v>148</v>
      </c>
      <c r="C118" t="s">
        <v>149</v>
      </c>
      <c r="D118" t="s">
        <v>92</v>
      </c>
      <c r="E118" t="s">
        <v>908</v>
      </c>
      <c r="F118" t="s">
        <v>918</v>
      </c>
      <c r="G118" t="s">
        <v>93</v>
      </c>
      <c r="H118" t="s">
        <v>51</v>
      </c>
      <c r="I118" t="s">
        <v>52</v>
      </c>
      <c r="J118" t="s">
        <v>94</v>
      </c>
      <c r="K118" t="s">
        <v>95</v>
      </c>
      <c r="L118">
        <v>6</v>
      </c>
      <c r="M118" t="s">
        <v>40</v>
      </c>
      <c r="N118">
        <v>49</v>
      </c>
      <c r="O118" t="s">
        <v>236</v>
      </c>
      <c r="P118" t="s">
        <v>97</v>
      </c>
      <c r="Q118" t="s">
        <v>98</v>
      </c>
      <c r="R118" t="s">
        <v>902</v>
      </c>
      <c r="S118">
        <v>2000</v>
      </c>
      <c r="T118" t="s">
        <v>121</v>
      </c>
      <c r="U118">
        <v>2461</v>
      </c>
      <c r="V118" t="s">
        <v>212</v>
      </c>
      <c r="W118">
        <v>0</v>
      </c>
      <c r="X118" t="s">
        <v>46</v>
      </c>
      <c r="Y118" s="1">
        <v>481333</v>
      </c>
      <c r="Z118" s="1">
        <v>501333</v>
      </c>
      <c r="AA118" s="1">
        <v>19279.2</v>
      </c>
      <c r="AB118" s="1">
        <v>14929.2</v>
      </c>
      <c r="AC118" s="1">
        <v>0</v>
      </c>
      <c r="AD118" s="1">
        <v>0</v>
      </c>
      <c r="AE118" s="1">
        <v>0</v>
      </c>
      <c r="AF118" s="32">
        <f t="shared" si="19"/>
        <v>462053.8</v>
      </c>
      <c r="AG118" s="1">
        <v>0</v>
      </c>
      <c r="AH118" s="1">
        <v>15000</v>
      </c>
      <c r="AI118" s="1">
        <v>0</v>
      </c>
      <c r="AJ118" s="1">
        <v>35000</v>
      </c>
      <c r="AK118" s="1">
        <v>-20000</v>
      </c>
      <c r="AL118" s="1">
        <v>501333</v>
      </c>
      <c r="AM118" s="1">
        <f t="shared" si="20"/>
        <v>20000</v>
      </c>
      <c r="AN118" s="1"/>
      <c r="AO118" s="1">
        <v>0</v>
      </c>
      <c r="AP118" s="1"/>
      <c r="AQ118" s="1"/>
      <c r="AR118" s="1">
        <f t="shared" si="13"/>
        <v>0</v>
      </c>
      <c r="AS118" s="1">
        <f t="shared" si="14"/>
        <v>481333</v>
      </c>
      <c r="AT118" s="39">
        <f t="shared" si="15"/>
        <v>462053.8</v>
      </c>
      <c r="AU118" s="39"/>
      <c r="AV118" s="39">
        <f t="shared" si="16"/>
        <v>481333</v>
      </c>
      <c r="AW118" s="8" t="s">
        <v>639</v>
      </c>
      <c r="AX118" t="s">
        <v>604</v>
      </c>
    </row>
    <row r="119" spans="1:50" x14ac:dyDescent="0.25">
      <c r="A119" t="str">
        <f t="shared" si="11"/>
        <v>1.1-00-2402_24311009_2424710</v>
      </c>
      <c r="B119" t="s">
        <v>148</v>
      </c>
      <c r="C119" t="s">
        <v>149</v>
      </c>
      <c r="D119" t="s">
        <v>83</v>
      </c>
      <c r="E119" t="s">
        <v>906</v>
      </c>
      <c r="F119" t="s">
        <v>910</v>
      </c>
      <c r="G119" t="s">
        <v>84</v>
      </c>
      <c r="H119" t="s">
        <v>51</v>
      </c>
      <c r="I119" t="s">
        <v>52</v>
      </c>
      <c r="J119" t="s">
        <v>85</v>
      </c>
      <c r="K119" t="s">
        <v>86</v>
      </c>
      <c r="L119">
        <v>3</v>
      </c>
      <c r="M119" t="s">
        <v>87</v>
      </c>
      <c r="N119">
        <v>11</v>
      </c>
      <c r="O119" t="s">
        <v>224</v>
      </c>
      <c r="P119" t="s">
        <v>89</v>
      </c>
      <c r="Q119" t="s">
        <v>90</v>
      </c>
      <c r="R119" t="s">
        <v>902</v>
      </c>
      <c r="S119">
        <v>2000</v>
      </c>
      <c r="T119" t="s">
        <v>121</v>
      </c>
      <c r="U119">
        <v>2471</v>
      </c>
      <c r="V119" t="s">
        <v>213</v>
      </c>
      <c r="W119">
        <v>0</v>
      </c>
      <c r="X119" t="s">
        <v>46</v>
      </c>
      <c r="Y119" s="1">
        <v>2000</v>
      </c>
      <c r="Z119" s="1">
        <v>2000</v>
      </c>
      <c r="AA119" s="1">
        <v>0</v>
      </c>
      <c r="AB119" s="1">
        <v>0</v>
      </c>
      <c r="AC119" s="1">
        <v>0</v>
      </c>
      <c r="AD119" s="1">
        <v>0</v>
      </c>
      <c r="AE119" s="1">
        <v>0</v>
      </c>
      <c r="AF119" s="32">
        <f t="shared" si="19"/>
        <v>2000</v>
      </c>
      <c r="AG119" s="1">
        <v>0</v>
      </c>
      <c r="AH119" s="1">
        <v>0</v>
      </c>
      <c r="AI119" s="1">
        <v>0</v>
      </c>
      <c r="AJ119" s="1">
        <v>0</v>
      </c>
      <c r="AK119" s="1">
        <v>0</v>
      </c>
      <c r="AL119" s="1">
        <v>2000</v>
      </c>
      <c r="AM119" s="1">
        <f t="shared" si="20"/>
        <v>0</v>
      </c>
      <c r="AN119" s="1"/>
      <c r="AO119" s="1">
        <v>0</v>
      </c>
      <c r="AP119" s="1"/>
      <c r="AQ119" s="1"/>
      <c r="AR119" s="1">
        <f t="shared" si="13"/>
        <v>0</v>
      </c>
      <c r="AS119" s="1">
        <f t="shared" si="14"/>
        <v>2000</v>
      </c>
      <c r="AT119" s="39">
        <f t="shared" si="15"/>
        <v>2000</v>
      </c>
      <c r="AU119" s="39"/>
      <c r="AV119" s="39">
        <f t="shared" si="16"/>
        <v>2000</v>
      </c>
      <c r="AW119" s="8" t="s">
        <v>640</v>
      </c>
      <c r="AX119" t="s">
        <v>604</v>
      </c>
    </row>
    <row r="120" spans="1:50" x14ac:dyDescent="0.25">
      <c r="A120" t="str">
        <f t="shared" si="11"/>
        <v>1.1-00-2402_24115010_2424710</v>
      </c>
      <c r="B120" t="s">
        <v>148</v>
      </c>
      <c r="C120" t="s">
        <v>149</v>
      </c>
      <c r="D120" t="s">
        <v>34</v>
      </c>
      <c r="E120" t="s">
        <v>906</v>
      </c>
      <c r="F120" t="s">
        <v>909</v>
      </c>
      <c r="G120" t="s">
        <v>35</v>
      </c>
      <c r="H120" t="s">
        <v>347</v>
      </c>
      <c r="I120" t="s">
        <v>348</v>
      </c>
      <c r="J120" t="s">
        <v>85</v>
      </c>
      <c r="K120" t="s">
        <v>86</v>
      </c>
      <c r="L120">
        <v>1</v>
      </c>
      <c r="M120" t="s">
        <v>190</v>
      </c>
      <c r="N120">
        <v>15</v>
      </c>
      <c r="O120" t="s">
        <v>349</v>
      </c>
      <c r="P120" t="s">
        <v>199</v>
      </c>
      <c r="Q120" s="17" t="s">
        <v>599</v>
      </c>
      <c r="R120" t="s">
        <v>902</v>
      </c>
      <c r="S120">
        <v>2000</v>
      </c>
      <c r="T120" t="s">
        <v>121</v>
      </c>
      <c r="U120">
        <v>2471</v>
      </c>
      <c r="V120" t="s">
        <v>213</v>
      </c>
      <c r="W120">
        <v>0</v>
      </c>
      <c r="X120" t="s">
        <v>46</v>
      </c>
      <c r="Y120" s="1">
        <v>150000</v>
      </c>
      <c r="Z120" s="1">
        <v>150000</v>
      </c>
      <c r="AA120" s="1">
        <v>147572.88</v>
      </c>
      <c r="AB120" s="1">
        <v>0</v>
      </c>
      <c r="AC120" s="1">
        <v>0</v>
      </c>
      <c r="AD120" s="1">
        <v>0</v>
      </c>
      <c r="AE120" s="1">
        <v>0</v>
      </c>
      <c r="AF120" s="32">
        <f t="shared" si="19"/>
        <v>2427.1199999999953</v>
      </c>
      <c r="AG120" s="1">
        <v>0</v>
      </c>
      <c r="AH120" s="1">
        <v>0</v>
      </c>
      <c r="AI120" s="1">
        <v>0</v>
      </c>
      <c r="AJ120" s="1">
        <v>0</v>
      </c>
      <c r="AK120" s="1">
        <v>0</v>
      </c>
      <c r="AL120" s="1">
        <v>150000</v>
      </c>
      <c r="AM120" s="1">
        <f t="shared" si="20"/>
        <v>0</v>
      </c>
      <c r="AN120" s="1"/>
      <c r="AO120" s="1">
        <v>0</v>
      </c>
      <c r="AP120" s="1"/>
      <c r="AQ120" s="1"/>
      <c r="AR120" s="1">
        <f t="shared" si="13"/>
        <v>0</v>
      </c>
      <c r="AS120" s="1">
        <f t="shared" si="14"/>
        <v>150000</v>
      </c>
      <c r="AT120" s="39">
        <f t="shared" si="15"/>
        <v>2427.1199999999953</v>
      </c>
      <c r="AU120" s="39"/>
      <c r="AV120" s="39">
        <f t="shared" si="16"/>
        <v>150000</v>
      </c>
      <c r="AW120" s="8" t="s">
        <v>641</v>
      </c>
      <c r="AX120" t="s">
        <v>604</v>
      </c>
    </row>
    <row r="121" spans="1:50" x14ac:dyDescent="0.25">
      <c r="A121" t="str">
        <f t="shared" si="11"/>
        <v>1.1-00-2405_24621015_2424710</v>
      </c>
      <c r="B121" t="s">
        <v>148</v>
      </c>
      <c r="C121" t="s">
        <v>149</v>
      </c>
      <c r="D121" t="s">
        <v>34</v>
      </c>
      <c r="E121" t="s">
        <v>906</v>
      </c>
      <c r="F121" t="s">
        <v>909</v>
      </c>
      <c r="G121" t="s">
        <v>35</v>
      </c>
      <c r="H121" t="s">
        <v>51</v>
      </c>
      <c r="I121" t="s">
        <v>52</v>
      </c>
      <c r="J121" t="s">
        <v>53</v>
      </c>
      <c r="K121" t="s">
        <v>54</v>
      </c>
      <c r="L121">
        <v>6</v>
      </c>
      <c r="M121" t="s">
        <v>40</v>
      </c>
      <c r="N121">
        <v>21</v>
      </c>
      <c r="O121" t="s">
        <v>55</v>
      </c>
      <c r="P121" t="s">
        <v>56</v>
      </c>
      <c r="Q121" t="s">
        <v>57</v>
      </c>
      <c r="R121" t="s">
        <v>902</v>
      </c>
      <c r="S121">
        <v>2000</v>
      </c>
      <c r="T121" t="s">
        <v>121</v>
      </c>
      <c r="U121">
        <v>2471</v>
      </c>
      <c r="V121" t="s">
        <v>213</v>
      </c>
      <c r="W121">
        <v>0</v>
      </c>
      <c r="X121" t="s">
        <v>46</v>
      </c>
      <c r="Y121" s="1">
        <v>45300</v>
      </c>
      <c r="Z121" s="1">
        <v>50000</v>
      </c>
      <c r="AA121" s="1">
        <v>30062.98</v>
      </c>
      <c r="AB121" s="1">
        <v>24680.14</v>
      </c>
      <c r="AC121" s="1">
        <v>17839.62</v>
      </c>
      <c r="AD121" s="1">
        <v>17839.62</v>
      </c>
      <c r="AE121" s="1">
        <v>17839.62</v>
      </c>
      <c r="AF121" s="32">
        <f t="shared" si="19"/>
        <v>15237.02</v>
      </c>
      <c r="AG121" s="1">
        <v>0</v>
      </c>
      <c r="AH121" s="1">
        <v>0</v>
      </c>
      <c r="AI121" s="1">
        <v>0</v>
      </c>
      <c r="AJ121" s="1">
        <v>4700</v>
      </c>
      <c r="AK121" s="1">
        <v>-4700</v>
      </c>
      <c r="AL121" s="1">
        <v>50000</v>
      </c>
      <c r="AM121" s="1">
        <f t="shared" si="20"/>
        <v>4700</v>
      </c>
      <c r="AN121" s="1"/>
      <c r="AO121" s="1">
        <v>0</v>
      </c>
      <c r="AP121" s="1"/>
      <c r="AQ121" s="1"/>
      <c r="AR121" s="1">
        <f t="shared" si="13"/>
        <v>0</v>
      </c>
      <c r="AS121" s="1">
        <f t="shared" si="14"/>
        <v>45300</v>
      </c>
      <c r="AT121" s="39">
        <f t="shared" si="15"/>
        <v>15237.02</v>
      </c>
      <c r="AU121" s="39"/>
      <c r="AV121" s="39">
        <f t="shared" si="16"/>
        <v>45300</v>
      </c>
      <c r="AW121" s="8" t="s">
        <v>604</v>
      </c>
      <c r="AX121" t="s">
        <v>604</v>
      </c>
    </row>
    <row r="122" spans="1:50" x14ac:dyDescent="0.25">
      <c r="A122" t="str">
        <f t="shared" si="11"/>
        <v>1.1-00-2407_24333019_2424710</v>
      </c>
      <c r="B122" t="s">
        <v>148</v>
      </c>
      <c r="C122" t="s">
        <v>149</v>
      </c>
      <c r="D122" t="s">
        <v>34</v>
      </c>
      <c r="E122" t="s">
        <v>906</v>
      </c>
      <c r="F122" t="s">
        <v>909</v>
      </c>
      <c r="G122" t="s">
        <v>35</v>
      </c>
      <c r="H122" t="s">
        <v>51</v>
      </c>
      <c r="I122" t="s">
        <v>52</v>
      </c>
      <c r="J122" t="s">
        <v>103</v>
      </c>
      <c r="K122" t="s">
        <v>104</v>
      </c>
      <c r="L122">
        <v>3</v>
      </c>
      <c r="M122" t="s">
        <v>87</v>
      </c>
      <c r="N122">
        <v>33</v>
      </c>
      <c r="O122" t="s">
        <v>394</v>
      </c>
      <c r="P122" t="s">
        <v>395</v>
      </c>
      <c r="Q122" t="s">
        <v>396</v>
      </c>
      <c r="R122" t="s">
        <v>902</v>
      </c>
      <c r="S122">
        <v>2000</v>
      </c>
      <c r="T122" t="s">
        <v>121</v>
      </c>
      <c r="U122">
        <v>2471</v>
      </c>
      <c r="V122" t="s">
        <v>213</v>
      </c>
      <c r="W122">
        <v>0</v>
      </c>
      <c r="X122" t="s">
        <v>46</v>
      </c>
      <c r="Y122" s="1">
        <v>554331.68000000005</v>
      </c>
      <c r="Z122" s="1">
        <v>575211.68000000005</v>
      </c>
      <c r="AA122" s="1">
        <v>552997.68000000005</v>
      </c>
      <c r="AB122" s="1">
        <v>465030.13</v>
      </c>
      <c r="AC122" s="1">
        <v>456504.13</v>
      </c>
      <c r="AD122" s="1">
        <v>456504.13</v>
      </c>
      <c r="AE122" s="1">
        <v>456504.13</v>
      </c>
      <c r="AF122" s="32">
        <f t="shared" si="19"/>
        <v>1334</v>
      </c>
      <c r="AG122" s="1">
        <v>0</v>
      </c>
      <c r="AH122" s="1">
        <v>0</v>
      </c>
      <c r="AI122" s="1">
        <v>0</v>
      </c>
      <c r="AJ122" s="1">
        <v>0</v>
      </c>
      <c r="AK122" s="1">
        <v>0</v>
      </c>
      <c r="AL122" s="1">
        <v>575211.68000000005</v>
      </c>
      <c r="AM122" s="1">
        <f t="shared" si="20"/>
        <v>20880</v>
      </c>
      <c r="AN122" s="1"/>
      <c r="AO122" s="1">
        <v>0</v>
      </c>
      <c r="AP122" s="1"/>
      <c r="AQ122" s="1">
        <v>-510.4</v>
      </c>
      <c r="AR122" s="1">
        <f t="shared" si="13"/>
        <v>-510.4</v>
      </c>
      <c r="AS122" s="1">
        <f t="shared" si="14"/>
        <v>553821.28</v>
      </c>
      <c r="AT122" s="39">
        <f t="shared" si="15"/>
        <v>823.59999999997672</v>
      </c>
      <c r="AU122" s="39"/>
      <c r="AV122" s="39">
        <f t="shared" si="16"/>
        <v>553821.28</v>
      </c>
      <c r="AW122" s="8" t="s">
        <v>642</v>
      </c>
      <c r="AX122" t="s">
        <v>604</v>
      </c>
    </row>
    <row r="123" spans="1:50" x14ac:dyDescent="0.25">
      <c r="A123" t="str">
        <f t="shared" si="11"/>
        <v>1.1-00-2407_24236022_2424710</v>
      </c>
      <c r="B123" t="s">
        <v>148</v>
      </c>
      <c r="C123" t="s">
        <v>149</v>
      </c>
      <c r="D123" t="s">
        <v>188</v>
      </c>
      <c r="E123" t="s">
        <v>907</v>
      </c>
      <c r="F123" t="s">
        <v>912</v>
      </c>
      <c r="G123" t="s">
        <v>189</v>
      </c>
      <c r="H123" t="s">
        <v>51</v>
      </c>
      <c r="I123" t="s">
        <v>52</v>
      </c>
      <c r="J123" t="s">
        <v>103</v>
      </c>
      <c r="K123" t="s">
        <v>104</v>
      </c>
      <c r="L123">
        <v>2</v>
      </c>
      <c r="M123" t="s">
        <v>206</v>
      </c>
      <c r="N123">
        <v>36</v>
      </c>
      <c r="O123" t="s">
        <v>207</v>
      </c>
      <c r="P123" t="s">
        <v>208</v>
      </c>
      <c r="Q123" t="s">
        <v>209</v>
      </c>
      <c r="R123" t="s">
        <v>902</v>
      </c>
      <c r="S123">
        <v>2000</v>
      </c>
      <c r="T123" t="s">
        <v>121</v>
      </c>
      <c r="U123">
        <v>2471</v>
      </c>
      <c r="V123" t="s">
        <v>213</v>
      </c>
      <c r="W123">
        <v>0</v>
      </c>
      <c r="X123" t="s">
        <v>46</v>
      </c>
      <c r="Y123" s="1">
        <v>2680000</v>
      </c>
      <c r="Z123" s="1">
        <v>2300000</v>
      </c>
      <c r="AA123" s="1">
        <v>2666570</v>
      </c>
      <c r="AB123" s="1">
        <v>1766620.4</v>
      </c>
      <c r="AC123" s="1">
        <v>1727930.15</v>
      </c>
      <c r="AD123" s="1">
        <v>1609808.19</v>
      </c>
      <c r="AE123" s="1">
        <v>1609808.19</v>
      </c>
      <c r="AF123" s="32">
        <f t="shared" si="19"/>
        <v>13430</v>
      </c>
      <c r="AG123" s="1">
        <v>0</v>
      </c>
      <c r="AH123" s="1">
        <v>400000</v>
      </c>
      <c r="AI123" s="1">
        <v>0</v>
      </c>
      <c r="AJ123" s="1">
        <v>20000</v>
      </c>
      <c r="AK123" s="1">
        <v>380000</v>
      </c>
      <c r="AL123" s="1">
        <v>2300000</v>
      </c>
      <c r="AM123" s="1">
        <f t="shared" si="20"/>
        <v>-380000</v>
      </c>
      <c r="AN123" s="1"/>
      <c r="AO123" s="1">
        <v>0</v>
      </c>
      <c r="AP123" s="1"/>
      <c r="AQ123" s="1"/>
      <c r="AR123" s="1">
        <f t="shared" si="13"/>
        <v>0</v>
      </c>
      <c r="AS123" s="1">
        <f t="shared" si="14"/>
        <v>2680000</v>
      </c>
      <c r="AT123" s="39">
        <f t="shared" si="15"/>
        <v>13430</v>
      </c>
      <c r="AU123" s="39"/>
      <c r="AV123" s="39">
        <f t="shared" si="16"/>
        <v>2680000</v>
      </c>
      <c r="AW123" s="8" t="s">
        <v>643</v>
      </c>
      <c r="AX123" t="s">
        <v>604</v>
      </c>
    </row>
    <row r="124" spans="1:50" x14ac:dyDescent="0.25">
      <c r="A124" t="str">
        <f t="shared" si="11"/>
        <v>1.1-00-2411_24649031_2424710</v>
      </c>
      <c r="B124" t="s">
        <v>148</v>
      </c>
      <c r="C124" t="s">
        <v>149</v>
      </c>
      <c r="D124" t="s">
        <v>92</v>
      </c>
      <c r="E124" t="s">
        <v>908</v>
      </c>
      <c r="F124" t="s">
        <v>918</v>
      </c>
      <c r="G124" t="s">
        <v>93</v>
      </c>
      <c r="H124" t="s">
        <v>51</v>
      </c>
      <c r="I124" t="s">
        <v>52</v>
      </c>
      <c r="J124" t="s">
        <v>94</v>
      </c>
      <c r="K124" t="s">
        <v>95</v>
      </c>
      <c r="L124">
        <v>6</v>
      </c>
      <c r="M124" t="s">
        <v>40</v>
      </c>
      <c r="N124">
        <v>49</v>
      </c>
      <c r="O124" t="s">
        <v>236</v>
      </c>
      <c r="P124" t="s">
        <v>97</v>
      </c>
      <c r="Q124" t="s">
        <v>98</v>
      </c>
      <c r="R124" t="s">
        <v>902</v>
      </c>
      <c r="S124">
        <v>2000</v>
      </c>
      <c r="T124" t="s">
        <v>121</v>
      </c>
      <c r="U124">
        <v>2471</v>
      </c>
      <c r="V124" t="s">
        <v>213</v>
      </c>
      <c r="W124">
        <v>0</v>
      </c>
      <c r="X124" t="s">
        <v>46</v>
      </c>
      <c r="Y124" s="1">
        <v>1414</v>
      </c>
      <c r="Z124" s="1">
        <v>1414</v>
      </c>
      <c r="AA124" s="1">
        <v>0</v>
      </c>
      <c r="AB124" s="1">
        <v>0</v>
      </c>
      <c r="AC124" s="1">
        <v>0</v>
      </c>
      <c r="AD124" s="1">
        <v>0</v>
      </c>
      <c r="AE124" s="1">
        <v>0</v>
      </c>
      <c r="AF124" s="32">
        <f t="shared" si="19"/>
        <v>1414</v>
      </c>
      <c r="AG124" s="1">
        <v>0</v>
      </c>
      <c r="AH124" s="1">
        <v>0</v>
      </c>
      <c r="AI124" s="1">
        <v>0</v>
      </c>
      <c r="AJ124" s="1">
        <v>0</v>
      </c>
      <c r="AK124" s="1">
        <v>0</v>
      </c>
      <c r="AL124" s="1">
        <v>1414</v>
      </c>
      <c r="AM124" s="1">
        <f t="shared" si="20"/>
        <v>0</v>
      </c>
      <c r="AN124" s="1"/>
      <c r="AO124" s="1">
        <v>0</v>
      </c>
      <c r="AP124" s="1"/>
      <c r="AQ124" s="1"/>
      <c r="AR124" s="1">
        <f t="shared" si="13"/>
        <v>0</v>
      </c>
      <c r="AS124" s="1">
        <f t="shared" si="14"/>
        <v>1414</v>
      </c>
      <c r="AT124" s="39">
        <f t="shared" si="15"/>
        <v>1414</v>
      </c>
      <c r="AU124" s="39"/>
      <c r="AV124" s="39">
        <f t="shared" si="16"/>
        <v>1414</v>
      </c>
      <c r="AW124" s="8" t="s">
        <v>644</v>
      </c>
      <c r="AX124" t="s">
        <v>604</v>
      </c>
    </row>
    <row r="125" spans="1:50" x14ac:dyDescent="0.25">
      <c r="A125" t="str">
        <f t="shared" si="11"/>
        <v>1.1-00-2407_24339024_2424810</v>
      </c>
      <c r="B125" t="s">
        <v>148</v>
      </c>
      <c r="C125" t="s">
        <v>149</v>
      </c>
      <c r="D125" t="s">
        <v>254</v>
      </c>
      <c r="E125" t="s">
        <v>907</v>
      </c>
      <c r="F125" t="s">
        <v>913</v>
      </c>
      <c r="G125" t="s">
        <v>255</v>
      </c>
      <c r="H125" t="s">
        <v>51</v>
      </c>
      <c r="I125" t="s">
        <v>52</v>
      </c>
      <c r="J125" t="s">
        <v>103</v>
      </c>
      <c r="K125" t="s">
        <v>104</v>
      </c>
      <c r="L125">
        <v>3</v>
      </c>
      <c r="M125" t="s">
        <v>87</v>
      </c>
      <c r="N125">
        <v>39</v>
      </c>
      <c r="O125" t="s">
        <v>256</v>
      </c>
      <c r="P125" t="s">
        <v>257</v>
      </c>
      <c r="Q125" t="s">
        <v>258</v>
      </c>
      <c r="R125" t="s">
        <v>902</v>
      </c>
      <c r="S125">
        <v>2000</v>
      </c>
      <c r="T125" t="s">
        <v>121</v>
      </c>
      <c r="U125">
        <v>2481</v>
      </c>
      <c r="V125" t="s">
        <v>259</v>
      </c>
      <c r="W125">
        <v>0</v>
      </c>
      <c r="X125" t="s">
        <v>46</v>
      </c>
      <c r="Y125" s="1">
        <v>10000</v>
      </c>
      <c r="Z125" s="1">
        <v>10000</v>
      </c>
      <c r="AA125" s="1">
        <v>9484.1200000000008</v>
      </c>
      <c r="AB125" s="1">
        <v>9484.1200000000008</v>
      </c>
      <c r="AC125" s="1">
        <v>9484.1200000000008</v>
      </c>
      <c r="AD125" s="1">
        <v>9484.1200000000008</v>
      </c>
      <c r="AE125" s="1">
        <v>9484.1200000000008</v>
      </c>
      <c r="AF125" s="32">
        <f t="shared" si="19"/>
        <v>515.8799999999992</v>
      </c>
      <c r="AG125" s="1">
        <v>0</v>
      </c>
      <c r="AH125" s="1">
        <v>0</v>
      </c>
      <c r="AI125" s="1">
        <v>0</v>
      </c>
      <c r="AJ125" s="1">
        <v>0</v>
      </c>
      <c r="AK125" s="1">
        <v>0</v>
      </c>
      <c r="AL125" s="1">
        <v>10000</v>
      </c>
      <c r="AM125" s="1">
        <f t="shared" si="20"/>
        <v>0</v>
      </c>
      <c r="AN125" s="1"/>
      <c r="AO125" s="1">
        <v>0</v>
      </c>
      <c r="AP125" s="1"/>
      <c r="AQ125" s="1"/>
      <c r="AR125" s="1">
        <f t="shared" si="13"/>
        <v>0</v>
      </c>
      <c r="AS125" s="1">
        <f t="shared" si="14"/>
        <v>10000</v>
      </c>
      <c r="AT125" s="39">
        <f t="shared" si="15"/>
        <v>515.8799999999992</v>
      </c>
      <c r="AU125" s="39"/>
      <c r="AV125" s="39">
        <f t="shared" si="16"/>
        <v>10000</v>
      </c>
      <c r="AW125" s="8" t="s">
        <v>633</v>
      </c>
      <c r="AX125" t="s">
        <v>604</v>
      </c>
    </row>
    <row r="126" spans="1:50" x14ac:dyDescent="0.25">
      <c r="A126" t="str">
        <f t="shared" si="11"/>
        <v>1.1-00-2402_24114010_2424910</v>
      </c>
      <c r="B126" t="s">
        <v>148</v>
      </c>
      <c r="C126" t="s">
        <v>149</v>
      </c>
      <c r="D126" t="s">
        <v>34</v>
      </c>
      <c r="E126" t="s">
        <v>906</v>
      </c>
      <c r="F126" t="s">
        <v>909</v>
      </c>
      <c r="G126" t="s">
        <v>35</v>
      </c>
      <c r="H126" t="s">
        <v>152</v>
      </c>
      <c r="I126" t="s">
        <v>153</v>
      </c>
      <c r="J126" t="s">
        <v>85</v>
      </c>
      <c r="K126" t="s">
        <v>86</v>
      </c>
      <c r="L126">
        <v>1</v>
      </c>
      <c r="M126" t="s">
        <v>190</v>
      </c>
      <c r="N126">
        <v>14</v>
      </c>
      <c r="O126" t="s">
        <v>345</v>
      </c>
      <c r="P126" t="s">
        <v>199</v>
      </c>
      <c r="Q126" s="17" t="s">
        <v>599</v>
      </c>
      <c r="R126" t="s">
        <v>902</v>
      </c>
      <c r="S126">
        <v>2000</v>
      </c>
      <c r="T126" t="s">
        <v>121</v>
      </c>
      <c r="U126">
        <v>2491</v>
      </c>
      <c r="V126" t="s">
        <v>203</v>
      </c>
      <c r="W126">
        <v>0</v>
      </c>
      <c r="X126" t="s">
        <v>46</v>
      </c>
      <c r="Y126" s="1">
        <v>21000</v>
      </c>
      <c r="Z126" s="1">
        <v>0</v>
      </c>
      <c r="AA126" s="1">
        <v>8383.9599999999991</v>
      </c>
      <c r="AB126" s="1">
        <v>8383.9599999999991</v>
      </c>
      <c r="AC126" s="1">
        <v>8383.9599999999991</v>
      </c>
      <c r="AD126" s="1">
        <v>0</v>
      </c>
      <c r="AE126" s="1">
        <v>0</v>
      </c>
      <c r="AF126" s="32">
        <f t="shared" si="19"/>
        <v>12616.04</v>
      </c>
      <c r="AG126" s="1">
        <v>0</v>
      </c>
      <c r="AH126" s="1">
        <v>21000</v>
      </c>
      <c r="AI126" s="1">
        <v>0</v>
      </c>
      <c r="AJ126" s="1">
        <v>0</v>
      </c>
      <c r="AK126" s="1">
        <v>21000</v>
      </c>
      <c r="AL126" s="1">
        <v>0</v>
      </c>
      <c r="AM126" s="1">
        <f t="shared" si="20"/>
        <v>-21000</v>
      </c>
      <c r="AN126" s="1"/>
      <c r="AO126" s="1">
        <v>0</v>
      </c>
      <c r="AP126" s="1"/>
      <c r="AQ126" s="1"/>
      <c r="AR126" s="1">
        <f t="shared" si="13"/>
        <v>0</v>
      </c>
      <c r="AS126" s="1">
        <f t="shared" si="14"/>
        <v>21000</v>
      </c>
      <c r="AT126" s="39">
        <f t="shared" si="15"/>
        <v>12616.04</v>
      </c>
      <c r="AU126" s="39"/>
      <c r="AV126" s="39">
        <f t="shared" si="16"/>
        <v>21000</v>
      </c>
      <c r="AW126" s="8" t="s">
        <v>604</v>
      </c>
      <c r="AX126" t="s">
        <v>604</v>
      </c>
    </row>
    <row r="127" spans="1:50" x14ac:dyDescent="0.25">
      <c r="A127" t="str">
        <f t="shared" si="11"/>
        <v>1.1-00-2402_24115010_2424910</v>
      </c>
      <c r="B127" t="s">
        <v>148</v>
      </c>
      <c r="C127" t="s">
        <v>149</v>
      </c>
      <c r="D127" t="s">
        <v>34</v>
      </c>
      <c r="E127" t="s">
        <v>906</v>
      </c>
      <c r="F127" t="s">
        <v>909</v>
      </c>
      <c r="G127" t="s">
        <v>35</v>
      </c>
      <c r="H127" t="s">
        <v>347</v>
      </c>
      <c r="I127" t="s">
        <v>348</v>
      </c>
      <c r="J127" t="s">
        <v>85</v>
      </c>
      <c r="K127" t="s">
        <v>86</v>
      </c>
      <c r="L127">
        <v>1</v>
      </c>
      <c r="M127" t="s">
        <v>190</v>
      </c>
      <c r="N127">
        <v>15</v>
      </c>
      <c r="O127" t="s">
        <v>349</v>
      </c>
      <c r="P127" t="s">
        <v>199</v>
      </c>
      <c r="Q127" s="17" t="s">
        <v>599</v>
      </c>
      <c r="R127" t="s">
        <v>902</v>
      </c>
      <c r="S127">
        <v>2000</v>
      </c>
      <c r="T127" t="s">
        <v>121</v>
      </c>
      <c r="U127">
        <v>2491</v>
      </c>
      <c r="V127" t="s">
        <v>203</v>
      </c>
      <c r="W127">
        <v>0</v>
      </c>
      <c r="X127" t="s">
        <v>46</v>
      </c>
      <c r="Y127" s="1">
        <v>500000</v>
      </c>
      <c r="Z127" s="1">
        <v>500000</v>
      </c>
      <c r="AA127" s="1">
        <v>319800.40000000002</v>
      </c>
      <c r="AB127" s="1">
        <v>0</v>
      </c>
      <c r="AC127" s="1">
        <v>0</v>
      </c>
      <c r="AD127" s="1">
        <v>0</v>
      </c>
      <c r="AE127" s="1">
        <v>0</v>
      </c>
      <c r="AF127" s="32">
        <f t="shared" si="19"/>
        <v>180199.59999999998</v>
      </c>
      <c r="AG127" s="1">
        <v>0</v>
      </c>
      <c r="AH127" s="1">
        <v>0</v>
      </c>
      <c r="AI127" s="1">
        <v>0</v>
      </c>
      <c r="AJ127" s="1">
        <v>0</v>
      </c>
      <c r="AK127" s="1">
        <v>0</v>
      </c>
      <c r="AL127" s="1">
        <v>500000</v>
      </c>
      <c r="AM127" s="1">
        <f t="shared" si="20"/>
        <v>0</v>
      </c>
      <c r="AN127" s="1"/>
      <c r="AO127" s="1">
        <v>0</v>
      </c>
      <c r="AP127" s="1"/>
      <c r="AQ127" s="1"/>
      <c r="AR127" s="1">
        <f t="shared" si="13"/>
        <v>0</v>
      </c>
      <c r="AS127" s="1">
        <f t="shared" si="14"/>
        <v>500000</v>
      </c>
      <c r="AT127" s="39">
        <f t="shared" si="15"/>
        <v>180199.59999999998</v>
      </c>
      <c r="AU127" s="39"/>
      <c r="AV127" s="39">
        <f t="shared" si="16"/>
        <v>500000</v>
      </c>
      <c r="AW127" s="8" t="s">
        <v>645</v>
      </c>
      <c r="AX127" t="s">
        <v>604</v>
      </c>
    </row>
    <row r="128" spans="1:50" x14ac:dyDescent="0.25">
      <c r="A128" t="str">
        <f t="shared" si="11"/>
        <v>1.1-00-2402_24116010_2424910</v>
      </c>
      <c r="B128" t="s">
        <v>148</v>
      </c>
      <c r="C128" t="s">
        <v>149</v>
      </c>
      <c r="D128" t="s">
        <v>188</v>
      </c>
      <c r="E128" t="s">
        <v>907</v>
      </c>
      <c r="F128" t="s">
        <v>912</v>
      </c>
      <c r="G128" t="s">
        <v>189</v>
      </c>
      <c r="H128" t="s">
        <v>152</v>
      </c>
      <c r="I128" t="s">
        <v>153</v>
      </c>
      <c r="J128" t="s">
        <v>85</v>
      </c>
      <c r="K128" t="s">
        <v>86</v>
      </c>
      <c r="L128">
        <v>1</v>
      </c>
      <c r="M128" t="s">
        <v>190</v>
      </c>
      <c r="N128">
        <v>16</v>
      </c>
      <c r="O128" t="s">
        <v>198</v>
      </c>
      <c r="P128" t="s">
        <v>199</v>
      </c>
      <c r="Q128" s="17" t="s">
        <v>599</v>
      </c>
      <c r="R128" t="s">
        <v>902</v>
      </c>
      <c r="S128">
        <v>2000</v>
      </c>
      <c r="T128" t="s">
        <v>121</v>
      </c>
      <c r="U128">
        <v>2491</v>
      </c>
      <c r="V128" t="s">
        <v>203</v>
      </c>
      <c r="W128">
        <v>0</v>
      </c>
      <c r="X128" t="s">
        <v>46</v>
      </c>
      <c r="Y128" s="1">
        <v>138448.20000000001</v>
      </c>
      <c r="Z128" s="1">
        <v>54948.2</v>
      </c>
      <c r="AA128" s="1">
        <v>131651.53</v>
      </c>
      <c r="AB128" s="1">
        <v>67619.53</v>
      </c>
      <c r="AC128" s="1">
        <v>21722.97</v>
      </c>
      <c r="AD128" s="1">
        <v>0</v>
      </c>
      <c r="AE128" s="1">
        <v>0</v>
      </c>
      <c r="AF128" s="32">
        <f t="shared" si="19"/>
        <v>6796.6700000000128</v>
      </c>
      <c r="AG128" s="1">
        <v>0</v>
      </c>
      <c r="AH128" s="1">
        <v>63500</v>
      </c>
      <c r="AI128" s="1">
        <v>0</v>
      </c>
      <c r="AJ128" s="1">
        <v>0</v>
      </c>
      <c r="AK128" s="1">
        <v>63500</v>
      </c>
      <c r="AL128" s="1">
        <v>54948.2</v>
      </c>
      <c r="AM128" s="1">
        <f t="shared" si="20"/>
        <v>-83500.000000000015</v>
      </c>
      <c r="AN128" s="1"/>
      <c r="AO128" s="1">
        <v>0</v>
      </c>
      <c r="AP128" s="1"/>
      <c r="AQ128" s="1"/>
      <c r="AR128" s="1">
        <f t="shared" si="13"/>
        <v>0</v>
      </c>
      <c r="AS128" s="1">
        <f t="shared" si="14"/>
        <v>138448.20000000001</v>
      </c>
      <c r="AT128" s="39">
        <f t="shared" si="15"/>
        <v>6796.6700000000128</v>
      </c>
      <c r="AU128" s="39"/>
      <c r="AV128" s="39">
        <f t="shared" si="16"/>
        <v>138448.20000000001</v>
      </c>
      <c r="AW128" s="8" t="s">
        <v>646</v>
      </c>
      <c r="AX128" t="s">
        <v>604</v>
      </c>
    </row>
    <row r="129" spans="1:50" x14ac:dyDescent="0.25">
      <c r="A129" t="str">
        <f t="shared" si="11"/>
        <v>1.1-00-2403_24117011_2424910</v>
      </c>
      <c r="B129" t="s">
        <v>148</v>
      </c>
      <c r="C129" t="s">
        <v>149</v>
      </c>
      <c r="D129" t="s">
        <v>305</v>
      </c>
      <c r="E129" t="s">
        <v>906</v>
      </c>
      <c r="F129" t="s">
        <v>909</v>
      </c>
      <c r="G129" t="s">
        <v>306</v>
      </c>
      <c r="H129" t="s">
        <v>307</v>
      </c>
      <c r="I129" t="s">
        <v>308</v>
      </c>
      <c r="J129" t="s">
        <v>309</v>
      </c>
      <c r="K129" t="s">
        <v>310</v>
      </c>
      <c r="L129">
        <v>1</v>
      </c>
      <c r="M129" t="s">
        <v>190</v>
      </c>
      <c r="N129">
        <v>17</v>
      </c>
      <c r="O129" t="s">
        <v>311</v>
      </c>
      <c r="P129" t="s">
        <v>312</v>
      </c>
      <c r="Q129" t="s">
        <v>313</v>
      </c>
      <c r="R129" t="s">
        <v>902</v>
      </c>
      <c r="S129">
        <v>2000</v>
      </c>
      <c r="T129" t="s">
        <v>121</v>
      </c>
      <c r="U129">
        <v>2491</v>
      </c>
      <c r="V129" t="s">
        <v>203</v>
      </c>
      <c r="W129">
        <v>0</v>
      </c>
      <c r="X129" t="s">
        <v>46</v>
      </c>
      <c r="Y129" s="1">
        <v>75000</v>
      </c>
      <c r="Z129" s="1">
        <v>75000</v>
      </c>
      <c r="AA129" s="1">
        <v>0</v>
      </c>
      <c r="AB129" s="1">
        <v>0</v>
      </c>
      <c r="AC129" s="1">
        <v>0</v>
      </c>
      <c r="AD129" s="1">
        <v>0</v>
      </c>
      <c r="AE129" s="1">
        <v>0</v>
      </c>
      <c r="AF129" s="32">
        <f t="shared" si="19"/>
        <v>75000</v>
      </c>
      <c r="AG129" s="1">
        <v>0</v>
      </c>
      <c r="AH129" s="1">
        <v>0</v>
      </c>
      <c r="AI129" s="1">
        <v>0</v>
      </c>
      <c r="AJ129" s="1">
        <v>0</v>
      </c>
      <c r="AK129" s="1">
        <v>0</v>
      </c>
      <c r="AL129" s="1">
        <v>75000</v>
      </c>
      <c r="AM129" s="1">
        <f t="shared" si="20"/>
        <v>0</v>
      </c>
      <c r="AN129" s="1"/>
      <c r="AO129" s="1">
        <v>0</v>
      </c>
      <c r="AP129" s="1"/>
      <c r="AQ129" s="1"/>
      <c r="AR129" s="1">
        <f t="shared" si="13"/>
        <v>0</v>
      </c>
      <c r="AS129" s="1">
        <f t="shared" si="14"/>
        <v>75000</v>
      </c>
      <c r="AT129" s="39">
        <f t="shared" si="15"/>
        <v>75000</v>
      </c>
      <c r="AU129" s="39"/>
      <c r="AV129" s="39">
        <f t="shared" si="16"/>
        <v>75000</v>
      </c>
      <c r="AW129" s="8" t="s">
        <v>647</v>
      </c>
      <c r="AX129" t="s">
        <v>604</v>
      </c>
    </row>
    <row r="130" spans="1:50" x14ac:dyDescent="0.25">
      <c r="A130" t="str">
        <f t="shared" ref="A130:A193" si="21">CONCATENATE(B130,J130,L130,N130,P130,U130,W130)</f>
        <v>1.1-00-2405_24621015_2424910</v>
      </c>
      <c r="B130" t="s">
        <v>148</v>
      </c>
      <c r="C130" t="s">
        <v>149</v>
      </c>
      <c r="D130" t="s">
        <v>34</v>
      </c>
      <c r="E130" t="s">
        <v>906</v>
      </c>
      <c r="F130" t="s">
        <v>909</v>
      </c>
      <c r="G130" t="s">
        <v>35</v>
      </c>
      <c r="H130" t="s">
        <v>51</v>
      </c>
      <c r="I130" t="s">
        <v>52</v>
      </c>
      <c r="J130" t="s">
        <v>53</v>
      </c>
      <c r="K130" t="s">
        <v>54</v>
      </c>
      <c r="L130">
        <v>6</v>
      </c>
      <c r="M130" t="s">
        <v>40</v>
      </c>
      <c r="N130">
        <v>21</v>
      </c>
      <c r="O130" t="s">
        <v>55</v>
      </c>
      <c r="P130" t="s">
        <v>56</v>
      </c>
      <c r="Q130" t="s">
        <v>57</v>
      </c>
      <c r="R130" t="s">
        <v>902</v>
      </c>
      <c r="S130">
        <v>2000</v>
      </c>
      <c r="T130" t="s">
        <v>121</v>
      </c>
      <c r="U130">
        <v>2491</v>
      </c>
      <c r="V130" t="s">
        <v>203</v>
      </c>
      <c r="W130">
        <v>0</v>
      </c>
      <c r="X130" t="s">
        <v>46</v>
      </c>
      <c r="Y130" s="1">
        <v>420000</v>
      </c>
      <c r="Z130" s="1">
        <v>420000</v>
      </c>
      <c r="AA130" s="1">
        <v>149397.76000000001</v>
      </c>
      <c r="AB130" s="1">
        <v>147448.95999999999</v>
      </c>
      <c r="AC130" s="1">
        <v>104763.46</v>
      </c>
      <c r="AD130" s="1">
        <v>103657.46</v>
      </c>
      <c r="AE130" s="1">
        <v>93113.06</v>
      </c>
      <c r="AF130" s="32">
        <f t="shared" si="19"/>
        <v>270602.23999999999</v>
      </c>
      <c r="AG130" s="1">
        <v>0</v>
      </c>
      <c r="AH130" s="1">
        <v>0</v>
      </c>
      <c r="AI130" s="1">
        <v>0</v>
      </c>
      <c r="AJ130" s="1">
        <v>0</v>
      </c>
      <c r="AK130" s="1">
        <v>0</v>
      </c>
      <c r="AL130" s="1">
        <v>420000</v>
      </c>
      <c r="AM130" s="1">
        <f t="shared" si="20"/>
        <v>0</v>
      </c>
      <c r="AN130" s="1"/>
      <c r="AO130" s="1">
        <v>0</v>
      </c>
      <c r="AP130" s="1"/>
      <c r="AQ130" s="1"/>
      <c r="AR130" s="1">
        <f t="shared" ref="AR130:AR193" si="22">AO130+AP130+AQ130</f>
        <v>0</v>
      </c>
      <c r="AS130" s="1">
        <f t="shared" ref="AS130:AS193" si="23">Y130+AR130</f>
        <v>420000</v>
      </c>
      <c r="AT130" s="39">
        <f t="shared" ref="AT130:AT193" si="24">AS130-AA130</f>
        <v>270602.23999999999</v>
      </c>
      <c r="AU130" s="39"/>
      <c r="AV130" s="39">
        <f t="shared" si="16"/>
        <v>420000</v>
      </c>
      <c r="AW130" s="8" t="s">
        <v>604</v>
      </c>
      <c r="AX130" t="s">
        <v>604</v>
      </c>
    </row>
    <row r="131" spans="1:50" x14ac:dyDescent="0.25">
      <c r="A131" t="str">
        <f t="shared" si="21"/>
        <v>1.1-00-2406_24525016_2424910</v>
      </c>
      <c r="B131" t="s">
        <v>148</v>
      </c>
      <c r="C131" t="s">
        <v>149</v>
      </c>
      <c r="D131" t="s">
        <v>421</v>
      </c>
      <c r="E131" t="s">
        <v>907</v>
      </c>
      <c r="F131" t="s">
        <v>915</v>
      </c>
      <c r="G131" t="s">
        <v>422</v>
      </c>
      <c r="H131" t="s">
        <v>152</v>
      </c>
      <c r="I131" t="s">
        <v>153</v>
      </c>
      <c r="J131" t="s">
        <v>274</v>
      </c>
      <c r="K131" t="s">
        <v>275</v>
      </c>
      <c r="L131">
        <v>5</v>
      </c>
      <c r="M131" t="s">
        <v>276</v>
      </c>
      <c r="N131">
        <v>25</v>
      </c>
      <c r="O131" t="s">
        <v>423</v>
      </c>
      <c r="P131" t="s">
        <v>278</v>
      </c>
      <c r="Q131" t="s">
        <v>279</v>
      </c>
      <c r="R131" t="s">
        <v>902</v>
      </c>
      <c r="S131">
        <v>2000</v>
      </c>
      <c r="T131" t="s">
        <v>121</v>
      </c>
      <c r="U131">
        <v>2491</v>
      </c>
      <c r="V131" t="s">
        <v>203</v>
      </c>
      <c r="W131">
        <v>0</v>
      </c>
      <c r="X131" t="s">
        <v>46</v>
      </c>
      <c r="Y131" s="1">
        <v>0</v>
      </c>
      <c r="Z131" s="1">
        <v>250000</v>
      </c>
      <c r="AA131" s="1">
        <v>0</v>
      </c>
      <c r="AB131" s="1">
        <v>0</v>
      </c>
      <c r="AC131" s="1">
        <v>0</v>
      </c>
      <c r="AD131" s="1">
        <v>0</v>
      </c>
      <c r="AE131" s="1">
        <v>0</v>
      </c>
      <c r="AF131" s="32">
        <f t="shared" si="19"/>
        <v>0</v>
      </c>
      <c r="AG131" s="1">
        <v>0</v>
      </c>
      <c r="AH131" s="1">
        <v>0</v>
      </c>
      <c r="AI131" s="1">
        <v>0</v>
      </c>
      <c r="AJ131" s="1">
        <v>0</v>
      </c>
      <c r="AK131" s="1">
        <v>0</v>
      </c>
      <c r="AL131" s="1">
        <v>250000</v>
      </c>
      <c r="AM131" s="1">
        <f t="shared" si="20"/>
        <v>250000</v>
      </c>
      <c r="AN131" s="1"/>
      <c r="AO131" s="1">
        <v>0</v>
      </c>
      <c r="AP131" s="1"/>
      <c r="AQ131" s="1"/>
      <c r="AR131" s="1">
        <f t="shared" si="22"/>
        <v>0</v>
      </c>
      <c r="AS131" s="1">
        <f t="shared" si="23"/>
        <v>0</v>
      </c>
      <c r="AT131" s="39">
        <f t="shared" si="24"/>
        <v>0</v>
      </c>
      <c r="AU131" s="39"/>
      <c r="AV131" s="39">
        <f t="shared" ref="AV131:AV194" si="25">AS131+AU131</f>
        <v>0</v>
      </c>
      <c r="AW131" s="8" t="s">
        <v>604</v>
      </c>
      <c r="AX131" t="s">
        <v>604</v>
      </c>
    </row>
    <row r="132" spans="1:50" x14ac:dyDescent="0.25">
      <c r="A132" t="str">
        <f t="shared" si="21"/>
        <v>1.1-00-2406_24529017_2424910</v>
      </c>
      <c r="B132" t="s">
        <v>148</v>
      </c>
      <c r="C132" t="s">
        <v>149</v>
      </c>
      <c r="D132" t="s">
        <v>428</v>
      </c>
      <c r="E132" t="s">
        <v>907</v>
      </c>
      <c r="F132" t="s">
        <v>914</v>
      </c>
      <c r="G132" t="s">
        <v>429</v>
      </c>
      <c r="H132" t="s">
        <v>347</v>
      </c>
      <c r="I132" t="s">
        <v>348</v>
      </c>
      <c r="J132" t="s">
        <v>274</v>
      </c>
      <c r="K132" t="s">
        <v>275</v>
      </c>
      <c r="L132">
        <v>5</v>
      </c>
      <c r="M132" t="s">
        <v>276</v>
      </c>
      <c r="N132">
        <v>29</v>
      </c>
      <c r="O132" t="s">
        <v>430</v>
      </c>
      <c r="P132" t="s">
        <v>431</v>
      </c>
      <c r="Q132" t="s">
        <v>432</v>
      </c>
      <c r="R132" t="s">
        <v>902</v>
      </c>
      <c r="S132">
        <v>2000</v>
      </c>
      <c r="T132" t="s">
        <v>121</v>
      </c>
      <c r="U132">
        <v>2491</v>
      </c>
      <c r="V132" t="s">
        <v>203</v>
      </c>
      <c r="W132">
        <v>0</v>
      </c>
      <c r="X132" t="s">
        <v>46</v>
      </c>
      <c r="Y132" s="1">
        <v>0</v>
      </c>
      <c r="Z132" s="1">
        <v>150000</v>
      </c>
      <c r="AA132" s="1">
        <v>0</v>
      </c>
      <c r="AB132" s="1">
        <v>0</v>
      </c>
      <c r="AC132" s="1">
        <v>0</v>
      </c>
      <c r="AD132" s="1">
        <v>0</v>
      </c>
      <c r="AE132" s="1">
        <v>0</v>
      </c>
      <c r="AF132" s="32">
        <f t="shared" si="19"/>
        <v>0</v>
      </c>
      <c r="AG132" s="1">
        <v>0</v>
      </c>
      <c r="AH132" s="1">
        <v>0</v>
      </c>
      <c r="AI132" s="1">
        <v>0</v>
      </c>
      <c r="AJ132" s="1">
        <v>0</v>
      </c>
      <c r="AK132" s="1">
        <v>0</v>
      </c>
      <c r="AL132" s="1">
        <v>150000</v>
      </c>
      <c r="AM132" s="1">
        <f t="shared" si="20"/>
        <v>150000</v>
      </c>
      <c r="AN132" s="1"/>
      <c r="AO132" s="1">
        <v>0</v>
      </c>
      <c r="AP132" s="1"/>
      <c r="AQ132" s="1"/>
      <c r="AR132" s="1">
        <f t="shared" si="22"/>
        <v>0</v>
      </c>
      <c r="AS132" s="1">
        <f t="shared" si="23"/>
        <v>0</v>
      </c>
      <c r="AT132" s="39">
        <f t="shared" si="24"/>
        <v>0</v>
      </c>
      <c r="AU132" s="39"/>
      <c r="AV132" s="39">
        <f t="shared" si="25"/>
        <v>0</v>
      </c>
      <c r="AW132" s="8" t="s">
        <v>604</v>
      </c>
      <c r="AX132" t="s">
        <v>604</v>
      </c>
    </row>
    <row r="133" spans="1:50" x14ac:dyDescent="0.25">
      <c r="A133" t="str">
        <f t="shared" si="21"/>
        <v>1.1-00-2407_24333019_2424910</v>
      </c>
      <c r="B133" t="s">
        <v>148</v>
      </c>
      <c r="C133" t="s">
        <v>149</v>
      </c>
      <c r="D133" t="s">
        <v>34</v>
      </c>
      <c r="E133" t="s">
        <v>906</v>
      </c>
      <c r="F133" t="s">
        <v>909</v>
      </c>
      <c r="G133" t="s">
        <v>35</v>
      </c>
      <c r="H133" t="s">
        <v>51</v>
      </c>
      <c r="I133" t="s">
        <v>52</v>
      </c>
      <c r="J133" t="s">
        <v>103</v>
      </c>
      <c r="K133" t="s">
        <v>104</v>
      </c>
      <c r="L133">
        <v>3</v>
      </c>
      <c r="M133" t="s">
        <v>87</v>
      </c>
      <c r="N133">
        <v>33</v>
      </c>
      <c r="O133" t="s">
        <v>394</v>
      </c>
      <c r="P133" t="s">
        <v>395</v>
      </c>
      <c r="Q133" t="s">
        <v>396</v>
      </c>
      <c r="R133" t="s">
        <v>902</v>
      </c>
      <c r="S133">
        <v>2000</v>
      </c>
      <c r="T133" t="s">
        <v>121</v>
      </c>
      <c r="U133">
        <v>2491</v>
      </c>
      <c r="V133" t="s">
        <v>203</v>
      </c>
      <c r="W133">
        <v>0</v>
      </c>
      <c r="X133" t="s">
        <v>46</v>
      </c>
      <c r="Y133" s="1">
        <v>4862000</v>
      </c>
      <c r="Z133" s="1">
        <v>4862000</v>
      </c>
      <c r="AA133" s="1">
        <v>4577481.34</v>
      </c>
      <c r="AB133" s="1">
        <v>4577481.34</v>
      </c>
      <c r="AC133" s="1">
        <v>4392752.0599999996</v>
      </c>
      <c r="AD133" s="1">
        <v>3062336.46</v>
      </c>
      <c r="AE133" s="1">
        <v>3062336.46</v>
      </c>
      <c r="AF133" s="32">
        <f t="shared" si="19"/>
        <v>284518.66000000015</v>
      </c>
      <c r="AG133" s="1">
        <v>0</v>
      </c>
      <c r="AH133" s="1">
        <v>0</v>
      </c>
      <c r="AI133" s="1">
        <v>0</v>
      </c>
      <c r="AJ133" s="1">
        <v>0</v>
      </c>
      <c r="AK133" s="1">
        <v>0</v>
      </c>
      <c r="AL133" s="1">
        <v>4862000</v>
      </c>
      <c r="AM133" s="1">
        <f t="shared" si="20"/>
        <v>0</v>
      </c>
      <c r="AN133" s="1"/>
      <c r="AO133" s="1">
        <v>0</v>
      </c>
      <c r="AP133" s="1"/>
      <c r="AQ133" s="1">
        <f>-154205.31+-69051.73</f>
        <v>-223257.03999999998</v>
      </c>
      <c r="AR133" s="1">
        <f t="shared" si="22"/>
        <v>-223257.03999999998</v>
      </c>
      <c r="AS133" s="1">
        <f t="shared" si="23"/>
        <v>4638742.96</v>
      </c>
      <c r="AT133" s="39">
        <f t="shared" si="24"/>
        <v>61261.620000000112</v>
      </c>
      <c r="AU133" s="39"/>
      <c r="AV133" s="39">
        <f t="shared" si="25"/>
        <v>4638742.96</v>
      </c>
      <c r="AW133" s="8" t="s">
        <v>648</v>
      </c>
      <c r="AX133" t="s">
        <v>604</v>
      </c>
    </row>
    <row r="134" spans="1:50" x14ac:dyDescent="0.25">
      <c r="A134" t="str">
        <f t="shared" si="21"/>
        <v>1.1-00-2407_24236022_2424910</v>
      </c>
      <c r="B134" t="s">
        <v>148</v>
      </c>
      <c r="C134" t="s">
        <v>149</v>
      </c>
      <c r="D134" t="s">
        <v>188</v>
      </c>
      <c r="E134" t="s">
        <v>907</v>
      </c>
      <c r="F134" t="s">
        <v>912</v>
      </c>
      <c r="G134" t="s">
        <v>189</v>
      </c>
      <c r="H134" t="s">
        <v>51</v>
      </c>
      <c r="I134" t="s">
        <v>52</v>
      </c>
      <c r="J134" t="s">
        <v>103</v>
      </c>
      <c r="K134" t="s">
        <v>104</v>
      </c>
      <c r="L134">
        <v>2</v>
      </c>
      <c r="M134" t="s">
        <v>206</v>
      </c>
      <c r="N134">
        <v>36</v>
      </c>
      <c r="O134" t="s">
        <v>207</v>
      </c>
      <c r="P134" t="s">
        <v>208</v>
      </c>
      <c r="Q134" t="s">
        <v>209</v>
      </c>
      <c r="R134" t="s">
        <v>902</v>
      </c>
      <c r="S134">
        <v>2000</v>
      </c>
      <c r="T134" t="s">
        <v>121</v>
      </c>
      <c r="U134">
        <v>2491</v>
      </c>
      <c r="V134" t="s">
        <v>203</v>
      </c>
      <c r="W134">
        <v>0</v>
      </c>
      <c r="X134" t="s">
        <v>46</v>
      </c>
      <c r="Y134" s="1">
        <v>7000</v>
      </c>
      <c r="Z134" s="1">
        <v>7000</v>
      </c>
      <c r="AA134" s="1">
        <v>3770.04</v>
      </c>
      <c r="AB134" s="1">
        <v>3770.04</v>
      </c>
      <c r="AC134" s="1">
        <v>3770.04</v>
      </c>
      <c r="AD134" s="1">
        <v>3770.04</v>
      </c>
      <c r="AE134" s="1">
        <v>3770.04</v>
      </c>
      <c r="AF134" s="32">
        <f t="shared" si="19"/>
        <v>3229.96</v>
      </c>
      <c r="AG134" s="1">
        <v>0</v>
      </c>
      <c r="AH134" s="1">
        <v>0</v>
      </c>
      <c r="AI134" s="1">
        <v>0</v>
      </c>
      <c r="AJ134" s="1">
        <v>0</v>
      </c>
      <c r="AK134" s="1">
        <v>0</v>
      </c>
      <c r="AL134" s="1">
        <v>7000</v>
      </c>
      <c r="AM134" s="1">
        <f t="shared" si="20"/>
        <v>0</v>
      </c>
      <c r="AN134" s="1"/>
      <c r="AO134" s="1">
        <v>0</v>
      </c>
      <c r="AP134" s="1"/>
      <c r="AQ134" s="1"/>
      <c r="AR134" s="1">
        <f t="shared" si="22"/>
        <v>0</v>
      </c>
      <c r="AS134" s="1">
        <f t="shared" si="23"/>
        <v>7000</v>
      </c>
      <c r="AT134" s="39">
        <f t="shared" si="24"/>
        <v>3229.96</v>
      </c>
      <c r="AU134" s="39"/>
      <c r="AV134" s="39">
        <f t="shared" si="25"/>
        <v>7000</v>
      </c>
      <c r="AW134" s="8" t="s">
        <v>649</v>
      </c>
      <c r="AX134" t="s">
        <v>604</v>
      </c>
    </row>
    <row r="135" spans="1:50" x14ac:dyDescent="0.25">
      <c r="A135" t="str">
        <f t="shared" si="21"/>
        <v>1.1-00-2407_24339024_2424910</v>
      </c>
      <c r="B135" t="s">
        <v>148</v>
      </c>
      <c r="C135" t="s">
        <v>149</v>
      </c>
      <c r="D135" t="s">
        <v>254</v>
      </c>
      <c r="E135" t="s">
        <v>907</v>
      </c>
      <c r="F135" t="s">
        <v>913</v>
      </c>
      <c r="G135" t="s">
        <v>255</v>
      </c>
      <c r="H135" t="s">
        <v>51</v>
      </c>
      <c r="I135" t="s">
        <v>52</v>
      </c>
      <c r="J135" t="s">
        <v>103</v>
      </c>
      <c r="K135" t="s">
        <v>104</v>
      </c>
      <c r="L135">
        <v>3</v>
      </c>
      <c r="M135" t="s">
        <v>87</v>
      </c>
      <c r="N135">
        <v>39</v>
      </c>
      <c r="O135" t="s">
        <v>256</v>
      </c>
      <c r="P135" t="s">
        <v>257</v>
      </c>
      <c r="Q135" t="s">
        <v>258</v>
      </c>
      <c r="R135" t="s">
        <v>902</v>
      </c>
      <c r="S135">
        <v>2000</v>
      </c>
      <c r="T135" t="s">
        <v>121</v>
      </c>
      <c r="U135">
        <v>2491</v>
      </c>
      <c r="V135" t="s">
        <v>203</v>
      </c>
      <c r="W135">
        <v>0</v>
      </c>
      <c r="X135" t="s">
        <v>46</v>
      </c>
      <c r="Y135" s="1">
        <v>100000</v>
      </c>
      <c r="Z135" s="1">
        <v>100000</v>
      </c>
      <c r="AA135" s="1">
        <v>49474.6</v>
      </c>
      <c r="AB135" s="1">
        <v>49474.6</v>
      </c>
      <c r="AC135" s="1">
        <v>48155.81</v>
      </c>
      <c r="AD135" s="1">
        <v>5880.38</v>
      </c>
      <c r="AE135" s="1">
        <v>5880.38</v>
      </c>
      <c r="AF135" s="32">
        <f t="shared" si="19"/>
        <v>50525.4</v>
      </c>
      <c r="AG135" s="1">
        <v>0</v>
      </c>
      <c r="AH135" s="1">
        <v>0</v>
      </c>
      <c r="AI135" s="1">
        <v>0</v>
      </c>
      <c r="AJ135" s="1">
        <v>0</v>
      </c>
      <c r="AK135" s="1">
        <v>0</v>
      </c>
      <c r="AL135" s="1">
        <v>100000</v>
      </c>
      <c r="AM135" s="1">
        <f t="shared" si="20"/>
        <v>0</v>
      </c>
      <c r="AN135" s="1"/>
      <c r="AO135" s="1">
        <v>0</v>
      </c>
      <c r="AP135" s="1"/>
      <c r="AQ135" s="1"/>
      <c r="AR135" s="1">
        <f t="shared" si="22"/>
        <v>0</v>
      </c>
      <c r="AS135" s="1">
        <f t="shared" si="23"/>
        <v>100000</v>
      </c>
      <c r="AT135" s="39">
        <f t="shared" si="24"/>
        <v>50525.4</v>
      </c>
      <c r="AU135" s="39"/>
      <c r="AV135" s="39">
        <f t="shared" si="25"/>
        <v>100000</v>
      </c>
      <c r="AW135" s="8" t="s">
        <v>650</v>
      </c>
      <c r="AX135" t="s">
        <v>604</v>
      </c>
    </row>
    <row r="136" spans="1:50" x14ac:dyDescent="0.25">
      <c r="A136" t="str">
        <f t="shared" si="21"/>
        <v>1.1-00-2411_24649031_2424910</v>
      </c>
      <c r="B136" t="s">
        <v>148</v>
      </c>
      <c r="C136" t="s">
        <v>149</v>
      </c>
      <c r="D136" t="s">
        <v>92</v>
      </c>
      <c r="E136" t="s">
        <v>908</v>
      </c>
      <c r="F136" t="s">
        <v>918</v>
      </c>
      <c r="G136" t="s">
        <v>93</v>
      </c>
      <c r="H136" t="s">
        <v>51</v>
      </c>
      <c r="I136" t="s">
        <v>52</v>
      </c>
      <c r="J136" t="s">
        <v>94</v>
      </c>
      <c r="K136" t="s">
        <v>95</v>
      </c>
      <c r="L136">
        <v>6</v>
      </c>
      <c r="M136" t="s">
        <v>40</v>
      </c>
      <c r="N136">
        <v>49</v>
      </c>
      <c r="O136" t="s">
        <v>236</v>
      </c>
      <c r="P136" t="s">
        <v>97</v>
      </c>
      <c r="Q136" t="s">
        <v>98</v>
      </c>
      <c r="R136" t="s">
        <v>902</v>
      </c>
      <c r="S136">
        <v>2000</v>
      </c>
      <c r="T136" t="s">
        <v>121</v>
      </c>
      <c r="U136">
        <v>2491</v>
      </c>
      <c r="V136" t="s">
        <v>203</v>
      </c>
      <c r="W136">
        <v>0</v>
      </c>
      <c r="X136" t="s">
        <v>46</v>
      </c>
      <c r="Y136" s="1">
        <v>2000</v>
      </c>
      <c r="Z136" s="1">
        <v>2000</v>
      </c>
      <c r="AA136" s="1">
        <v>0</v>
      </c>
      <c r="AB136" s="1">
        <v>0</v>
      </c>
      <c r="AC136" s="1">
        <v>0</v>
      </c>
      <c r="AD136" s="1">
        <v>0</v>
      </c>
      <c r="AE136" s="1">
        <v>0</v>
      </c>
      <c r="AF136" s="32">
        <f t="shared" si="19"/>
        <v>2000</v>
      </c>
      <c r="AG136" s="1">
        <v>0</v>
      </c>
      <c r="AH136" s="1">
        <v>0</v>
      </c>
      <c r="AI136" s="1">
        <v>0</v>
      </c>
      <c r="AJ136" s="1">
        <v>0</v>
      </c>
      <c r="AK136" s="1">
        <v>0</v>
      </c>
      <c r="AL136" s="1">
        <v>2000</v>
      </c>
      <c r="AM136" s="1">
        <f t="shared" si="20"/>
        <v>0</v>
      </c>
      <c r="AN136" s="1"/>
      <c r="AO136" s="1">
        <v>0</v>
      </c>
      <c r="AP136" s="1"/>
      <c r="AQ136" s="1"/>
      <c r="AR136" s="1">
        <f t="shared" si="22"/>
        <v>0</v>
      </c>
      <c r="AS136" s="1">
        <f t="shared" si="23"/>
        <v>2000</v>
      </c>
      <c r="AT136" s="39">
        <f t="shared" si="24"/>
        <v>2000</v>
      </c>
      <c r="AU136" s="39"/>
      <c r="AV136" s="39">
        <f t="shared" si="25"/>
        <v>2000</v>
      </c>
      <c r="AW136" s="8" t="s">
        <v>651</v>
      </c>
      <c r="AX136" t="s">
        <v>604</v>
      </c>
    </row>
    <row r="137" spans="1:50" x14ac:dyDescent="0.25">
      <c r="A137" t="str">
        <f t="shared" si="21"/>
        <v>1.1-00-2407_24236022_2425110</v>
      </c>
      <c r="B137" t="s">
        <v>148</v>
      </c>
      <c r="C137" t="s">
        <v>149</v>
      </c>
      <c r="D137" t="s">
        <v>188</v>
      </c>
      <c r="E137" t="s">
        <v>907</v>
      </c>
      <c r="F137" t="s">
        <v>912</v>
      </c>
      <c r="G137" t="s">
        <v>189</v>
      </c>
      <c r="H137" t="s">
        <v>51</v>
      </c>
      <c r="I137" t="s">
        <v>52</v>
      </c>
      <c r="J137" t="s">
        <v>103</v>
      </c>
      <c r="K137" t="s">
        <v>104</v>
      </c>
      <c r="L137">
        <v>2</v>
      </c>
      <c r="M137" t="s">
        <v>206</v>
      </c>
      <c r="N137">
        <v>36</v>
      </c>
      <c r="O137" t="s">
        <v>207</v>
      </c>
      <c r="P137" t="s">
        <v>208</v>
      </c>
      <c r="Q137" t="s">
        <v>209</v>
      </c>
      <c r="R137" t="s">
        <v>902</v>
      </c>
      <c r="S137">
        <v>2000</v>
      </c>
      <c r="T137" t="s">
        <v>121</v>
      </c>
      <c r="U137">
        <v>2511</v>
      </c>
      <c r="V137" t="s">
        <v>214</v>
      </c>
      <c r="W137">
        <v>0</v>
      </c>
      <c r="X137" t="s">
        <v>46</v>
      </c>
      <c r="Y137" s="1">
        <v>3989894.5</v>
      </c>
      <c r="Z137" s="1">
        <v>4500000</v>
      </c>
      <c r="AA137" s="1">
        <v>1826665.2</v>
      </c>
      <c r="AB137" s="1">
        <v>1826665.2</v>
      </c>
      <c r="AC137" s="1">
        <v>343771.8</v>
      </c>
      <c r="AD137" s="1">
        <v>343771.8</v>
      </c>
      <c r="AE137" s="1">
        <v>343771.8</v>
      </c>
      <c r="AF137" s="32">
        <f t="shared" si="19"/>
        <v>2163229.2999999998</v>
      </c>
      <c r="AG137" s="1">
        <v>0</v>
      </c>
      <c r="AH137" s="1">
        <v>0</v>
      </c>
      <c r="AI137" s="1">
        <v>0</v>
      </c>
      <c r="AJ137" s="1">
        <v>0</v>
      </c>
      <c r="AK137" s="1">
        <v>0</v>
      </c>
      <c r="AL137" s="1">
        <v>4500000</v>
      </c>
      <c r="AM137" s="1">
        <f t="shared" si="20"/>
        <v>510105.5</v>
      </c>
      <c r="AN137" s="1"/>
      <c r="AO137" s="1">
        <v>0</v>
      </c>
      <c r="AP137" s="1">
        <v>510105.5</v>
      </c>
      <c r="AQ137" s="1"/>
      <c r="AR137" s="1">
        <f t="shared" si="22"/>
        <v>510105.5</v>
      </c>
      <c r="AS137" s="1">
        <f t="shared" si="23"/>
        <v>4500000</v>
      </c>
      <c r="AT137" s="39">
        <f t="shared" si="24"/>
        <v>2673334.7999999998</v>
      </c>
      <c r="AU137" s="39"/>
      <c r="AV137" s="39">
        <f t="shared" si="25"/>
        <v>4500000</v>
      </c>
      <c r="AW137" s="8" t="s">
        <v>652</v>
      </c>
      <c r="AX137" t="s">
        <v>604</v>
      </c>
    </row>
    <row r="138" spans="1:50" x14ac:dyDescent="0.25">
      <c r="A138" t="str">
        <f t="shared" si="21"/>
        <v>1.1-00-2405_24621015_2425210</v>
      </c>
      <c r="B138" t="s">
        <v>148</v>
      </c>
      <c r="C138" t="s">
        <v>149</v>
      </c>
      <c r="D138" t="s">
        <v>34</v>
      </c>
      <c r="E138" t="s">
        <v>906</v>
      </c>
      <c r="F138" t="s">
        <v>909</v>
      </c>
      <c r="G138" t="s">
        <v>35</v>
      </c>
      <c r="H138" t="s">
        <v>51</v>
      </c>
      <c r="I138" t="s">
        <v>52</v>
      </c>
      <c r="J138" t="s">
        <v>53</v>
      </c>
      <c r="K138" t="s">
        <v>54</v>
      </c>
      <c r="L138">
        <v>6</v>
      </c>
      <c r="M138" t="s">
        <v>40</v>
      </c>
      <c r="N138">
        <v>21</v>
      </c>
      <c r="O138" t="s">
        <v>55</v>
      </c>
      <c r="P138" t="s">
        <v>56</v>
      </c>
      <c r="Q138" t="s">
        <v>57</v>
      </c>
      <c r="R138" t="s">
        <v>902</v>
      </c>
      <c r="S138">
        <v>2000</v>
      </c>
      <c r="T138" t="s">
        <v>121</v>
      </c>
      <c r="U138">
        <v>2521</v>
      </c>
      <c r="V138" t="s">
        <v>187</v>
      </c>
      <c r="W138">
        <v>0</v>
      </c>
      <c r="X138" t="s">
        <v>46</v>
      </c>
      <c r="Y138" s="1">
        <v>123580</v>
      </c>
      <c r="Z138" s="1">
        <v>123580</v>
      </c>
      <c r="AA138" s="1">
        <v>0</v>
      </c>
      <c r="AB138" s="1">
        <v>0</v>
      </c>
      <c r="AC138" s="1">
        <v>0</v>
      </c>
      <c r="AD138" s="1">
        <v>0</v>
      </c>
      <c r="AE138" s="1">
        <v>0</v>
      </c>
      <c r="AF138" s="32">
        <f t="shared" si="19"/>
        <v>123580</v>
      </c>
      <c r="AG138" s="1">
        <v>0</v>
      </c>
      <c r="AH138" s="1">
        <v>0</v>
      </c>
      <c r="AI138" s="1">
        <v>0</v>
      </c>
      <c r="AJ138" s="1">
        <v>0</v>
      </c>
      <c r="AK138" s="1">
        <v>0</v>
      </c>
      <c r="AL138" s="1">
        <v>123580</v>
      </c>
      <c r="AM138" s="1">
        <f t="shared" si="20"/>
        <v>0</v>
      </c>
      <c r="AN138" s="1"/>
      <c r="AO138" s="1">
        <v>0</v>
      </c>
      <c r="AP138" s="1"/>
      <c r="AQ138" s="1"/>
      <c r="AR138" s="1">
        <f t="shared" si="22"/>
        <v>0</v>
      </c>
      <c r="AS138" s="1">
        <f t="shared" si="23"/>
        <v>123580</v>
      </c>
      <c r="AT138" s="39">
        <f t="shared" si="24"/>
        <v>123580</v>
      </c>
      <c r="AU138" s="39"/>
      <c r="AV138" s="39">
        <f t="shared" si="25"/>
        <v>123580</v>
      </c>
      <c r="AW138" s="8" t="s">
        <v>604</v>
      </c>
      <c r="AX138" t="s">
        <v>604</v>
      </c>
    </row>
    <row r="139" spans="1:50" x14ac:dyDescent="0.25">
      <c r="A139" t="str">
        <f t="shared" si="21"/>
        <v>1.1-00-2407_24339024_2425210</v>
      </c>
      <c r="B139" t="s">
        <v>148</v>
      </c>
      <c r="C139" t="s">
        <v>149</v>
      </c>
      <c r="D139" t="s">
        <v>254</v>
      </c>
      <c r="E139" t="s">
        <v>907</v>
      </c>
      <c r="F139" t="s">
        <v>913</v>
      </c>
      <c r="G139" t="s">
        <v>255</v>
      </c>
      <c r="H139" t="s">
        <v>51</v>
      </c>
      <c r="I139" t="s">
        <v>52</v>
      </c>
      <c r="J139" t="s">
        <v>103</v>
      </c>
      <c r="K139" t="s">
        <v>104</v>
      </c>
      <c r="L139">
        <v>3</v>
      </c>
      <c r="M139" t="s">
        <v>87</v>
      </c>
      <c r="N139">
        <v>39</v>
      </c>
      <c r="O139" t="s">
        <v>256</v>
      </c>
      <c r="P139" t="s">
        <v>257</v>
      </c>
      <c r="Q139" t="s">
        <v>258</v>
      </c>
      <c r="R139" t="s">
        <v>902</v>
      </c>
      <c r="S139">
        <v>2000</v>
      </c>
      <c r="T139" t="s">
        <v>121</v>
      </c>
      <c r="U139">
        <v>2521</v>
      </c>
      <c r="V139" t="s">
        <v>187</v>
      </c>
      <c r="W139">
        <v>0</v>
      </c>
      <c r="X139" t="s">
        <v>46</v>
      </c>
      <c r="Y139" s="1">
        <v>470880</v>
      </c>
      <c r="Z139" s="1">
        <v>450000</v>
      </c>
      <c r="AA139" s="1">
        <v>442071.39</v>
      </c>
      <c r="AB139" s="1">
        <v>313311.39</v>
      </c>
      <c r="AC139" s="1">
        <v>313311.39</v>
      </c>
      <c r="AD139" s="1">
        <v>313311.39</v>
      </c>
      <c r="AE139" s="1">
        <v>313311.39</v>
      </c>
      <c r="AF139" s="32">
        <f t="shared" si="19"/>
        <v>28808.609999999986</v>
      </c>
      <c r="AG139" s="1">
        <v>0</v>
      </c>
      <c r="AH139" s="1">
        <v>0</v>
      </c>
      <c r="AI139" s="1">
        <v>0</v>
      </c>
      <c r="AJ139" s="1">
        <v>0</v>
      </c>
      <c r="AK139" s="1">
        <v>0</v>
      </c>
      <c r="AL139" s="1">
        <v>450000</v>
      </c>
      <c r="AM139" s="1">
        <f t="shared" si="20"/>
        <v>-20880</v>
      </c>
      <c r="AN139" s="1"/>
      <c r="AO139" s="1">
        <v>0</v>
      </c>
      <c r="AP139" s="1"/>
      <c r="AQ139" s="1"/>
      <c r="AR139" s="1">
        <f t="shared" si="22"/>
        <v>0</v>
      </c>
      <c r="AS139" s="1">
        <f t="shared" si="23"/>
        <v>470880</v>
      </c>
      <c r="AT139" s="39">
        <f t="shared" si="24"/>
        <v>28808.609999999986</v>
      </c>
      <c r="AU139" s="39"/>
      <c r="AV139" s="39">
        <f t="shared" si="25"/>
        <v>470880</v>
      </c>
      <c r="AW139" s="8" t="s">
        <v>653</v>
      </c>
      <c r="AX139" t="s">
        <v>604</v>
      </c>
    </row>
    <row r="140" spans="1:50" x14ac:dyDescent="0.25">
      <c r="A140" t="str">
        <f t="shared" si="21"/>
        <v>1.1-00-2409_24844028_2425210</v>
      </c>
      <c r="B140" t="s">
        <v>148</v>
      </c>
      <c r="C140" t="s">
        <v>149</v>
      </c>
      <c r="D140" t="s">
        <v>150</v>
      </c>
      <c r="E140" t="s">
        <v>908</v>
      </c>
      <c r="F140" t="s">
        <v>917</v>
      </c>
      <c r="G140" t="s">
        <v>151</v>
      </c>
      <c r="H140" t="s">
        <v>51</v>
      </c>
      <c r="I140" t="s">
        <v>52</v>
      </c>
      <c r="J140" t="s">
        <v>154</v>
      </c>
      <c r="K140" t="s">
        <v>155</v>
      </c>
      <c r="L140">
        <v>8</v>
      </c>
      <c r="M140" t="s">
        <v>156</v>
      </c>
      <c r="N140">
        <v>44</v>
      </c>
      <c r="O140" t="s">
        <v>186</v>
      </c>
      <c r="P140" t="s">
        <v>158</v>
      </c>
      <c r="Q140" t="s">
        <v>159</v>
      </c>
      <c r="R140" t="s">
        <v>902</v>
      </c>
      <c r="S140">
        <v>2000</v>
      </c>
      <c r="T140" t="s">
        <v>121</v>
      </c>
      <c r="U140">
        <v>2521</v>
      </c>
      <c r="V140" t="s">
        <v>187</v>
      </c>
      <c r="W140">
        <v>0</v>
      </c>
      <c r="X140" t="s">
        <v>46</v>
      </c>
      <c r="Y140" s="1">
        <v>0</v>
      </c>
      <c r="Z140" s="1">
        <v>500000</v>
      </c>
      <c r="AA140" s="1">
        <v>0</v>
      </c>
      <c r="AB140" s="1">
        <v>0</v>
      </c>
      <c r="AC140" s="1">
        <v>0</v>
      </c>
      <c r="AD140" s="1">
        <v>0</v>
      </c>
      <c r="AE140" s="1">
        <v>0</v>
      </c>
      <c r="AF140" s="32">
        <f t="shared" si="19"/>
        <v>0</v>
      </c>
      <c r="AG140" s="1">
        <v>0</v>
      </c>
      <c r="AH140" s="1">
        <v>0</v>
      </c>
      <c r="AI140" s="1">
        <v>0</v>
      </c>
      <c r="AJ140" s="1">
        <v>500000</v>
      </c>
      <c r="AK140" s="1">
        <v>-500000</v>
      </c>
      <c r="AL140" s="1">
        <v>500000</v>
      </c>
      <c r="AM140" s="1">
        <f t="shared" si="20"/>
        <v>500000</v>
      </c>
      <c r="AN140" s="1"/>
      <c r="AO140" s="1">
        <v>0</v>
      </c>
      <c r="AP140" s="1"/>
      <c r="AQ140" s="1"/>
      <c r="AR140" s="1">
        <f t="shared" si="22"/>
        <v>0</v>
      </c>
      <c r="AS140" s="1">
        <f t="shared" si="23"/>
        <v>0</v>
      </c>
      <c r="AT140" s="39">
        <f t="shared" si="24"/>
        <v>0</v>
      </c>
      <c r="AU140" s="39"/>
      <c r="AV140" s="39">
        <f t="shared" si="25"/>
        <v>0</v>
      </c>
      <c r="AW140" s="8" t="s">
        <v>654</v>
      </c>
      <c r="AX140" t="s">
        <v>655</v>
      </c>
    </row>
    <row r="141" spans="1:50" x14ac:dyDescent="0.25">
      <c r="A141" t="str">
        <f t="shared" si="21"/>
        <v>1.1-00-2410_24448030_2425210</v>
      </c>
      <c r="B141" t="s">
        <v>148</v>
      </c>
      <c r="C141" t="s">
        <v>149</v>
      </c>
      <c r="D141" t="s">
        <v>266</v>
      </c>
      <c r="E141" t="s">
        <v>907</v>
      </c>
      <c r="F141" t="s">
        <v>267</v>
      </c>
      <c r="G141" t="s">
        <v>267</v>
      </c>
      <c r="H141" t="s">
        <v>51</v>
      </c>
      <c r="I141" t="s">
        <v>52</v>
      </c>
      <c r="J141" t="s">
        <v>289</v>
      </c>
      <c r="K141" t="s">
        <v>290</v>
      </c>
      <c r="L141">
        <v>4</v>
      </c>
      <c r="M141" t="s">
        <v>291</v>
      </c>
      <c r="N141">
        <v>48</v>
      </c>
      <c r="O141" t="s">
        <v>292</v>
      </c>
      <c r="P141" t="s">
        <v>293</v>
      </c>
      <c r="Q141" t="s">
        <v>294</v>
      </c>
      <c r="R141" t="s">
        <v>902</v>
      </c>
      <c r="S141">
        <v>2000</v>
      </c>
      <c r="T141" t="s">
        <v>121</v>
      </c>
      <c r="U141">
        <v>2521</v>
      </c>
      <c r="V141" t="s">
        <v>187</v>
      </c>
      <c r="W141">
        <v>0</v>
      </c>
      <c r="X141" t="s">
        <v>46</v>
      </c>
      <c r="Y141" s="1">
        <v>50000</v>
      </c>
      <c r="Z141" s="1">
        <v>50000</v>
      </c>
      <c r="AA141" s="1">
        <v>0</v>
      </c>
      <c r="AB141" s="1">
        <v>0</v>
      </c>
      <c r="AC141" s="1">
        <v>0</v>
      </c>
      <c r="AD141" s="1">
        <v>0</v>
      </c>
      <c r="AE141" s="1">
        <v>0</v>
      </c>
      <c r="AF141" s="32">
        <f t="shared" si="19"/>
        <v>50000</v>
      </c>
      <c r="AG141" s="1">
        <v>0</v>
      </c>
      <c r="AH141" s="1">
        <v>0</v>
      </c>
      <c r="AI141" s="1">
        <v>0</v>
      </c>
      <c r="AJ141" s="1">
        <v>0</v>
      </c>
      <c r="AK141" s="1">
        <v>0</v>
      </c>
      <c r="AL141" s="1">
        <v>50000</v>
      </c>
      <c r="AM141" s="1">
        <f t="shared" si="20"/>
        <v>0</v>
      </c>
      <c r="AN141" s="1"/>
      <c r="AO141" s="1">
        <v>0</v>
      </c>
      <c r="AP141" s="1"/>
      <c r="AQ141" s="1"/>
      <c r="AR141" s="1">
        <f t="shared" si="22"/>
        <v>0</v>
      </c>
      <c r="AS141" s="1">
        <f t="shared" si="23"/>
        <v>50000</v>
      </c>
      <c r="AT141" s="39">
        <f t="shared" si="24"/>
        <v>50000</v>
      </c>
      <c r="AU141" s="39"/>
      <c r="AV141" s="39">
        <f t="shared" si="25"/>
        <v>50000</v>
      </c>
      <c r="AW141" s="8" t="s">
        <v>616</v>
      </c>
      <c r="AX141" t="s">
        <v>604</v>
      </c>
    </row>
    <row r="142" spans="1:50" x14ac:dyDescent="0.25">
      <c r="A142" t="str">
        <f t="shared" si="21"/>
        <v>1.1-00-2402_24312009_2425310</v>
      </c>
      <c r="B142" t="s">
        <v>148</v>
      </c>
      <c r="C142" t="s">
        <v>149</v>
      </c>
      <c r="D142" t="s">
        <v>83</v>
      </c>
      <c r="E142" t="s">
        <v>906</v>
      </c>
      <c r="F142" t="s">
        <v>910</v>
      </c>
      <c r="G142" t="s">
        <v>84</v>
      </c>
      <c r="H142" t="s">
        <v>51</v>
      </c>
      <c r="I142" t="s">
        <v>52</v>
      </c>
      <c r="J142" t="s">
        <v>85</v>
      </c>
      <c r="K142" t="s">
        <v>86</v>
      </c>
      <c r="L142">
        <v>3</v>
      </c>
      <c r="M142" t="s">
        <v>87</v>
      </c>
      <c r="N142">
        <v>12</v>
      </c>
      <c r="O142" t="s">
        <v>232</v>
      </c>
      <c r="P142" t="s">
        <v>89</v>
      </c>
      <c r="Q142" t="s">
        <v>90</v>
      </c>
      <c r="R142" t="s">
        <v>902</v>
      </c>
      <c r="S142">
        <v>2000</v>
      </c>
      <c r="T142" t="s">
        <v>121</v>
      </c>
      <c r="U142">
        <v>2531</v>
      </c>
      <c r="V142" t="s">
        <v>233</v>
      </c>
      <c r="W142">
        <v>0</v>
      </c>
      <c r="X142" t="s">
        <v>46</v>
      </c>
      <c r="Y142" s="1">
        <v>50000</v>
      </c>
      <c r="Z142" s="1">
        <v>50000</v>
      </c>
      <c r="AA142" s="1">
        <v>0</v>
      </c>
      <c r="AB142" s="1">
        <v>0</v>
      </c>
      <c r="AC142" s="1">
        <v>0</v>
      </c>
      <c r="AD142" s="1">
        <v>0</v>
      </c>
      <c r="AE142" s="1">
        <v>0</v>
      </c>
      <c r="AF142" s="32">
        <f t="shared" si="19"/>
        <v>50000</v>
      </c>
      <c r="AG142" s="1">
        <v>0</v>
      </c>
      <c r="AH142" s="1">
        <v>0</v>
      </c>
      <c r="AI142" s="1">
        <v>0</v>
      </c>
      <c r="AJ142" s="1">
        <v>0</v>
      </c>
      <c r="AK142" s="1">
        <v>0</v>
      </c>
      <c r="AL142" s="1">
        <v>50000</v>
      </c>
      <c r="AM142" s="1">
        <f t="shared" si="20"/>
        <v>0</v>
      </c>
      <c r="AN142" s="1"/>
      <c r="AO142" s="1">
        <v>0</v>
      </c>
      <c r="AP142" s="1"/>
      <c r="AQ142" s="1"/>
      <c r="AR142" s="1">
        <f t="shared" si="22"/>
        <v>0</v>
      </c>
      <c r="AS142" s="1">
        <f t="shared" si="23"/>
        <v>50000</v>
      </c>
      <c r="AT142" s="39">
        <f t="shared" si="24"/>
        <v>50000</v>
      </c>
      <c r="AU142" s="39"/>
      <c r="AV142" s="39">
        <f t="shared" si="25"/>
        <v>50000</v>
      </c>
      <c r="AW142" s="8" t="s">
        <v>656</v>
      </c>
      <c r="AX142" t="s">
        <v>604</v>
      </c>
    </row>
    <row r="143" spans="1:50" x14ac:dyDescent="0.25">
      <c r="A143" t="str">
        <f t="shared" si="21"/>
        <v>1.1-00-2404_24618012_2425310</v>
      </c>
      <c r="B143" t="s">
        <v>148</v>
      </c>
      <c r="C143" t="s">
        <v>149</v>
      </c>
      <c r="D143" t="s">
        <v>34</v>
      </c>
      <c r="E143" t="s">
        <v>906</v>
      </c>
      <c r="F143" t="s">
        <v>909</v>
      </c>
      <c r="G143" t="s">
        <v>35</v>
      </c>
      <c r="H143" t="s">
        <v>36</v>
      </c>
      <c r="I143" t="s">
        <v>37</v>
      </c>
      <c r="J143" t="s">
        <v>38</v>
      </c>
      <c r="K143" t="s">
        <v>39</v>
      </c>
      <c r="L143">
        <v>6</v>
      </c>
      <c r="M143" t="s">
        <v>40</v>
      </c>
      <c r="N143">
        <v>18</v>
      </c>
      <c r="O143" t="s">
        <v>319</v>
      </c>
      <c r="P143" t="s">
        <v>320</v>
      </c>
      <c r="Q143" t="s">
        <v>321</v>
      </c>
      <c r="R143" t="s">
        <v>902</v>
      </c>
      <c r="S143">
        <v>2000</v>
      </c>
      <c r="T143" t="s">
        <v>121</v>
      </c>
      <c r="U143">
        <v>2531</v>
      </c>
      <c r="V143" t="s">
        <v>233</v>
      </c>
      <c r="W143">
        <v>0</v>
      </c>
      <c r="X143" t="s">
        <v>46</v>
      </c>
      <c r="Y143" s="1">
        <v>1485</v>
      </c>
      <c r="Z143" s="1">
        <v>0</v>
      </c>
      <c r="AA143" s="1">
        <v>1483.17</v>
      </c>
      <c r="AB143" s="1">
        <v>1483.17</v>
      </c>
      <c r="AC143" s="1">
        <v>1483.17</v>
      </c>
      <c r="AD143" s="1">
        <v>1483.17</v>
      </c>
      <c r="AE143" s="1">
        <v>1483.17</v>
      </c>
      <c r="AF143" s="32">
        <f t="shared" ref="AF143:AF174" si="26">Y143-AA143</f>
        <v>1.8299999999999272</v>
      </c>
      <c r="AG143" s="1">
        <v>0</v>
      </c>
      <c r="AH143" s="1">
        <v>1825</v>
      </c>
      <c r="AI143" s="1">
        <v>0</v>
      </c>
      <c r="AJ143" s="1">
        <v>340</v>
      </c>
      <c r="AK143" s="1">
        <v>1485</v>
      </c>
      <c r="AL143" s="1">
        <v>0</v>
      </c>
      <c r="AM143" s="1">
        <f t="shared" si="20"/>
        <v>-1485</v>
      </c>
      <c r="AN143" s="1"/>
      <c r="AO143" s="1">
        <v>0</v>
      </c>
      <c r="AP143" s="1"/>
      <c r="AQ143" s="1"/>
      <c r="AR143" s="1">
        <f t="shared" si="22"/>
        <v>0</v>
      </c>
      <c r="AS143" s="1">
        <f t="shared" si="23"/>
        <v>1485</v>
      </c>
      <c r="AT143" s="39">
        <f t="shared" si="24"/>
        <v>1.8299999999999272</v>
      </c>
      <c r="AU143" s="39"/>
      <c r="AV143" s="39">
        <f t="shared" si="25"/>
        <v>1485</v>
      </c>
      <c r="AW143" s="8" t="s">
        <v>604</v>
      </c>
      <c r="AX143" t="s">
        <v>604</v>
      </c>
    </row>
    <row r="144" spans="1:50" x14ac:dyDescent="0.25">
      <c r="A144" t="str">
        <f t="shared" si="21"/>
        <v>1.1-00-2407_24339024_2425310</v>
      </c>
      <c r="B144" t="s">
        <v>148</v>
      </c>
      <c r="C144" t="s">
        <v>149</v>
      </c>
      <c r="D144" t="s">
        <v>254</v>
      </c>
      <c r="E144" t="s">
        <v>907</v>
      </c>
      <c r="F144" t="s">
        <v>913</v>
      </c>
      <c r="G144" t="s">
        <v>255</v>
      </c>
      <c r="H144" t="s">
        <v>51</v>
      </c>
      <c r="I144" t="s">
        <v>52</v>
      </c>
      <c r="J144" t="s">
        <v>103</v>
      </c>
      <c r="K144" t="s">
        <v>104</v>
      </c>
      <c r="L144">
        <v>3</v>
      </c>
      <c r="M144" t="s">
        <v>87</v>
      </c>
      <c r="N144">
        <v>39</v>
      </c>
      <c r="O144" t="s">
        <v>256</v>
      </c>
      <c r="P144" t="s">
        <v>257</v>
      </c>
      <c r="Q144" t="s">
        <v>258</v>
      </c>
      <c r="R144" t="s">
        <v>902</v>
      </c>
      <c r="S144">
        <v>2000</v>
      </c>
      <c r="T144" t="s">
        <v>121</v>
      </c>
      <c r="U144">
        <v>2531</v>
      </c>
      <c r="V144" t="s">
        <v>233</v>
      </c>
      <c r="W144">
        <v>0</v>
      </c>
      <c r="X144" t="s">
        <v>46</v>
      </c>
      <c r="Y144" s="1">
        <v>5950000</v>
      </c>
      <c r="Z144" s="1">
        <v>5500000</v>
      </c>
      <c r="AA144" s="1">
        <v>3421014.79</v>
      </c>
      <c r="AB144" s="1">
        <v>3414714.79</v>
      </c>
      <c r="AC144" s="1">
        <v>2399697.73</v>
      </c>
      <c r="AD144" s="1">
        <v>2392374.65</v>
      </c>
      <c r="AE144" s="1">
        <v>2349065.27</v>
      </c>
      <c r="AF144" s="32">
        <f t="shared" si="26"/>
        <v>2528985.21</v>
      </c>
      <c r="AG144" s="1">
        <v>0</v>
      </c>
      <c r="AH144" s="1">
        <v>0</v>
      </c>
      <c r="AI144" s="1">
        <v>0</v>
      </c>
      <c r="AJ144" s="1">
        <v>0</v>
      </c>
      <c r="AK144" s="1">
        <v>0</v>
      </c>
      <c r="AL144" s="1">
        <v>5500000</v>
      </c>
      <c r="AM144" s="1">
        <f t="shared" si="20"/>
        <v>-450000</v>
      </c>
      <c r="AN144" s="1"/>
      <c r="AO144" s="1">
        <v>0</v>
      </c>
      <c r="AP144" s="1"/>
      <c r="AQ144" s="1"/>
      <c r="AR144" s="1">
        <f t="shared" si="22"/>
        <v>0</v>
      </c>
      <c r="AS144" s="1">
        <f t="shared" si="23"/>
        <v>5950000</v>
      </c>
      <c r="AT144" s="39">
        <f t="shared" si="24"/>
        <v>2528985.21</v>
      </c>
      <c r="AU144" s="39"/>
      <c r="AV144" s="39">
        <f t="shared" si="25"/>
        <v>5950000</v>
      </c>
      <c r="AW144" s="8" t="s">
        <v>657</v>
      </c>
      <c r="AX144" t="s">
        <v>604</v>
      </c>
    </row>
    <row r="145" spans="1:50" x14ac:dyDescent="0.25">
      <c r="A145" t="str">
        <f t="shared" si="21"/>
        <v>1.1-00-2417_24456037_2425310</v>
      </c>
      <c r="B145" t="s">
        <v>148</v>
      </c>
      <c r="C145" t="s">
        <v>149</v>
      </c>
      <c r="D145" t="s">
        <v>414</v>
      </c>
      <c r="E145" t="s">
        <v>907</v>
      </c>
      <c r="F145" t="s">
        <v>911</v>
      </c>
      <c r="G145" t="s">
        <v>415</v>
      </c>
      <c r="H145" t="s">
        <v>111</v>
      </c>
      <c r="I145" t="s">
        <v>112</v>
      </c>
      <c r="J145" t="s">
        <v>416</v>
      </c>
      <c r="K145" t="s">
        <v>417</v>
      </c>
      <c r="L145">
        <v>4</v>
      </c>
      <c r="M145" t="s">
        <v>291</v>
      </c>
      <c r="N145">
        <v>56</v>
      </c>
      <c r="O145" t="s">
        <v>418</v>
      </c>
      <c r="P145" t="s">
        <v>419</v>
      </c>
      <c r="Q145" t="s">
        <v>420</v>
      </c>
      <c r="R145" t="s">
        <v>902</v>
      </c>
      <c r="S145">
        <v>2000</v>
      </c>
      <c r="T145" t="s">
        <v>121</v>
      </c>
      <c r="U145">
        <v>2531</v>
      </c>
      <c r="V145" t="s">
        <v>233</v>
      </c>
      <c r="W145">
        <v>0</v>
      </c>
      <c r="X145" t="s">
        <v>46</v>
      </c>
      <c r="Y145" s="1">
        <v>900000</v>
      </c>
      <c r="Z145" s="1">
        <v>900000</v>
      </c>
      <c r="AA145" s="1">
        <v>624224.6</v>
      </c>
      <c r="AB145" s="1">
        <v>570731.6</v>
      </c>
      <c r="AC145" s="1">
        <v>389808.6</v>
      </c>
      <c r="AD145" s="1">
        <v>327624</v>
      </c>
      <c r="AE145" s="1">
        <v>327624</v>
      </c>
      <c r="AF145" s="32">
        <f t="shared" si="26"/>
        <v>275775.40000000002</v>
      </c>
      <c r="AG145" s="1">
        <v>0</v>
      </c>
      <c r="AH145" s="1">
        <v>0</v>
      </c>
      <c r="AI145" s="1">
        <v>0</v>
      </c>
      <c r="AJ145" s="1">
        <v>0</v>
      </c>
      <c r="AK145" s="1">
        <v>0</v>
      </c>
      <c r="AL145" s="1">
        <v>900000</v>
      </c>
      <c r="AM145" s="1">
        <f t="shared" si="20"/>
        <v>0</v>
      </c>
      <c r="AN145" s="1"/>
      <c r="AO145" s="1">
        <v>0</v>
      </c>
      <c r="AP145" s="1"/>
      <c r="AQ145" s="1"/>
      <c r="AR145" s="1">
        <f t="shared" si="22"/>
        <v>0</v>
      </c>
      <c r="AS145" s="1">
        <f t="shared" si="23"/>
        <v>900000</v>
      </c>
      <c r="AT145" s="39">
        <f t="shared" si="24"/>
        <v>275775.40000000002</v>
      </c>
      <c r="AU145" s="39"/>
      <c r="AV145" s="39">
        <f t="shared" si="25"/>
        <v>900000</v>
      </c>
      <c r="AW145" s="8" t="s">
        <v>658</v>
      </c>
      <c r="AX145" t="s">
        <v>604</v>
      </c>
    </row>
    <row r="146" spans="1:50" x14ac:dyDescent="0.25">
      <c r="A146" t="str">
        <f t="shared" si="21"/>
        <v>1.1-00-2402_24312009_2425410</v>
      </c>
      <c r="B146" t="s">
        <v>148</v>
      </c>
      <c r="C146" t="s">
        <v>149</v>
      </c>
      <c r="D146" t="s">
        <v>83</v>
      </c>
      <c r="E146" t="s">
        <v>906</v>
      </c>
      <c r="F146" t="s">
        <v>910</v>
      </c>
      <c r="G146" t="s">
        <v>84</v>
      </c>
      <c r="H146" t="s">
        <v>51</v>
      </c>
      <c r="I146" t="s">
        <v>52</v>
      </c>
      <c r="J146" t="s">
        <v>85</v>
      </c>
      <c r="K146" t="s">
        <v>86</v>
      </c>
      <c r="L146">
        <v>3</v>
      </c>
      <c r="M146" t="s">
        <v>87</v>
      </c>
      <c r="N146">
        <v>12</v>
      </c>
      <c r="O146" t="s">
        <v>232</v>
      </c>
      <c r="P146" t="s">
        <v>89</v>
      </c>
      <c r="Q146" t="s">
        <v>90</v>
      </c>
      <c r="R146" t="s">
        <v>902</v>
      </c>
      <c r="S146">
        <v>2000</v>
      </c>
      <c r="T146" t="s">
        <v>121</v>
      </c>
      <c r="U146">
        <v>2541</v>
      </c>
      <c r="V146" t="s">
        <v>234</v>
      </c>
      <c r="W146">
        <v>0</v>
      </c>
      <c r="X146" t="s">
        <v>46</v>
      </c>
      <c r="Y146" s="1">
        <v>52000</v>
      </c>
      <c r="Z146" s="1">
        <v>52000</v>
      </c>
      <c r="AA146" s="1">
        <v>41760</v>
      </c>
      <c r="AB146" s="1">
        <v>0</v>
      </c>
      <c r="AC146" s="1">
        <v>0</v>
      </c>
      <c r="AD146" s="1">
        <v>0</v>
      </c>
      <c r="AE146" s="1">
        <v>0</v>
      </c>
      <c r="AF146" s="32">
        <f t="shared" si="26"/>
        <v>10240</v>
      </c>
      <c r="AG146" s="1">
        <v>0</v>
      </c>
      <c r="AH146" s="1">
        <v>0</v>
      </c>
      <c r="AI146" s="1">
        <v>0</v>
      </c>
      <c r="AJ146" s="1">
        <v>0</v>
      </c>
      <c r="AK146" s="1">
        <v>0</v>
      </c>
      <c r="AL146" s="1">
        <v>52000</v>
      </c>
      <c r="AM146" s="1">
        <f t="shared" si="20"/>
        <v>0</v>
      </c>
      <c r="AN146" s="1"/>
      <c r="AO146" s="1">
        <v>0</v>
      </c>
      <c r="AP146" s="1"/>
      <c r="AQ146" s="1"/>
      <c r="AR146" s="1">
        <f t="shared" si="22"/>
        <v>0</v>
      </c>
      <c r="AS146" s="1">
        <f t="shared" si="23"/>
        <v>52000</v>
      </c>
      <c r="AT146" s="39">
        <f t="shared" si="24"/>
        <v>10240</v>
      </c>
      <c r="AU146" s="39"/>
      <c r="AV146" s="39">
        <f t="shared" si="25"/>
        <v>52000</v>
      </c>
      <c r="AW146" s="8" t="s">
        <v>656</v>
      </c>
      <c r="AX146" t="s">
        <v>604</v>
      </c>
    </row>
    <row r="147" spans="1:50" x14ac:dyDescent="0.25">
      <c r="A147" t="str">
        <f t="shared" si="21"/>
        <v>1.1-00-2406_24529017_2425410</v>
      </c>
      <c r="B147" t="s">
        <v>148</v>
      </c>
      <c r="C147" t="s">
        <v>149</v>
      </c>
      <c r="D147" t="s">
        <v>428</v>
      </c>
      <c r="E147" t="s">
        <v>907</v>
      </c>
      <c r="F147" t="s">
        <v>914</v>
      </c>
      <c r="G147" t="s">
        <v>429</v>
      </c>
      <c r="H147" t="s">
        <v>347</v>
      </c>
      <c r="I147" t="s">
        <v>348</v>
      </c>
      <c r="J147" t="s">
        <v>274</v>
      </c>
      <c r="K147" t="s">
        <v>275</v>
      </c>
      <c r="L147">
        <v>5</v>
      </c>
      <c r="M147" t="s">
        <v>276</v>
      </c>
      <c r="N147">
        <v>29</v>
      </c>
      <c r="O147" t="s">
        <v>430</v>
      </c>
      <c r="P147" t="s">
        <v>431</v>
      </c>
      <c r="Q147" t="s">
        <v>432</v>
      </c>
      <c r="R147" t="s">
        <v>902</v>
      </c>
      <c r="S147">
        <v>2000</v>
      </c>
      <c r="T147" t="s">
        <v>121</v>
      </c>
      <c r="U147">
        <v>2541</v>
      </c>
      <c r="V147" t="s">
        <v>234</v>
      </c>
      <c r="W147">
        <v>0</v>
      </c>
      <c r="X147" t="s">
        <v>46</v>
      </c>
      <c r="Y147" s="1">
        <v>2500</v>
      </c>
      <c r="Z147" s="1">
        <v>2500</v>
      </c>
      <c r="AA147" s="1">
        <v>2424.4</v>
      </c>
      <c r="AB147" s="1">
        <v>0</v>
      </c>
      <c r="AC147" s="1">
        <v>0</v>
      </c>
      <c r="AD147" s="1">
        <v>0</v>
      </c>
      <c r="AE147" s="1">
        <v>0</v>
      </c>
      <c r="AF147" s="32">
        <f t="shared" si="26"/>
        <v>75.599999999999909</v>
      </c>
      <c r="AG147" s="1">
        <v>0</v>
      </c>
      <c r="AH147" s="1">
        <v>0</v>
      </c>
      <c r="AI147" s="1">
        <v>0</v>
      </c>
      <c r="AJ147" s="1">
        <v>0</v>
      </c>
      <c r="AK147" s="1">
        <v>0</v>
      </c>
      <c r="AL147" s="1">
        <v>2500</v>
      </c>
      <c r="AM147" s="1">
        <f t="shared" si="20"/>
        <v>0</v>
      </c>
      <c r="AN147" s="1"/>
      <c r="AO147" s="1">
        <v>0</v>
      </c>
      <c r="AP147" s="1"/>
      <c r="AQ147" s="1"/>
      <c r="AR147" s="1">
        <f t="shared" si="22"/>
        <v>0</v>
      </c>
      <c r="AS147" s="1">
        <f t="shared" si="23"/>
        <v>2500</v>
      </c>
      <c r="AT147" s="39">
        <f t="shared" si="24"/>
        <v>75.599999999999909</v>
      </c>
      <c r="AU147" s="39"/>
      <c r="AV147" s="39">
        <f t="shared" si="25"/>
        <v>2500</v>
      </c>
      <c r="AW147" s="8" t="s">
        <v>604</v>
      </c>
      <c r="AX147" t="s">
        <v>604</v>
      </c>
    </row>
    <row r="148" spans="1:50" x14ac:dyDescent="0.25">
      <c r="A148" t="str">
        <f t="shared" si="21"/>
        <v>1.1-00-2407_24339024_2425410</v>
      </c>
      <c r="B148" t="s">
        <v>148</v>
      </c>
      <c r="C148" t="s">
        <v>149</v>
      </c>
      <c r="D148" t="s">
        <v>254</v>
      </c>
      <c r="E148" t="s">
        <v>907</v>
      </c>
      <c r="F148" t="s">
        <v>913</v>
      </c>
      <c r="G148" t="s">
        <v>255</v>
      </c>
      <c r="H148" t="s">
        <v>51</v>
      </c>
      <c r="I148" t="s">
        <v>52</v>
      </c>
      <c r="J148" t="s">
        <v>103</v>
      </c>
      <c r="K148" t="s">
        <v>104</v>
      </c>
      <c r="L148">
        <v>3</v>
      </c>
      <c r="M148" t="s">
        <v>87</v>
      </c>
      <c r="N148">
        <v>39</v>
      </c>
      <c r="O148" t="s">
        <v>256</v>
      </c>
      <c r="P148" t="s">
        <v>257</v>
      </c>
      <c r="Q148" t="s">
        <v>258</v>
      </c>
      <c r="R148" t="s">
        <v>902</v>
      </c>
      <c r="S148">
        <v>2000</v>
      </c>
      <c r="T148" t="s">
        <v>121</v>
      </c>
      <c r="U148">
        <v>2541</v>
      </c>
      <c r="V148" t="s">
        <v>234</v>
      </c>
      <c r="W148">
        <v>0</v>
      </c>
      <c r="X148" t="s">
        <v>46</v>
      </c>
      <c r="Y148" s="1">
        <v>6500000</v>
      </c>
      <c r="Z148" s="1">
        <v>6500000</v>
      </c>
      <c r="AA148" s="1">
        <v>6428841.79</v>
      </c>
      <c r="AB148" s="1">
        <v>4176501.69</v>
      </c>
      <c r="AC148" s="1">
        <v>4070553.09</v>
      </c>
      <c r="AD148" s="1">
        <v>3471098.73</v>
      </c>
      <c r="AE148" s="1">
        <v>3471098.73</v>
      </c>
      <c r="AF148" s="32">
        <f t="shared" si="26"/>
        <v>71158.209999999963</v>
      </c>
      <c r="AG148" s="1">
        <v>0</v>
      </c>
      <c r="AH148" s="1">
        <v>0</v>
      </c>
      <c r="AI148" s="1">
        <v>0</v>
      </c>
      <c r="AJ148" s="1">
        <v>0</v>
      </c>
      <c r="AK148" s="1">
        <v>0</v>
      </c>
      <c r="AL148" s="1">
        <v>6500000</v>
      </c>
      <c r="AM148" s="1">
        <f t="shared" ref="AM148:AM157" si="27">AL148-Y148</f>
        <v>0</v>
      </c>
      <c r="AN148" s="1"/>
      <c r="AO148" s="1">
        <v>0</v>
      </c>
      <c r="AP148" s="1"/>
      <c r="AQ148" s="1"/>
      <c r="AR148" s="1">
        <f t="shared" si="22"/>
        <v>0</v>
      </c>
      <c r="AS148" s="1">
        <f t="shared" si="23"/>
        <v>6500000</v>
      </c>
      <c r="AT148" s="39">
        <f t="shared" si="24"/>
        <v>71158.209999999963</v>
      </c>
      <c r="AU148" s="39"/>
      <c r="AV148" s="39">
        <f t="shared" si="25"/>
        <v>6500000</v>
      </c>
      <c r="AW148" s="8" t="s">
        <v>659</v>
      </c>
      <c r="AX148" t="s">
        <v>604</v>
      </c>
    </row>
    <row r="149" spans="1:50" x14ac:dyDescent="0.25">
      <c r="A149" t="str">
        <f t="shared" si="21"/>
        <v>1.1-00-2417_24456037_2425410</v>
      </c>
      <c r="B149" t="s">
        <v>148</v>
      </c>
      <c r="C149" t="s">
        <v>149</v>
      </c>
      <c r="D149" t="s">
        <v>414</v>
      </c>
      <c r="E149" t="s">
        <v>907</v>
      </c>
      <c r="F149" t="s">
        <v>911</v>
      </c>
      <c r="G149" t="s">
        <v>415</v>
      </c>
      <c r="H149" t="s">
        <v>111</v>
      </c>
      <c r="I149" t="s">
        <v>112</v>
      </c>
      <c r="J149" t="s">
        <v>416</v>
      </c>
      <c r="K149" t="s">
        <v>417</v>
      </c>
      <c r="L149">
        <v>4</v>
      </c>
      <c r="M149" t="s">
        <v>291</v>
      </c>
      <c r="N149">
        <v>56</v>
      </c>
      <c r="O149" t="s">
        <v>418</v>
      </c>
      <c r="P149" t="s">
        <v>419</v>
      </c>
      <c r="Q149" t="s">
        <v>420</v>
      </c>
      <c r="R149" t="s">
        <v>902</v>
      </c>
      <c r="S149">
        <v>2000</v>
      </c>
      <c r="T149" t="s">
        <v>121</v>
      </c>
      <c r="U149">
        <v>2541</v>
      </c>
      <c r="V149" t="s">
        <v>234</v>
      </c>
      <c r="W149">
        <v>0</v>
      </c>
      <c r="X149" t="s">
        <v>46</v>
      </c>
      <c r="Y149" s="1">
        <v>600000</v>
      </c>
      <c r="Z149" s="1">
        <v>600000</v>
      </c>
      <c r="AA149" s="1">
        <v>275823.45</v>
      </c>
      <c r="AB149" s="1">
        <v>238831.05</v>
      </c>
      <c r="AC149" s="1">
        <v>185273.94</v>
      </c>
      <c r="AD149" s="1">
        <v>79856.070000000007</v>
      </c>
      <c r="AE149" s="1">
        <v>79856.070000000007</v>
      </c>
      <c r="AF149" s="32">
        <f t="shared" si="26"/>
        <v>324176.55</v>
      </c>
      <c r="AG149" s="1">
        <v>0</v>
      </c>
      <c r="AH149" s="1">
        <v>0</v>
      </c>
      <c r="AI149" s="1">
        <v>0</v>
      </c>
      <c r="AJ149" s="1">
        <v>0</v>
      </c>
      <c r="AK149" s="1">
        <v>0</v>
      </c>
      <c r="AL149" s="1">
        <v>600000</v>
      </c>
      <c r="AM149" s="1">
        <f t="shared" si="27"/>
        <v>0</v>
      </c>
      <c r="AN149" s="1"/>
      <c r="AO149" s="1">
        <v>0</v>
      </c>
      <c r="AP149" s="1"/>
      <c r="AQ149" s="1">
        <v>-7000</v>
      </c>
      <c r="AR149" s="1">
        <f t="shared" si="22"/>
        <v>-7000</v>
      </c>
      <c r="AS149" s="1">
        <f t="shared" si="23"/>
        <v>593000</v>
      </c>
      <c r="AT149" s="39">
        <f t="shared" si="24"/>
        <v>317176.55</v>
      </c>
      <c r="AU149" s="39"/>
      <c r="AV149" s="39">
        <f t="shared" si="25"/>
        <v>593000</v>
      </c>
      <c r="AW149" s="8" t="s">
        <v>660</v>
      </c>
      <c r="AX149" t="s">
        <v>604</v>
      </c>
    </row>
    <row r="150" spans="1:50" x14ac:dyDescent="0.25">
      <c r="A150" t="str">
        <f t="shared" si="21"/>
        <v>1.1-00-2407_24236022_2425510</v>
      </c>
      <c r="B150" t="s">
        <v>148</v>
      </c>
      <c r="C150" t="s">
        <v>149</v>
      </c>
      <c r="D150" t="s">
        <v>188</v>
      </c>
      <c r="E150" t="s">
        <v>907</v>
      </c>
      <c r="F150" t="s">
        <v>912</v>
      </c>
      <c r="G150" t="s">
        <v>189</v>
      </c>
      <c r="H150" t="s">
        <v>51</v>
      </c>
      <c r="I150" t="s">
        <v>52</v>
      </c>
      <c r="J150" t="s">
        <v>103</v>
      </c>
      <c r="K150" t="s">
        <v>104</v>
      </c>
      <c r="L150">
        <v>2</v>
      </c>
      <c r="M150" t="s">
        <v>206</v>
      </c>
      <c r="N150">
        <v>36</v>
      </c>
      <c r="O150" t="s">
        <v>207</v>
      </c>
      <c r="P150" t="s">
        <v>208</v>
      </c>
      <c r="Q150" t="s">
        <v>209</v>
      </c>
      <c r="R150" t="s">
        <v>902</v>
      </c>
      <c r="S150">
        <v>2000</v>
      </c>
      <c r="T150" t="s">
        <v>121</v>
      </c>
      <c r="U150">
        <v>2551</v>
      </c>
      <c r="V150" t="s">
        <v>215</v>
      </c>
      <c r="W150">
        <v>0</v>
      </c>
      <c r="X150" t="s">
        <v>46</v>
      </c>
      <c r="Y150" s="1">
        <v>470000</v>
      </c>
      <c r="Z150" s="1">
        <v>250000</v>
      </c>
      <c r="AA150" s="1">
        <v>357145.58</v>
      </c>
      <c r="AB150" s="1">
        <v>357145.58</v>
      </c>
      <c r="AC150" s="1">
        <v>0</v>
      </c>
      <c r="AD150" s="1">
        <v>0</v>
      </c>
      <c r="AE150" s="1">
        <v>0</v>
      </c>
      <c r="AF150" s="32">
        <f t="shared" si="26"/>
        <v>112854.41999999998</v>
      </c>
      <c r="AG150" s="1">
        <v>0</v>
      </c>
      <c r="AH150" s="1">
        <v>220000</v>
      </c>
      <c r="AI150" s="1">
        <v>0</v>
      </c>
      <c r="AJ150" s="1">
        <v>0</v>
      </c>
      <c r="AK150" s="1">
        <v>220000</v>
      </c>
      <c r="AL150" s="1">
        <v>250000</v>
      </c>
      <c r="AM150" s="1">
        <f t="shared" si="27"/>
        <v>-220000</v>
      </c>
      <c r="AN150" s="1"/>
      <c r="AO150" s="1">
        <v>0</v>
      </c>
      <c r="AP150" s="1"/>
      <c r="AQ150" s="1"/>
      <c r="AR150" s="1">
        <f t="shared" si="22"/>
        <v>0</v>
      </c>
      <c r="AS150" s="1">
        <f t="shared" si="23"/>
        <v>470000</v>
      </c>
      <c r="AT150" s="39">
        <f t="shared" si="24"/>
        <v>112854.41999999998</v>
      </c>
      <c r="AU150" s="39"/>
      <c r="AV150" s="39">
        <f t="shared" si="25"/>
        <v>470000</v>
      </c>
      <c r="AW150" s="8" t="s">
        <v>661</v>
      </c>
      <c r="AX150" t="s">
        <v>604</v>
      </c>
    </row>
    <row r="151" spans="1:50" x14ac:dyDescent="0.25">
      <c r="A151" t="str">
        <f t="shared" si="21"/>
        <v>1.1-00-2405_24621015_2425610</v>
      </c>
      <c r="B151" t="s">
        <v>148</v>
      </c>
      <c r="C151" t="s">
        <v>149</v>
      </c>
      <c r="D151" t="s">
        <v>34</v>
      </c>
      <c r="E151" t="s">
        <v>906</v>
      </c>
      <c r="F151" t="s">
        <v>909</v>
      </c>
      <c r="G151" t="s">
        <v>35</v>
      </c>
      <c r="H151" t="s">
        <v>51</v>
      </c>
      <c r="I151" t="s">
        <v>52</v>
      </c>
      <c r="J151" t="s">
        <v>53</v>
      </c>
      <c r="K151" t="s">
        <v>54</v>
      </c>
      <c r="L151">
        <v>6</v>
      </c>
      <c r="M151" t="s">
        <v>40</v>
      </c>
      <c r="N151">
        <v>21</v>
      </c>
      <c r="O151" t="s">
        <v>55</v>
      </c>
      <c r="P151" t="s">
        <v>56</v>
      </c>
      <c r="Q151" t="s">
        <v>57</v>
      </c>
      <c r="R151" t="s">
        <v>902</v>
      </c>
      <c r="S151">
        <v>2000</v>
      </c>
      <c r="T151" t="s">
        <v>121</v>
      </c>
      <c r="U151">
        <v>2561</v>
      </c>
      <c r="V151" t="s">
        <v>216</v>
      </c>
      <c r="W151">
        <v>0</v>
      </c>
      <c r="X151" t="s">
        <v>46</v>
      </c>
      <c r="Y151" s="1">
        <v>16200</v>
      </c>
      <c r="Z151" s="1">
        <v>1500</v>
      </c>
      <c r="AA151" s="1">
        <v>3280.93</v>
      </c>
      <c r="AB151" s="1">
        <v>3280.93</v>
      </c>
      <c r="AC151" s="1">
        <v>3280.93</v>
      </c>
      <c r="AD151" s="1">
        <v>3280.93</v>
      </c>
      <c r="AE151" s="1">
        <v>3280.93</v>
      </c>
      <c r="AF151" s="32">
        <f t="shared" si="26"/>
        <v>12919.07</v>
      </c>
      <c r="AG151" s="1">
        <v>0</v>
      </c>
      <c r="AH151" s="1">
        <v>14700</v>
      </c>
      <c r="AI151" s="1">
        <v>0</v>
      </c>
      <c r="AJ151" s="1">
        <v>0</v>
      </c>
      <c r="AK151" s="1">
        <v>14700</v>
      </c>
      <c r="AL151" s="1">
        <v>1500</v>
      </c>
      <c r="AM151" s="1">
        <f t="shared" si="27"/>
        <v>-14700</v>
      </c>
      <c r="AN151" s="1"/>
      <c r="AO151" s="1">
        <v>0</v>
      </c>
      <c r="AP151" s="1"/>
      <c r="AQ151" s="1"/>
      <c r="AR151" s="1">
        <f t="shared" si="22"/>
        <v>0</v>
      </c>
      <c r="AS151" s="1">
        <f t="shared" si="23"/>
        <v>16200</v>
      </c>
      <c r="AT151" s="39">
        <f t="shared" si="24"/>
        <v>12919.07</v>
      </c>
      <c r="AU151" s="39"/>
      <c r="AV151" s="39">
        <f t="shared" si="25"/>
        <v>16200</v>
      </c>
      <c r="AW151" s="8" t="s">
        <v>604</v>
      </c>
      <c r="AX151" t="s">
        <v>604</v>
      </c>
    </row>
    <row r="152" spans="1:50" x14ac:dyDescent="0.25">
      <c r="A152" t="str">
        <f t="shared" si="21"/>
        <v>1.1-00-2407_24236022_2425610</v>
      </c>
      <c r="B152" t="s">
        <v>148</v>
      </c>
      <c r="C152" t="s">
        <v>149</v>
      </c>
      <c r="D152" t="s">
        <v>188</v>
      </c>
      <c r="E152" t="s">
        <v>907</v>
      </c>
      <c r="F152" t="s">
        <v>912</v>
      </c>
      <c r="G152" t="s">
        <v>189</v>
      </c>
      <c r="H152" t="s">
        <v>51</v>
      </c>
      <c r="I152" t="s">
        <v>52</v>
      </c>
      <c r="J152" t="s">
        <v>103</v>
      </c>
      <c r="K152" t="s">
        <v>104</v>
      </c>
      <c r="L152">
        <v>2</v>
      </c>
      <c r="M152" t="s">
        <v>206</v>
      </c>
      <c r="N152">
        <v>36</v>
      </c>
      <c r="O152" t="s">
        <v>207</v>
      </c>
      <c r="P152" t="s">
        <v>208</v>
      </c>
      <c r="Q152" t="s">
        <v>209</v>
      </c>
      <c r="R152" t="s">
        <v>902</v>
      </c>
      <c r="S152">
        <v>2000</v>
      </c>
      <c r="T152" t="s">
        <v>121</v>
      </c>
      <c r="U152">
        <v>2561</v>
      </c>
      <c r="V152" t="s">
        <v>216</v>
      </c>
      <c r="W152">
        <v>0</v>
      </c>
      <c r="X152" t="s">
        <v>46</v>
      </c>
      <c r="Y152" s="1">
        <v>2350000</v>
      </c>
      <c r="Z152" s="1">
        <v>2750000</v>
      </c>
      <c r="AA152" s="1">
        <v>2385897.16</v>
      </c>
      <c r="AB152" s="1">
        <v>1629084.62</v>
      </c>
      <c r="AC152" s="1">
        <v>1549372.3</v>
      </c>
      <c r="AD152" s="1">
        <v>1549372.3</v>
      </c>
      <c r="AE152" s="1">
        <v>1549372.3</v>
      </c>
      <c r="AF152" s="32">
        <f t="shared" si="26"/>
        <v>-35897.160000000149</v>
      </c>
      <c r="AG152" s="1">
        <v>0</v>
      </c>
      <c r="AH152" s="1">
        <v>0</v>
      </c>
      <c r="AI152" s="1">
        <v>0</v>
      </c>
      <c r="AJ152" s="1">
        <v>400000</v>
      </c>
      <c r="AK152" s="1">
        <v>-400000</v>
      </c>
      <c r="AL152" s="1">
        <v>2750000</v>
      </c>
      <c r="AM152" s="1">
        <f t="shared" si="27"/>
        <v>400000</v>
      </c>
      <c r="AN152" s="1"/>
      <c r="AO152" s="1">
        <v>0</v>
      </c>
      <c r="AP152" s="1">
        <v>400000</v>
      </c>
      <c r="AQ152" s="1"/>
      <c r="AR152" s="1">
        <f t="shared" si="22"/>
        <v>400000</v>
      </c>
      <c r="AS152" s="1">
        <f t="shared" si="23"/>
        <v>2750000</v>
      </c>
      <c r="AT152" s="39">
        <f t="shared" si="24"/>
        <v>364102.83999999985</v>
      </c>
      <c r="AU152" s="39"/>
      <c r="AV152" s="39">
        <f t="shared" si="25"/>
        <v>2750000</v>
      </c>
      <c r="AW152" s="8" t="s">
        <v>662</v>
      </c>
      <c r="AX152" t="s">
        <v>604</v>
      </c>
    </row>
    <row r="153" spans="1:50" x14ac:dyDescent="0.25">
      <c r="A153" t="str">
        <f t="shared" si="21"/>
        <v>1.1-00-2407_24339024_2425610</v>
      </c>
      <c r="B153" t="s">
        <v>148</v>
      </c>
      <c r="C153" t="s">
        <v>149</v>
      </c>
      <c r="D153" t="s">
        <v>254</v>
      </c>
      <c r="E153" t="s">
        <v>907</v>
      </c>
      <c r="F153" t="s">
        <v>913</v>
      </c>
      <c r="G153" t="s">
        <v>255</v>
      </c>
      <c r="H153" t="s">
        <v>51</v>
      </c>
      <c r="I153" t="s">
        <v>52</v>
      </c>
      <c r="J153" t="s">
        <v>103</v>
      </c>
      <c r="K153" t="s">
        <v>104</v>
      </c>
      <c r="L153">
        <v>3</v>
      </c>
      <c r="M153" t="s">
        <v>87</v>
      </c>
      <c r="N153">
        <v>39</v>
      </c>
      <c r="O153" t="s">
        <v>256</v>
      </c>
      <c r="P153" t="s">
        <v>257</v>
      </c>
      <c r="Q153" t="s">
        <v>258</v>
      </c>
      <c r="R153" t="s">
        <v>902</v>
      </c>
      <c r="S153">
        <v>2000</v>
      </c>
      <c r="T153" t="s">
        <v>121</v>
      </c>
      <c r="U153">
        <v>2561</v>
      </c>
      <c r="V153" t="s">
        <v>216</v>
      </c>
      <c r="W153">
        <v>0</v>
      </c>
      <c r="X153" t="s">
        <v>46</v>
      </c>
      <c r="Y153" s="1">
        <v>6000</v>
      </c>
      <c r="Z153" s="1">
        <v>6000</v>
      </c>
      <c r="AA153" s="1">
        <v>5568</v>
      </c>
      <c r="AB153" s="1">
        <v>0</v>
      </c>
      <c r="AC153" s="1">
        <v>0</v>
      </c>
      <c r="AD153" s="1">
        <v>0</v>
      </c>
      <c r="AE153" s="1">
        <v>0</v>
      </c>
      <c r="AF153" s="32">
        <f t="shared" si="26"/>
        <v>432</v>
      </c>
      <c r="AG153" s="1">
        <v>0</v>
      </c>
      <c r="AH153" s="1">
        <v>0</v>
      </c>
      <c r="AI153" s="1">
        <v>0</v>
      </c>
      <c r="AJ153" s="1">
        <v>0</v>
      </c>
      <c r="AK153" s="1">
        <v>0</v>
      </c>
      <c r="AL153" s="1">
        <v>6000</v>
      </c>
      <c r="AM153" s="1">
        <f t="shared" si="27"/>
        <v>0</v>
      </c>
      <c r="AN153" s="1"/>
      <c r="AO153" s="1">
        <v>0</v>
      </c>
      <c r="AP153" s="1"/>
      <c r="AQ153" s="1"/>
      <c r="AR153" s="1">
        <f t="shared" si="22"/>
        <v>0</v>
      </c>
      <c r="AS153" s="1">
        <f t="shared" si="23"/>
        <v>6000</v>
      </c>
      <c r="AT153" s="39">
        <f t="shared" si="24"/>
        <v>432</v>
      </c>
      <c r="AU153" s="39"/>
      <c r="AV153" s="39">
        <f t="shared" si="25"/>
        <v>6000</v>
      </c>
      <c r="AW153" s="8" t="s">
        <v>663</v>
      </c>
      <c r="AX153" t="s">
        <v>604</v>
      </c>
    </row>
    <row r="154" spans="1:50" x14ac:dyDescent="0.25">
      <c r="A154" t="str">
        <f t="shared" si="21"/>
        <v>1.1-00-2410_24448030_2425910</v>
      </c>
      <c r="B154" t="s">
        <v>148</v>
      </c>
      <c r="C154" t="s">
        <v>149</v>
      </c>
      <c r="D154" t="s">
        <v>266</v>
      </c>
      <c r="E154" t="s">
        <v>907</v>
      </c>
      <c r="F154" t="s">
        <v>267</v>
      </c>
      <c r="G154" t="s">
        <v>267</v>
      </c>
      <c r="H154" t="s">
        <v>51</v>
      </c>
      <c r="I154" t="s">
        <v>52</v>
      </c>
      <c r="J154" t="s">
        <v>289</v>
      </c>
      <c r="K154" t="s">
        <v>290</v>
      </c>
      <c r="L154">
        <v>4</v>
      </c>
      <c r="M154" t="s">
        <v>291</v>
      </c>
      <c r="N154">
        <v>48</v>
      </c>
      <c r="O154" t="s">
        <v>292</v>
      </c>
      <c r="P154" t="s">
        <v>293</v>
      </c>
      <c r="Q154" t="s">
        <v>294</v>
      </c>
      <c r="R154" t="s">
        <v>902</v>
      </c>
      <c r="S154">
        <v>2000</v>
      </c>
      <c r="T154" t="s">
        <v>121</v>
      </c>
      <c r="U154">
        <v>2591</v>
      </c>
      <c r="V154" t="s">
        <v>296</v>
      </c>
      <c r="W154">
        <v>0</v>
      </c>
      <c r="X154" t="s">
        <v>46</v>
      </c>
      <c r="Y154" s="1">
        <v>3685376.84</v>
      </c>
      <c r="Z154" s="1">
        <v>3775271.34</v>
      </c>
      <c r="AA154" s="1">
        <v>3685376.84</v>
      </c>
      <c r="AB154" s="1">
        <v>3685376.84</v>
      </c>
      <c r="AC154" s="1">
        <v>3685376.84</v>
      </c>
      <c r="AD154" s="1">
        <v>3685376.84</v>
      </c>
      <c r="AE154" s="1">
        <v>3685376.84</v>
      </c>
      <c r="AF154" s="32">
        <f t="shared" si="26"/>
        <v>0</v>
      </c>
      <c r="AG154" s="1">
        <v>0</v>
      </c>
      <c r="AH154" s="1">
        <v>0</v>
      </c>
      <c r="AI154" s="1">
        <v>0</v>
      </c>
      <c r="AJ154" s="1">
        <v>0</v>
      </c>
      <c r="AK154" s="1">
        <v>0</v>
      </c>
      <c r="AL154" s="1">
        <v>3775271.34</v>
      </c>
      <c r="AM154" s="1">
        <f t="shared" si="27"/>
        <v>89894.5</v>
      </c>
      <c r="AN154" s="1"/>
      <c r="AO154" s="1">
        <v>0</v>
      </c>
      <c r="AP154" s="1"/>
      <c r="AQ154" s="1"/>
      <c r="AR154" s="1">
        <f t="shared" si="22"/>
        <v>0</v>
      </c>
      <c r="AS154" s="1">
        <f t="shared" si="23"/>
        <v>3685376.84</v>
      </c>
      <c r="AT154" s="39">
        <f t="shared" si="24"/>
        <v>0</v>
      </c>
      <c r="AU154" s="39"/>
      <c r="AV154" s="39">
        <f t="shared" si="25"/>
        <v>3685376.84</v>
      </c>
      <c r="AW154" s="8" t="s">
        <v>616</v>
      </c>
      <c r="AX154" t="s">
        <v>604</v>
      </c>
    </row>
    <row r="155" spans="1:50" x14ac:dyDescent="0.25">
      <c r="A155" t="str">
        <f t="shared" si="21"/>
        <v>1.1-00-2402_24115010_2426110</v>
      </c>
      <c r="B155" t="s">
        <v>148</v>
      </c>
      <c r="C155" t="s">
        <v>149</v>
      </c>
      <c r="D155" t="s">
        <v>34</v>
      </c>
      <c r="E155" t="s">
        <v>906</v>
      </c>
      <c r="F155" t="s">
        <v>909</v>
      </c>
      <c r="G155" t="s">
        <v>35</v>
      </c>
      <c r="H155" t="s">
        <v>347</v>
      </c>
      <c r="I155" t="s">
        <v>348</v>
      </c>
      <c r="J155" t="s">
        <v>85</v>
      </c>
      <c r="K155" t="s">
        <v>86</v>
      </c>
      <c r="L155">
        <v>1</v>
      </c>
      <c r="M155" t="s">
        <v>190</v>
      </c>
      <c r="N155">
        <v>15</v>
      </c>
      <c r="O155" t="s">
        <v>349</v>
      </c>
      <c r="P155" t="s">
        <v>199</v>
      </c>
      <c r="Q155" s="17" t="s">
        <v>599</v>
      </c>
      <c r="R155" t="s">
        <v>902</v>
      </c>
      <c r="S155" s="17">
        <v>2000</v>
      </c>
      <c r="T155" t="s">
        <v>121</v>
      </c>
      <c r="U155" s="14">
        <v>2611</v>
      </c>
      <c r="V155" s="14" t="s">
        <v>125</v>
      </c>
      <c r="W155" s="34" t="s">
        <v>826</v>
      </c>
      <c r="X155" t="s">
        <v>46</v>
      </c>
      <c r="Y155" s="1">
        <v>0</v>
      </c>
      <c r="Z155" s="1">
        <v>0</v>
      </c>
      <c r="AA155" s="1">
        <v>0</v>
      </c>
      <c r="AB155" s="1">
        <v>0</v>
      </c>
      <c r="AC155" s="1">
        <v>0</v>
      </c>
      <c r="AD155" s="1">
        <v>0</v>
      </c>
      <c r="AE155" s="1">
        <v>0</v>
      </c>
      <c r="AF155" s="32">
        <f t="shared" si="26"/>
        <v>0</v>
      </c>
      <c r="AG155" s="1">
        <v>0</v>
      </c>
      <c r="AH155" s="1">
        <v>0</v>
      </c>
      <c r="AI155" s="1">
        <v>0</v>
      </c>
      <c r="AJ155" s="1">
        <v>0</v>
      </c>
      <c r="AK155" s="1">
        <v>0</v>
      </c>
      <c r="AL155" s="1">
        <v>50000</v>
      </c>
      <c r="AM155" s="1">
        <f t="shared" si="27"/>
        <v>50000</v>
      </c>
      <c r="AN155" s="1"/>
      <c r="AO155" s="1">
        <v>0</v>
      </c>
      <c r="AP155" s="1">
        <v>50000</v>
      </c>
      <c r="AQ155" s="1"/>
      <c r="AR155" s="1">
        <f t="shared" si="22"/>
        <v>50000</v>
      </c>
      <c r="AS155" s="1">
        <f t="shared" si="23"/>
        <v>50000</v>
      </c>
      <c r="AT155" s="39">
        <f t="shared" si="24"/>
        <v>50000</v>
      </c>
      <c r="AU155" s="39"/>
      <c r="AV155" s="39">
        <f t="shared" si="25"/>
        <v>50000</v>
      </c>
      <c r="AW155" s="8" t="s">
        <v>664</v>
      </c>
      <c r="AX155" t="s">
        <v>604</v>
      </c>
    </row>
    <row r="156" spans="1:50" x14ac:dyDescent="0.25">
      <c r="A156" t="str">
        <f t="shared" si="21"/>
        <v>1.1-00-2405_24621015_2426110</v>
      </c>
      <c r="B156" t="s">
        <v>148</v>
      </c>
      <c r="C156" t="s">
        <v>149</v>
      </c>
      <c r="D156" t="s">
        <v>34</v>
      </c>
      <c r="E156" t="s">
        <v>906</v>
      </c>
      <c r="F156" t="s">
        <v>909</v>
      </c>
      <c r="G156" t="s">
        <v>35</v>
      </c>
      <c r="H156" t="s">
        <v>51</v>
      </c>
      <c r="I156" t="s">
        <v>52</v>
      </c>
      <c r="J156" t="s">
        <v>53</v>
      </c>
      <c r="K156" t="s">
        <v>54</v>
      </c>
      <c r="L156">
        <v>6</v>
      </c>
      <c r="M156" t="s">
        <v>40</v>
      </c>
      <c r="N156">
        <v>21</v>
      </c>
      <c r="O156" t="s">
        <v>55</v>
      </c>
      <c r="P156" t="s">
        <v>56</v>
      </c>
      <c r="Q156" t="s">
        <v>57</v>
      </c>
      <c r="R156" t="s">
        <v>902</v>
      </c>
      <c r="S156">
        <v>2000</v>
      </c>
      <c r="T156" t="s">
        <v>121</v>
      </c>
      <c r="U156">
        <v>2611</v>
      </c>
      <c r="V156" t="s">
        <v>125</v>
      </c>
      <c r="W156">
        <v>0</v>
      </c>
      <c r="X156" t="s">
        <v>46</v>
      </c>
      <c r="Y156" s="1">
        <v>47577000</v>
      </c>
      <c r="Z156" s="1">
        <v>47577000</v>
      </c>
      <c r="AA156" s="1">
        <v>22718580.59</v>
      </c>
      <c r="AB156" s="1">
        <v>19409222.260000002</v>
      </c>
      <c r="AC156" s="1">
        <v>19309132.710000001</v>
      </c>
      <c r="AD156" s="1">
        <v>19309132.710000001</v>
      </c>
      <c r="AE156" s="1">
        <v>19309132.710000001</v>
      </c>
      <c r="AF156" s="32">
        <f t="shared" si="26"/>
        <v>24858419.41</v>
      </c>
      <c r="AG156" s="1">
        <v>0</v>
      </c>
      <c r="AH156" s="1">
        <v>0</v>
      </c>
      <c r="AI156" s="1">
        <v>0</v>
      </c>
      <c r="AJ156" s="1">
        <v>0</v>
      </c>
      <c r="AK156" s="1">
        <v>0</v>
      </c>
      <c r="AL156" s="1">
        <v>47577000</v>
      </c>
      <c r="AM156" s="1">
        <f t="shared" si="27"/>
        <v>0</v>
      </c>
      <c r="AN156" s="1"/>
      <c r="AO156" s="1">
        <v>0</v>
      </c>
      <c r="AP156" s="1"/>
      <c r="AQ156" s="1"/>
      <c r="AR156" s="1">
        <f t="shared" si="22"/>
        <v>0</v>
      </c>
      <c r="AS156" s="1">
        <f t="shared" si="23"/>
        <v>47577000</v>
      </c>
      <c r="AT156" s="39">
        <f t="shared" si="24"/>
        <v>24858419.41</v>
      </c>
      <c r="AU156" s="39">
        <v>-15000000</v>
      </c>
      <c r="AV156" s="39">
        <f t="shared" si="25"/>
        <v>32577000</v>
      </c>
      <c r="AW156" s="8" t="s">
        <v>665</v>
      </c>
      <c r="AX156" t="s">
        <v>604</v>
      </c>
    </row>
    <row r="157" spans="1:50" x14ac:dyDescent="0.25">
      <c r="A157" t="str">
        <f t="shared" si="21"/>
        <v>2.5-02-2405_24622015_2426110</v>
      </c>
      <c r="B157" t="s">
        <v>81</v>
      </c>
      <c r="C157" t="s">
        <v>82</v>
      </c>
      <c r="D157" t="s">
        <v>109</v>
      </c>
      <c r="E157" t="s">
        <v>906</v>
      </c>
      <c r="F157" t="s">
        <v>910</v>
      </c>
      <c r="G157" t="s">
        <v>110</v>
      </c>
      <c r="H157" t="s">
        <v>51</v>
      </c>
      <c r="I157" t="s">
        <v>52</v>
      </c>
      <c r="J157" t="s">
        <v>53</v>
      </c>
      <c r="K157" t="s">
        <v>54</v>
      </c>
      <c r="L157">
        <v>6</v>
      </c>
      <c r="M157" t="s">
        <v>40</v>
      </c>
      <c r="N157">
        <v>22</v>
      </c>
      <c r="O157" t="s">
        <v>124</v>
      </c>
      <c r="P157" t="s">
        <v>56</v>
      </c>
      <c r="Q157" t="s">
        <v>57</v>
      </c>
      <c r="R157" t="s">
        <v>902</v>
      </c>
      <c r="S157">
        <v>2000</v>
      </c>
      <c r="T157" t="s">
        <v>121</v>
      </c>
      <c r="U157">
        <v>2611</v>
      </c>
      <c r="V157" t="s">
        <v>125</v>
      </c>
      <c r="W157">
        <v>0</v>
      </c>
      <c r="X157" t="s">
        <v>46</v>
      </c>
      <c r="Y157" s="1">
        <v>33847132</v>
      </c>
      <c r="Z157" s="1">
        <v>28000000</v>
      </c>
      <c r="AA157" s="1">
        <v>17725635.25</v>
      </c>
      <c r="AB157" s="1">
        <v>15492142.67</v>
      </c>
      <c r="AC157" s="1">
        <v>15492142.67</v>
      </c>
      <c r="AD157" s="1">
        <v>15492142.67</v>
      </c>
      <c r="AE157" s="1">
        <v>15492142.67</v>
      </c>
      <c r="AF157" s="32">
        <f t="shared" si="26"/>
        <v>16121496.75</v>
      </c>
      <c r="AG157" s="1">
        <v>5847132</v>
      </c>
      <c r="AH157" s="1">
        <v>0</v>
      </c>
      <c r="AI157" s="1">
        <v>0</v>
      </c>
      <c r="AJ157" s="1">
        <v>0</v>
      </c>
      <c r="AK157" s="1">
        <v>5847132</v>
      </c>
      <c r="AL157" s="1">
        <v>37447132</v>
      </c>
      <c r="AM157" s="1">
        <f t="shared" si="27"/>
        <v>3600000</v>
      </c>
      <c r="AN157" s="1"/>
      <c r="AO157" s="1">
        <v>0</v>
      </c>
      <c r="AP157" s="1"/>
      <c r="AQ157" s="1">
        <v>-2847132</v>
      </c>
      <c r="AR157" s="1">
        <f t="shared" si="22"/>
        <v>-2847132</v>
      </c>
      <c r="AS157" s="1">
        <f t="shared" si="23"/>
        <v>31000000</v>
      </c>
      <c r="AT157" s="39">
        <f t="shared" si="24"/>
        <v>13274364.75</v>
      </c>
      <c r="AU157" s="39"/>
      <c r="AV157" s="39">
        <f t="shared" si="25"/>
        <v>31000000</v>
      </c>
      <c r="AW157" s="8" t="s">
        <v>616</v>
      </c>
    </row>
    <row r="158" spans="1:50" x14ac:dyDescent="0.25">
      <c r="A158" t="str">
        <f t="shared" si="21"/>
        <v>1.1-00-2405_24622015_2426110</v>
      </c>
      <c r="B158" t="s">
        <v>148</v>
      </c>
      <c r="C158" t="s">
        <v>149</v>
      </c>
      <c r="D158" t="s">
        <v>109</v>
      </c>
      <c r="E158" t="s">
        <v>906</v>
      </c>
      <c r="F158" t="s">
        <v>910</v>
      </c>
      <c r="G158" t="s">
        <v>110</v>
      </c>
      <c r="H158" t="s">
        <v>51</v>
      </c>
      <c r="I158" t="s">
        <v>52</v>
      </c>
      <c r="J158" t="s">
        <v>53</v>
      </c>
      <c r="K158" t="s">
        <v>54</v>
      </c>
      <c r="L158">
        <v>6</v>
      </c>
      <c r="M158" t="s">
        <v>40</v>
      </c>
      <c r="N158">
        <v>22</v>
      </c>
      <c r="O158" t="s">
        <v>124</v>
      </c>
      <c r="P158" t="s">
        <v>56</v>
      </c>
      <c r="Q158" t="s">
        <v>57</v>
      </c>
      <c r="R158" t="s">
        <v>902</v>
      </c>
      <c r="S158">
        <v>2000</v>
      </c>
      <c r="T158" t="s">
        <v>121</v>
      </c>
      <c r="U158">
        <v>2611</v>
      </c>
      <c r="V158" t="s">
        <v>125</v>
      </c>
      <c r="W158">
        <v>0</v>
      </c>
      <c r="X158" t="s">
        <v>46</v>
      </c>
      <c r="Y158" s="1">
        <v>3600000</v>
      </c>
      <c r="Z158" s="1">
        <v>3600000</v>
      </c>
      <c r="AA158" s="1">
        <v>0</v>
      </c>
      <c r="AB158" s="1">
        <v>0</v>
      </c>
      <c r="AC158" s="1">
        <v>0</v>
      </c>
      <c r="AD158" s="1">
        <v>0</v>
      </c>
      <c r="AE158" s="1">
        <v>0</v>
      </c>
      <c r="AF158" s="32">
        <f t="shared" si="26"/>
        <v>3600000</v>
      </c>
      <c r="AG158" s="1">
        <v>0</v>
      </c>
      <c r="AH158" s="1">
        <v>0</v>
      </c>
      <c r="AI158" s="1">
        <v>0</v>
      </c>
      <c r="AJ158" s="1">
        <v>0</v>
      </c>
      <c r="AK158" s="1">
        <v>0</v>
      </c>
      <c r="AL158" s="1">
        <v>0</v>
      </c>
      <c r="AM158" s="1">
        <v>0</v>
      </c>
      <c r="AN158" s="1"/>
      <c r="AO158" s="1">
        <v>0</v>
      </c>
      <c r="AP158" s="1"/>
      <c r="AQ158" s="1">
        <v>14125635.25</v>
      </c>
      <c r="AR158" s="1">
        <f t="shared" si="22"/>
        <v>14125635.25</v>
      </c>
      <c r="AS158" s="1">
        <f t="shared" si="23"/>
        <v>17725635.25</v>
      </c>
      <c r="AT158" s="39">
        <f t="shared" si="24"/>
        <v>17725635.25</v>
      </c>
      <c r="AU158" s="39"/>
      <c r="AV158" s="39">
        <f t="shared" si="25"/>
        <v>17725635.25</v>
      </c>
      <c r="AW158" s="8" t="s">
        <v>604</v>
      </c>
      <c r="AX158" t="s">
        <v>883</v>
      </c>
    </row>
    <row r="159" spans="1:50" x14ac:dyDescent="0.25">
      <c r="A159" t="str">
        <f t="shared" si="21"/>
        <v>1.1-00-2405_24623015_2426110</v>
      </c>
      <c r="B159" t="s">
        <v>148</v>
      </c>
      <c r="C159" t="s">
        <v>149</v>
      </c>
      <c r="D159" t="s">
        <v>83</v>
      </c>
      <c r="E159" t="s">
        <v>906</v>
      </c>
      <c r="F159" t="s">
        <v>910</v>
      </c>
      <c r="G159" t="s">
        <v>84</v>
      </c>
      <c r="H159" t="s">
        <v>51</v>
      </c>
      <c r="I159" t="s">
        <v>52</v>
      </c>
      <c r="J159" t="s">
        <v>53</v>
      </c>
      <c r="K159" t="s">
        <v>54</v>
      </c>
      <c r="L159">
        <v>6</v>
      </c>
      <c r="M159" t="s">
        <v>40</v>
      </c>
      <c r="N159">
        <v>23</v>
      </c>
      <c r="O159" t="s">
        <v>235</v>
      </c>
      <c r="P159" t="s">
        <v>56</v>
      </c>
      <c r="Q159" t="s">
        <v>57</v>
      </c>
      <c r="R159" t="s">
        <v>902</v>
      </c>
      <c r="S159">
        <v>2000</v>
      </c>
      <c r="T159" t="s">
        <v>121</v>
      </c>
      <c r="U159">
        <v>2611</v>
      </c>
      <c r="V159" t="s">
        <v>125</v>
      </c>
      <c r="W159">
        <v>0</v>
      </c>
      <c r="X159" t="s">
        <v>46</v>
      </c>
      <c r="Y159" s="1">
        <v>9000000</v>
      </c>
      <c r="Z159" s="1">
        <v>9000000</v>
      </c>
      <c r="AA159" s="1">
        <v>4169097.48</v>
      </c>
      <c r="AB159" s="1">
        <v>3780084.65</v>
      </c>
      <c r="AC159" s="1">
        <v>3780084.65</v>
      </c>
      <c r="AD159" s="1">
        <v>3780084.65</v>
      </c>
      <c r="AE159" s="1">
        <v>3780084.65</v>
      </c>
      <c r="AF159" s="32">
        <f t="shared" si="26"/>
        <v>4830902.5199999996</v>
      </c>
      <c r="AG159" s="1">
        <v>0</v>
      </c>
      <c r="AH159" s="1">
        <v>0</v>
      </c>
      <c r="AI159" s="1">
        <v>0</v>
      </c>
      <c r="AJ159" s="1">
        <v>0</v>
      </c>
      <c r="AK159" s="1">
        <v>0</v>
      </c>
      <c r="AL159" s="1">
        <v>9000000</v>
      </c>
      <c r="AM159" s="1">
        <f t="shared" ref="AM159:AM190" si="28">AL159-Y159</f>
        <v>0</v>
      </c>
      <c r="AN159" s="1"/>
      <c r="AO159" s="1">
        <v>0</v>
      </c>
      <c r="AP159" s="1"/>
      <c r="AQ159" s="1">
        <v>4169097.48</v>
      </c>
      <c r="AR159" s="1">
        <f t="shared" si="22"/>
        <v>4169097.48</v>
      </c>
      <c r="AS159" s="1">
        <f t="shared" si="23"/>
        <v>13169097.48</v>
      </c>
      <c r="AT159" s="39">
        <f t="shared" si="24"/>
        <v>9000000</v>
      </c>
      <c r="AU159" s="39"/>
      <c r="AV159" s="39">
        <f t="shared" si="25"/>
        <v>13169097.48</v>
      </c>
      <c r="AW159" s="8" t="s">
        <v>616</v>
      </c>
      <c r="AX159" t="s">
        <v>884</v>
      </c>
    </row>
    <row r="160" spans="1:50" x14ac:dyDescent="0.25">
      <c r="A160" t="str">
        <f t="shared" si="21"/>
        <v>1.1-00-2401_2463003_2427110</v>
      </c>
      <c r="B160" t="s">
        <v>148</v>
      </c>
      <c r="C160" t="s">
        <v>149</v>
      </c>
      <c r="D160" t="s">
        <v>34</v>
      </c>
      <c r="E160" t="s">
        <v>906</v>
      </c>
      <c r="F160" t="s">
        <v>909</v>
      </c>
      <c r="G160" t="s">
        <v>35</v>
      </c>
      <c r="H160" t="s">
        <v>51</v>
      </c>
      <c r="I160" t="s">
        <v>52</v>
      </c>
      <c r="J160" t="s">
        <v>351</v>
      </c>
      <c r="K160" t="s">
        <v>352</v>
      </c>
      <c r="L160">
        <v>6</v>
      </c>
      <c r="M160" t="s">
        <v>40</v>
      </c>
      <c r="N160">
        <v>3</v>
      </c>
      <c r="O160" t="s">
        <v>369</v>
      </c>
      <c r="P160" t="s">
        <v>370</v>
      </c>
      <c r="Q160" t="s">
        <v>371</v>
      </c>
      <c r="R160" t="s">
        <v>902</v>
      </c>
      <c r="S160">
        <v>2000</v>
      </c>
      <c r="T160" t="s">
        <v>121</v>
      </c>
      <c r="U160">
        <v>2711</v>
      </c>
      <c r="V160" t="s">
        <v>228</v>
      </c>
      <c r="W160">
        <v>0</v>
      </c>
      <c r="X160" t="s">
        <v>46</v>
      </c>
      <c r="Y160" s="1">
        <v>2926756.09</v>
      </c>
      <c r="Z160" s="1">
        <v>2926756.09</v>
      </c>
      <c r="AA160" s="1">
        <v>0</v>
      </c>
      <c r="AB160" s="1">
        <v>0</v>
      </c>
      <c r="AC160" s="1">
        <v>0</v>
      </c>
      <c r="AD160" s="1">
        <v>0</v>
      </c>
      <c r="AE160" s="1">
        <v>0</v>
      </c>
      <c r="AF160" s="32">
        <f t="shared" si="26"/>
        <v>2926756.09</v>
      </c>
      <c r="AG160" s="1">
        <v>0</v>
      </c>
      <c r="AH160" s="1">
        <v>0</v>
      </c>
      <c r="AI160" s="1">
        <v>0</v>
      </c>
      <c r="AJ160" s="1">
        <v>0</v>
      </c>
      <c r="AK160" s="1">
        <v>0</v>
      </c>
      <c r="AL160" s="1">
        <v>2926756.09</v>
      </c>
      <c r="AM160" s="1">
        <f t="shared" si="28"/>
        <v>0</v>
      </c>
      <c r="AN160" s="1"/>
      <c r="AO160" s="1">
        <v>0</v>
      </c>
      <c r="AP160" s="1"/>
      <c r="AQ160" s="1"/>
      <c r="AR160" s="1">
        <f t="shared" si="22"/>
        <v>0</v>
      </c>
      <c r="AS160" s="1">
        <f t="shared" si="23"/>
        <v>2926756.09</v>
      </c>
      <c r="AT160" s="39">
        <f t="shared" si="24"/>
        <v>2926756.09</v>
      </c>
      <c r="AU160" s="39"/>
      <c r="AV160" s="39">
        <f t="shared" si="25"/>
        <v>2926756.09</v>
      </c>
      <c r="AW160" s="8" t="s">
        <v>616</v>
      </c>
      <c r="AX160" t="s">
        <v>604</v>
      </c>
    </row>
    <row r="161" spans="1:50" x14ac:dyDescent="0.25">
      <c r="A161" t="str">
        <f t="shared" si="21"/>
        <v>1.1-00-2402_24311009_2427110</v>
      </c>
      <c r="B161" t="s">
        <v>148</v>
      </c>
      <c r="C161" t="s">
        <v>149</v>
      </c>
      <c r="D161" t="s">
        <v>83</v>
      </c>
      <c r="E161" t="s">
        <v>906</v>
      </c>
      <c r="F161" t="s">
        <v>910</v>
      </c>
      <c r="G161" t="s">
        <v>84</v>
      </c>
      <c r="H161" t="s">
        <v>51</v>
      </c>
      <c r="I161" t="s">
        <v>52</v>
      </c>
      <c r="J161" t="s">
        <v>85</v>
      </c>
      <c r="K161" t="s">
        <v>86</v>
      </c>
      <c r="L161">
        <v>3</v>
      </c>
      <c r="M161" t="s">
        <v>87</v>
      </c>
      <c r="N161">
        <v>11</v>
      </c>
      <c r="O161" t="s">
        <v>224</v>
      </c>
      <c r="P161" t="s">
        <v>89</v>
      </c>
      <c r="Q161" t="s">
        <v>90</v>
      </c>
      <c r="R161" t="s">
        <v>902</v>
      </c>
      <c r="S161">
        <v>2000</v>
      </c>
      <c r="T161" t="s">
        <v>121</v>
      </c>
      <c r="U161">
        <v>2711</v>
      </c>
      <c r="V161" t="s">
        <v>228</v>
      </c>
      <c r="W161">
        <v>0</v>
      </c>
      <c r="X161" t="s">
        <v>46</v>
      </c>
      <c r="Y161" s="1">
        <v>500000</v>
      </c>
      <c r="Z161" s="1">
        <v>0</v>
      </c>
      <c r="AA161" s="1">
        <v>371425.04</v>
      </c>
      <c r="AB161" s="1">
        <v>371425.04</v>
      </c>
      <c r="AC161" s="1">
        <v>0</v>
      </c>
      <c r="AD161" s="1">
        <v>0</v>
      </c>
      <c r="AE161" s="1">
        <v>0</v>
      </c>
      <c r="AF161" s="32">
        <f t="shared" si="26"/>
        <v>128574.96000000002</v>
      </c>
      <c r="AG161" s="1">
        <v>0</v>
      </c>
      <c r="AH161" s="1">
        <v>500000</v>
      </c>
      <c r="AI161" s="1">
        <v>0</v>
      </c>
      <c r="AJ161" s="1">
        <v>0</v>
      </c>
      <c r="AK161" s="1">
        <v>500000</v>
      </c>
      <c r="AL161" s="1">
        <v>500000</v>
      </c>
      <c r="AM161" s="1">
        <f t="shared" si="28"/>
        <v>0</v>
      </c>
      <c r="AN161" s="1"/>
      <c r="AO161" s="1">
        <v>0</v>
      </c>
      <c r="AP161" s="1"/>
      <c r="AQ161" s="1"/>
      <c r="AR161" s="1">
        <f t="shared" si="22"/>
        <v>0</v>
      </c>
      <c r="AS161" s="1">
        <f t="shared" si="23"/>
        <v>500000</v>
      </c>
      <c r="AT161" s="39">
        <f t="shared" si="24"/>
        <v>128574.96000000002</v>
      </c>
      <c r="AU161" s="39"/>
      <c r="AV161" s="39">
        <f t="shared" si="25"/>
        <v>500000</v>
      </c>
      <c r="AW161" s="8" t="s">
        <v>666</v>
      </c>
      <c r="AX161" t="s">
        <v>604</v>
      </c>
    </row>
    <row r="162" spans="1:50" x14ac:dyDescent="0.25">
      <c r="A162" t="str">
        <f t="shared" si="21"/>
        <v>1.1-00-2407_24339024_2427110</v>
      </c>
      <c r="B162" t="s">
        <v>148</v>
      </c>
      <c r="C162" t="s">
        <v>149</v>
      </c>
      <c r="D162" t="s">
        <v>254</v>
      </c>
      <c r="E162" t="s">
        <v>907</v>
      </c>
      <c r="F162" t="s">
        <v>913</v>
      </c>
      <c r="G162" t="s">
        <v>255</v>
      </c>
      <c r="H162" t="s">
        <v>51</v>
      </c>
      <c r="I162" t="s">
        <v>52</v>
      </c>
      <c r="J162" t="s">
        <v>103</v>
      </c>
      <c r="K162" t="s">
        <v>104</v>
      </c>
      <c r="L162">
        <v>3</v>
      </c>
      <c r="M162" t="s">
        <v>87</v>
      </c>
      <c r="N162">
        <v>39</v>
      </c>
      <c r="O162" t="s">
        <v>256</v>
      </c>
      <c r="P162" t="s">
        <v>257</v>
      </c>
      <c r="Q162" t="s">
        <v>258</v>
      </c>
      <c r="R162" t="s">
        <v>902</v>
      </c>
      <c r="S162">
        <v>2000</v>
      </c>
      <c r="T162" t="s">
        <v>121</v>
      </c>
      <c r="U162">
        <v>2711</v>
      </c>
      <c r="V162" t="s">
        <v>228</v>
      </c>
      <c r="W162">
        <v>0</v>
      </c>
      <c r="X162" t="s">
        <v>46</v>
      </c>
      <c r="Y162" s="1">
        <v>1187100</v>
      </c>
      <c r="Z162" s="1">
        <v>1187100</v>
      </c>
      <c r="AA162" s="1">
        <v>1120729.3600000001</v>
      </c>
      <c r="AB162" s="1">
        <v>1009369.36</v>
      </c>
      <c r="AC162" s="1">
        <v>0</v>
      </c>
      <c r="AD162" s="1">
        <v>0</v>
      </c>
      <c r="AE162" s="1">
        <v>0</v>
      </c>
      <c r="AF162" s="32">
        <f t="shared" si="26"/>
        <v>66370.639999999898</v>
      </c>
      <c r="AG162" s="1">
        <v>0</v>
      </c>
      <c r="AH162" s="1">
        <v>0</v>
      </c>
      <c r="AI162" s="1">
        <v>0</v>
      </c>
      <c r="AJ162" s="1">
        <v>0</v>
      </c>
      <c r="AK162" s="1">
        <v>0</v>
      </c>
      <c r="AL162" s="1">
        <v>1187100</v>
      </c>
      <c r="AM162" s="1">
        <f t="shared" si="28"/>
        <v>0</v>
      </c>
      <c r="AN162" s="1"/>
      <c r="AO162" s="1">
        <v>0</v>
      </c>
      <c r="AP162" s="1"/>
      <c r="AQ162" s="1"/>
      <c r="AR162" s="1">
        <f t="shared" si="22"/>
        <v>0</v>
      </c>
      <c r="AS162" s="1">
        <f t="shared" si="23"/>
        <v>1187100</v>
      </c>
      <c r="AT162" s="39">
        <f t="shared" si="24"/>
        <v>66370.639999999898</v>
      </c>
      <c r="AU162" s="39"/>
      <c r="AV162" s="39">
        <f t="shared" si="25"/>
        <v>1187100</v>
      </c>
      <c r="AW162" s="8" t="s">
        <v>667</v>
      </c>
      <c r="AX162" t="s">
        <v>604</v>
      </c>
    </row>
    <row r="163" spans="1:50" x14ac:dyDescent="0.25">
      <c r="A163" t="str">
        <f t="shared" si="21"/>
        <v>1.1-00-2408_24741025_2427110</v>
      </c>
      <c r="B163" t="s">
        <v>148</v>
      </c>
      <c r="C163" t="s">
        <v>149</v>
      </c>
      <c r="D163" t="s">
        <v>109</v>
      </c>
      <c r="E163" t="s">
        <v>906</v>
      </c>
      <c r="F163" t="s">
        <v>910</v>
      </c>
      <c r="G163" t="s">
        <v>110</v>
      </c>
      <c r="H163" t="s">
        <v>111</v>
      </c>
      <c r="I163" t="s">
        <v>112</v>
      </c>
      <c r="J163" t="s">
        <v>113</v>
      </c>
      <c r="K163" t="s">
        <v>114</v>
      </c>
      <c r="L163">
        <v>7</v>
      </c>
      <c r="M163" t="s">
        <v>115</v>
      </c>
      <c r="N163">
        <v>41</v>
      </c>
      <c r="O163" t="s">
        <v>120</v>
      </c>
      <c r="P163" t="s">
        <v>117</v>
      </c>
      <c r="Q163" t="s">
        <v>118</v>
      </c>
      <c r="R163" t="s">
        <v>902</v>
      </c>
      <c r="S163">
        <v>2000</v>
      </c>
      <c r="T163" t="s">
        <v>121</v>
      </c>
      <c r="U163">
        <v>2711</v>
      </c>
      <c r="V163" t="s">
        <v>228</v>
      </c>
      <c r="W163">
        <v>0</v>
      </c>
      <c r="X163" t="s">
        <v>46</v>
      </c>
      <c r="Y163" s="1">
        <v>1300000</v>
      </c>
      <c r="Z163" s="1">
        <v>1300000</v>
      </c>
      <c r="AA163" s="1">
        <v>90811.4</v>
      </c>
      <c r="AB163" s="1">
        <v>90811.4</v>
      </c>
      <c r="AC163" s="1">
        <v>0</v>
      </c>
      <c r="AD163" s="1">
        <v>0</v>
      </c>
      <c r="AE163" s="1">
        <v>0</v>
      </c>
      <c r="AF163" s="32">
        <f t="shared" si="26"/>
        <v>1209188.6000000001</v>
      </c>
      <c r="AG163" s="1">
        <v>0</v>
      </c>
      <c r="AH163" s="1">
        <v>0</v>
      </c>
      <c r="AI163" s="1">
        <v>0</v>
      </c>
      <c r="AJ163" s="1">
        <v>0</v>
      </c>
      <c r="AK163" s="1">
        <v>0</v>
      </c>
      <c r="AL163" s="1">
        <v>1300000</v>
      </c>
      <c r="AM163" s="1">
        <f t="shared" si="28"/>
        <v>0</v>
      </c>
      <c r="AN163" s="1"/>
      <c r="AO163" s="1">
        <v>0</v>
      </c>
      <c r="AP163" s="1"/>
      <c r="AQ163" s="1"/>
      <c r="AR163" s="1">
        <f t="shared" si="22"/>
        <v>0</v>
      </c>
      <c r="AS163" s="1">
        <f t="shared" si="23"/>
        <v>1300000</v>
      </c>
      <c r="AT163" s="39">
        <f t="shared" si="24"/>
        <v>1209188.6000000001</v>
      </c>
      <c r="AU163" s="39"/>
      <c r="AV163" s="39">
        <f t="shared" si="25"/>
        <v>1300000</v>
      </c>
      <c r="AW163" s="8" t="s">
        <v>604</v>
      </c>
      <c r="AX163" t="s">
        <v>604</v>
      </c>
    </row>
    <row r="164" spans="1:50" x14ac:dyDescent="0.25">
      <c r="A164" t="str">
        <f t="shared" si="21"/>
        <v>1.1-00-2417_24456037_2427110</v>
      </c>
      <c r="B164" t="s">
        <v>148</v>
      </c>
      <c r="C164" t="s">
        <v>149</v>
      </c>
      <c r="D164" t="s">
        <v>414</v>
      </c>
      <c r="E164" t="s">
        <v>907</v>
      </c>
      <c r="F164" t="s">
        <v>911</v>
      </c>
      <c r="G164" t="s">
        <v>415</v>
      </c>
      <c r="H164" t="s">
        <v>111</v>
      </c>
      <c r="I164" t="s">
        <v>112</v>
      </c>
      <c r="J164" t="s">
        <v>416</v>
      </c>
      <c r="K164" t="s">
        <v>417</v>
      </c>
      <c r="L164">
        <v>4</v>
      </c>
      <c r="M164" t="s">
        <v>291</v>
      </c>
      <c r="N164">
        <v>56</v>
      </c>
      <c r="O164" t="s">
        <v>418</v>
      </c>
      <c r="P164" t="s">
        <v>419</v>
      </c>
      <c r="Q164" t="s">
        <v>420</v>
      </c>
      <c r="R164" t="s">
        <v>902</v>
      </c>
      <c r="S164">
        <v>2000</v>
      </c>
      <c r="T164" t="s">
        <v>121</v>
      </c>
      <c r="U164">
        <v>2711</v>
      </c>
      <c r="V164" t="s">
        <v>228</v>
      </c>
      <c r="W164">
        <v>0</v>
      </c>
      <c r="X164" t="s">
        <v>46</v>
      </c>
      <c r="Y164" s="1">
        <v>10500</v>
      </c>
      <c r="Z164" s="1">
        <v>0</v>
      </c>
      <c r="AA164" s="1">
        <v>9941.2000000000007</v>
      </c>
      <c r="AB164" s="1">
        <v>9941.2000000000007</v>
      </c>
      <c r="AC164" s="1">
        <v>0</v>
      </c>
      <c r="AD164" s="1">
        <v>0</v>
      </c>
      <c r="AE164" s="1">
        <v>0</v>
      </c>
      <c r="AF164" s="32">
        <f t="shared" si="26"/>
        <v>558.79999999999927</v>
      </c>
      <c r="AG164" s="1">
        <v>0</v>
      </c>
      <c r="AH164" s="1">
        <v>10500</v>
      </c>
      <c r="AI164" s="1">
        <v>0</v>
      </c>
      <c r="AJ164" s="1">
        <v>0</v>
      </c>
      <c r="AK164" s="1">
        <v>10500</v>
      </c>
      <c r="AL164" s="1">
        <v>0</v>
      </c>
      <c r="AM164" s="1">
        <f t="shared" si="28"/>
        <v>-10500</v>
      </c>
      <c r="AN164" s="1"/>
      <c r="AO164" s="1">
        <v>0</v>
      </c>
      <c r="AP164" s="1"/>
      <c r="AQ164" s="1"/>
      <c r="AR164" s="1">
        <f t="shared" si="22"/>
        <v>0</v>
      </c>
      <c r="AS164" s="1">
        <f t="shared" si="23"/>
        <v>10500</v>
      </c>
      <c r="AT164" s="39">
        <f t="shared" si="24"/>
        <v>558.79999999999927</v>
      </c>
      <c r="AU164" s="39"/>
      <c r="AV164" s="39">
        <f t="shared" si="25"/>
        <v>10500</v>
      </c>
      <c r="AW164" s="8" t="s">
        <v>604</v>
      </c>
      <c r="AX164" t="s">
        <v>604</v>
      </c>
    </row>
    <row r="165" spans="1:50" x14ac:dyDescent="0.25">
      <c r="A165" t="str">
        <f t="shared" si="21"/>
        <v>1.1-00-2405_24621015_2427110</v>
      </c>
      <c r="B165" t="s">
        <v>148</v>
      </c>
      <c r="C165" t="s">
        <v>149</v>
      </c>
      <c r="D165" t="s">
        <v>34</v>
      </c>
      <c r="E165" t="s">
        <v>906</v>
      </c>
      <c r="F165" t="s">
        <v>909</v>
      </c>
      <c r="G165" t="s">
        <v>35</v>
      </c>
      <c r="H165" t="s">
        <v>51</v>
      </c>
      <c r="I165" t="s">
        <v>52</v>
      </c>
      <c r="J165" t="s">
        <v>53</v>
      </c>
      <c r="K165" t="s">
        <v>54</v>
      </c>
      <c r="L165">
        <v>6</v>
      </c>
      <c r="M165" t="s">
        <v>40</v>
      </c>
      <c r="N165">
        <v>21</v>
      </c>
      <c r="O165" t="s">
        <v>55</v>
      </c>
      <c r="P165" t="s">
        <v>56</v>
      </c>
      <c r="Q165" t="s">
        <v>57</v>
      </c>
      <c r="R165" t="s">
        <v>902</v>
      </c>
      <c r="S165">
        <v>2000</v>
      </c>
      <c r="T165" t="s">
        <v>121</v>
      </c>
      <c r="U165">
        <v>2711</v>
      </c>
      <c r="V165" t="s">
        <v>228</v>
      </c>
      <c r="W165">
        <v>0</v>
      </c>
      <c r="X165" t="s">
        <v>46</v>
      </c>
      <c r="Y165" s="1">
        <v>100000</v>
      </c>
      <c r="Z165" s="1">
        <v>0</v>
      </c>
      <c r="AA165" s="1">
        <v>93960</v>
      </c>
      <c r="AB165" s="1">
        <v>0</v>
      </c>
      <c r="AC165" s="1">
        <v>0</v>
      </c>
      <c r="AD165" s="1">
        <v>0</v>
      </c>
      <c r="AE165" s="1">
        <v>0</v>
      </c>
      <c r="AF165" s="32">
        <f t="shared" si="26"/>
        <v>6040</v>
      </c>
      <c r="AG165" s="1">
        <v>0</v>
      </c>
      <c r="AH165" s="1">
        <v>0</v>
      </c>
      <c r="AI165" s="1">
        <v>0</v>
      </c>
      <c r="AJ165" s="1">
        <v>0</v>
      </c>
      <c r="AK165" s="1">
        <v>0</v>
      </c>
      <c r="AL165" s="1">
        <v>0</v>
      </c>
      <c r="AM165" s="1">
        <f t="shared" si="28"/>
        <v>-100000</v>
      </c>
      <c r="AN165" s="1"/>
      <c r="AO165" s="1">
        <v>0</v>
      </c>
      <c r="AP165" s="1"/>
      <c r="AQ165" s="1"/>
      <c r="AR165" s="1">
        <f t="shared" si="22"/>
        <v>0</v>
      </c>
      <c r="AS165" s="1">
        <f t="shared" si="23"/>
        <v>100000</v>
      </c>
      <c r="AT165" s="39">
        <f t="shared" si="24"/>
        <v>6040</v>
      </c>
      <c r="AU165" s="39"/>
      <c r="AV165" s="39">
        <f t="shared" si="25"/>
        <v>100000</v>
      </c>
      <c r="AW165" s="8" t="s">
        <v>604</v>
      </c>
      <c r="AX165" t="s">
        <v>604</v>
      </c>
    </row>
    <row r="166" spans="1:50" x14ac:dyDescent="0.25">
      <c r="A166" t="str">
        <f t="shared" si="21"/>
        <v>1.1-00-2402_24312009_2427210</v>
      </c>
      <c r="B166" t="s">
        <v>148</v>
      </c>
      <c r="C166" t="s">
        <v>149</v>
      </c>
      <c r="D166" t="s">
        <v>83</v>
      </c>
      <c r="E166" t="s">
        <v>906</v>
      </c>
      <c r="F166" t="s">
        <v>910</v>
      </c>
      <c r="G166" t="s">
        <v>84</v>
      </c>
      <c r="H166" t="s">
        <v>51</v>
      </c>
      <c r="I166" t="s">
        <v>52</v>
      </c>
      <c r="J166" t="s">
        <v>85</v>
      </c>
      <c r="K166" t="s">
        <v>86</v>
      </c>
      <c r="L166">
        <v>3</v>
      </c>
      <c r="M166" t="s">
        <v>87</v>
      </c>
      <c r="N166">
        <v>12</v>
      </c>
      <c r="O166" t="s">
        <v>232</v>
      </c>
      <c r="P166" t="s">
        <v>89</v>
      </c>
      <c r="Q166" t="s">
        <v>90</v>
      </c>
      <c r="R166" t="s">
        <v>902</v>
      </c>
      <c r="S166">
        <v>2000</v>
      </c>
      <c r="T166" t="s">
        <v>121</v>
      </c>
      <c r="U166">
        <v>2721</v>
      </c>
      <c r="V166" t="s">
        <v>170</v>
      </c>
      <c r="W166">
        <v>0</v>
      </c>
      <c r="X166" t="s">
        <v>46</v>
      </c>
      <c r="Y166" s="1">
        <v>2500000</v>
      </c>
      <c r="Z166" s="1">
        <v>2500000</v>
      </c>
      <c r="AA166" s="1">
        <v>2414427.91</v>
      </c>
      <c r="AB166" s="1">
        <v>2414427.91</v>
      </c>
      <c r="AC166" s="1">
        <v>123540</v>
      </c>
      <c r="AD166" s="1">
        <v>0</v>
      </c>
      <c r="AE166" s="1">
        <v>0</v>
      </c>
      <c r="AF166" s="32">
        <f t="shared" si="26"/>
        <v>85572.089999999851</v>
      </c>
      <c r="AG166" s="1">
        <v>0</v>
      </c>
      <c r="AH166" s="1">
        <v>0</v>
      </c>
      <c r="AI166" s="1">
        <v>0</v>
      </c>
      <c r="AJ166" s="1">
        <v>0</v>
      </c>
      <c r="AK166" s="1">
        <v>0</v>
      </c>
      <c r="AL166" s="1">
        <v>2500000</v>
      </c>
      <c r="AM166" s="1">
        <f t="shared" si="28"/>
        <v>0</v>
      </c>
      <c r="AN166" s="1"/>
      <c r="AO166" s="1">
        <v>0</v>
      </c>
      <c r="AP166" s="1"/>
      <c r="AQ166" s="1"/>
      <c r="AR166" s="1">
        <f t="shared" si="22"/>
        <v>0</v>
      </c>
      <c r="AS166" s="1">
        <f t="shared" si="23"/>
        <v>2500000</v>
      </c>
      <c r="AT166" s="39">
        <f t="shared" si="24"/>
        <v>85572.089999999851</v>
      </c>
      <c r="AU166" s="39"/>
      <c r="AV166" s="39">
        <f t="shared" si="25"/>
        <v>2500000</v>
      </c>
      <c r="AW166" s="8" t="s">
        <v>668</v>
      </c>
      <c r="AX166" t="s">
        <v>604</v>
      </c>
    </row>
    <row r="167" spans="1:50" x14ac:dyDescent="0.25">
      <c r="A167" t="str">
        <f t="shared" si="21"/>
        <v>1.1-00-2402_24115010_2427210</v>
      </c>
      <c r="B167" t="s">
        <v>148</v>
      </c>
      <c r="C167" t="s">
        <v>149</v>
      </c>
      <c r="D167" t="s">
        <v>34</v>
      </c>
      <c r="E167" t="s">
        <v>906</v>
      </c>
      <c r="F167" t="s">
        <v>909</v>
      </c>
      <c r="G167" t="s">
        <v>35</v>
      </c>
      <c r="H167" t="s">
        <v>347</v>
      </c>
      <c r="I167" t="s">
        <v>348</v>
      </c>
      <c r="J167" t="s">
        <v>85</v>
      </c>
      <c r="K167" t="s">
        <v>86</v>
      </c>
      <c r="L167">
        <v>1</v>
      </c>
      <c r="M167" t="s">
        <v>190</v>
      </c>
      <c r="N167">
        <v>15</v>
      </c>
      <c r="O167" t="s">
        <v>349</v>
      </c>
      <c r="P167" t="s">
        <v>199</v>
      </c>
      <c r="Q167" s="17" t="s">
        <v>599</v>
      </c>
      <c r="R167" t="s">
        <v>902</v>
      </c>
      <c r="S167">
        <v>2000</v>
      </c>
      <c r="T167" t="s">
        <v>121</v>
      </c>
      <c r="U167">
        <v>2721</v>
      </c>
      <c r="V167" t="s">
        <v>170</v>
      </c>
      <c r="W167">
        <v>0</v>
      </c>
      <c r="X167" t="s">
        <v>46</v>
      </c>
      <c r="Y167" s="1">
        <v>300000</v>
      </c>
      <c r="Z167" s="1">
        <v>300000</v>
      </c>
      <c r="AA167" s="1">
        <v>17539.310000000001</v>
      </c>
      <c r="AB167" s="1">
        <v>17539.310000000001</v>
      </c>
      <c r="AC167" s="1">
        <v>0</v>
      </c>
      <c r="AD167" s="1">
        <v>0</v>
      </c>
      <c r="AE167" s="1">
        <v>0</v>
      </c>
      <c r="AF167" s="32">
        <f t="shared" si="26"/>
        <v>282460.69</v>
      </c>
      <c r="AG167" s="1">
        <v>0</v>
      </c>
      <c r="AH167" s="1">
        <v>0</v>
      </c>
      <c r="AI167" s="1">
        <v>0</v>
      </c>
      <c r="AJ167" s="1">
        <v>0</v>
      </c>
      <c r="AK167" s="1">
        <v>0</v>
      </c>
      <c r="AL167" s="1">
        <v>300000</v>
      </c>
      <c r="AM167" s="1">
        <f t="shared" si="28"/>
        <v>0</v>
      </c>
      <c r="AN167" s="1"/>
      <c r="AO167" s="1">
        <v>0</v>
      </c>
      <c r="AP167" s="1"/>
      <c r="AQ167" s="1"/>
      <c r="AR167" s="1">
        <f t="shared" si="22"/>
        <v>0</v>
      </c>
      <c r="AS167" s="1">
        <f t="shared" si="23"/>
        <v>300000</v>
      </c>
      <c r="AT167" s="39">
        <f t="shared" si="24"/>
        <v>282460.69</v>
      </c>
      <c r="AU167" s="39"/>
      <c r="AV167" s="39">
        <f t="shared" si="25"/>
        <v>300000</v>
      </c>
      <c r="AW167" s="8" t="s">
        <v>669</v>
      </c>
      <c r="AX167" t="s">
        <v>604</v>
      </c>
    </row>
    <row r="168" spans="1:50" x14ac:dyDescent="0.25">
      <c r="A168" t="str">
        <f t="shared" si="21"/>
        <v>1.1-00-2402_24116010_2427210</v>
      </c>
      <c r="B168" t="s">
        <v>148</v>
      </c>
      <c r="C168" t="s">
        <v>149</v>
      </c>
      <c r="D168" t="s">
        <v>188</v>
      </c>
      <c r="E168" t="s">
        <v>907</v>
      </c>
      <c r="F168" t="s">
        <v>912</v>
      </c>
      <c r="G168" t="s">
        <v>189</v>
      </c>
      <c r="H168" t="s">
        <v>152</v>
      </c>
      <c r="I168" t="s">
        <v>153</v>
      </c>
      <c r="J168" t="s">
        <v>85</v>
      </c>
      <c r="K168" t="s">
        <v>86</v>
      </c>
      <c r="L168">
        <v>1</v>
      </c>
      <c r="M168" t="s">
        <v>190</v>
      </c>
      <c r="N168">
        <v>16</v>
      </c>
      <c r="O168" t="s">
        <v>198</v>
      </c>
      <c r="P168" t="s">
        <v>199</v>
      </c>
      <c r="Q168" s="17" t="s">
        <v>599</v>
      </c>
      <c r="R168" t="s">
        <v>902</v>
      </c>
      <c r="S168">
        <v>2000</v>
      </c>
      <c r="T168" t="s">
        <v>121</v>
      </c>
      <c r="U168">
        <v>2721</v>
      </c>
      <c r="V168" t="s">
        <v>170</v>
      </c>
      <c r="W168">
        <v>0</v>
      </c>
      <c r="X168" t="s">
        <v>46</v>
      </c>
      <c r="Y168" s="1">
        <v>11000</v>
      </c>
      <c r="Z168" s="1">
        <v>50000</v>
      </c>
      <c r="AA168" s="1">
        <v>10150</v>
      </c>
      <c r="AB168" s="1">
        <v>10150</v>
      </c>
      <c r="AC168" s="1">
        <v>10150</v>
      </c>
      <c r="AD168" s="1">
        <v>10150</v>
      </c>
      <c r="AE168" s="1">
        <v>10150</v>
      </c>
      <c r="AF168" s="32">
        <f t="shared" si="26"/>
        <v>850</v>
      </c>
      <c r="AG168" s="1">
        <v>0</v>
      </c>
      <c r="AH168" s="1">
        <v>0</v>
      </c>
      <c r="AI168" s="1">
        <v>0</v>
      </c>
      <c r="AJ168" s="1">
        <v>39000</v>
      </c>
      <c r="AK168" s="1">
        <v>-39000</v>
      </c>
      <c r="AL168" s="1">
        <v>50000</v>
      </c>
      <c r="AM168" s="1">
        <f t="shared" si="28"/>
        <v>39000</v>
      </c>
      <c r="AN168" s="1"/>
      <c r="AO168" s="1">
        <v>0</v>
      </c>
      <c r="AP168" s="1"/>
      <c r="AQ168" s="1"/>
      <c r="AR168" s="1">
        <f t="shared" si="22"/>
        <v>0</v>
      </c>
      <c r="AS168" s="1">
        <f t="shared" si="23"/>
        <v>11000</v>
      </c>
      <c r="AT168" s="39">
        <f t="shared" si="24"/>
        <v>850</v>
      </c>
      <c r="AU168" s="39"/>
      <c r="AV168" s="39">
        <f t="shared" si="25"/>
        <v>11000</v>
      </c>
      <c r="AW168" s="8" t="s">
        <v>670</v>
      </c>
      <c r="AX168" t="s">
        <v>604</v>
      </c>
    </row>
    <row r="169" spans="1:50" x14ac:dyDescent="0.25">
      <c r="A169" t="str">
        <f t="shared" si="21"/>
        <v>1.1-00-2403_24117011_2427210</v>
      </c>
      <c r="B169" t="s">
        <v>148</v>
      </c>
      <c r="C169" t="s">
        <v>149</v>
      </c>
      <c r="D169" t="s">
        <v>305</v>
      </c>
      <c r="E169" t="s">
        <v>906</v>
      </c>
      <c r="F169" t="s">
        <v>909</v>
      </c>
      <c r="G169" t="s">
        <v>306</v>
      </c>
      <c r="H169" t="s">
        <v>307</v>
      </c>
      <c r="I169" t="s">
        <v>308</v>
      </c>
      <c r="J169" t="s">
        <v>309</v>
      </c>
      <c r="K169" t="s">
        <v>310</v>
      </c>
      <c r="L169">
        <v>1</v>
      </c>
      <c r="M169" t="s">
        <v>190</v>
      </c>
      <c r="N169">
        <v>17</v>
      </c>
      <c r="O169" t="s">
        <v>311</v>
      </c>
      <c r="P169" t="s">
        <v>312</v>
      </c>
      <c r="Q169" t="s">
        <v>313</v>
      </c>
      <c r="R169" t="s">
        <v>902</v>
      </c>
      <c r="S169">
        <v>2000</v>
      </c>
      <c r="T169" t="s">
        <v>121</v>
      </c>
      <c r="U169">
        <v>2721</v>
      </c>
      <c r="V169" t="s">
        <v>170</v>
      </c>
      <c r="W169">
        <v>0</v>
      </c>
      <c r="X169" t="s">
        <v>46</v>
      </c>
      <c r="Y169" s="1">
        <v>50000</v>
      </c>
      <c r="Z169" s="1">
        <v>50000</v>
      </c>
      <c r="AA169" s="1">
        <v>0</v>
      </c>
      <c r="AB169" s="1">
        <v>0</v>
      </c>
      <c r="AC169" s="1">
        <v>0</v>
      </c>
      <c r="AD169" s="1">
        <v>0</v>
      </c>
      <c r="AE169" s="1">
        <v>0</v>
      </c>
      <c r="AF169" s="32">
        <f t="shared" si="26"/>
        <v>50000</v>
      </c>
      <c r="AG169" s="1">
        <v>0</v>
      </c>
      <c r="AH169" s="1">
        <v>0</v>
      </c>
      <c r="AI169" s="1">
        <v>0</v>
      </c>
      <c r="AJ169" s="1">
        <v>0</v>
      </c>
      <c r="AK169" s="1">
        <v>0</v>
      </c>
      <c r="AL169" s="1">
        <v>50000</v>
      </c>
      <c r="AM169" s="1">
        <f t="shared" si="28"/>
        <v>0</v>
      </c>
      <c r="AN169" s="1"/>
      <c r="AO169" s="1">
        <v>0</v>
      </c>
      <c r="AP169" s="1"/>
      <c r="AQ169" s="1"/>
      <c r="AR169" s="1">
        <f t="shared" si="22"/>
        <v>0</v>
      </c>
      <c r="AS169" s="1">
        <f t="shared" si="23"/>
        <v>50000</v>
      </c>
      <c r="AT169" s="39">
        <f t="shared" si="24"/>
        <v>50000</v>
      </c>
      <c r="AU169" s="39"/>
      <c r="AV169" s="39">
        <f t="shared" si="25"/>
        <v>50000</v>
      </c>
      <c r="AW169" s="8" t="s">
        <v>671</v>
      </c>
      <c r="AX169" t="s">
        <v>604</v>
      </c>
    </row>
    <row r="170" spans="1:50" x14ac:dyDescent="0.25">
      <c r="A170" t="str">
        <f t="shared" si="21"/>
        <v>1.1-00-2405_24621015_2427210</v>
      </c>
      <c r="B170" t="s">
        <v>148</v>
      </c>
      <c r="C170" t="s">
        <v>149</v>
      </c>
      <c r="D170" t="s">
        <v>34</v>
      </c>
      <c r="E170" t="s">
        <v>906</v>
      </c>
      <c r="F170" t="s">
        <v>909</v>
      </c>
      <c r="G170" t="s">
        <v>35</v>
      </c>
      <c r="H170" t="s">
        <v>51</v>
      </c>
      <c r="I170" t="s">
        <v>52</v>
      </c>
      <c r="J170" t="s">
        <v>53</v>
      </c>
      <c r="K170" t="s">
        <v>54</v>
      </c>
      <c r="L170">
        <v>6</v>
      </c>
      <c r="M170" t="s">
        <v>40</v>
      </c>
      <c r="N170">
        <v>21</v>
      </c>
      <c r="O170" t="s">
        <v>55</v>
      </c>
      <c r="P170" t="s">
        <v>56</v>
      </c>
      <c r="Q170" t="s">
        <v>57</v>
      </c>
      <c r="R170" t="s">
        <v>902</v>
      </c>
      <c r="S170">
        <v>2000</v>
      </c>
      <c r="T170" t="s">
        <v>121</v>
      </c>
      <c r="U170">
        <v>2721</v>
      </c>
      <c r="V170" t="s">
        <v>170</v>
      </c>
      <c r="W170">
        <v>0</v>
      </c>
      <c r="X170" t="s">
        <v>46</v>
      </c>
      <c r="Y170" s="1">
        <v>195000</v>
      </c>
      <c r="Z170" s="1">
        <v>195000</v>
      </c>
      <c r="AA170" s="1">
        <v>75917.240000000005</v>
      </c>
      <c r="AB170" s="1">
        <v>25573.24</v>
      </c>
      <c r="AC170" s="1">
        <v>13248.36</v>
      </c>
      <c r="AD170" s="1">
        <v>13248.36</v>
      </c>
      <c r="AE170" s="1">
        <v>13248.36</v>
      </c>
      <c r="AF170" s="32">
        <f t="shared" si="26"/>
        <v>119082.76</v>
      </c>
      <c r="AG170" s="1">
        <v>0</v>
      </c>
      <c r="AH170" s="1">
        <v>0</v>
      </c>
      <c r="AI170" s="1">
        <v>0</v>
      </c>
      <c r="AJ170" s="1">
        <v>0</v>
      </c>
      <c r="AK170" s="1">
        <v>0</v>
      </c>
      <c r="AL170" s="1">
        <v>195000</v>
      </c>
      <c r="AM170" s="1">
        <f t="shared" si="28"/>
        <v>0</v>
      </c>
      <c r="AN170" s="1"/>
      <c r="AO170" s="1">
        <v>0</v>
      </c>
      <c r="AP170" s="1"/>
      <c r="AQ170" s="1"/>
      <c r="AR170" s="1">
        <f t="shared" si="22"/>
        <v>0</v>
      </c>
      <c r="AS170" s="1">
        <f t="shared" si="23"/>
        <v>195000</v>
      </c>
      <c r="AT170" s="39">
        <f t="shared" si="24"/>
        <v>119082.76</v>
      </c>
      <c r="AU170" s="39"/>
      <c r="AV170" s="39">
        <f t="shared" si="25"/>
        <v>195000</v>
      </c>
      <c r="AW170" s="8" t="s">
        <v>604</v>
      </c>
      <c r="AX170" t="s">
        <v>604</v>
      </c>
    </row>
    <row r="171" spans="1:50" x14ac:dyDescent="0.25">
      <c r="A171" t="str">
        <f t="shared" si="21"/>
        <v>1.1-00-2407_24333019_2427210</v>
      </c>
      <c r="B171" t="s">
        <v>148</v>
      </c>
      <c r="C171" t="s">
        <v>149</v>
      </c>
      <c r="D171" t="s">
        <v>34</v>
      </c>
      <c r="E171" t="s">
        <v>906</v>
      </c>
      <c r="F171" t="s">
        <v>909</v>
      </c>
      <c r="G171" t="s">
        <v>35</v>
      </c>
      <c r="H171" t="s">
        <v>51</v>
      </c>
      <c r="I171" t="s">
        <v>52</v>
      </c>
      <c r="J171" t="s">
        <v>103</v>
      </c>
      <c r="K171" t="s">
        <v>104</v>
      </c>
      <c r="L171">
        <v>3</v>
      </c>
      <c r="M171" t="s">
        <v>87</v>
      </c>
      <c r="N171">
        <v>33</v>
      </c>
      <c r="O171" t="s">
        <v>394</v>
      </c>
      <c r="P171" t="s">
        <v>395</v>
      </c>
      <c r="Q171" t="s">
        <v>396</v>
      </c>
      <c r="R171" t="s">
        <v>902</v>
      </c>
      <c r="S171">
        <v>2000</v>
      </c>
      <c r="T171" t="s">
        <v>121</v>
      </c>
      <c r="U171">
        <v>2721</v>
      </c>
      <c r="V171" t="s">
        <v>170</v>
      </c>
      <c r="W171">
        <v>0</v>
      </c>
      <c r="X171" t="s">
        <v>46</v>
      </c>
      <c r="Y171" s="1">
        <v>312540.5</v>
      </c>
      <c r="Z171" s="1">
        <v>366490.4</v>
      </c>
      <c r="AA171" s="1">
        <v>301089.59999999998</v>
      </c>
      <c r="AB171" s="1">
        <v>16599.599999999999</v>
      </c>
      <c r="AC171" s="1">
        <v>16599.599999999999</v>
      </c>
      <c r="AD171" s="1">
        <v>16599.599999999999</v>
      </c>
      <c r="AE171" s="1">
        <v>16599.599999999999</v>
      </c>
      <c r="AF171" s="32">
        <f t="shared" si="26"/>
        <v>11450.900000000023</v>
      </c>
      <c r="AG171" s="1">
        <v>0</v>
      </c>
      <c r="AH171" s="1">
        <v>0</v>
      </c>
      <c r="AI171" s="1">
        <v>0</v>
      </c>
      <c r="AJ171" s="1">
        <v>0</v>
      </c>
      <c r="AK171" s="1">
        <v>0</v>
      </c>
      <c r="AL171" s="1">
        <v>366490.4</v>
      </c>
      <c r="AM171" s="1">
        <f t="shared" si="28"/>
        <v>53949.900000000023</v>
      </c>
      <c r="AN171" s="1"/>
      <c r="AO171" s="1">
        <v>0</v>
      </c>
      <c r="AP171" s="1"/>
      <c r="AQ171" s="1">
        <v>-11450.9</v>
      </c>
      <c r="AR171" s="1">
        <f t="shared" si="22"/>
        <v>-11450.9</v>
      </c>
      <c r="AS171" s="1">
        <f t="shared" si="23"/>
        <v>301089.59999999998</v>
      </c>
      <c r="AT171" s="39">
        <f t="shared" si="24"/>
        <v>0</v>
      </c>
      <c r="AU171" s="39"/>
      <c r="AV171" s="39">
        <f t="shared" si="25"/>
        <v>301089.59999999998</v>
      </c>
      <c r="AW171" s="8" t="s">
        <v>672</v>
      </c>
      <c r="AX171" t="s">
        <v>604</v>
      </c>
    </row>
    <row r="172" spans="1:50" x14ac:dyDescent="0.25">
      <c r="A172" t="str">
        <f t="shared" si="21"/>
        <v>1.1-00-2407_24334020_2427210</v>
      </c>
      <c r="B172" t="s">
        <v>148</v>
      </c>
      <c r="C172" t="s">
        <v>149</v>
      </c>
      <c r="D172" t="s">
        <v>136</v>
      </c>
      <c r="E172" t="s">
        <v>907</v>
      </c>
      <c r="F172" t="s">
        <v>912</v>
      </c>
      <c r="G172" t="s">
        <v>137</v>
      </c>
      <c r="H172" t="s">
        <v>51</v>
      </c>
      <c r="I172" t="s">
        <v>52</v>
      </c>
      <c r="J172" t="s">
        <v>103</v>
      </c>
      <c r="K172" t="s">
        <v>104</v>
      </c>
      <c r="L172">
        <v>3</v>
      </c>
      <c r="M172" t="s">
        <v>87</v>
      </c>
      <c r="N172">
        <v>34</v>
      </c>
      <c r="O172" t="s">
        <v>138</v>
      </c>
      <c r="P172" t="s">
        <v>139</v>
      </c>
      <c r="Q172" t="s">
        <v>140</v>
      </c>
      <c r="R172" t="s">
        <v>902</v>
      </c>
      <c r="S172">
        <v>2000</v>
      </c>
      <c r="T172" t="s">
        <v>121</v>
      </c>
      <c r="U172">
        <v>2721</v>
      </c>
      <c r="V172" t="s">
        <v>170</v>
      </c>
      <c r="W172">
        <v>0</v>
      </c>
      <c r="X172" t="s">
        <v>46</v>
      </c>
      <c r="Y172" s="1">
        <v>96000</v>
      </c>
      <c r="Z172" s="1">
        <v>96000</v>
      </c>
      <c r="AA172" s="1">
        <v>58549.14</v>
      </c>
      <c r="AB172" s="1">
        <v>58549.14</v>
      </c>
      <c r="AC172" s="1">
        <v>46129.02</v>
      </c>
      <c r="AD172" s="1">
        <v>0</v>
      </c>
      <c r="AE172" s="1">
        <v>0</v>
      </c>
      <c r="AF172" s="32">
        <f t="shared" si="26"/>
        <v>37450.86</v>
      </c>
      <c r="AG172" s="1">
        <v>0</v>
      </c>
      <c r="AH172" s="1">
        <v>0</v>
      </c>
      <c r="AI172" s="1">
        <v>0</v>
      </c>
      <c r="AJ172" s="1">
        <v>0</v>
      </c>
      <c r="AK172" s="1">
        <v>0</v>
      </c>
      <c r="AL172" s="1">
        <v>96000</v>
      </c>
      <c r="AM172" s="1">
        <f t="shared" si="28"/>
        <v>0</v>
      </c>
      <c r="AN172" s="1"/>
      <c r="AO172" s="1">
        <v>0</v>
      </c>
      <c r="AP172" s="1"/>
      <c r="AQ172" s="1"/>
      <c r="AR172" s="1">
        <f t="shared" si="22"/>
        <v>0</v>
      </c>
      <c r="AS172" s="1">
        <f t="shared" si="23"/>
        <v>96000</v>
      </c>
      <c r="AT172" s="39">
        <f t="shared" si="24"/>
        <v>37450.86</v>
      </c>
      <c r="AU172" s="39"/>
      <c r="AV172" s="39">
        <f t="shared" si="25"/>
        <v>96000</v>
      </c>
      <c r="AW172" s="8" t="s">
        <v>616</v>
      </c>
      <c r="AX172" t="s">
        <v>604</v>
      </c>
    </row>
    <row r="173" spans="1:50" x14ac:dyDescent="0.25">
      <c r="A173" t="str">
        <f t="shared" si="21"/>
        <v>1.1-00-2407_24335021_2427210</v>
      </c>
      <c r="B173" t="s">
        <v>148</v>
      </c>
      <c r="C173" t="s">
        <v>149</v>
      </c>
      <c r="D173" t="s">
        <v>101</v>
      </c>
      <c r="E173" t="s">
        <v>907</v>
      </c>
      <c r="F173" t="s">
        <v>911</v>
      </c>
      <c r="G173" t="s">
        <v>102</v>
      </c>
      <c r="H173" t="s">
        <v>51</v>
      </c>
      <c r="I173" t="s">
        <v>52</v>
      </c>
      <c r="J173" t="s">
        <v>103</v>
      </c>
      <c r="K173" t="s">
        <v>104</v>
      </c>
      <c r="L173">
        <v>3</v>
      </c>
      <c r="M173" t="s">
        <v>87</v>
      </c>
      <c r="N173">
        <v>35</v>
      </c>
      <c r="O173" t="s">
        <v>105</v>
      </c>
      <c r="P173" t="s">
        <v>106</v>
      </c>
      <c r="Q173" t="s">
        <v>107</v>
      </c>
      <c r="R173" t="s">
        <v>902</v>
      </c>
      <c r="S173">
        <v>2000</v>
      </c>
      <c r="T173" t="s">
        <v>121</v>
      </c>
      <c r="U173">
        <v>2721</v>
      </c>
      <c r="V173" t="s">
        <v>170</v>
      </c>
      <c r="W173">
        <v>0</v>
      </c>
      <c r="X173" t="s">
        <v>46</v>
      </c>
      <c r="Y173" s="1">
        <v>180000</v>
      </c>
      <c r="Z173" s="1">
        <v>180000</v>
      </c>
      <c r="AA173" s="1">
        <v>78661.919999999998</v>
      </c>
      <c r="AB173" s="1">
        <v>78661.919999999998</v>
      </c>
      <c r="AC173" s="1">
        <v>78661.919999999998</v>
      </c>
      <c r="AD173" s="1">
        <v>78661.919999999998</v>
      </c>
      <c r="AE173" s="1">
        <v>78661.919999999998</v>
      </c>
      <c r="AF173" s="32">
        <f t="shared" si="26"/>
        <v>101338.08</v>
      </c>
      <c r="AG173" s="1">
        <v>0</v>
      </c>
      <c r="AH173" s="1">
        <v>0</v>
      </c>
      <c r="AI173" s="1">
        <v>0</v>
      </c>
      <c r="AJ173" s="1">
        <v>0</v>
      </c>
      <c r="AK173" s="1">
        <v>0</v>
      </c>
      <c r="AL173" s="1">
        <v>180000</v>
      </c>
      <c r="AM173" s="1">
        <f t="shared" si="28"/>
        <v>0</v>
      </c>
      <c r="AN173" s="1"/>
      <c r="AO173" s="1">
        <v>0</v>
      </c>
      <c r="AP173" s="1"/>
      <c r="AQ173" s="1"/>
      <c r="AR173" s="1">
        <f t="shared" si="22"/>
        <v>0</v>
      </c>
      <c r="AS173" s="1">
        <f t="shared" si="23"/>
        <v>180000</v>
      </c>
      <c r="AT173" s="39">
        <f t="shared" si="24"/>
        <v>101338.08</v>
      </c>
      <c r="AU173" s="39"/>
      <c r="AV173" s="39">
        <f t="shared" si="25"/>
        <v>180000</v>
      </c>
      <c r="AW173" s="8" t="s">
        <v>616</v>
      </c>
      <c r="AX173" t="s">
        <v>604</v>
      </c>
    </row>
    <row r="174" spans="1:50" x14ac:dyDescent="0.25">
      <c r="A174" t="str">
        <f t="shared" si="21"/>
        <v>1.1-00-2407_24236022_2427210</v>
      </c>
      <c r="B174" t="s">
        <v>148</v>
      </c>
      <c r="C174" t="s">
        <v>149</v>
      </c>
      <c r="D174" t="s">
        <v>188</v>
      </c>
      <c r="E174" t="s">
        <v>907</v>
      </c>
      <c r="F174" t="s">
        <v>912</v>
      </c>
      <c r="G174" t="s">
        <v>189</v>
      </c>
      <c r="H174" t="s">
        <v>51</v>
      </c>
      <c r="I174" t="s">
        <v>52</v>
      </c>
      <c r="J174" t="s">
        <v>103</v>
      </c>
      <c r="K174" t="s">
        <v>104</v>
      </c>
      <c r="L174">
        <v>2</v>
      </c>
      <c r="M174" t="s">
        <v>206</v>
      </c>
      <c r="N174">
        <v>36</v>
      </c>
      <c r="O174" t="s">
        <v>207</v>
      </c>
      <c r="P174" t="s">
        <v>208</v>
      </c>
      <c r="Q174" t="s">
        <v>209</v>
      </c>
      <c r="R174" t="s">
        <v>902</v>
      </c>
      <c r="S174">
        <v>2000</v>
      </c>
      <c r="T174" t="s">
        <v>121</v>
      </c>
      <c r="U174">
        <v>2721</v>
      </c>
      <c r="V174" t="s">
        <v>170</v>
      </c>
      <c r="W174">
        <v>0</v>
      </c>
      <c r="X174" t="s">
        <v>46</v>
      </c>
      <c r="Y174" s="1">
        <v>480000</v>
      </c>
      <c r="Z174" s="1">
        <v>480000</v>
      </c>
      <c r="AA174" s="1">
        <v>363751.7</v>
      </c>
      <c r="AB174" s="1">
        <v>311319.7</v>
      </c>
      <c r="AC174" s="1">
        <v>0</v>
      </c>
      <c r="AD174" s="1">
        <v>0</v>
      </c>
      <c r="AE174" s="1">
        <v>0</v>
      </c>
      <c r="AF174" s="32">
        <f t="shared" si="26"/>
        <v>116248.29999999999</v>
      </c>
      <c r="AG174" s="1">
        <v>0</v>
      </c>
      <c r="AH174" s="1">
        <v>0</v>
      </c>
      <c r="AI174" s="1">
        <v>0</v>
      </c>
      <c r="AJ174" s="1">
        <v>0</v>
      </c>
      <c r="AK174" s="1">
        <v>0</v>
      </c>
      <c r="AL174" s="1">
        <v>480000</v>
      </c>
      <c r="AM174" s="1">
        <f t="shared" si="28"/>
        <v>0</v>
      </c>
      <c r="AN174" s="1"/>
      <c r="AO174" s="1">
        <v>0</v>
      </c>
      <c r="AP174" s="1"/>
      <c r="AQ174" s="1"/>
      <c r="AR174" s="1">
        <f t="shared" si="22"/>
        <v>0</v>
      </c>
      <c r="AS174" s="1">
        <f t="shared" si="23"/>
        <v>480000</v>
      </c>
      <c r="AT174" s="39">
        <f t="shared" si="24"/>
        <v>116248.29999999999</v>
      </c>
      <c r="AU174" s="39"/>
      <c r="AV174" s="39">
        <f t="shared" si="25"/>
        <v>480000</v>
      </c>
      <c r="AW174" s="8" t="s">
        <v>673</v>
      </c>
      <c r="AX174" t="s">
        <v>604</v>
      </c>
    </row>
    <row r="175" spans="1:50" x14ac:dyDescent="0.25">
      <c r="A175" t="str">
        <f t="shared" si="21"/>
        <v>1.1-00-2407_24337023_2427210</v>
      </c>
      <c r="B175" t="s">
        <v>148</v>
      </c>
      <c r="C175" t="s">
        <v>149</v>
      </c>
      <c r="D175" t="s">
        <v>34</v>
      </c>
      <c r="E175" t="s">
        <v>906</v>
      </c>
      <c r="F175" t="s">
        <v>909</v>
      </c>
      <c r="G175" t="s">
        <v>35</v>
      </c>
      <c r="H175" t="s">
        <v>126</v>
      </c>
      <c r="I175" t="s">
        <v>127</v>
      </c>
      <c r="J175" t="s">
        <v>103</v>
      </c>
      <c r="K175" t="s">
        <v>104</v>
      </c>
      <c r="L175">
        <v>3</v>
      </c>
      <c r="M175" t="s">
        <v>87</v>
      </c>
      <c r="N175">
        <v>37</v>
      </c>
      <c r="O175" t="s">
        <v>128</v>
      </c>
      <c r="P175" t="s">
        <v>129</v>
      </c>
      <c r="Q175" t="s">
        <v>130</v>
      </c>
      <c r="R175" t="s">
        <v>902</v>
      </c>
      <c r="S175">
        <v>2000</v>
      </c>
      <c r="T175" t="s">
        <v>121</v>
      </c>
      <c r="U175">
        <v>2721</v>
      </c>
      <c r="V175" t="s">
        <v>170</v>
      </c>
      <c r="W175">
        <v>0</v>
      </c>
      <c r="X175" t="s">
        <v>46</v>
      </c>
      <c r="Y175" s="1">
        <v>57223</v>
      </c>
      <c r="Z175" s="1">
        <v>75000</v>
      </c>
      <c r="AA175" s="1">
        <v>0</v>
      </c>
      <c r="AB175" s="1">
        <v>0</v>
      </c>
      <c r="AC175" s="1">
        <v>0</v>
      </c>
      <c r="AD175" s="1">
        <v>0</v>
      </c>
      <c r="AE175" s="1">
        <v>0</v>
      </c>
      <c r="AF175" s="32">
        <f t="shared" ref="AF175:AF206" si="29">Y175-AA175</f>
        <v>57223</v>
      </c>
      <c r="AG175" s="1">
        <v>0</v>
      </c>
      <c r="AH175" s="1">
        <v>0</v>
      </c>
      <c r="AI175" s="1">
        <v>0</v>
      </c>
      <c r="AJ175" s="1">
        <v>17777</v>
      </c>
      <c r="AK175" s="1">
        <v>-17777</v>
      </c>
      <c r="AL175" s="1">
        <v>75000</v>
      </c>
      <c r="AM175" s="1">
        <f t="shared" si="28"/>
        <v>17777</v>
      </c>
      <c r="AN175" s="1"/>
      <c r="AO175" s="1">
        <v>0</v>
      </c>
      <c r="AP175" s="1">
        <v>20000</v>
      </c>
      <c r="AQ175" s="1"/>
      <c r="AR175" s="1">
        <f t="shared" si="22"/>
        <v>20000</v>
      </c>
      <c r="AS175" s="1">
        <f t="shared" si="23"/>
        <v>77223</v>
      </c>
      <c r="AT175" s="39">
        <f t="shared" si="24"/>
        <v>77223</v>
      </c>
      <c r="AU175" s="39"/>
      <c r="AV175" s="39">
        <f t="shared" si="25"/>
        <v>77223</v>
      </c>
      <c r="AW175" s="8" t="s">
        <v>674</v>
      </c>
      <c r="AX175" t="s">
        <v>853</v>
      </c>
    </row>
    <row r="176" spans="1:50" x14ac:dyDescent="0.25">
      <c r="A176" t="str">
        <f t="shared" si="21"/>
        <v>1.1-00-2407_24339024_2427210</v>
      </c>
      <c r="B176" t="s">
        <v>148</v>
      </c>
      <c r="C176" t="s">
        <v>149</v>
      </c>
      <c r="D176" t="s">
        <v>254</v>
      </c>
      <c r="E176" t="s">
        <v>907</v>
      </c>
      <c r="F176" t="s">
        <v>913</v>
      </c>
      <c r="G176" t="s">
        <v>255</v>
      </c>
      <c r="H176" t="s">
        <v>51</v>
      </c>
      <c r="I176" t="s">
        <v>52</v>
      </c>
      <c r="J176" t="s">
        <v>103</v>
      </c>
      <c r="K176" t="s">
        <v>104</v>
      </c>
      <c r="L176">
        <v>3</v>
      </c>
      <c r="M176" t="s">
        <v>87</v>
      </c>
      <c r="N176">
        <v>39</v>
      </c>
      <c r="O176" t="s">
        <v>256</v>
      </c>
      <c r="P176" t="s">
        <v>257</v>
      </c>
      <c r="Q176" t="s">
        <v>258</v>
      </c>
      <c r="R176" t="s">
        <v>902</v>
      </c>
      <c r="S176">
        <v>2000</v>
      </c>
      <c r="T176" t="s">
        <v>121</v>
      </c>
      <c r="U176">
        <v>2721</v>
      </c>
      <c r="V176" t="s">
        <v>170</v>
      </c>
      <c r="W176">
        <v>0</v>
      </c>
      <c r="X176" t="s">
        <v>46</v>
      </c>
      <c r="Y176" s="1">
        <v>292200</v>
      </c>
      <c r="Z176" s="1">
        <v>442200</v>
      </c>
      <c r="AA176" s="1">
        <v>241618.72</v>
      </c>
      <c r="AB176" s="1">
        <v>241618.72</v>
      </c>
      <c r="AC176" s="1">
        <v>177794.36</v>
      </c>
      <c r="AD176" s="1">
        <v>155922.56</v>
      </c>
      <c r="AE176" s="1">
        <v>155922.56</v>
      </c>
      <c r="AF176" s="32">
        <f t="shared" si="29"/>
        <v>50581.279999999999</v>
      </c>
      <c r="AG176" s="1">
        <v>0</v>
      </c>
      <c r="AH176" s="1">
        <v>0</v>
      </c>
      <c r="AI176" s="1">
        <v>0</v>
      </c>
      <c r="AJ176" s="1">
        <v>0</v>
      </c>
      <c r="AK176" s="1">
        <v>0</v>
      </c>
      <c r="AL176" s="1">
        <v>442200</v>
      </c>
      <c r="AM176" s="1">
        <f t="shared" si="28"/>
        <v>150000</v>
      </c>
      <c r="AN176" s="1"/>
      <c r="AO176" s="1">
        <v>0</v>
      </c>
      <c r="AP176" s="1"/>
      <c r="AQ176" s="1"/>
      <c r="AR176" s="1">
        <f t="shared" si="22"/>
        <v>0</v>
      </c>
      <c r="AS176" s="1">
        <f t="shared" si="23"/>
        <v>292200</v>
      </c>
      <c r="AT176" s="39">
        <f t="shared" si="24"/>
        <v>50581.279999999999</v>
      </c>
      <c r="AU176" s="39"/>
      <c r="AV176" s="39">
        <f t="shared" si="25"/>
        <v>292200</v>
      </c>
      <c r="AW176" s="8" t="s">
        <v>675</v>
      </c>
      <c r="AX176" t="s">
        <v>604</v>
      </c>
    </row>
    <row r="177" spans="1:50" x14ac:dyDescent="0.25">
      <c r="A177" t="str">
        <f t="shared" si="21"/>
        <v>1.1-00-2409_24842026_2427210</v>
      </c>
      <c r="B177" t="s">
        <v>148</v>
      </c>
      <c r="C177" t="s">
        <v>149</v>
      </c>
      <c r="D177" t="s">
        <v>150</v>
      </c>
      <c r="E177" t="s">
        <v>908</v>
      </c>
      <c r="F177" t="s">
        <v>917</v>
      </c>
      <c r="G177" t="s">
        <v>151</v>
      </c>
      <c r="H177" t="s">
        <v>51</v>
      </c>
      <c r="I177" t="s">
        <v>52</v>
      </c>
      <c r="J177" t="s">
        <v>154</v>
      </c>
      <c r="K177" t="s">
        <v>155</v>
      </c>
      <c r="L177">
        <v>8</v>
      </c>
      <c r="M177" t="s">
        <v>156</v>
      </c>
      <c r="N177">
        <v>42</v>
      </c>
      <c r="O177" t="s">
        <v>162</v>
      </c>
      <c r="P177" t="s">
        <v>163</v>
      </c>
      <c r="Q177" t="s">
        <v>164</v>
      </c>
      <c r="R177" t="s">
        <v>902</v>
      </c>
      <c r="S177">
        <v>2000</v>
      </c>
      <c r="T177" t="s">
        <v>121</v>
      </c>
      <c r="U177">
        <v>2721</v>
      </c>
      <c r="V177" t="s">
        <v>170</v>
      </c>
      <c r="W177">
        <v>0</v>
      </c>
      <c r="X177" t="s">
        <v>46</v>
      </c>
      <c r="Y177" s="1">
        <v>200000</v>
      </c>
      <c r="Z177" s="1">
        <v>200000</v>
      </c>
      <c r="AA177" s="1">
        <v>78923.63</v>
      </c>
      <c r="AB177" s="1">
        <v>78923.63</v>
      </c>
      <c r="AC177" s="1">
        <v>15023.79</v>
      </c>
      <c r="AD177" s="1">
        <v>0</v>
      </c>
      <c r="AE177" s="1">
        <v>0</v>
      </c>
      <c r="AF177" s="32">
        <f t="shared" si="29"/>
        <v>121076.37</v>
      </c>
      <c r="AG177" s="1">
        <v>0</v>
      </c>
      <c r="AH177" s="1">
        <v>0</v>
      </c>
      <c r="AI177" s="1">
        <v>0</v>
      </c>
      <c r="AJ177" s="1">
        <v>0</v>
      </c>
      <c r="AK177" s="1">
        <v>0</v>
      </c>
      <c r="AL177" s="1">
        <v>200000</v>
      </c>
      <c r="AM177" s="1">
        <f t="shared" si="28"/>
        <v>0</v>
      </c>
      <c r="AN177" s="1"/>
      <c r="AO177" s="1">
        <v>0</v>
      </c>
      <c r="AP177" s="1"/>
      <c r="AQ177" s="1"/>
      <c r="AR177" s="1">
        <f t="shared" si="22"/>
        <v>0</v>
      </c>
      <c r="AS177" s="1">
        <f t="shared" si="23"/>
        <v>200000</v>
      </c>
      <c r="AT177" s="39">
        <f t="shared" si="24"/>
        <v>121076.37</v>
      </c>
      <c r="AU177" s="39"/>
      <c r="AV177" s="39">
        <f t="shared" si="25"/>
        <v>200000</v>
      </c>
      <c r="AW177" s="8" t="s">
        <v>604</v>
      </c>
      <c r="AX177" t="s">
        <v>604</v>
      </c>
    </row>
    <row r="178" spans="1:50" x14ac:dyDescent="0.25">
      <c r="A178" t="str">
        <f t="shared" si="21"/>
        <v>1.1-00-2409_24343027_2427210</v>
      </c>
      <c r="B178" t="s">
        <v>148</v>
      </c>
      <c r="C178" t="s">
        <v>149</v>
      </c>
      <c r="D178" t="s">
        <v>34</v>
      </c>
      <c r="E178" t="s">
        <v>906</v>
      </c>
      <c r="F178" t="s">
        <v>909</v>
      </c>
      <c r="G178" t="s">
        <v>35</v>
      </c>
      <c r="H178" t="s">
        <v>51</v>
      </c>
      <c r="I178" t="s">
        <v>52</v>
      </c>
      <c r="J178" t="s">
        <v>154</v>
      </c>
      <c r="K178" t="s">
        <v>155</v>
      </c>
      <c r="L178">
        <v>3</v>
      </c>
      <c r="M178" t="s">
        <v>87</v>
      </c>
      <c r="N178">
        <v>43</v>
      </c>
      <c r="O178" t="s">
        <v>398</v>
      </c>
      <c r="P178" t="s">
        <v>399</v>
      </c>
      <c r="Q178" t="s">
        <v>400</v>
      </c>
      <c r="R178" t="s">
        <v>902</v>
      </c>
      <c r="S178">
        <v>2000</v>
      </c>
      <c r="T178" t="s">
        <v>121</v>
      </c>
      <c r="U178">
        <v>2721</v>
      </c>
      <c r="V178" t="s">
        <v>170</v>
      </c>
      <c r="W178">
        <v>0</v>
      </c>
      <c r="X178" t="s">
        <v>46</v>
      </c>
      <c r="Y178" s="1">
        <v>0</v>
      </c>
      <c r="Z178" s="1">
        <v>50000</v>
      </c>
      <c r="AA178" s="1">
        <v>0</v>
      </c>
      <c r="AB178" s="1">
        <v>0</v>
      </c>
      <c r="AC178" s="1">
        <v>0</v>
      </c>
      <c r="AD178" s="1">
        <v>0</v>
      </c>
      <c r="AE178" s="1">
        <v>0</v>
      </c>
      <c r="AF178" s="32">
        <f t="shared" si="29"/>
        <v>0</v>
      </c>
      <c r="AG178" s="1">
        <v>0</v>
      </c>
      <c r="AH178" s="1">
        <v>0</v>
      </c>
      <c r="AI178" s="1">
        <v>0</v>
      </c>
      <c r="AJ178" s="1">
        <v>50000</v>
      </c>
      <c r="AK178" s="1">
        <v>-50000</v>
      </c>
      <c r="AL178" s="1">
        <v>50000</v>
      </c>
      <c r="AM178" s="1">
        <f t="shared" si="28"/>
        <v>50000</v>
      </c>
      <c r="AN178" s="1"/>
      <c r="AO178" s="1">
        <v>0</v>
      </c>
      <c r="AP178" s="1"/>
      <c r="AQ178" s="1"/>
      <c r="AR178" s="1">
        <f t="shared" si="22"/>
        <v>0</v>
      </c>
      <c r="AS178" s="1">
        <f t="shared" si="23"/>
        <v>0</v>
      </c>
      <c r="AT178" s="39">
        <f t="shared" si="24"/>
        <v>0</v>
      </c>
      <c r="AU178" s="39"/>
      <c r="AV178" s="39">
        <f t="shared" si="25"/>
        <v>0</v>
      </c>
      <c r="AW178" s="8" t="s">
        <v>676</v>
      </c>
      <c r="AX178" t="s">
        <v>604</v>
      </c>
    </row>
    <row r="179" spans="1:50" x14ac:dyDescent="0.25">
      <c r="A179" t="str">
        <f t="shared" si="21"/>
        <v>1.1-00-2411_24649031_2427210</v>
      </c>
      <c r="B179" t="s">
        <v>148</v>
      </c>
      <c r="C179" t="s">
        <v>149</v>
      </c>
      <c r="D179" t="s">
        <v>92</v>
      </c>
      <c r="E179" t="s">
        <v>908</v>
      </c>
      <c r="F179" t="s">
        <v>918</v>
      </c>
      <c r="G179" t="s">
        <v>93</v>
      </c>
      <c r="H179" t="s">
        <v>51</v>
      </c>
      <c r="I179" t="s">
        <v>52</v>
      </c>
      <c r="J179" t="s">
        <v>94</v>
      </c>
      <c r="K179" t="s">
        <v>95</v>
      </c>
      <c r="L179">
        <v>6</v>
      </c>
      <c r="M179" t="s">
        <v>40</v>
      </c>
      <c r="N179">
        <v>49</v>
      </c>
      <c r="O179" t="s">
        <v>236</v>
      </c>
      <c r="P179" t="s">
        <v>97</v>
      </c>
      <c r="Q179" t="s">
        <v>98</v>
      </c>
      <c r="R179" t="s">
        <v>902</v>
      </c>
      <c r="S179">
        <v>2000</v>
      </c>
      <c r="T179" t="s">
        <v>121</v>
      </c>
      <c r="U179">
        <v>2721</v>
      </c>
      <c r="V179" t="s">
        <v>170</v>
      </c>
      <c r="W179">
        <v>0</v>
      </c>
      <c r="X179" t="s">
        <v>46</v>
      </c>
      <c r="Y179" s="1">
        <v>6780</v>
      </c>
      <c r="Z179" s="1">
        <v>6780</v>
      </c>
      <c r="AA179" s="1">
        <v>0</v>
      </c>
      <c r="AB179" s="1">
        <v>0</v>
      </c>
      <c r="AC179" s="1">
        <v>0</v>
      </c>
      <c r="AD179" s="1">
        <v>0</v>
      </c>
      <c r="AE179" s="1">
        <v>0</v>
      </c>
      <c r="AF179" s="32">
        <f t="shared" si="29"/>
        <v>6780</v>
      </c>
      <c r="AG179" s="1">
        <v>0</v>
      </c>
      <c r="AH179" s="1">
        <v>0</v>
      </c>
      <c r="AI179" s="1">
        <v>0</v>
      </c>
      <c r="AJ179" s="1">
        <v>0</v>
      </c>
      <c r="AK179" s="1">
        <v>0</v>
      </c>
      <c r="AL179" s="1">
        <v>6780</v>
      </c>
      <c r="AM179" s="1">
        <f t="shared" si="28"/>
        <v>0</v>
      </c>
      <c r="AN179" s="1"/>
      <c r="AO179" s="1">
        <v>0</v>
      </c>
      <c r="AP179" s="1"/>
      <c r="AQ179" s="1"/>
      <c r="AR179" s="1">
        <f t="shared" si="22"/>
        <v>0</v>
      </c>
      <c r="AS179" s="1">
        <f t="shared" si="23"/>
        <v>6780</v>
      </c>
      <c r="AT179" s="39">
        <f t="shared" si="24"/>
        <v>6780</v>
      </c>
      <c r="AU179" s="39"/>
      <c r="AV179" s="39">
        <f t="shared" si="25"/>
        <v>6780</v>
      </c>
      <c r="AW179" s="8" t="s">
        <v>677</v>
      </c>
      <c r="AX179" t="s">
        <v>604</v>
      </c>
    </row>
    <row r="180" spans="1:50" x14ac:dyDescent="0.25">
      <c r="A180" t="str">
        <f t="shared" si="21"/>
        <v>1.1-00-2404_24618012_2427210</v>
      </c>
      <c r="B180" t="s">
        <v>148</v>
      </c>
      <c r="C180" t="s">
        <v>149</v>
      </c>
      <c r="D180" t="s">
        <v>34</v>
      </c>
      <c r="E180" t="s">
        <v>906</v>
      </c>
      <c r="F180" t="s">
        <v>909</v>
      </c>
      <c r="G180" t="s">
        <v>35</v>
      </c>
      <c r="H180" t="s">
        <v>36</v>
      </c>
      <c r="I180" t="s">
        <v>37</v>
      </c>
      <c r="J180" t="s">
        <v>38</v>
      </c>
      <c r="K180" t="s">
        <v>39</v>
      </c>
      <c r="L180">
        <v>6</v>
      </c>
      <c r="M180" t="s">
        <v>40</v>
      </c>
      <c r="N180">
        <v>18</v>
      </c>
      <c r="O180" t="s">
        <v>319</v>
      </c>
      <c r="P180" t="s">
        <v>320</v>
      </c>
      <c r="Q180" t="s">
        <v>321</v>
      </c>
      <c r="R180" t="s">
        <v>902</v>
      </c>
      <c r="S180">
        <v>2000</v>
      </c>
      <c r="T180" t="s">
        <v>121</v>
      </c>
      <c r="U180">
        <v>2721</v>
      </c>
      <c r="V180" t="s">
        <v>170</v>
      </c>
      <c r="W180">
        <v>0</v>
      </c>
      <c r="X180" t="s">
        <v>46</v>
      </c>
      <c r="Y180" s="1">
        <v>2269</v>
      </c>
      <c r="Z180" s="1">
        <v>0</v>
      </c>
      <c r="AA180" s="1">
        <v>2268.96</v>
      </c>
      <c r="AB180" s="1">
        <v>2268.96</v>
      </c>
      <c r="AC180" s="1">
        <v>2268.96</v>
      </c>
      <c r="AD180" s="1">
        <v>2268.96</v>
      </c>
      <c r="AE180" s="1">
        <v>2268.96</v>
      </c>
      <c r="AF180" s="32">
        <f t="shared" si="29"/>
        <v>3.999999999996362E-2</v>
      </c>
      <c r="AG180" s="1">
        <v>0</v>
      </c>
      <c r="AH180" s="1">
        <v>2269</v>
      </c>
      <c r="AI180" s="1">
        <v>0</v>
      </c>
      <c r="AJ180" s="1">
        <v>0</v>
      </c>
      <c r="AK180" s="1">
        <v>2269</v>
      </c>
      <c r="AL180" s="1">
        <v>0</v>
      </c>
      <c r="AM180" s="1">
        <f t="shared" si="28"/>
        <v>-2269</v>
      </c>
      <c r="AN180" s="1"/>
      <c r="AO180" s="1">
        <v>0</v>
      </c>
      <c r="AP180" s="1"/>
      <c r="AQ180" s="1"/>
      <c r="AR180" s="1">
        <f t="shared" si="22"/>
        <v>0</v>
      </c>
      <c r="AS180" s="1">
        <f t="shared" si="23"/>
        <v>2269</v>
      </c>
      <c r="AT180" s="39">
        <f t="shared" si="24"/>
        <v>3.999999999996362E-2</v>
      </c>
      <c r="AU180" s="39"/>
      <c r="AV180" s="39">
        <f t="shared" si="25"/>
        <v>2269</v>
      </c>
      <c r="AW180" s="8" t="s">
        <v>604</v>
      </c>
      <c r="AX180" t="s">
        <v>604</v>
      </c>
    </row>
    <row r="181" spans="1:50" x14ac:dyDescent="0.25">
      <c r="A181" t="str">
        <f t="shared" si="21"/>
        <v>1.1-00-2402_24114010_2427310</v>
      </c>
      <c r="B181" t="s">
        <v>148</v>
      </c>
      <c r="C181" t="s">
        <v>149</v>
      </c>
      <c r="D181" t="s">
        <v>34</v>
      </c>
      <c r="E181" t="s">
        <v>906</v>
      </c>
      <c r="F181" t="s">
        <v>909</v>
      </c>
      <c r="G181" t="s">
        <v>35</v>
      </c>
      <c r="H181" t="s">
        <v>152</v>
      </c>
      <c r="I181" t="s">
        <v>153</v>
      </c>
      <c r="J181" t="s">
        <v>85</v>
      </c>
      <c r="K181" t="s">
        <v>86</v>
      </c>
      <c r="L181">
        <v>1</v>
      </c>
      <c r="M181" t="s">
        <v>190</v>
      </c>
      <c r="N181">
        <v>14</v>
      </c>
      <c r="O181" t="s">
        <v>345</v>
      </c>
      <c r="P181" t="s">
        <v>199</v>
      </c>
      <c r="Q181" s="17" t="s">
        <v>599</v>
      </c>
      <c r="R181" t="s">
        <v>902</v>
      </c>
      <c r="S181">
        <v>2000</v>
      </c>
      <c r="T181" t="s">
        <v>121</v>
      </c>
      <c r="U181">
        <v>2731</v>
      </c>
      <c r="V181" t="s">
        <v>346</v>
      </c>
      <c r="W181">
        <v>0</v>
      </c>
      <c r="X181" t="s">
        <v>46</v>
      </c>
      <c r="Y181" s="1">
        <v>24000</v>
      </c>
      <c r="Z181" s="1">
        <v>0</v>
      </c>
      <c r="AA181" s="1">
        <v>19986.8</v>
      </c>
      <c r="AB181" s="1">
        <v>19986.8</v>
      </c>
      <c r="AC181" s="1">
        <v>0</v>
      </c>
      <c r="AD181" s="1">
        <v>0</v>
      </c>
      <c r="AE181" s="1">
        <v>0</v>
      </c>
      <c r="AF181" s="32">
        <f t="shared" si="29"/>
        <v>4013.2000000000007</v>
      </c>
      <c r="AG181" s="1">
        <v>0</v>
      </c>
      <c r="AH181" s="1">
        <v>24000</v>
      </c>
      <c r="AI181" s="1">
        <v>0</v>
      </c>
      <c r="AJ181" s="1">
        <v>0</v>
      </c>
      <c r="AK181" s="1">
        <v>24000</v>
      </c>
      <c r="AL181" s="1">
        <v>0</v>
      </c>
      <c r="AM181" s="1">
        <f t="shared" si="28"/>
        <v>-24000</v>
      </c>
      <c r="AN181" s="1"/>
      <c r="AO181" s="1">
        <v>0</v>
      </c>
      <c r="AP181" s="1"/>
      <c r="AQ181" s="1"/>
      <c r="AR181" s="1">
        <f t="shared" si="22"/>
        <v>0</v>
      </c>
      <c r="AS181" s="1">
        <f t="shared" si="23"/>
        <v>24000</v>
      </c>
      <c r="AT181" s="39">
        <f t="shared" si="24"/>
        <v>4013.2000000000007</v>
      </c>
      <c r="AU181" s="39"/>
      <c r="AV181" s="39">
        <f t="shared" si="25"/>
        <v>24000</v>
      </c>
      <c r="AW181" s="8" t="s">
        <v>604</v>
      </c>
      <c r="AX181" t="s">
        <v>604</v>
      </c>
    </row>
    <row r="182" spans="1:50" x14ac:dyDescent="0.25">
      <c r="A182" t="str">
        <f t="shared" si="21"/>
        <v>1.1-00-2408_24741025_2428210</v>
      </c>
      <c r="B182" t="s">
        <v>148</v>
      </c>
      <c r="C182" t="s">
        <v>149</v>
      </c>
      <c r="D182" t="s">
        <v>109</v>
      </c>
      <c r="E182" t="s">
        <v>906</v>
      </c>
      <c r="F182" t="s">
        <v>910</v>
      </c>
      <c r="G182" t="s">
        <v>110</v>
      </c>
      <c r="H182" t="s">
        <v>111</v>
      </c>
      <c r="I182" t="s">
        <v>112</v>
      </c>
      <c r="J182" t="s">
        <v>113</v>
      </c>
      <c r="K182" t="s">
        <v>114</v>
      </c>
      <c r="L182">
        <v>7</v>
      </c>
      <c r="M182" t="s">
        <v>115</v>
      </c>
      <c r="N182">
        <v>41</v>
      </c>
      <c r="O182" t="s">
        <v>120</v>
      </c>
      <c r="P182" t="s">
        <v>117</v>
      </c>
      <c r="Q182" t="s">
        <v>118</v>
      </c>
      <c r="R182" t="s">
        <v>902</v>
      </c>
      <c r="S182">
        <v>2000</v>
      </c>
      <c r="T182" t="s">
        <v>121</v>
      </c>
      <c r="U182">
        <v>2821</v>
      </c>
      <c r="V182" t="s">
        <v>301</v>
      </c>
      <c r="W182">
        <v>0</v>
      </c>
      <c r="X182" t="s">
        <v>46</v>
      </c>
      <c r="Y182" s="1">
        <v>347102.12</v>
      </c>
      <c r="Z182" s="1">
        <v>900000</v>
      </c>
      <c r="AA182" s="1">
        <v>0</v>
      </c>
      <c r="AB182" s="1">
        <v>0</v>
      </c>
      <c r="AC182" s="1">
        <v>0</v>
      </c>
      <c r="AD182" s="1">
        <v>0</v>
      </c>
      <c r="AE182" s="1">
        <v>0</v>
      </c>
      <c r="AF182" s="32">
        <f t="shared" si="29"/>
        <v>347102.12</v>
      </c>
      <c r="AG182" s="1">
        <v>0</v>
      </c>
      <c r="AH182" s="1">
        <v>0</v>
      </c>
      <c r="AI182" s="1">
        <v>0</v>
      </c>
      <c r="AJ182" s="1">
        <v>552897.88</v>
      </c>
      <c r="AK182" s="1">
        <v>-552897.88</v>
      </c>
      <c r="AL182" s="1">
        <v>900000</v>
      </c>
      <c r="AM182" s="1">
        <f t="shared" si="28"/>
        <v>552897.88</v>
      </c>
      <c r="AN182" s="1"/>
      <c r="AO182" s="1">
        <v>0</v>
      </c>
      <c r="AP182" s="1"/>
      <c r="AQ182" s="1">
        <v>-30000</v>
      </c>
      <c r="AR182" s="1">
        <f t="shared" si="22"/>
        <v>-30000</v>
      </c>
      <c r="AS182" s="1">
        <f t="shared" si="23"/>
        <v>317102.12</v>
      </c>
      <c r="AT182" s="39">
        <f t="shared" si="24"/>
        <v>317102.12</v>
      </c>
      <c r="AU182" s="39"/>
      <c r="AV182" s="39">
        <f t="shared" si="25"/>
        <v>317102.12</v>
      </c>
      <c r="AW182" s="8" t="s">
        <v>604</v>
      </c>
      <c r="AX182" t="s">
        <v>604</v>
      </c>
    </row>
    <row r="183" spans="1:50" x14ac:dyDescent="0.25">
      <c r="A183" t="str">
        <f t="shared" si="21"/>
        <v>1.1-00-2408_24741025_2428310</v>
      </c>
      <c r="B183" t="s">
        <v>148</v>
      </c>
      <c r="C183" t="s">
        <v>149</v>
      </c>
      <c r="D183" t="s">
        <v>109</v>
      </c>
      <c r="E183" t="s">
        <v>906</v>
      </c>
      <c r="F183" t="s">
        <v>910</v>
      </c>
      <c r="G183" t="s">
        <v>110</v>
      </c>
      <c r="H183" t="s">
        <v>111</v>
      </c>
      <c r="I183" t="s">
        <v>112</v>
      </c>
      <c r="J183" t="s">
        <v>113</v>
      </c>
      <c r="K183" t="s">
        <v>114</v>
      </c>
      <c r="L183">
        <v>7</v>
      </c>
      <c r="M183" t="s">
        <v>115</v>
      </c>
      <c r="N183">
        <v>41</v>
      </c>
      <c r="O183" t="s">
        <v>120</v>
      </c>
      <c r="P183" t="s">
        <v>117</v>
      </c>
      <c r="Q183" t="s">
        <v>118</v>
      </c>
      <c r="R183" t="s">
        <v>902</v>
      </c>
      <c r="S183">
        <v>2000</v>
      </c>
      <c r="T183" t="s">
        <v>121</v>
      </c>
      <c r="U183">
        <v>2831</v>
      </c>
      <c r="V183" t="s">
        <v>122</v>
      </c>
      <c r="W183">
        <v>0</v>
      </c>
      <c r="X183" t="s">
        <v>46</v>
      </c>
      <c r="Y183" s="1">
        <v>264514.8</v>
      </c>
      <c r="Z183" s="1">
        <v>264514.8</v>
      </c>
      <c r="AA183" s="1">
        <v>84220.29</v>
      </c>
      <c r="AB183" s="1">
        <v>6874.97</v>
      </c>
      <c r="AC183" s="1">
        <v>6874.97</v>
      </c>
      <c r="AD183" s="1">
        <v>0</v>
      </c>
      <c r="AE183" s="1">
        <v>0</v>
      </c>
      <c r="AF183" s="32">
        <f t="shared" si="29"/>
        <v>180294.51</v>
      </c>
      <c r="AG183" s="1">
        <v>0</v>
      </c>
      <c r="AH183" s="1">
        <v>0</v>
      </c>
      <c r="AI183" s="1">
        <v>0</v>
      </c>
      <c r="AJ183" s="1">
        <v>0</v>
      </c>
      <c r="AK183" s="1">
        <v>0</v>
      </c>
      <c r="AL183" s="1">
        <v>264514.8</v>
      </c>
      <c r="AM183" s="1">
        <f t="shared" si="28"/>
        <v>0</v>
      </c>
      <c r="AN183" s="1"/>
      <c r="AO183" s="1">
        <v>0</v>
      </c>
      <c r="AP183" s="1"/>
      <c r="AQ183" s="1"/>
      <c r="AR183" s="1">
        <f t="shared" si="22"/>
        <v>0</v>
      </c>
      <c r="AS183" s="1">
        <f t="shared" si="23"/>
        <v>264514.8</v>
      </c>
      <c r="AT183" s="39">
        <f t="shared" si="24"/>
        <v>180294.51</v>
      </c>
      <c r="AU183" s="39"/>
      <c r="AV183" s="39">
        <f t="shared" si="25"/>
        <v>264514.8</v>
      </c>
      <c r="AW183" s="8" t="s">
        <v>604</v>
      </c>
      <c r="AX183" t="s">
        <v>604</v>
      </c>
    </row>
    <row r="184" spans="1:50" x14ac:dyDescent="0.25">
      <c r="A184" t="str">
        <f t="shared" si="21"/>
        <v>2.5-02-2408_24741025_2428310</v>
      </c>
      <c r="B184" t="s">
        <v>81</v>
      </c>
      <c r="C184" t="s">
        <v>82</v>
      </c>
      <c r="D184" t="s">
        <v>109</v>
      </c>
      <c r="E184" t="s">
        <v>906</v>
      </c>
      <c r="F184" t="s">
        <v>910</v>
      </c>
      <c r="G184" t="s">
        <v>110</v>
      </c>
      <c r="H184" t="s">
        <v>111</v>
      </c>
      <c r="I184" t="s">
        <v>112</v>
      </c>
      <c r="J184" t="s">
        <v>113</v>
      </c>
      <c r="K184" t="s">
        <v>114</v>
      </c>
      <c r="L184">
        <v>7</v>
      </c>
      <c r="M184" t="s">
        <v>115</v>
      </c>
      <c r="N184">
        <v>41</v>
      </c>
      <c r="O184" t="s">
        <v>120</v>
      </c>
      <c r="P184" t="s">
        <v>117</v>
      </c>
      <c r="Q184" t="s">
        <v>118</v>
      </c>
      <c r="R184" t="s">
        <v>902</v>
      </c>
      <c r="S184">
        <v>2000</v>
      </c>
      <c r="T184" t="s">
        <v>121</v>
      </c>
      <c r="U184">
        <v>2831</v>
      </c>
      <c r="V184" t="s">
        <v>122</v>
      </c>
      <c r="W184">
        <v>0</v>
      </c>
      <c r="X184" t="s">
        <v>46</v>
      </c>
      <c r="Y184" s="1">
        <v>3100000</v>
      </c>
      <c r="Z184" s="1">
        <v>3100000</v>
      </c>
      <c r="AA184" s="1">
        <v>3086760</v>
      </c>
      <c r="AB184" s="1">
        <v>2859400</v>
      </c>
      <c r="AC184" s="1">
        <v>0</v>
      </c>
      <c r="AD184" s="1">
        <v>0</v>
      </c>
      <c r="AE184" s="1">
        <v>0</v>
      </c>
      <c r="AF184" s="32">
        <f t="shared" si="29"/>
        <v>13240</v>
      </c>
      <c r="AG184" s="1">
        <v>0</v>
      </c>
      <c r="AH184" s="1">
        <v>0</v>
      </c>
      <c r="AI184" s="1">
        <v>0</v>
      </c>
      <c r="AJ184" s="1">
        <v>0</v>
      </c>
      <c r="AK184" s="1">
        <v>0</v>
      </c>
      <c r="AL184" s="1">
        <v>3100000</v>
      </c>
      <c r="AM184" s="1">
        <f t="shared" si="28"/>
        <v>0</v>
      </c>
      <c r="AN184" s="1"/>
      <c r="AO184" s="1">
        <v>0</v>
      </c>
      <c r="AP184" s="1"/>
      <c r="AQ184" s="1"/>
      <c r="AR184" s="1">
        <f t="shared" si="22"/>
        <v>0</v>
      </c>
      <c r="AS184" s="1">
        <f t="shared" si="23"/>
        <v>3100000</v>
      </c>
      <c r="AT184" s="39">
        <f t="shared" si="24"/>
        <v>13240</v>
      </c>
      <c r="AU184" s="39"/>
      <c r="AV184" s="39">
        <f t="shared" si="25"/>
        <v>3100000</v>
      </c>
      <c r="AW184" s="8" t="s">
        <v>604</v>
      </c>
      <c r="AX184" t="s">
        <v>604</v>
      </c>
    </row>
    <row r="185" spans="1:50" x14ac:dyDescent="0.25">
      <c r="A185" t="str">
        <f t="shared" si="21"/>
        <v>1.1-00-2402_24312009_2429110</v>
      </c>
      <c r="B185" t="s">
        <v>148</v>
      </c>
      <c r="C185" t="s">
        <v>149</v>
      </c>
      <c r="D185" t="s">
        <v>83</v>
      </c>
      <c r="E185" t="s">
        <v>906</v>
      </c>
      <c r="F185" t="s">
        <v>910</v>
      </c>
      <c r="G185" t="s">
        <v>84</v>
      </c>
      <c r="H185" t="s">
        <v>51</v>
      </c>
      <c r="I185" t="s">
        <v>52</v>
      </c>
      <c r="J185" t="s">
        <v>85</v>
      </c>
      <c r="K185" t="s">
        <v>86</v>
      </c>
      <c r="L185">
        <v>3</v>
      </c>
      <c r="M185" t="s">
        <v>87</v>
      </c>
      <c r="N185">
        <v>12</v>
      </c>
      <c r="O185" t="s">
        <v>232</v>
      </c>
      <c r="P185" t="s">
        <v>89</v>
      </c>
      <c r="Q185" t="s">
        <v>90</v>
      </c>
      <c r="R185" t="s">
        <v>902</v>
      </c>
      <c r="S185">
        <v>2000</v>
      </c>
      <c r="T185" t="s">
        <v>121</v>
      </c>
      <c r="U185">
        <v>2911</v>
      </c>
      <c r="V185" t="s">
        <v>171</v>
      </c>
      <c r="W185">
        <v>0</v>
      </c>
      <c r="X185" t="s">
        <v>46</v>
      </c>
      <c r="Y185" s="1">
        <v>70000</v>
      </c>
      <c r="Z185" s="1">
        <v>100000</v>
      </c>
      <c r="AA185" s="1">
        <v>45492.3</v>
      </c>
      <c r="AB185" s="1">
        <v>45492.3</v>
      </c>
      <c r="AC185" s="1">
        <v>45492.3</v>
      </c>
      <c r="AD185" s="1">
        <v>31396.27</v>
      </c>
      <c r="AE185" s="1">
        <v>31396.27</v>
      </c>
      <c r="AF185" s="32">
        <f t="shared" si="29"/>
        <v>24507.699999999997</v>
      </c>
      <c r="AG185" s="1">
        <v>0</v>
      </c>
      <c r="AH185" s="1">
        <v>0</v>
      </c>
      <c r="AI185" s="1">
        <v>0</v>
      </c>
      <c r="AJ185" s="1">
        <v>30000</v>
      </c>
      <c r="AK185" s="1">
        <v>-30000</v>
      </c>
      <c r="AL185" s="1">
        <v>100000</v>
      </c>
      <c r="AM185" s="1">
        <f t="shared" si="28"/>
        <v>30000</v>
      </c>
      <c r="AN185" s="1"/>
      <c r="AO185" s="1">
        <v>0</v>
      </c>
      <c r="AP185" s="1"/>
      <c r="AQ185" s="1"/>
      <c r="AR185" s="1">
        <f t="shared" si="22"/>
        <v>0</v>
      </c>
      <c r="AS185" s="1">
        <f t="shared" si="23"/>
        <v>70000</v>
      </c>
      <c r="AT185" s="39">
        <f t="shared" si="24"/>
        <v>24507.699999999997</v>
      </c>
      <c r="AU185" s="39"/>
      <c r="AV185" s="39">
        <f t="shared" si="25"/>
        <v>70000</v>
      </c>
      <c r="AW185" s="8" t="s">
        <v>678</v>
      </c>
      <c r="AX185" t="s">
        <v>604</v>
      </c>
    </row>
    <row r="186" spans="1:50" x14ac:dyDescent="0.25">
      <c r="A186" t="str">
        <f t="shared" si="21"/>
        <v>1.1-00-2402_24114010_2429110</v>
      </c>
      <c r="B186" t="s">
        <v>148</v>
      </c>
      <c r="C186" t="s">
        <v>149</v>
      </c>
      <c r="D186" t="s">
        <v>34</v>
      </c>
      <c r="E186" t="s">
        <v>906</v>
      </c>
      <c r="F186" t="s">
        <v>909</v>
      </c>
      <c r="G186" t="s">
        <v>35</v>
      </c>
      <c r="H186" t="s">
        <v>152</v>
      </c>
      <c r="I186" t="s">
        <v>153</v>
      </c>
      <c r="J186" t="s">
        <v>85</v>
      </c>
      <c r="K186" t="s">
        <v>86</v>
      </c>
      <c r="L186">
        <v>1</v>
      </c>
      <c r="M186" t="s">
        <v>190</v>
      </c>
      <c r="N186">
        <v>14</v>
      </c>
      <c r="O186" t="s">
        <v>345</v>
      </c>
      <c r="P186" t="s">
        <v>199</v>
      </c>
      <c r="Q186" s="17" t="s">
        <v>599</v>
      </c>
      <c r="R186" t="s">
        <v>902</v>
      </c>
      <c r="S186">
        <v>2000</v>
      </c>
      <c r="T186" t="s">
        <v>121</v>
      </c>
      <c r="U186">
        <v>2911</v>
      </c>
      <c r="V186" t="s">
        <v>171</v>
      </c>
      <c r="W186">
        <v>0</v>
      </c>
      <c r="X186" t="s">
        <v>46</v>
      </c>
      <c r="Y186" s="1">
        <v>30300</v>
      </c>
      <c r="Z186" s="1">
        <v>0</v>
      </c>
      <c r="AA186" s="1">
        <v>15025.71</v>
      </c>
      <c r="AB186" s="1">
        <v>15025.71</v>
      </c>
      <c r="AC186" s="1">
        <v>3712.93</v>
      </c>
      <c r="AD186" s="1">
        <v>0</v>
      </c>
      <c r="AE186" s="1">
        <v>0</v>
      </c>
      <c r="AF186" s="32">
        <f t="shared" si="29"/>
        <v>15274.29</v>
      </c>
      <c r="AG186" s="1">
        <v>0</v>
      </c>
      <c r="AH186" s="1">
        <v>30300</v>
      </c>
      <c r="AI186" s="1">
        <v>0</v>
      </c>
      <c r="AJ186" s="1">
        <v>0</v>
      </c>
      <c r="AK186" s="1">
        <v>30300</v>
      </c>
      <c r="AL186" s="1">
        <v>0</v>
      </c>
      <c r="AM186" s="1">
        <f t="shared" si="28"/>
        <v>-30300</v>
      </c>
      <c r="AN186" s="1"/>
      <c r="AO186" s="1">
        <v>0</v>
      </c>
      <c r="AP186" s="1"/>
      <c r="AQ186" s="1"/>
      <c r="AR186" s="1">
        <f t="shared" si="22"/>
        <v>0</v>
      </c>
      <c r="AS186" s="1">
        <f t="shared" si="23"/>
        <v>30300</v>
      </c>
      <c r="AT186" s="39">
        <f t="shared" si="24"/>
        <v>15274.29</v>
      </c>
      <c r="AU186" s="39"/>
      <c r="AV186" s="39">
        <f t="shared" si="25"/>
        <v>30300</v>
      </c>
      <c r="AW186" s="8" t="s">
        <v>604</v>
      </c>
      <c r="AX186" t="s">
        <v>604</v>
      </c>
    </row>
    <row r="187" spans="1:50" x14ac:dyDescent="0.25">
      <c r="A187" t="str">
        <f t="shared" si="21"/>
        <v>1.1-00-2402_24116010_2429110</v>
      </c>
      <c r="B187" t="s">
        <v>148</v>
      </c>
      <c r="C187" t="s">
        <v>149</v>
      </c>
      <c r="D187" t="s">
        <v>188</v>
      </c>
      <c r="E187" t="s">
        <v>907</v>
      </c>
      <c r="F187" t="s">
        <v>912</v>
      </c>
      <c r="G187" t="s">
        <v>189</v>
      </c>
      <c r="H187" t="s">
        <v>152</v>
      </c>
      <c r="I187" t="s">
        <v>153</v>
      </c>
      <c r="J187" t="s">
        <v>85</v>
      </c>
      <c r="K187" t="s">
        <v>86</v>
      </c>
      <c r="L187">
        <v>1</v>
      </c>
      <c r="M187" t="s">
        <v>190</v>
      </c>
      <c r="N187">
        <v>16</v>
      </c>
      <c r="O187" t="s">
        <v>198</v>
      </c>
      <c r="P187" t="s">
        <v>199</v>
      </c>
      <c r="Q187" s="17" t="s">
        <v>599</v>
      </c>
      <c r="R187" t="s">
        <v>902</v>
      </c>
      <c r="S187">
        <v>2000</v>
      </c>
      <c r="T187" t="s">
        <v>121</v>
      </c>
      <c r="U187">
        <v>2911</v>
      </c>
      <c r="V187" t="s">
        <v>171</v>
      </c>
      <c r="W187">
        <v>0</v>
      </c>
      <c r="X187" t="s">
        <v>46</v>
      </c>
      <c r="Y187" s="1">
        <v>27600</v>
      </c>
      <c r="Z187" s="1">
        <v>70000</v>
      </c>
      <c r="AA187" s="1">
        <v>27556.9</v>
      </c>
      <c r="AB187" s="1">
        <v>20538.900000000001</v>
      </c>
      <c r="AC187" s="1">
        <v>20538.900000000001</v>
      </c>
      <c r="AD187" s="1">
        <v>13868.96</v>
      </c>
      <c r="AE187" s="1">
        <v>13868.96</v>
      </c>
      <c r="AF187" s="32">
        <f t="shared" si="29"/>
        <v>43.099999999998545</v>
      </c>
      <c r="AG187" s="1">
        <v>0</v>
      </c>
      <c r="AH187" s="1">
        <v>0</v>
      </c>
      <c r="AI187" s="1">
        <v>0</v>
      </c>
      <c r="AJ187" s="1">
        <v>44500</v>
      </c>
      <c r="AK187" s="1">
        <v>-44500</v>
      </c>
      <c r="AL187" s="1">
        <v>70000</v>
      </c>
      <c r="AM187" s="1">
        <f t="shared" si="28"/>
        <v>42400</v>
      </c>
      <c r="AN187" s="1"/>
      <c r="AO187" s="1">
        <v>0</v>
      </c>
      <c r="AP187" s="1"/>
      <c r="AQ187" s="1"/>
      <c r="AR187" s="1">
        <f t="shared" si="22"/>
        <v>0</v>
      </c>
      <c r="AS187" s="1">
        <f t="shared" si="23"/>
        <v>27600</v>
      </c>
      <c r="AT187" s="39">
        <f t="shared" si="24"/>
        <v>43.099999999998545</v>
      </c>
      <c r="AU187" s="39"/>
      <c r="AV187" s="39">
        <f t="shared" si="25"/>
        <v>27600</v>
      </c>
      <c r="AW187" s="8" t="s">
        <v>679</v>
      </c>
      <c r="AX187" t="s">
        <v>604</v>
      </c>
    </row>
    <row r="188" spans="1:50" x14ac:dyDescent="0.25">
      <c r="A188" t="str">
        <f t="shared" si="21"/>
        <v>1.1-00-2404_24618012_2429110</v>
      </c>
      <c r="B188" t="s">
        <v>148</v>
      </c>
      <c r="C188" t="s">
        <v>149</v>
      </c>
      <c r="D188" t="s">
        <v>34</v>
      </c>
      <c r="E188" t="s">
        <v>906</v>
      </c>
      <c r="F188" t="s">
        <v>909</v>
      </c>
      <c r="G188" t="s">
        <v>35</v>
      </c>
      <c r="H188" t="s">
        <v>36</v>
      </c>
      <c r="I188" t="s">
        <v>37</v>
      </c>
      <c r="J188" t="s">
        <v>38</v>
      </c>
      <c r="K188" t="s">
        <v>39</v>
      </c>
      <c r="L188">
        <v>6</v>
      </c>
      <c r="M188" t="s">
        <v>40</v>
      </c>
      <c r="N188">
        <v>18</v>
      </c>
      <c r="O188" t="s">
        <v>319</v>
      </c>
      <c r="P188" t="s">
        <v>320</v>
      </c>
      <c r="Q188" t="s">
        <v>321</v>
      </c>
      <c r="R188" t="s">
        <v>902</v>
      </c>
      <c r="S188">
        <v>2000</v>
      </c>
      <c r="T188" t="s">
        <v>121</v>
      </c>
      <c r="U188">
        <v>2911</v>
      </c>
      <c r="V188" t="s">
        <v>171</v>
      </c>
      <c r="W188">
        <v>0</v>
      </c>
      <c r="X188" t="s">
        <v>46</v>
      </c>
      <c r="Y188" s="1">
        <v>2042</v>
      </c>
      <c r="Z188" s="1">
        <v>350</v>
      </c>
      <c r="AA188" s="1">
        <v>2041.6</v>
      </c>
      <c r="AB188" s="1">
        <v>2041.6</v>
      </c>
      <c r="AC188" s="1">
        <v>2041.6</v>
      </c>
      <c r="AD188" s="1">
        <v>2041.6</v>
      </c>
      <c r="AE188" s="1">
        <v>2041.6</v>
      </c>
      <c r="AF188" s="32">
        <f t="shared" si="29"/>
        <v>0.40000000000009095</v>
      </c>
      <c r="AG188" s="1">
        <v>0</v>
      </c>
      <c r="AH188" s="1">
        <v>4500</v>
      </c>
      <c r="AI188" s="1">
        <v>0</v>
      </c>
      <c r="AJ188" s="1">
        <v>2808</v>
      </c>
      <c r="AK188" s="1">
        <v>1692</v>
      </c>
      <c r="AL188" s="1">
        <v>350</v>
      </c>
      <c r="AM188" s="1">
        <f t="shared" si="28"/>
        <v>-1692</v>
      </c>
      <c r="AN188" s="1"/>
      <c r="AO188" s="1">
        <v>0</v>
      </c>
      <c r="AP188" s="1"/>
      <c r="AQ188" s="1"/>
      <c r="AR188" s="1">
        <f t="shared" si="22"/>
        <v>0</v>
      </c>
      <c r="AS188" s="1">
        <f t="shared" si="23"/>
        <v>2042</v>
      </c>
      <c r="AT188" s="39">
        <f t="shared" si="24"/>
        <v>0.40000000000009095</v>
      </c>
      <c r="AU188" s="39"/>
      <c r="AV188" s="39">
        <f t="shared" si="25"/>
        <v>2042</v>
      </c>
      <c r="AW188" s="8" t="s">
        <v>604</v>
      </c>
      <c r="AX188" t="s">
        <v>604</v>
      </c>
    </row>
    <row r="189" spans="1:50" x14ac:dyDescent="0.25">
      <c r="A189" t="str">
        <f t="shared" si="21"/>
        <v>1.1-00-2405_24621015_2429110</v>
      </c>
      <c r="B189" t="s">
        <v>148</v>
      </c>
      <c r="C189" t="s">
        <v>149</v>
      </c>
      <c r="D189" t="s">
        <v>34</v>
      </c>
      <c r="E189" t="s">
        <v>906</v>
      </c>
      <c r="F189" t="s">
        <v>909</v>
      </c>
      <c r="G189" t="s">
        <v>35</v>
      </c>
      <c r="H189" t="s">
        <v>51</v>
      </c>
      <c r="I189" t="s">
        <v>52</v>
      </c>
      <c r="J189" t="s">
        <v>53</v>
      </c>
      <c r="K189" t="s">
        <v>54</v>
      </c>
      <c r="L189">
        <v>6</v>
      </c>
      <c r="M189" t="s">
        <v>40</v>
      </c>
      <c r="N189">
        <v>21</v>
      </c>
      <c r="O189" t="s">
        <v>55</v>
      </c>
      <c r="P189" t="s">
        <v>56</v>
      </c>
      <c r="Q189" t="s">
        <v>57</v>
      </c>
      <c r="R189" t="s">
        <v>902</v>
      </c>
      <c r="S189">
        <v>2000</v>
      </c>
      <c r="T189" t="s">
        <v>121</v>
      </c>
      <c r="U189">
        <v>2911</v>
      </c>
      <c r="V189" t="s">
        <v>171</v>
      </c>
      <c r="W189">
        <v>0</v>
      </c>
      <c r="X189" t="s">
        <v>46</v>
      </c>
      <c r="Y189" s="1">
        <v>447560.86</v>
      </c>
      <c r="Z189" s="1">
        <v>147560.85999999999</v>
      </c>
      <c r="AA189" s="1">
        <v>91587.27</v>
      </c>
      <c r="AB189" s="1">
        <v>74215.11</v>
      </c>
      <c r="AC189" s="1">
        <v>67754.16</v>
      </c>
      <c r="AD189" s="1">
        <v>65241.5</v>
      </c>
      <c r="AE189" s="1">
        <v>65241.5</v>
      </c>
      <c r="AF189" s="32">
        <f t="shared" si="29"/>
        <v>355973.58999999997</v>
      </c>
      <c r="AG189" s="1">
        <v>0</v>
      </c>
      <c r="AH189" s="1">
        <v>0</v>
      </c>
      <c r="AI189" s="1">
        <v>0</v>
      </c>
      <c r="AJ189" s="1">
        <v>0</v>
      </c>
      <c r="AK189" s="1">
        <v>0</v>
      </c>
      <c r="AL189" s="1">
        <v>147560.85999999999</v>
      </c>
      <c r="AM189" s="1">
        <f t="shared" si="28"/>
        <v>-300000</v>
      </c>
      <c r="AN189" s="1"/>
      <c r="AO189" s="1">
        <v>0</v>
      </c>
      <c r="AP189" s="1"/>
      <c r="AQ189" s="1"/>
      <c r="AR189" s="1">
        <f t="shared" si="22"/>
        <v>0</v>
      </c>
      <c r="AS189" s="1">
        <f t="shared" si="23"/>
        <v>447560.86</v>
      </c>
      <c r="AT189" s="39">
        <f t="shared" si="24"/>
        <v>355973.58999999997</v>
      </c>
      <c r="AU189" s="39"/>
      <c r="AV189" s="39">
        <f t="shared" si="25"/>
        <v>447560.86</v>
      </c>
      <c r="AW189" s="8" t="s">
        <v>604</v>
      </c>
      <c r="AX189" t="s">
        <v>604</v>
      </c>
    </row>
    <row r="190" spans="1:50" x14ac:dyDescent="0.25">
      <c r="A190" t="str">
        <f t="shared" si="21"/>
        <v>1.1-00-2406_24529017_2429110</v>
      </c>
      <c r="B190" t="s">
        <v>148</v>
      </c>
      <c r="C190" t="s">
        <v>149</v>
      </c>
      <c r="D190" t="s">
        <v>428</v>
      </c>
      <c r="E190" t="s">
        <v>907</v>
      </c>
      <c r="F190" t="s">
        <v>914</v>
      </c>
      <c r="G190" t="s">
        <v>429</v>
      </c>
      <c r="H190" t="s">
        <v>347</v>
      </c>
      <c r="I190" t="s">
        <v>348</v>
      </c>
      <c r="J190" t="s">
        <v>274</v>
      </c>
      <c r="K190" t="s">
        <v>275</v>
      </c>
      <c r="L190">
        <v>5</v>
      </c>
      <c r="M190" t="s">
        <v>276</v>
      </c>
      <c r="N190">
        <v>29</v>
      </c>
      <c r="O190" t="s">
        <v>430</v>
      </c>
      <c r="P190" t="s">
        <v>431</v>
      </c>
      <c r="Q190" t="s">
        <v>432</v>
      </c>
      <c r="R190" t="s">
        <v>902</v>
      </c>
      <c r="S190">
        <v>2000</v>
      </c>
      <c r="T190" t="s">
        <v>121</v>
      </c>
      <c r="U190">
        <v>2911</v>
      </c>
      <c r="V190" t="s">
        <v>171</v>
      </c>
      <c r="W190">
        <v>0</v>
      </c>
      <c r="X190" t="s">
        <v>46</v>
      </c>
      <c r="Y190" s="1">
        <v>3500</v>
      </c>
      <c r="Z190" s="1">
        <v>3500</v>
      </c>
      <c r="AA190" s="1">
        <v>0</v>
      </c>
      <c r="AB190" s="1">
        <v>0</v>
      </c>
      <c r="AC190" s="1">
        <v>0</v>
      </c>
      <c r="AD190" s="1">
        <v>0</v>
      </c>
      <c r="AE190" s="1">
        <v>0</v>
      </c>
      <c r="AF190" s="32">
        <f t="shared" si="29"/>
        <v>3500</v>
      </c>
      <c r="AG190" s="1">
        <v>0</v>
      </c>
      <c r="AH190" s="1">
        <v>0</v>
      </c>
      <c r="AI190" s="1">
        <v>0</v>
      </c>
      <c r="AJ190" s="1">
        <v>0</v>
      </c>
      <c r="AK190" s="1">
        <v>0</v>
      </c>
      <c r="AL190" s="1">
        <v>3500</v>
      </c>
      <c r="AM190" s="1">
        <f t="shared" si="28"/>
        <v>0</v>
      </c>
      <c r="AN190" s="1"/>
      <c r="AO190" s="1">
        <v>0</v>
      </c>
      <c r="AP190" s="1"/>
      <c r="AQ190" s="1"/>
      <c r="AR190" s="1">
        <f t="shared" si="22"/>
        <v>0</v>
      </c>
      <c r="AS190" s="1">
        <f t="shared" si="23"/>
        <v>3500</v>
      </c>
      <c r="AT190" s="39">
        <f t="shared" si="24"/>
        <v>3500</v>
      </c>
      <c r="AU190" s="39"/>
      <c r="AV190" s="39">
        <f t="shared" si="25"/>
        <v>3500</v>
      </c>
      <c r="AW190" s="8" t="s">
        <v>604</v>
      </c>
      <c r="AX190" t="s">
        <v>604</v>
      </c>
    </row>
    <row r="191" spans="1:50" x14ac:dyDescent="0.25">
      <c r="A191" t="str">
        <f t="shared" si="21"/>
        <v>1.1-00-2407_24333019_2429110</v>
      </c>
      <c r="B191" t="s">
        <v>148</v>
      </c>
      <c r="C191" t="s">
        <v>149</v>
      </c>
      <c r="D191" t="s">
        <v>34</v>
      </c>
      <c r="E191" t="s">
        <v>906</v>
      </c>
      <c r="F191" t="s">
        <v>909</v>
      </c>
      <c r="G191" t="s">
        <v>35</v>
      </c>
      <c r="H191" t="s">
        <v>51</v>
      </c>
      <c r="I191" t="s">
        <v>52</v>
      </c>
      <c r="J191" t="s">
        <v>103</v>
      </c>
      <c r="K191" t="s">
        <v>104</v>
      </c>
      <c r="L191">
        <v>3</v>
      </c>
      <c r="M191" t="s">
        <v>87</v>
      </c>
      <c r="N191">
        <v>33</v>
      </c>
      <c r="O191" t="s">
        <v>394</v>
      </c>
      <c r="P191" t="s">
        <v>395</v>
      </c>
      <c r="Q191" t="s">
        <v>396</v>
      </c>
      <c r="R191" t="s">
        <v>902</v>
      </c>
      <c r="S191">
        <v>2000</v>
      </c>
      <c r="T191" t="s">
        <v>121</v>
      </c>
      <c r="U191">
        <v>2911</v>
      </c>
      <c r="V191" t="s">
        <v>171</v>
      </c>
      <c r="W191">
        <v>0</v>
      </c>
      <c r="X191" t="s">
        <v>46</v>
      </c>
      <c r="Y191" s="1">
        <v>920005</v>
      </c>
      <c r="Z191" s="1">
        <v>921350</v>
      </c>
      <c r="AA191" s="1">
        <v>405473.28000000003</v>
      </c>
      <c r="AB191" s="1">
        <v>405473.28000000003</v>
      </c>
      <c r="AC191" s="1">
        <v>290037.57</v>
      </c>
      <c r="AD191" s="1">
        <v>256985.16</v>
      </c>
      <c r="AE191" s="1">
        <v>256985.16</v>
      </c>
      <c r="AF191" s="32">
        <f t="shared" si="29"/>
        <v>514531.72</v>
      </c>
      <c r="AG191" s="1">
        <v>0</v>
      </c>
      <c r="AH191" s="1">
        <v>0</v>
      </c>
      <c r="AI191" s="1">
        <v>0</v>
      </c>
      <c r="AJ191" s="1">
        <v>1345</v>
      </c>
      <c r="AK191" s="1">
        <v>-1345</v>
      </c>
      <c r="AL191" s="1">
        <v>921350</v>
      </c>
      <c r="AM191" s="1">
        <f t="shared" ref="AM191:AM222" si="30">AL191-Y191</f>
        <v>1345</v>
      </c>
      <c r="AN191" s="1"/>
      <c r="AO191" s="1">
        <v>0</v>
      </c>
      <c r="AP191" s="1"/>
      <c r="AQ191" s="1">
        <v>-448346.51</v>
      </c>
      <c r="AR191" s="1">
        <f t="shared" si="22"/>
        <v>-448346.51</v>
      </c>
      <c r="AS191" s="1">
        <f t="shared" si="23"/>
        <v>471658.49</v>
      </c>
      <c r="AT191" s="39">
        <f t="shared" si="24"/>
        <v>66185.209999999963</v>
      </c>
      <c r="AU191" s="39"/>
      <c r="AV191" s="39">
        <f t="shared" si="25"/>
        <v>471658.49</v>
      </c>
      <c r="AW191" s="8" t="s">
        <v>680</v>
      </c>
      <c r="AX191" t="s">
        <v>604</v>
      </c>
    </row>
    <row r="192" spans="1:50" x14ac:dyDescent="0.25">
      <c r="A192" t="str">
        <f t="shared" si="21"/>
        <v>1.1-00-2407_24334020_2429110</v>
      </c>
      <c r="B192" t="s">
        <v>148</v>
      </c>
      <c r="C192" t="s">
        <v>149</v>
      </c>
      <c r="D192" t="s">
        <v>136</v>
      </c>
      <c r="E192" t="s">
        <v>907</v>
      </c>
      <c r="F192" t="s">
        <v>912</v>
      </c>
      <c r="G192" t="s">
        <v>137</v>
      </c>
      <c r="H192" t="s">
        <v>51</v>
      </c>
      <c r="I192" t="s">
        <v>52</v>
      </c>
      <c r="J192" t="s">
        <v>103</v>
      </c>
      <c r="K192" t="s">
        <v>104</v>
      </c>
      <c r="L192">
        <v>3</v>
      </c>
      <c r="M192" t="s">
        <v>87</v>
      </c>
      <c r="N192">
        <v>34</v>
      </c>
      <c r="O192" t="s">
        <v>138</v>
      </c>
      <c r="P192" t="s">
        <v>139</v>
      </c>
      <c r="Q192" t="s">
        <v>140</v>
      </c>
      <c r="R192" t="s">
        <v>902</v>
      </c>
      <c r="S192">
        <v>2000</v>
      </c>
      <c r="T192" t="s">
        <v>121</v>
      </c>
      <c r="U192">
        <v>2911</v>
      </c>
      <c r="V192" t="s">
        <v>171</v>
      </c>
      <c r="W192">
        <v>0</v>
      </c>
      <c r="X192" t="s">
        <v>46</v>
      </c>
      <c r="Y192" s="1">
        <v>150000</v>
      </c>
      <c r="Z192" s="1">
        <v>150000</v>
      </c>
      <c r="AA192" s="1">
        <v>126287.4</v>
      </c>
      <c r="AB192" s="1">
        <v>126287.4</v>
      </c>
      <c r="AC192" s="1">
        <v>126287.4</v>
      </c>
      <c r="AD192" s="1">
        <v>121409</v>
      </c>
      <c r="AE192" s="1">
        <v>121409</v>
      </c>
      <c r="AF192" s="32">
        <f t="shared" si="29"/>
        <v>23712.600000000006</v>
      </c>
      <c r="AG192" s="1">
        <v>0</v>
      </c>
      <c r="AH192" s="1">
        <v>0</v>
      </c>
      <c r="AI192" s="1">
        <v>0</v>
      </c>
      <c r="AJ192" s="1">
        <v>0</v>
      </c>
      <c r="AK192" s="1">
        <v>0</v>
      </c>
      <c r="AL192" s="1">
        <v>150000</v>
      </c>
      <c r="AM192" s="1">
        <f t="shared" si="30"/>
        <v>0</v>
      </c>
      <c r="AN192" s="1"/>
      <c r="AO192" s="1">
        <v>0</v>
      </c>
      <c r="AP192" s="1"/>
      <c r="AQ192" s="1"/>
      <c r="AR192" s="1">
        <f t="shared" si="22"/>
        <v>0</v>
      </c>
      <c r="AS192" s="1">
        <f t="shared" si="23"/>
        <v>150000</v>
      </c>
      <c r="AT192" s="39">
        <f t="shared" si="24"/>
        <v>23712.600000000006</v>
      </c>
      <c r="AU192" s="39"/>
      <c r="AV192" s="39">
        <f t="shared" si="25"/>
        <v>150000</v>
      </c>
      <c r="AW192" s="8" t="s">
        <v>616</v>
      </c>
      <c r="AX192" t="s">
        <v>604</v>
      </c>
    </row>
    <row r="193" spans="1:50" x14ac:dyDescent="0.25">
      <c r="A193" t="str">
        <f t="shared" si="21"/>
        <v>1.1-00-2407_24236022_2429110</v>
      </c>
      <c r="B193" t="s">
        <v>148</v>
      </c>
      <c r="C193" t="s">
        <v>149</v>
      </c>
      <c r="D193" t="s">
        <v>188</v>
      </c>
      <c r="E193" t="s">
        <v>907</v>
      </c>
      <c r="F193" t="s">
        <v>912</v>
      </c>
      <c r="G193" t="s">
        <v>189</v>
      </c>
      <c r="H193" t="s">
        <v>51</v>
      </c>
      <c r="I193" t="s">
        <v>52</v>
      </c>
      <c r="J193" t="s">
        <v>103</v>
      </c>
      <c r="K193" t="s">
        <v>104</v>
      </c>
      <c r="L193">
        <v>2</v>
      </c>
      <c r="M193" t="s">
        <v>206</v>
      </c>
      <c r="N193">
        <v>36</v>
      </c>
      <c r="O193" t="s">
        <v>207</v>
      </c>
      <c r="P193" t="s">
        <v>208</v>
      </c>
      <c r="Q193" t="s">
        <v>209</v>
      </c>
      <c r="R193" t="s">
        <v>902</v>
      </c>
      <c r="S193">
        <v>2000</v>
      </c>
      <c r="T193" t="s">
        <v>121</v>
      </c>
      <c r="U193">
        <v>2911</v>
      </c>
      <c r="V193" t="s">
        <v>171</v>
      </c>
      <c r="W193">
        <v>0</v>
      </c>
      <c r="X193" t="s">
        <v>46</v>
      </c>
      <c r="Y193" s="1">
        <v>1650000</v>
      </c>
      <c r="Z193" s="1">
        <v>1650000</v>
      </c>
      <c r="AA193" s="1">
        <v>5472017.1500000004</v>
      </c>
      <c r="AB193" s="1">
        <v>5472017.1500000004</v>
      </c>
      <c r="AC193" s="1">
        <v>1118328.4099999999</v>
      </c>
      <c r="AD193" s="1">
        <v>0</v>
      </c>
      <c r="AE193" s="1">
        <v>0</v>
      </c>
      <c r="AF193" s="32">
        <f t="shared" si="29"/>
        <v>-3822017.1500000004</v>
      </c>
      <c r="AG193" s="1">
        <v>0</v>
      </c>
      <c r="AH193" s="1">
        <v>0</v>
      </c>
      <c r="AI193" s="1">
        <v>0</v>
      </c>
      <c r="AJ193" s="1">
        <v>0</v>
      </c>
      <c r="AK193" s="1">
        <v>0</v>
      </c>
      <c r="AL193" s="1">
        <v>1650000</v>
      </c>
      <c r="AM193" s="1">
        <f t="shared" si="30"/>
        <v>0</v>
      </c>
      <c r="AN193" s="1"/>
      <c r="AO193" s="1">
        <f>-AF193</f>
        <v>3822017.1500000004</v>
      </c>
      <c r="AP193" s="1"/>
      <c r="AQ193" s="1"/>
      <c r="AR193" s="1">
        <f t="shared" si="22"/>
        <v>3822017.1500000004</v>
      </c>
      <c r="AS193" s="1">
        <f t="shared" si="23"/>
        <v>5472017.1500000004</v>
      </c>
      <c r="AT193" s="38">
        <f t="shared" si="24"/>
        <v>0</v>
      </c>
      <c r="AU193" s="38"/>
      <c r="AV193" s="38">
        <f t="shared" si="25"/>
        <v>5472017.1500000004</v>
      </c>
      <c r="AW193" s="8" t="s">
        <v>681</v>
      </c>
      <c r="AX193" t="s">
        <v>604</v>
      </c>
    </row>
    <row r="194" spans="1:50" x14ac:dyDescent="0.25">
      <c r="A194" t="str">
        <f t="shared" ref="A194:A257" si="31">CONCATENATE(B194,J194,L194,N194,P194,U194,W194)</f>
        <v>1.1-00-2407_24339024_2429110</v>
      </c>
      <c r="B194" t="s">
        <v>148</v>
      </c>
      <c r="C194" t="s">
        <v>149</v>
      </c>
      <c r="D194" t="s">
        <v>254</v>
      </c>
      <c r="E194" t="s">
        <v>907</v>
      </c>
      <c r="F194" t="s">
        <v>913</v>
      </c>
      <c r="G194" t="s">
        <v>255</v>
      </c>
      <c r="H194" t="s">
        <v>51</v>
      </c>
      <c r="I194" t="s">
        <v>52</v>
      </c>
      <c r="J194" t="s">
        <v>103</v>
      </c>
      <c r="K194" t="s">
        <v>104</v>
      </c>
      <c r="L194">
        <v>3</v>
      </c>
      <c r="M194" t="s">
        <v>87</v>
      </c>
      <c r="N194">
        <v>39</v>
      </c>
      <c r="O194" t="s">
        <v>256</v>
      </c>
      <c r="P194" t="s">
        <v>257</v>
      </c>
      <c r="Q194" t="s">
        <v>258</v>
      </c>
      <c r="R194" t="s">
        <v>902</v>
      </c>
      <c r="S194">
        <v>2000</v>
      </c>
      <c r="T194" t="s">
        <v>121</v>
      </c>
      <c r="U194">
        <v>2911</v>
      </c>
      <c r="V194" t="s">
        <v>171</v>
      </c>
      <c r="W194">
        <v>0</v>
      </c>
      <c r="X194" t="s">
        <v>46</v>
      </c>
      <c r="Y194" s="1">
        <v>200000</v>
      </c>
      <c r="Z194" s="1">
        <v>300000</v>
      </c>
      <c r="AA194" s="1">
        <v>185272.12</v>
      </c>
      <c r="AB194" s="1">
        <v>35516.03</v>
      </c>
      <c r="AC194" s="1">
        <v>7478.05</v>
      </c>
      <c r="AD194" s="1">
        <v>7478.05</v>
      </c>
      <c r="AE194" s="1">
        <v>7478.05</v>
      </c>
      <c r="AF194" s="32">
        <f t="shared" si="29"/>
        <v>14727.880000000005</v>
      </c>
      <c r="AG194" s="1">
        <v>0</v>
      </c>
      <c r="AH194" s="1">
        <v>0</v>
      </c>
      <c r="AI194" s="1">
        <v>0</v>
      </c>
      <c r="AJ194" s="1">
        <v>100000</v>
      </c>
      <c r="AK194" s="1">
        <v>-100000</v>
      </c>
      <c r="AL194" s="1">
        <v>300000</v>
      </c>
      <c r="AM194" s="1">
        <f t="shared" si="30"/>
        <v>100000</v>
      </c>
      <c r="AN194" s="1"/>
      <c r="AO194" s="1">
        <v>0</v>
      </c>
      <c r="AP194" s="1"/>
      <c r="AQ194" s="1"/>
      <c r="AR194" s="1">
        <f t="shared" ref="AR194:AR257" si="32">AO194+AP194+AQ194</f>
        <v>0</v>
      </c>
      <c r="AS194" s="1">
        <f t="shared" ref="AS194:AS257" si="33">Y194+AR194</f>
        <v>200000</v>
      </c>
      <c r="AT194" s="39">
        <f t="shared" ref="AT194:AT257" si="34">AS194-AA194</f>
        <v>14727.880000000005</v>
      </c>
      <c r="AU194" s="39"/>
      <c r="AV194" s="39">
        <f t="shared" si="25"/>
        <v>200000</v>
      </c>
      <c r="AW194" s="8" t="s">
        <v>682</v>
      </c>
      <c r="AX194" t="s">
        <v>604</v>
      </c>
    </row>
    <row r="195" spans="1:50" x14ac:dyDescent="0.25">
      <c r="A195" t="str">
        <f t="shared" si="31"/>
        <v>1.1-00-2409_24842026_2429110</v>
      </c>
      <c r="B195" t="s">
        <v>148</v>
      </c>
      <c r="C195" t="s">
        <v>149</v>
      </c>
      <c r="D195" t="s">
        <v>150</v>
      </c>
      <c r="E195" t="s">
        <v>908</v>
      </c>
      <c r="F195" t="s">
        <v>917</v>
      </c>
      <c r="G195" t="s">
        <v>151</v>
      </c>
      <c r="H195" t="s">
        <v>51</v>
      </c>
      <c r="I195" t="s">
        <v>52</v>
      </c>
      <c r="J195" t="s">
        <v>154</v>
      </c>
      <c r="K195" t="s">
        <v>155</v>
      </c>
      <c r="L195">
        <v>8</v>
      </c>
      <c r="M195" t="s">
        <v>156</v>
      </c>
      <c r="N195">
        <v>42</v>
      </c>
      <c r="O195" t="s">
        <v>162</v>
      </c>
      <c r="P195" t="s">
        <v>163</v>
      </c>
      <c r="Q195" t="s">
        <v>164</v>
      </c>
      <c r="R195" t="s">
        <v>902</v>
      </c>
      <c r="S195">
        <v>2000</v>
      </c>
      <c r="T195" t="s">
        <v>121</v>
      </c>
      <c r="U195">
        <v>2911</v>
      </c>
      <c r="V195" t="s">
        <v>171</v>
      </c>
      <c r="W195">
        <v>0</v>
      </c>
      <c r="X195" t="s">
        <v>46</v>
      </c>
      <c r="Y195" s="1">
        <v>0</v>
      </c>
      <c r="Z195" s="1">
        <v>150000</v>
      </c>
      <c r="AA195" s="1">
        <v>0</v>
      </c>
      <c r="AB195" s="1">
        <v>0</v>
      </c>
      <c r="AC195" s="1">
        <v>0</v>
      </c>
      <c r="AD195" s="1">
        <v>0</v>
      </c>
      <c r="AE195" s="1">
        <v>0</v>
      </c>
      <c r="AF195" s="32">
        <f t="shared" si="29"/>
        <v>0</v>
      </c>
      <c r="AG195" s="1">
        <v>0</v>
      </c>
      <c r="AH195" s="1">
        <v>0</v>
      </c>
      <c r="AI195" s="1">
        <v>0</v>
      </c>
      <c r="AJ195" s="1">
        <v>150000</v>
      </c>
      <c r="AK195" s="1">
        <v>-150000</v>
      </c>
      <c r="AL195" s="1">
        <v>150000</v>
      </c>
      <c r="AM195" s="1">
        <f t="shared" si="30"/>
        <v>150000</v>
      </c>
      <c r="AN195" s="1"/>
      <c r="AO195" s="1">
        <v>0</v>
      </c>
      <c r="AP195" s="1"/>
      <c r="AQ195" s="1"/>
      <c r="AR195" s="1">
        <f t="shared" si="32"/>
        <v>0</v>
      </c>
      <c r="AS195" s="1">
        <f t="shared" si="33"/>
        <v>0</v>
      </c>
      <c r="AT195" s="39">
        <f t="shared" si="34"/>
        <v>0</v>
      </c>
      <c r="AU195" s="39"/>
      <c r="AV195" s="39">
        <f t="shared" ref="AV195:AV258" si="35">AS195+AU195</f>
        <v>0</v>
      </c>
      <c r="AW195" s="8" t="s">
        <v>604</v>
      </c>
      <c r="AX195" t="s">
        <v>604</v>
      </c>
    </row>
    <row r="196" spans="1:50" x14ac:dyDescent="0.25">
      <c r="A196" t="str">
        <f t="shared" si="31"/>
        <v>1.1-00-2409_24343027_2429110</v>
      </c>
      <c r="B196" t="s">
        <v>148</v>
      </c>
      <c r="C196" t="s">
        <v>149</v>
      </c>
      <c r="D196" t="s">
        <v>34</v>
      </c>
      <c r="E196" t="s">
        <v>906</v>
      </c>
      <c r="F196" t="s">
        <v>909</v>
      </c>
      <c r="G196" t="s">
        <v>35</v>
      </c>
      <c r="H196" t="s">
        <v>51</v>
      </c>
      <c r="I196" t="s">
        <v>52</v>
      </c>
      <c r="J196" t="s">
        <v>154</v>
      </c>
      <c r="K196" t="s">
        <v>155</v>
      </c>
      <c r="L196">
        <v>3</v>
      </c>
      <c r="M196" t="s">
        <v>87</v>
      </c>
      <c r="N196">
        <v>43</v>
      </c>
      <c r="O196" t="s">
        <v>398</v>
      </c>
      <c r="P196" t="s">
        <v>399</v>
      </c>
      <c r="Q196" t="s">
        <v>400</v>
      </c>
      <c r="R196" t="s">
        <v>902</v>
      </c>
      <c r="S196">
        <v>2000</v>
      </c>
      <c r="T196" t="s">
        <v>121</v>
      </c>
      <c r="U196">
        <v>2911</v>
      </c>
      <c r="V196" t="s">
        <v>171</v>
      </c>
      <c r="W196">
        <v>0</v>
      </c>
      <c r="X196" t="s">
        <v>46</v>
      </c>
      <c r="Y196" s="1">
        <v>120000</v>
      </c>
      <c r="Z196" s="1">
        <v>70000</v>
      </c>
      <c r="AA196" s="1">
        <v>78880</v>
      </c>
      <c r="AB196" s="1">
        <v>0</v>
      </c>
      <c r="AC196" s="1">
        <v>0</v>
      </c>
      <c r="AD196" s="1">
        <v>0</v>
      </c>
      <c r="AE196" s="1">
        <v>0</v>
      </c>
      <c r="AF196" s="32">
        <f t="shared" si="29"/>
        <v>41120</v>
      </c>
      <c r="AG196" s="1">
        <v>0</v>
      </c>
      <c r="AH196" s="1">
        <v>50000</v>
      </c>
      <c r="AI196" s="1">
        <v>0</v>
      </c>
      <c r="AJ196" s="1">
        <v>0</v>
      </c>
      <c r="AK196" s="1">
        <v>50000</v>
      </c>
      <c r="AL196" s="1">
        <v>70000</v>
      </c>
      <c r="AM196" s="1">
        <f t="shared" si="30"/>
        <v>-50000</v>
      </c>
      <c r="AN196" s="1"/>
      <c r="AO196" s="1">
        <v>0</v>
      </c>
      <c r="AP196" s="1"/>
      <c r="AQ196" s="1"/>
      <c r="AR196" s="1">
        <f t="shared" si="32"/>
        <v>0</v>
      </c>
      <c r="AS196" s="1">
        <f t="shared" si="33"/>
        <v>120000</v>
      </c>
      <c r="AT196" s="39">
        <f t="shared" si="34"/>
        <v>41120</v>
      </c>
      <c r="AU196" s="39"/>
      <c r="AV196" s="39">
        <f t="shared" si="35"/>
        <v>120000</v>
      </c>
      <c r="AW196" s="8" t="s">
        <v>683</v>
      </c>
      <c r="AX196" t="s">
        <v>604</v>
      </c>
    </row>
    <row r="197" spans="1:50" x14ac:dyDescent="0.25">
      <c r="A197" t="str">
        <f t="shared" si="31"/>
        <v>1.1-00-2411_24649031_2429110</v>
      </c>
      <c r="B197" t="s">
        <v>148</v>
      </c>
      <c r="C197" t="s">
        <v>149</v>
      </c>
      <c r="D197" t="s">
        <v>92</v>
      </c>
      <c r="E197" t="s">
        <v>908</v>
      </c>
      <c r="F197" t="s">
        <v>918</v>
      </c>
      <c r="G197" t="s">
        <v>93</v>
      </c>
      <c r="H197" t="s">
        <v>51</v>
      </c>
      <c r="I197" t="s">
        <v>52</v>
      </c>
      <c r="J197" t="s">
        <v>94</v>
      </c>
      <c r="K197" t="s">
        <v>95</v>
      </c>
      <c r="L197">
        <v>6</v>
      </c>
      <c r="M197" t="s">
        <v>40</v>
      </c>
      <c r="N197">
        <v>49</v>
      </c>
      <c r="O197" t="s">
        <v>236</v>
      </c>
      <c r="P197" t="s">
        <v>97</v>
      </c>
      <c r="Q197" t="s">
        <v>98</v>
      </c>
      <c r="R197" t="s">
        <v>902</v>
      </c>
      <c r="S197">
        <v>2000</v>
      </c>
      <c r="T197" t="s">
        <v>121</v>
      </c>
      <c r="U197">
        <v>2911</v>
      </c>
      <c r="V197" t="s">
        <v>171</v>
      </c>
      <c r="W197">
        <v>0</v>
      </c>
      <c r="X197" t="s">
        <v>46</v>
      </c>
      <c r="Y197" s="1">
        <v>72519</v>
      </c>
      <c r="Z197" s="1">
        <v>44519</v>
      </c>
      <c r="AA197" s="1">
        <v>47681.919999999998</v>
      </c>
      <c r="AB197" s="1">
        <v>47681.919999999998</v>
      </c>
      <c r="AC197" s="1">
        <v>47681.919999999998</v>
      </c>
      <c r="AD197" s="1">
        <v>0</v>
      </c>
      <c r="AE197" s="1">
        <v>0</v>
      </c>
      <c r="AF197" s="32">
        <f t="shared" si="29"/>
        <v>24837.08</v>
      </c>
      <c r="AG197" s="1">
        <v>0</v>
      </c>
      <c r="AH197" s="1">
        <v>28000</v>
      </c>
      <c r="AI197" s="1">
        <v>0</v>
      </c>
      <c r="AJ197" s="1">
        <v>0</v>
      </c>
      <c r="AK197" s="1">
        <v>28000</v>
      </c>
      <c r="AL197" s="1">
        <v>44519</v>
      </c>
      <c r="AM197" s="1">
        <f t="shared" si="30"/>
        <v>-28000</v>
      </c>
      <c r="AN197" s="1"/>
      <c r="AO197" s="1">
        <v>0</v>
      </c>
      <c r="AP197" s="1"/>
      <c r="AQ197" s="1"/>
      <c r="AR197" s="1">
        <f t="shared" si="32"/>
        <v>0</v>
      </c>
      <c r="AS197" s="1">
        <f t="shared" si="33"/>
        <v>72519</v>
      </c>
      <c r="AT197" s="39">
        <f t="shared" si="34"/>
        <v>24837.08</v>
      </c>
      <c r="AU197" s="39"/>
      <c r="AV197" s="39">
        <f t="shared" si="35"/>
        <v>72519</v>
      </c>
      <c r="AW197" s="8" t="s">
        <v>684</v>
      </c>
      <c r="AX197" t="s">
        <v>604</v>
      </c>
    </row>
    <row r="198" spans="1:50" x14ac:dyDescent="0.25">
      <c r="A198" t="str">
        <f t="shared" si="31"/>
        <v>1.1-00-2417_24456037_2429110</v>
      </c>
      <c r="B198" t="s">
        <v>148</v>
      </c>
      <c r="C198" t="s">
        <v>149</v>
      </c>
      <c r="D198" t="s">
        <v>414</v>
      </c>
      <c r="E198" t="s">
        <v>907</v>
      </c>
      <c r="F198" t="s">
        <v>911</v>
      </c>
      <c r="G198" t="s">
        <v>415</v>
      </c>
      <c r="H198" t="s">
        <v>111</v>
      </c>
      <c r="I198" t="s">
        <v>112</v>
      </c>
      <c r="J198" t="s">
        <v>416</v>
      </c>
      <c r="K198" t="s">
        <v>417</v>
      </c>
      <c r="L198">
        <v>4</v>
      </c>
      <c r="M198" t="s">
        <v>291</v>
      </c>
      <c r="N198">
        <v>56</v>
      </c>
      <c r="O198" t="s">
        <v>418</v>
      </c>
      <c r="P198" t="s">
        <v>419</v>
      </c>
      <c r="Q198" t="s">
        <v>420</v>
      </c>
      <c r="R198" t="s">
        <v>902</v>
      </c>
      <c r="S198">
        <v>2000</v>
      </c>
      <c r="T198" t="s">
        <v>121</v>
      </c>
      <c r="U198">
        <v>2911</v>
      </c>
      <c r="V198" t="s">
        <v>171</v>
      </c>
      <c r="W198">
        <v>0</v>
      </c>
      <c r="X198" t="s">
        <v>46</v>
      </c>
      <c r="Y198" s="1">
        <v>20000</v>
      </c>
      <c r="Z198" s="1">
        <v>20000</v>
      </c>
      <c r="AA198" s="1">
        <v>15873.78</v>
      </c>
      <c r="AB198" s="1">
        <v>15873.78</v>
      </c>
      <c r="AC198" s="1">
        <v>3810.6</v>
      </c>
      <c r="AD198" s="1">
        <v>0</v>
      </c>
      <c r="AE198" s="1">
        <v>0</v>
      </c>
      <c r="AF198" s="32">
        <f t="shared" si="29"/>
        <v>4126.2199999999993</v>
      </c>
      <c r="AG198" s="1">
        <v>0</v>
      </c>
      <c r="AH198" s="1">
        <v>0</v>
      </c>
      <c r="AI198" s="1">
        <v>0</v>
      </c>
      <c r="AJ198" s="1">
        <v>0</v>
      </c>
      <c r="AK198" s="1">
        <v>0</v>
      </c>
      <c r="AL198" s="1">
        <v>20000</v>
      </c>
      <c r="AM198" s="1">
        <f t="shared" si="30"/>
        <v>0</v>
      </c>
      <c r="AN198" s="1"/>
      <c r="AO198" s="1">
        <v>0</v>
      </c>
      <c r="AP198" s="1"/>
      <c r="AQ198" s="1"/>
      <c r="AR198" s="1">
        <f t="shared" si="32"/>
        <v>0</v>
      </c>
      <c r="AS198" s="1">
        <f t="shared" si="33"/>
        <v>20000</v>
      </c>
      <c r="AT198" s="39">
        <f t="shared" si="34"/>
        <v>4126.2199999999993</v>
      </c>
      <c r="AU198" s="39"/>
      <c r="AV198" s="39">
        <f t="shared" si="35"/>
        <v>20000</v>
      </c>
      <c r="AW198" s="8" t="s">
        <v>685</v>
      </c>
      <c r="AX198" t="s">
        <v>604</v>
      </c>
    </row>
    <row r="199" spans="1:50" x14ac:dyDescent="0.25">
      <c r="A199" t="str">
        <f t="shared" si="31"/>
        <v>1.1-00-2402_24311009_2429210</v>
      </c>
      <c r="B199" t="s">
        <v>148</v>
      </c>
      <c r="C199" t="s">
        <v>149</v>
      </c>
      <c r="D199" t="s">
        <v>83</v>
      </c>
      <c r="E199" t="s">
        <v>906</v>
      </c>
      <c r="F199" t="s">
        <v>910</v>
      </c>
      <c r="G199" t="s">
        <v>84</v>
      </c>
      <c r="H199" t="s">
        <v>51</v>
      </c>
      <c r="I199" t="s">
        <v>52</v>
      </c>
      <c r="J199" t="s">
        <v>85</v>
      </c>
      <c r="K199" t="s">
        <v>86</v>
      </c>
      <c r="L199">
        <v>3</v>
      </c>
      <c r="M199" t="s">
        <v>87</v>
      </c>
      <c r="N199">
        <v>11</v>
      </c>
      <c r="O199" t="s">
        <v>224</v>
      </c>
      <c r="P199" t="s">
        <v>89</v>
      </c>
      <c r="Q199" t="s">
        <v>90</v>
      </c>
      <c r="R199" t="s">
        <v>902</v>
      </c>
      <c r="S199">
        <v>2000</v>
      </c>
      <c r="T199" t="s">
        <v>121</v>
      </c>
      <c r="U199">
        <v>2921</v>
      </c>
      <c r="V199" t="s">
        <v>229</v>
      </c>
      <c r="W199">
        <v>0</v>
      </c>
      <c r="X199" t="s">
        <v>46</v>
      </c>
      <c r="Y199" s="1">
        <v>1000</v>
      </c>
      <c r="Z199" s="1">
        <v>1000</v>
      </c>
      <c r="AA199" s="1">
        <v>0</v>
      </c>
      <c r="AB199" s="1">
        <v>0</v>
      </c>
      <c r="AC199" s="1">
        <v>0</v>
      </c>
      <c r="AD199" s="1">
        <v>0</v>
      </c>
      <c r="AE199" s="1">
        <v>0</v>
      </c>
      <c r="AF199" s="32">
        <f t="shared" si="29"/>
        <v>1000</v>
      </c>
      <c r="AG199" s="1">
        <v>0</v>
      </c>
      <c r="AH199" s="1">
        <v>0</v>
      </c>
      <c r="AI199" s="1">
        <v>0</v>
      </c>
      <c r="AJ199" s="1">
        <v>0</v>
      </c>
      <c r="AK199" s="1">
        <v>0</v>
      </c>
      <c r="AL199" s="1">
        <v>1000</v>
      </c>
      <c r="AM199" s="1">
        <f t="shared" si="30"/>
        <v>0</v>
      </c>
      <c r="AN199" s="1"/>
      <c r="AO199" s="1">
        <v>0</v>
      </c>
      <c r="AP199" s="1"/>
      <c r="AQ199" s="1"/>
      <c r="AR199" s="1">
        <f t="shared" si="32"/>
        <v>0</v>
      </c>
      <c r="AS199" s="1">
        <f t="shared" si="33"/>
        <v>1000</v>
      </c>
      <c r="AT199" s="39">
        <f t="shared" si="34"/>
        <v>1000</v>
      </c>
      <c r="AU199" s="39"/>
      <c r="AV199" s="39">
        <f t="shared" si="35"/>
        <v>1000</v>
      </c>
      <c r="AW199" s="8" t="s">
        <v>640</v>
      </c>
      <c r="AX199" t="s">
        <v>604</v>
      </c>
    </row>
    <row r="200" spans="1:50" x14ac:dyDescent="0.25">
      <c r="A200" t="str">
        <f t="shared" si="31"/>
        <v>1.1-00-2402_24114010_2429210</v>
      </c>
      <c r="B200" t="s">
        <v>148</v>
      </c>
      <c r="C200" t="s">
        <v>149</v>
      </c>
      <c r="D200" t="s">
        <v>34</v>
      </c>
      <c r="E200" t="s">
        <v>906</v>
      </c>
      <c r="F200" t="s">
        <v>909</v>
      </c>
      <c r="G200" t="s">
        <v>35</v>
      </c>
      <c r="H200" t="s">
        <v>152</v>
      </c>
      <c r="I200" t="s">
        <v>153</v>
      </c>
      <c r="J200" t="s">
        <v>85</v>
      </c>
      <c r="K200" t="s">
        <v>86</v>
      </c>
      <c r="L200">
        <v>1</v>
      </c>
      <c r="M200" t="s">
        <v>190</v>
      </c>
      <c r="N200">
        <v>14</v>
      </c>
      <c r="O200" t="s">
        <v>345</v>
      </c>
      <c r="P200" t="s">
        <v>199</v>
      </c>
      <c r="Q200" s="17" t="s">
        <v>599</v>
      </c>
      <c r="R200" t="s">
        <v>902</v>
      </c>
      <c r="S200">
        <v>2000</v>
      </c>
      <c r="T200" t="s">
        <v>121</v>
      </c>
      <c r="U200">
        <v>2921</v>
      </c>
      <c r="V200" t="s">
        <v>229</v>
      </c>
      <c r="W200">
        <v>0</v>
      </c>
      <c r="X200" t="s">
        <v>46</v>
      </c>
      <c r="Y200" s="1">
        <v>0</v>
      </c>
      <c r="Z200" s="1">
        <v>50000</v>
      </c>
      <c r="AA200" s="1">
        <v>0</v>
      </c>
      <c r="AB200" s="1">
        <v>0</v>
      </c>
      <c r="AC200" s="1">
        <v>0</v>
      </c>
      <c r="AD200" s="1">
        <v>0</v>
      </c>
      <c r="AE200" s="1">
        <v>0</v>
      </c>
      <c r="AF200" s="32">
        <f t="shared" si="29"/>
        <v>0</v>
      </c>
      <c r="AG200" s="1">
        <v>0</v>
      </c>
      <c r="AH200" s="1">
        <v>0</v>
      </c>
      <c r="AI200" s="1">
        <v>0</v>
      </c>
      <c r="AJ200" s="1">
        <v>50000</v>
      </c>
      <c r="AK200" s="1">
        <v>-50000</v>
      </c>
      <c r="AL200" s="1">
        <v>50000</v>
      </c>
      <c r="AM200" s="1">
        <f t="shared" si="30"/>
        <v>50000</v>
      </c>
      <c r="AN200" s="1"/>
      <c r="AO200" s="1">
        <v>0</v>
      </c>
      <c r="AP200" s="1"/>
      <c r="AQ200" s="1"/>
      <c r="AR200" s="1">
        <f t="shared" si="32"/>
        <v>0</v>
      </c>
      <c r="AS200" s="1">
        <f t="shared" si="33"/>
        <v>0</v>
      </c>
      <c r="AT200" s="39">
        <f t="shared" si="34"/>
        <v>0</v>
      </c>
      <c r="AU200" s="39"/>
      <c r="AV200" s="39">
        <f t="shared" si="35"/>
        <v>0</v>
      </c>
      <c r="AW200" s="8" t="s">
        <v>686</v>
      </c>
      <c r="AX200" t="s">
        <v>604</v>
      </c>
    </row>
    <row r="201" spans="1:50" x14ac:dyDescent="0.25">
      <c r="A201" t="str">
        <f t="shared" si="31"/>
        <v>1.1-00-2404_24618012_2429210</v>
      </c>
      <c r="B201" t="s">
        <v>148</v>
      </c>
      <c r="C201" t="s">
        <v>149</v>
      </c>
      <c r="D201" t="s">
        <v>34</v>
      </c>
      <c r="E201" t="s">
        <v>906</v>
      </c>
      <c r="F201" t="s">
        <v>909</v>
      </c>
      <c r="G201" t="s">
        <v>35</v>
      </c>
      <c r="H201" t="s">
        <v>36</v>
      </c>
      <c r="I201" t="s">
        <v>37</v>
      </c>
      <c r="J201" t="s">
        <v>38</v>
      </c>
      <c r="K201" t="s">
        <v>39</v>
      </c>
      <c r="L201">
        <v>6</v>
      </c>
      <c r="M201" t="s">
        <v>40</v>
      </c>
      <c r="N201">
        <v>18</v>
      </c>
      <c r="O201" t="s">
        <v>319</v>
      </c>
      <c r="P201" t="s">
        <v>320</v>
      </c>
      <c r="Q201" t="s">
        <v>321</v>
      </c>
      <c r="R201" t="s">
        <v>902</v>
      </c>
      <c r="S201">
        <v>2000</v>
      </c>
      <c r="T201" t="s">
        <v>121</v>
      </c>
      <c r="U201">
        <v>2921</v>
      </c>
      <c r="V201" t="s">
        <v>229</v>
      </c>
      <c r="W201">
        <v>0</v>
      </c>
      <c r="X201" t="s">
        <v>46</v>
      </c>
      <c r="Y201" s="1">
        <v>953</v>
      </c>
      <c r="Z201" s="1">
        <v>0</v>
      </c>
      <c r="AA201" s="1">
        <v>952.82</v>
      </c>
      <c r="AB201" s="1">
        <v>952.82</v>
      </c>
      <c r="AC201" s="1">
        <v>952.82</v>
      </c>
      <c r="AD201" s="1">
        <v>952.82</v>
      </c>
      <c r="AE201" s="1">
        <v>952.82</v>
      </c>
      <c r="AF201" s="32">
        <f t="shared" si="29"/>
        <v>0.17999999999994998</v>
      </c>
      <c r="AG201" s="1">
        <v>0</v>
      </c>
      <c r="AH201" s="1">
        <v>1500</v>
      </c>
      <c r="AI201" s="1">
        <v>0</v>
      </c>
      <c r="AJ201" s="1">
        <v>547</v>
      </c>
      <c r="AK201" s="1">
        <v>953</v>
      </c>
      <c r="AL201" s="1">
        <v>0</v>
      </c>
      <c r="AM201" s="1">
        <f t="shared" si="30"/>
        <v>-953</v>
      </c>
      <c r="AN201" s="1"/>
      <c r="AO201" s="1">
        <v>0</v>
      </c>
      <c r="AP201" s="1"/>
      <c r="AQ201" s="1"/>
      <c r="AR201" s="1">
        <f t="shared" si="32"/>
        <v>0</v>
      </c>
      <c r="AS201" s="1">
        <f t="shared" si="33"/>
        <v>953</v>
      </c>
      <c r="AT201" s="39">
        <f t="shared" si="34"/>
        <v>0.17999999999994998</v>
      </c>
      <c r="AU201" s="39"/>
      <c r="AV201" s="39">
        <f t="shared" si="35"/>
        <v>953</v>
      </c>
      <c r="AW201" s="8" t="s">
        <v>604</v>
      </c>
      <c r="AX201" t="s">
        <v>604</v>
      </c>
    </row>
    <row r="202" spans="1:50" x14ac:dyDescent="0.25">
      <c r="A202" t="str">
        <f t="shared" si="31"/>
        <v>1.1-00-2405_24621015_2429210</v>
      </c>
      <c r="B202" t="s">
        <v>148</v>
      </c>
      <c r="C202" t="s">
        <v>149</v>
      </c>
      <c r="D202" t="s">
        <v>34</v>
      </c>
      <c r="E202" t="s">
        <v>906</v>
      </c>
      <c r="F202" t="s">
        <v>909</v>
      </c>
      <c r="G202" t="s">
        <v>35</v>
      </c>
      <c r="H202" t="s">
        <v>51</v>
      </c>
      <c r="I202" t="s">
        <v>52</v>
      </c>
      <c r="J202" t="s">
        <v>53</v>
      </c>
      <c r="K202" t="s">
        <v>54</v>
      </c>
      <c r="L202">
        <v>6</v>
      </c>
      <c r="M202" t="s">
        <v>40</v>
      </c>
      <c r="N202">
        <v>21</v>
      </c>
      <c r="O202" t="s">
        <v>55</v>
      </c>
      <c r="P202" t="s">
        <v>56</v>
      </c>
      <c r="Q202" t="s">
        <v>57</v>
      </c>
      <c r="R202" t="s">
        <v>902</v>
      </c>
      <c r="S202">
        <v>2000</v>
      </c>
      <c r="T202" t="s">
        <v>121</v>
      </c>
      <c r="U202">
        <v>2921</v>
      </c>
      <c r="V202" t="s">
        <v>229</v>
      </c>
      <c r="W202">
        <v>0</v>
      </c>
      <c r="X202" t="s">
        <v>46</v>
      </c>
      <c r="Y202" s="1">
        <v>45000</v>
      </c>
      <c r="Z202" s="1">
        <v>45000</v>
      </c>
      <c r="AA202" s="1">
        <v>24165.279999999999</v>
      </c>
      <c r="AB202" s="1">
        <v>24165.279999999999</v>
      </c>
      <c r="AC202" s="1">
        <v>24165.279999999999</v>
      </c>
      <c r="AD202" s="1">
        <v>24165.279999999999</v>
      </c>
      <c r="AE202" s="1">
        <v>24165.279999999999</v>
      </c>
      <c r="AF202" s="32">
        <f t="shared" si="29"/>
        <v>20834.72</v>
      </c>
      <c r="AG202" s="1">
        <v>0</v>
      </c>
      <c r="AH202" s="1">
        <v>0</v>
      </c>
      <c r="AI202" s="1">
        <v>0</v>
      </c>
      <c r="AJ202" s="1">
        <v>0</v>
      </c>
      <c r="AK202" s="1">
        <v>0</v>
      </c>
      <c r="AL202" s="1">
        <v>45000</v>
      </c>
      <c r="AM202" s="1">
        <f t="shared" si="30"/>
        <v>0</v>
      </c>
      <c r="AN202" s="1"/>
      <c r="AO202" s="1">
        <v>0</v>
      </c>
      <c r="AP202" s="1"/>
      <c r="AQ202" s="1"/>
      <c r="AR202" s="1">
        <f t="shared" si="32"/>
        <v>0</v>
      </c>
      <c r="AS202" s="1">
        <f t="shared" si="33"/>
        <v>45000</v>
      </c>
      <c r="AT202" s="39">
        <f t="shared" si="34"/>
        <v>20834.72</v>
      </c>
      <c r="AU202" s="39"/>
      <c r="AV202" s="39">
        <f t="shared" si="35"/>
        <v>45000</v>
      </c>
      <c r="AW202" s="8" t="s">
        <v>604</v>
      </c>
      <c r="AX202" t="s">
        <v>604</v>
      </c>
    </row>
    <row r="203" spans="1:50" x14ac:dyDescent="0.25">
      <c r="A203" t="str">
        <f t="shared" si="31"/>
        <v>1.1-00-2404_24618012_2429310</v>
      </c>
      <c r="B203" t="s">
        <v>148</v>
      </c>
      <c r="C203" t="s">
        <v>149</v>
      </c>
      <c r="D203" t="s">
        <v>34</v>
      </c>
      <c r="E203" t="s">
        <v>906</v>
      </c>
      <c r="F203" t="s">
        <v>909</v>
      </c>
      <c r="G203" t="s">
        <v>35</v>
      </c>
      <c r="H203" t="s">
        <v>36</v>
      </c>
      <c r="I203" t="s">
        <v>37</v>
      </c>
      <c r="J203" t="s">
        <v>38</v>
      </c>
      <c r="K203" t="s">
        <v>39</v>
      </c>
      <c r="L203">
        <v>6</v>
      </c>
      <c r="M203" t="s">
        <v>40</v>
      </c>
      <c r="N203">
        <v>18</v>
      </c>
      <c r="O203" t="s">
        <v>319</v>
      </c>
      <c r="P203" t="s">
        <v>320</v>
      </c>
      <c r="Q203" t="s">
        <v>321</v>
      </c>
      <c r="R203" t="s">
        <v>902</v>
      </c>
      <c r="S203">
        <v>2000</v>
      </c>
      <c r="T203" t="s">
        <v>121</v>
      </c>
      <c r="U203">
        <v>2931</v>
      </c>
      <c r="V203" t="s">
        <v>322</v>
      </c>
      <c r="W203">
        <v>0</v>
      </c>
      <c r="X203" t="s">
        <v>46</v>
      </c>
      <c r="Y203" s="1">
        <v>2622</v>
      </c>
      <c r="Z203" s="1">
        <v>0</v>
      </c>
      <c r="AA203" s="1">
        <v>0</v>
      </c>
      <c r="AB203" s="1">
        <v>0</v>
      </c>
      <c r="AC203" s="1">
        <v>0</v>
      </c>
      <c r="AD203" s="1">
        <v>0</v>
      </c>
      <c r="AE203" s="1">
        <v>0</v>
      </c>
      <c r="AF203" s="32">
        <f t="shared" si="29"/>
        <v>2622</v>
      </c>
      <c r="AG203" s="1">
        <v>0</v>
      </c>
      <c r="AH203" s="1">
        <v>5000</v>
      </c>
      <c r="AI203" s="1">
        <v>0</v>
      </c>
      <c r="AJ203" s="1">
        <v>2378</v>
      </c>
      <c r="AK203" s="1">
        <v>2622</v>
      </c>
      <c r="AL203" s="1">
        <v>0</v>
      </c>
      <c r="AM203" s="1">
        <f t="shared" si="30"/>
        <v>-2622</v>
      </c>
      <c r="AN203" s="1"/>
      <c r="AO203" s="1">
        <v>0</v>
      </c>
      <c r="AP203" s="1">
        <v>30000</v>
      </c>
      <c r="AQ203" s="1"/>
      <c r="AR203" s="1">
        <f t="shared" si="32"/>
        <v>30000</v>
      </c>
      <c r="AS203" s="1">
        <f t="shared" si="33"/>
        <v>32622</v>
      </c>
      <c r="AT203" s="39">
        <f t="shared" si="34"/>
        <v>32622</v>
      </c>
      <c r="AU203" s="39"/>
      <c r="AV203" s="39">
        <f t="shared" si="35"/>
        <v>32622</v>
      </c>
      <c r="AW203" s="8" t="s">
        <v>604</v>
      </c>
      <c r="AX203" t="s">
        <v>604</v>
      </c>
    </row>
    <row r="204" spans="1:50" x14ac:dyDescent="0.25">
      <c r="A204" t="str">
        <f t="shared" si="31"/>
        <v>1.1-00-2404_24618012_2429410</v>
      </c>
      <c r="B204" t="s">
        <v>148</v>
      </c>
      <c r="C204" t="s">
        <v>149</v>
      </c>
      <c r="D204" t="s">
        <v>34</v>
      </c>
      <c r="E204" t="s">
        <v>906</v>
      </c>
      <c r="F204" t="s">
        <v>909</v>
      </c>
      <c r="G204" t="s">
        <v>35</v>
      </c>
      <c r="H204" t="s">
        <v>36</v>
      </c>
      <c r="I204" t="s">
        <v>37</v>
      </c>
      <c r="J204" t="s">
        <v>38</v>
      </c>
      <c r="K204" t="s">
        <v>39</v>
      </c>
      <c r="L204">
        <v>6</v>
      </c>
      <c r="M204" t="s">
        <v>40</v>
      </c>
      <c r="N204">
        <v>18</v>
      </c>
      <c r="O204" t="s">
        <v>319</v>
      </c>
      <c r="P204" t="s">
        <v>320</v>
      </c>
      <c r="Q204" t="s">
        <v>321</v>
      </c>
      <c r="R204" t="s">
        <v>902</v>
      </c>
      <c r="S204">
        <v>2000</v>
      </c>
      <c r="T204" t="s">
        <v>121</v>
      </c>
      <c r="U204">
        <v>2941</v>
      </c>
      <c r="V204" t="s">
        <v>238</v>
      </c>
      <c r="W204" s="34" t="s">
        <v>826</v>
      </c>
      <c r="X204" t="s">
        <v>46</v>
      </c>
      <c r="Y204" s="1">
        <v>0</v>
      </c>
      <c r="Z204" s="1">
        <v>0</v>
      </c>
      <c r="AA204" s="1">
        <v>0</v>
      </c>
      <c r="AB204" s="1">
        <v>0</v>
      </c>
      <c r="AC204" s="1">
        <v>0</v>
      </c>
      <c r="AD204" s="1">
        <v>0</v>
      </c>
      <c r="AE204" s="1">
        <v>0</v>
      </c>
      <c r="AF204" s="32">
        <f t="shared" si="29"/>
        <v>0</v>
      </c>
      <c r="AG204" s="1">
        <v>0</v>
      </c>
      <c r="AH204" s="1">
        <v>0</v>
      </c>
      <c r="AI204" s="1">
        <v>0</v>
      </c>
      <c r="AJ204" s="1">
        <v>0</v>
      </c>
      <c r="AK204" s="1">
        <v>0</v>
      </c>
      <c r="AL204" s="1">
        <v>200</v>
      </c>
      <c r="AM204" s="1">
        <f t="shared" si="30"/>
        <v>200</v>
      </c>
      <c r="AN204" s="1"/>
      <c r="AO204" s="1">
        <v>0</v>
      </c>
      <c r="AP204" s="1">
        <v>600</v>
      </c>
      <c r="AQ204" s="1"/>
      <c r="AR204" s="1">
        <f t="shared" si="32"/>
        <v>600</v>
      </c>
      <c r="AS204" s="1">
        <f t="shared" si="33"/>
        <v>600</v>
      </c>
      <c r="AT204" s="39">
        <f t="shared" si="34"/>
        <v>600</v>
      </c>
      <c r="AU204" s="39"/>
      <c r="AV204" s="39">
        <f t="shared" si="35"/>
        <v>600</v>
      </c>
      <c r="AW204" s="8" t="s">
        <v>604</v>
      </c>
      <c r="AX204" t="s">
        <v>604</v>
      </c>
    </row>
    <row r="205" spans="1:50" x14ac:dyDescent="0.25">
      <c r="A205" t="str">
        <f t="shared" si="31"/>
        <v>1.1-00-2405_24621015_2429410</v>
      </c>
      <c r="B205" t="s">
        <v>148</v>
      </c>
      <c r="C205" t="s">
        <v>149</v>
      </c>
      <c r="D205" t="s">
        <v>34</v>
      </c>
      <c r="E205" t="s">
        <v>906</v>
      </c>
      <c r="F205" t="s">
        <v>909</v>
      </c>
      <c r="G205" t="s">
        <v>35</v>
      </c>
      <c r="H205" t="s">
        <v>51</v>
      </c>
      <c r="I205" t="s">
        <v>52</v>
      </c>
      <c r="J205" t="s">
        <v>53</v>
      </c>
      <c r="K205" t="s">
        <v>54</v>
      </c>
      <c r="L205">
        <v>6</v>
      </c>
      <c r="M205" t="s">
        <v>40</v>
      </c>
      <c r="N205">
        <v>21</v>
      </c>
      <c r="O205" t="s">
        <v>55</v>
      </c>
      <c r="P205" t="s">
        <v>56</v>
      </c>
      <c r="Q205" t="s">
        <v>57</v>
      </c>
      <c r="R205" t="s">
        <v>902</v>
      </c>
      <c r="S205">
        <v>2000</v>
      </c>
      <c r="T205" t="s">
        <v>121</v>
      </c>
      <c r="U205">
        <v>2941</v>
      </c>
      <c r="V205" t="s">
        <v>238</v>
      </c>
      <c r="W205">
        <v>0</v>
      </c>
      <c r="X205" t="s">
        <v>46</v>
      </c>
      <c r="Y205" s="1">
        <v>1050</v>
      </c>
      <c r="Z205" s="1">
        <v>0</v>
      </c>
      <c r="AA205" s="1">
        <v>1040</v>
      </c>
      <c r="AB205" s="1">
        <v>1040</v>
      </c>
      <c r="AC205" s="1">
        <v>1040</v>
      </c>
      <c r="AD205" s="1">
        <v>1040</v>
      </c>
      <c r="AE205" s="1">
        <v>1040</v>
      </c>
      <c r="AF205" s="32">
        <f t="shared" si="29"/>
        <v>10</v>
      </c>
      <c r="AG205" s="1">
        <v>0</v>
      </c>
      <c r="AH205" s="1">
        <v>1050</v>
      </c>
      <c r="AI205" s="1">
        <v>0</v>
      </c>
      <c r="AJ205" s="1">
        <v>0</v>
      </c>
      <c r="AK205" s="1">
        <v>1050</v>
      </c>
      <c r="AL205" s="1">
        <v>0</v>
      </c>
      <c r="AM205" s="1">
        <f t="shared" si="30"/>
        <v>-1050</v>
      </c>
      <c r="AN205" s="1"/>
      <c r="AO205" s="1">
        <v>0</v>
      </c>
      <c r="AP205" s="1"/>
      <c r="AQ205" s="1"/>
      <c r="AR205" s="1">
        <f t="shared" si="32"/>
        <v>0</v>
      </c>
      <c r="AS205" s="1">
        <f t="shared" si="33"/>
        <v>1050</v>
      </c>
      <c r="AT205" s="39">
        <f t="shared" si="34"/>
        <v>10</v>
      </c>
      <c r="AU205" s="39"/>
      <c r="AV205" s="39">
        <f t="shared" si="35"/>
        <v>1050</v>
      </c>
      <c r="AW205" s="8" t="s">
        <v>604</v>
      </c>
      <c r="AX205" t="s">
        <v>604</v>
      </c>
    </row>
    <row r="206" spans="1:50" x14ac:dyDescent="0.25">
      <c r="A206" t="str">
        <f t="shared" si="31"/>
        <v>1.1-00-2411_24649031_2429410</v>
      </c>
      <c r="B206" t="s">
        <v>148</v>
      </c>
      <c r="C206" t="s">
        <v>149</v>
      </c>
      <c r="D206" t="s">
        <v>92</v>
      </c>
      <c r="E206" t="s">
        <v>908</v>
      </c>
      <c r="F206" t="s">
        <v>918</v>
      </c>
      <c r="G206" t="s">
        <v>93</v>
      </c>
      <c r="H206" t="s">
        <v>51</v>
      </c>
      <c r="I206" t="s">
        <v>52</v>
      </c>
      <c r="J206" t="s">
        <v>94</v>
      </c>
      <c r="K206" t="s">
        <v>95</v>
      </c>
      <c r="L206">
        <v>6</v>
      </c>
      <c r="M206" t="s">
        <v>40</v>
      </c>
      <c r="N206">
        <v>49</v>
      </c>
      <c r="O206" t="s">
        <v>236</v>
      </c>
      <c r="P206" t="s">
        <v>97</v>
      </c>
      <c r="Q206" t="s">
        <v>98</v>
      </c>
      <c r="R206" t="s">
        <v>902</v>
      </c>
      <c r="S206">
        <v>2000</v>
      </c>
      <c r="T206" t="s">
        <v>121</v>
      </c>
      <c r="U206">
        <v>2941</v>
      </c>
      <c r="V206" t="s">
        <v>238</v>
      </c>
      <c r="W206">
        <v>0</v>
      </c>
      <c r="X206" t="s">
        <v>46</v>
      </c>
      <c r="Y206" s="1">
        <v>1099000</v>
      </c>
      <c r="Z206" s="1">
        <v>1137000</v>
      </c>
      <c r="AA206" s="1">
        <v>500341.36</v>
      </c>
      <c r="AB206" s="1">
        <v>495469.36</v>
      </c>
      <c r="AC206" s="1">
        <v>443139.44</v>
      </c>
      <c r="AD206" s="1">
        <v>313911.26</v>
      </c>
      <c r="AE206" s="1">
        <v>313911.26</v>
      </c>
      <c r="AF206" s="32">
        <f t="shared" si="29"/>
        <v>598658.64</v>
      </c>
      <c r="AG206" s="1">
        <v>0</v>
      </c>
      <c r="AH206" s="1">
        <v>0</v>
      </c>
      <c r="AI206" s="1">
        <v>0</v>
      </c>
      <c r="AJ206" s="1">
        <v>28000</v>
      </c>
      <c r="AK206" s="1">
        <v>-28000</v>
      </c>
      <c r="AL206" s="1">
        <v>1137000</v>
      </c>
      <c r="AM206" s="1">
        <f t="shared" si="30"/>
        <v>38000</v>
      </c>
      <c r="AN206" s="1"/>
      <c r="AO206" s="1">
        <v>0</v>
      </c>
      <c r="AP206" s="1"/>
      <c r="AQ206" s="1"/>
      <c r="AR206" s="1">
        <f t="shared" si="32"/>
        <v>0</v>
      </c>
      <c r="AS206" s="1">
        <f t="shared" si="33"/>
        <v>1099000</v>
      </c>
      <c r="AT206" s="39">
        <f t="shared" si="34"/>
        <v>598658.64</v>
      </c>
      <c r="AU206" s="39"/>
      <c r="AV206" s="39">
        <f t="shared" si="35"/>
        <v>1099000</v>
      </c>
      <c r="AW206" s="8" t="s">
        <v>687</v>
      </c>
      <c r="AX206" t="s">
        <v>604</v>
      </c>
    </row>
    <row r="207" spans="1:50" x14ac:dyDescent="0.25">
      <c r="A207" t="str">
        <f t="shared" si="31"/>
        <v>1.1-00-2404_24618012_2429610</v>
      </c>
      <c r="B207" t="s">
        <v>148</v>
      </c>
      <c r="C207" t="s">
        <v>149</v>
      </c>
      <c r="D207" t="s">
        <v>34</v>
      </c>
      <c r="E207" t="s">
        <v>906</v>
      </c>
      <c r="F207" t="s">
        <v>909</v>
      </c>
      <c r="G207" t="s">
        <v>35</v>
      </c>
      <c r="H207" t="s">
        <v>36</v>
      </c>
      <c r="I207" t="s">
        <v>37</v>
      </c>
      <c r="J207" t="s">
        <v>38</v>
      </c>
      <c r="K207" t="s">
        <v>39</v>
      </c>
      <c r="L207">
        <v>6</v>
      </c>
      <c r="M207" t="s">
        <v>40</v>
      </c>
      <c r="N207">
        <v>18</v>
      </c>
      <c r="O207" t="s">
        <v>319</v>
      </c>
      <c r="P207" t="s">
        <v>320</v>
      </c>
      <c r="Q207" t="s">
        <v>321</v>
      </c>
      <c r="R207" t="s">
        <v>902</v>
      </c>
      <c r="S207">
        <v>2000</v>
      </c>
      <c r="T207" t="s">
        <v>121</v>
      </c>
      <c r="U207">
        <v>2961</v>
      </c>
      <c r="V207" t="s">
        <v>230</v>
      </c>
      <c r="W207">
        <v>0</v>
      </c>
      <c r="X207" t="s">
        <v>46</v>
      </c>
      <c r="Y207" s="1">
        <v>0</v>
      </c>
      <c r="Z207" s="1">
        <v>0</v>
      </c>
      <c r="AA207" s="1">
        <v>0</v>
      </c>
      <c r="AB207" s="1">
        <v>0</v>
      </c>
      <c r="AC207" s="1">
        <v>0</v>
      </c>
      <c r="AD207" s="1">
        <v>0</v>
      </c>
      <c r="AE207" s="1">
        <v>0</v>
      </c>
      <c r="AF207" s="32">
        <f t="shared" ref="AF207:AF232" si="36">Y207-AA207</f>
        <v>0</v>
      </c>
      <c r="AG207" s="1">
        <v>0</v>
      </c>
      <c r="AH207" s="1">
        <v>0</v>
      </c>
      <c r="AI207" s="1">
        <v>0</v>
      </c>
      <c r="AJ207" s="1">
        <v>0</v>
      </c>
      <c r="AK207" s="1">
        <v>0</v>
      </c>
      <c r="AL207" s="1">
        <v>0</v>
      </c>
      <c r="AM207" s="1">
        <f t="shared" si="30"/>
        <v>0</v>
      </c>
      <c r="AN207" s="1"/>
      <c r="AO207" s="1">
        <v>0</v>
      </c>
      <c r="AP207" s="1"/>
      <c r="AQ207" s="1"/>
      <c r="AR207" s="1">
        <f t="shared" si="32"/>
        <v>0</v>
      </c>
      <c r="AS207" s="1">
        <f t="shared" si="33"/>
        <v>0</v>
      </c>
      <c r="AT207" s="39">
        <f t="shared" si="34"/>
        <v>0</v>
      </c>
      <c r="AU207" s="39"/>
      <c r="AV207" s="39">
        <f t="shared" si="35"/>
        <v>0</v>
      </c>
      <c r="AW207" s="8" t="s">
        <v>604</v>
      </c>
      <c r="AX207" t="s">
        <v>604</v>
      </c>
    </row>
    <row r="208" spans="1:50" x14ac:dyDescent="0.25">
      <c r="A208" t="str">
        <f t="shared" si="31"/>
        <v>1.1-00-2402_24311009_2429610</v>
      </c>
      <c r="B208" t="s">
        <v>148</v>
      </c>
      <c r="C208" t="s">
        <v>149</v>
      </c>
      <c r="D208" t="s">
        <v>83</v>
      </c>
      <c r="E208" t="s">
        <v>906</v>
      </c>
      <c r="F208" t="s">
        <v>910</v>
      </c>
      <c r="G208" t="s">
        <v>84</v>
      </c>
      <c r="H208" t="s">
        <v>51</v>
      </c>
      <c r="I208" t="s">
        <v>52</v>
      </c>
      <c r="J208" t="s">
        <v>85</v>
      </c>
      <c r="K208" t="s">
        <v>86</v>
      </c>
      <c r="L208">
        <v>3</v>
      </c>
      <c r="M208" t="s">
        <v>87</v>
      </c>
      <c r="N208">
        <v>11</v>
      </c>
      <c r="O208" t="s">
        <v>224</v>
      </c>
      <c r="P208" t="s">
        <v>89</v>
      </c>
      <c r="Q208" t="s">
        <v>90</v>
      </c>
      <c r="R208" t="s">
        <v>902</v>
      </c>
      <c r="S208">
        <v>2000</v>
      </c>
      <c r="T208" t="s">
        <v>121</v>
      </c>
      <c r="U208">
        <v>2961</v>
      </c>
      <c r="V208" t="s">
        <v>230</v>
      </c>
      <c r="W208">
        <v>0</v>
      </c>
      <c r="X208" t="s">
        <v>46</v>
      </c>
      <c r="Y208" s="1">
        <v>30000</v>
      </c>
      <c r="Z208" s="1">
        <v>0</v>
      </c>
      <c r="AA208" s="1">
        <v>6461.2</v>
      </c>
      <c r="AB208" s="1">
        <v>6461.2</v>
      </c>
      <c r="AC208" s="1">
        <v>6461.2</v>
      </c>
      <c r="AD208" s="1">
        <v>6461.2</v>
      </c>
      <c r="AE208" s="1">
        <v>6461.2</v>
      </c>
      <c r="AF208" s="32">
        <f t="shared" si="36"/>
        <v>23538.799999999999</v>
      </c>
      <c r="AG208" s="1">
        <v>0</v>
      </c>
      <c r="AH208" s="1">
        <v>30000</v>
      </c>
      <c r="AI208" s="1">
        <v>0</v>
      </c>
      <c r="AJ208" s="1">
        <v>0</v>
      </c>
      <c r="AK208" s="1">
        <v>30000</v>
      </c>
      <c r="AL208" s="1">
        <v>50000</v>
      </c>
      <c r="AM208" s="1">
        <f t="shared" si="30"/>
        <v>20000</v>
      </c>
      <c r="AN208" s="1"/>
      <c r="AO208" s="1">
        <v>0</v>
      </c>
      <c r="AP208" s="1">
        <v>20000</v>
      </c>
      <c r="AQ208" s="1"/>
      <c r="AR208" s="1">
        <f t="shared" si="32"/>
        <v>20000</v>
      </c>
      <c r="AS208" s="1">
        <f t="shared" si="33"/>
        <v>50000</v>
      </c>
      <c r="AT208" s="39">
        <f t="shared" si="34"/>
        <v>43538.8</v>
      </c>
      <c r="AU208" s="39"/>
      <c r="AV208" s="39">
        <f t="shared" si="35"/>
        <v>50000</v>
      </c>
      <c r="AW208" s="8" t="s">
        <v>688</v>
      </c>
      <c r="AX208" t="s">
        <v>604</v>
      </c>
    </row>
    <row r="209" spans="1:50" x14ac:dyDescent="0.25">
      <c r="A209" t="str">
        <f t="shared" si="31"/>
        <v>1.1-00-2405_24621015_2429610</v>
      </c>
      <c r="B209" t="s">
        <v>148</v>
      </c>
      <c r="C209" t="s">
        <v>149</v>
      </c>
      <c r="D209" t="s">
        <v>34</v>
      </c>
      <c r="E209" t="s">
        <v>906</v>
      </c>
      <c r="F209" t="s">
        <v>909</v>
      </c>
      <c r="G209" t="s">
        <v>35</v>
      </c>
      <c r="H209" t="s">
        <v>51</v>
      </c>
      <c r="I209" t="s">
        <v>52</v>
      </c>
      <c r="J209" t="s">
        <v>53</v>
      </c>
      <c r="K209" t="s">
        <v>54</v>
      </c>
      <c r="L209">
        <v>6</v>
      </c>
      <c r="M209" t="s">
        <v>40</v>
      </c>
      <c r="N209">
        <v>21</v>
      </c>
      <c r="O209" t="s">
        <v>55</v>
      </c>
      <c r="P209" t="s">
        <v>56</v>
      </c>
      <c r="Q209" t="s">
        <v>57</v>
      </c>
      <c r="R209" t="s">
        <v>902</v>
      </c>
      <c r="S209">
        <v>2000</v>
      </c>
      <c r="T209" t="s">
        <v>121</v>
      </c>
      <c r="U209">
        <v>2961</v>
      </c>
      <c r="V209" t="s">
        <v>230</v>
      </c>
      <c r="W209">
        <v>0</v>
      </c>
      <c r="X209" t="s">
        <v>46</v>
      </c>
      <c r="Y209" s="1">
        <v>1437424.1</v>
      </c>
      <c r="Z209" s="1">
        <v>1000000</v>
      </c>
      <c r="AA209" s="1">
        <v>594373.51</v>
      </c>
      <c r="AB209" s="1">
        <v>573777.36</v>
      </c>
      <c r="AC209" s="1">
        <v>504550.43</v>
      </c>
      <c r="AD209" s="1">
        <v>84215.15</v>
      </c>
      <c r="AE209" s="1">
        <v>84215.15</v>
      </c>
      <c r="AF209" s="32">
        <f t="shared" si="36"/>
        <v>843050.59000000008</v>
      </c>
      <c r="AG209" s="1">
        <v>0</v>
      </c>
      <c r="AH209" s="1">
        <v>478544.1</v>
      </c>
      <c r="AI209" s="1">
        <v>0</v>
      </c>
      <c r="AJ209" s="1">
        <v>41120</v>
      </c>
      <c r="AK209" s="1">
        <v>437424.1</v>
      </c>
      <c r="AL209" s="1">
        <v>1000000</v>
      </c>
      <c r="AM209" s="1">
        <f t="shared" si="30"/>
        <v>-437424.10000000009</v>
      </c>
      <c r="AN209" s="1"/>
      <c r="AO209" s="1">
        <v>0</v>
      </c>
      <c r="AP209" s="1"/>
      <c r="AQ209" s="1"/>
      <c r="AR209" s="1">
        <f t="shared" si="32"/>
        <v>0</v>
      </c>
      <c r="AS209" s="1">
        <f t="shared" si="33"/>
        <v>1437424.1</v>
      </c>
      <c r="AT209" s="39">
        <f t="shared" si="34"/>
        <v>843050.59000000008</v>
      </c>
      <c r="AU209" s="39"/>
      <c r="AV209" s="39">
        <f t="shared" si="35"/>
        <v>1437424.1</v>
      </c>
      <c r="AW209" s="8" t="s">
        <v>604</v>
      </c>
      <c r="AX209" t="s">
        <v>604</v>
      </c>
    </row>
    <row r="210" spans="1:50" x14ac:dyDescent="0.25">
      <c r="A210" t="str">
        <f t="shared" si="31"/>
        <v>2.6-05-2405_24621015_2429610</v>
      </c>
      <c r="B210" t="s">
        <v>865</v>
      </c>
      <c r="C210" t="s">
        <v>866</v>
      </c>
      <c r="D210" t="s">
        <v>34</v>
      </c>
      <c r="E210" t="s">
        <v>906</v>
      </c>
      <c r="F210" t="s">
        <v>909</v>
      </c>
      <c r="G210" t="s">
        <v>35</v>
      </c>
      <c r="H210" t="s">
        <v>51</v>
      </c>
      <c r="I210" t="s">
        <v>52</v>
      </c>
      <c r="J210" t="s">
        <v>53</v>
      </c>
      <c r="K210" t="s">
        <v>54</v>
      </c>
      <c r="L210">
        <v>6</v>
      </c>
      <c r="M210" t="s">
        <v>40</v>
      </c>
      <c r="N210">
        <v>21</v>
      </c>
      <c r="O210" t="s">
        <v>55</v>
      </c>
      <c r="P210" t="s">
        <v>56</v>
      </c>
      <c r="Q210" t="s">
        <v>57</v>
      </c>
      <c r="R210" t="s">
        <v>902</v>
      </c>
      <c r="S210">
        <v>2000</v>
      </c>
      <c r="T210" t="s">
        <v>121</v>
      </c>
      <c r="U210">
        <v>2961</v>
      </c>
      <c r="V210" t="s">
        <v>230</v>
      </c>
      <c r="W210">
        <v>0</v>
      </c>
      <c r="X210" t="s">
        <v>46</v>
      </c>
      <c r="Y210" s="1">
        <v>0</v>
      </c>
      <c r="Z210" s="1">
        <v>0</v>
      </c>
      <c r="AA210" s="1">
        <v>0</v>
      </c>
      <c r="AB210" s="1">
        <v>0</v>
      </c>
      <c r="AC210" s="1">
        <v>0</v>
      </c>
      <c r="AD210" s="1">
        <v>0</v>
      </c>
      <c r="AE210" s="1">
        <v>0</v>
      </c>
      <c r="AF210" s="32">
        <f t="shared" si="36"/>
        <v>0</v>
      </c>
      <c r="AG210" s="1">
        <v>0</v>
      </c>
      <c r="AH210" s="1">
        <v>0</v>
      </c>
      <c r="AI210" s="1">
        <v>0</v>
      </c>
      <c r="AJ210" s="1">
        <v>0</v>
      </c>
      <c r="AK210" s="1">
        <v>0</v>
      </c>
      <c r="AL210" s="1">
        <v>0</v>
      </c>
      <c r="AM210" s="1">
        <f t="shared" si="30"/>
        <v>0</v>
      </c>
      <c r="AN210" s="1"/>
      <c r="AO210" s="1">
        <v>0</v>
      </c>
      <c r="AP210" s="1">
        <v>0</v>
      </c>
      <c r="AQ210" s="1"/>
      <c r="AR210" s="1">
        <f t="shared" si="32"/>
        <v>0</v>
      </c>
      <c r="AS210" s="1">
        <f t="shared" si="33"/>
        <v>0</v>
      </c>
      <c r="AT210" s="39">
        <f t="shared" si="34"/>
        <v>0</v>
      </c>
      <c r="AU210" s="39"/>
      <c r="AV210" s="39">
        <f t="shared" si="35"/>
        <v>0</v>
      </c>
      <c r="AW210" s="8" t="s">
        <v>604</v>
      </c>
    </row>
    <row r="211" spans="1:50" x14ac:dyDescent="0.25">
      <c r="A211" t="str">
        <f t="shared" si="31"/>
        <v>1.1-00-2408_24741025_2429710</v>
      </c>
      <c r="B211" t="s">
        <v>148</v>
      </c>
      <c r="C211" t="s">
        <v>149</v>
      </c>
      <c r="D211" t="s">
        <v>109</v>
      </c>
      <c r="E211" t="s">
        <v>906</v>
      </c>
      <c r="F211" t="s">
        <v>910</v>
      </c>
      <c r="G211" t="s">
        <v>110</v>
      </c>
      <c r="H211" t="s">
        <v>111</v>
      </c>
      <c r="I211" t="s">
        <v>112</v>
      </c>
      <c r="J211" t="s">
        <v>113</v>
      </c>
      <c r="K211" t="s">
        <v>114</v>
      </c>
      <c r="L211">
        <v>7</v>
      </c>
      <c r="M211" t="s">
        <v>115</v>
      </c>
      <c r="N211">
        <v>41</v>
      </c>
      <c r="O211" t="s">
        <v>120</v>
      </c>
      <c r="P211" t="s">
        <v>117</v>
      </c>
      <c r="Q211" t="s">
        <v>118</v>
      </c>
      <c r="R211" t="s">
        <v>902</v>
      </c>
      <c r="S211">
        <v>2000</v>
      </c>
      <c r="T211" t="s">
        <v>121</v>
      </c>
      <c r="U211">
        <v>2971</v>
      </c>
      <c r="V211" t="s">
        <v>302</v>
      </c>
      <c r="W211">
        <v>0</v>
      </c>
      <c r="X211" t="s">
        <v>46</v>
      </c>
      <c r="Y211" s="1">
        <v>5800</v>
      </c>
      <c r="Z211" s="1">
        <v>0</v>
      </c>
      <c r="AA211" s="1">
        <v>5800</v>
      </c>
      <c r="AB211" s="1">
        <v>5800</v>
      </c>
      <c r="AC211" s="1">
        <v>5800</v>
      </c>
      <c r="AD211" s="1">
        <v>0</v>
      </c>
      <c r="AE211" s="1">
        <v>0</v>
      </c>
      <c r="AF211" s="32">
        <f t="shared" si="36"/>
        <v>0</v>
      </c>
      <c r="AG211" s="1">
        <v>0</v>
      </c>
      <c r="AH211" s="1">
        <v>5800</v>
      </c>
      <c r="AI211" s="1">
        <v>0</v>
      </c>
      <c r="AJ211" s="1">
        <v>0</v>
      </c>
      <c r="AK211" s="1">
        <v>5800</v>
      </c>
      <c r="AL211" s="1">
        <v>0</v>
      </c>
      <c r="AM211" s="1">
        <f t="shared" si="30"/>
        <v>-5800</v>
      </c>
      <c r="AN211" s="1"/>
      <c r="AO211" s="1">
        <v>0</v>
      </c>
      <c r="AP211" s="1"/>
      <c r="AQ211" s="1"/>
      <c r="AR211" s="1">
        <f t="shared" si="32"/>
        <v>0</v>
      </c>
      <c r="AS211" s="1">
        <f t="shared" si="33"/>
        <v>5800</v>
      </c>
      <c r="AT211" s="39">
        <f t="shared" si="34"/>
        <v>0</v>
      </c>
      <c r="AU211" s="39"/>
      <c r="AV211" s="39">
        <f t="shared" si="35"/>
        <v>5800</v>
      </c>
      <c r="AW211" s="8" t="s">
        <v>604</v>
      </c>
      <c r="AX211" t="s">
        <v>604</v>
      </c>
    </row>
    <row r="212" spans="1:50" x14ac:dyDescent="0.25">
      <c r="A212" t="str">
        <f t="shared" si="31"/>
        <v>1.1-00-2417_24456037_2429710</v>
      </c>
      <c r="B212" t="s">
        <v>148</v>
      </c>
      <c r="C212" t="s">
        <v>149</v>
      </c>
      <c r="D212" t="s">
        <v>414</v>
      </c>
      <c r="E212" t="s">
        <v>907</v>
      </c>
      <c r="F212" t="s">
        <v>911</v>
      </c>
      <c r="G212" t="s">
        <v>415</v>
      </c>
      <c r="H212" t="s">
        <v>111</v>
      </c>
      <c r="I212" t="s">
        <v>112</v>
      </c>
      <c r="J212" t="s">
        <v>416</v>
      </c>
      <c r="K212" t="s">
        <v>417</v>
      </c>
      <c r="L212">
        <v>4</v>
      </c>
      <c r="M212" t="s">
        <v>291</v>
      </c>
      <c r="N212">
        <v>56</v>
      </c>
      <c r="O212" t="s">
        <v>418</v>
      </c>
      <c r="P212" t="s">
        <v>419</v>
      </c>
      <c r="Q212" t="s">
        <v>420</v>
      </c>
      <c r="R212" t="s">
        <v>902</v>
      </c>
      <c r="S212">
        <v>2000</v>
      </c>
      <c r="T212" t="s">
        <v>121</v>
      </c>
      <c r="U212">
        <v>2971</v>
      </c>
      <c r="V212" t="s">
        <v>302</v>
      </c>
      <c r="W212">
        <v>0</v>
      </c>
      <c r="X212" t="s">
        <v>46</v>
      </c>
      <c r="Y212" s="1">
        <v>49500</v>
      </c>
      <c r="Z212" s="1">
        <v>60000</v>
      </c>
      <c r="AA212" s="1">
        <v>0</v>
      </c>
      <c r="AB212" s="1">
        <v>0</v>
      </c>
      <c r="AC212" s="1">
        <v>0</v>
      </c>
      <c r="AD212" s="1">
        <v>0</v>
      </c>
      <c r="AE212" s="1">
        <v>0</v>
      </c>
      <c r="AF212" s="32">
        <f t="shared" si="36"/>
        <v>49500</v>
      </c>
      <c r="AG212" s="1">
        <v>0</v>
      </c>
      <c r="AH212" s="1">
        <v>0</v>
      </c>
      <c r="AI212" s="1">
        <v>0</v>
      </c>
      <c r="AJ212" s="1">
        <v>10500</v>
      </c>
      <c r="AK212" s="1">
        <v>-10500</v>
      </c>
      <c r="AL212" s="1">
        <v>60000</v>
      </c>
      <c r="AM212" s="1">
        <f t="shared" si="30"/>
        <v>10500</v>
      </c>
      <c r="AN212" s="1"/>
      <c r="AO212" s="1">
        <v>0</v>
      </c>
      <c r="AP212" s="1"/>
      <c r="AQ212" s="1">
        <f>-32000+-17000</f>
        <v>-49000</v>
      </c>
      <c r="AR212" s="1">
        <f t="shared" si="32"/>
        <v>-49000</v>
      </c>
      <c r="AS212" s="1">
        <f t="shared" si="33"/>
        <v>500</v>
      </c>
      <c r="AT212" s="39">
        <f t="shared" si="34"/>
        <v>500</v>
      </c>
      <c r="AU212" s="39"/>
      <c r="AV212" s="39">
        <f t="shared" si="35"/>
        <v>500</v>
      </c>
      <c r="AW212" s="8" t="s">
        <v>689</v>
      </c>
      <c r="AX212" t="s">
        <v>604</v>
      </c>
    </row>
    <row r="213" spans="1:50" x14ac:dyDescent="0.25">
      <c r="A213" t="str">
        <f t="shared" si="31"/>
        <v>1.1-00-2405_24621015_2429810</v>
      </c>
      <c r="B213" t="s">
        <v>148</v>
      </c>
      <c r="C213" t="s">
        <v>149</v>
      </c>
      <c r="D213" t="s">
        <v>34</v>
      </c>
      <c r="E213" t="s">
        <v>906</v>
      </c>
      <c r="F213" t="s">
        <v>909</v>
      </c>
      <c r="G213" t="s">
        <v>35</v>
      </c>
      <c r="H213" t="s">
        <v>51</v>
      </c>
      <c r="I213" t="s">
        <v>52</v>
      </c>
      <c r="J213" t="s">
        <v>53</v>
      </c>
      <c r="K213" t="s">
        <v>54</v>
      </c>
      <c r="L213">
        <v>6</v>
      </c>
      <c r="M213" t="s">
        <v>40</v>
      </c>
      <c r="N213">
        <v>21</v>
      </c>
      <c r="O213" t="s">
        <v>55</v>
      </c>
      <c r="P213" t="s">
        <v>56</v>
      </c>
      <c r="Q213" t="s">
        <v>57</v>
      </c>
      <c r="R213" t="s">
        <v>902</v>
      </c>
      <c r="S213">
        <v>2000</v>
      </c>
      <c r="T213" t="s">
        <v>121</v>
      </c>
      <c r="U213">
        <v>2981</v>
      </c>
      <c r="V213" t="s">
        <v>217</v>
      </c>
      <c r="W213">
        <v>0</v>
      </c>
      <c r="X213" t="s">
        <v>46</v>
      </c>
      <c r="Y213" s="1">
        <v>650846.30000000005</v>
      </c>
      <c r="Z213" s="1">
        <v>698350.4</v>
      </c>
      <c r="AA213" s="1">
        <v>491118.39</v>
      </c>
      <c r="AB213" s="1">
        <v>464960.39</v>
      </c>
      <c r="AC213" s="1">
        <v>422620.39</v>
      </c>
      <c r="AD213" s="1">
        <v>239283.47</v>
      </c>
      <c r="AE213" s="1">
        <v>239283.47</v>
      </c>
      <c r="AF213" s="32">
        <f t="shared" si="36"/>
        <v>159727.91000000003</v>
      </c>
      <c r="AG213" s="1">
        <v>0</v>
      </c>
      <c r="AH213" s="1">
        <v>0</v>
      </c>
      <c r="AI213" s="1">
        <v>0</v>
      </c>
      <c r="AJ213" s="1">
        <v>101454</v>
      </c>
      <c r="AK213" s="1">
        <v>-101454</v>
      </c>
      <c r="AL213" s="1">
        <v>698350.4</v>
      </c>
      <c r="AM213" s="1">
        <f t="shared" si="30"/>
        <v>47504.099999999977</v>
      </c>
      <c r="AN213" s="1"/>
      <c r="AO213" s="1">
        <v>0</v>
      </c>
      <c r="AP213" s="1"/>
      <c r="AQ213" s="1">
        <f>11504.72+3904.74+45142.54</f>
        <v>60552</v>
      </c>
      <c r="AR213" s="1">
        <f t="shared" si="32"/>
        <v>60552</v>
      </c>
      <c r="AS213" s="1">
        <f t="shared" si="33"/>
        <v>711398.3</v>
      </c>
      <c r="AT213" s="39">
        <f t="shared" si="34"/>
        <v>220279.91000000003</v>
      </c>
      <c r="AU213" s="39"/>
      <c r="AV213" s="39">
        <f t="shared" si="35"/>
        <v>711398.3</v>
      </c>
      <c r="AW213" s="8" t="s">
        <v>604</v>
      </c>
      <c r="AX213" t="s">
        <v>604</v>
      </c>
    </row>
    <row r="214" spans="1:50" x14ac:dyDescent="0.25">
      <c r="A214" t="str">
        <f t="shared" si="31"/>
        <v>1.1-00-2407_24333019_2429810</v>
      </c>
      <c r="B214" t="s">
        <v>148</v>
      </c>
      <c r="C214" t="s">
        <v>149</v>
      </c>
      <c r="D214" t="s">
        <v>34</v>
      </c>
      <c r="E214" t="s">
        <v>906</v>
      </c>
      <c r="F214" t="s">
        <v>909</v>
      </c>
      <c r="G214" t="s">
        <v>35</v>
      </c>
      <c r="H214" t="s">
        <v>51</v>
      </c>
      <c r="I214" t="s">
        <v>52</v>
      </c>
      <c r="J214" t="s">
        <v>103</v>
      </c>
      <c r="K214" t="s">
        <v>104</v>
      </c>
      <c r="L214">
        <v>3</v>
      </c>
      <c r="M214" t="s">
        <v>87</v>
      </c>
      <c r="N214">
        <v>33</v>
      </c>
      <c r="O214" t="s">
        <v>394</v>
      </c>
      <c r="P214" t="s">
        <v>395</v>
      </c>
      <c r="Q214" t="s">
        <v>396</v>
      </c>
      <c r="R214" t="s">
        <v>902</v>
      </c>
      <c r="S214">
        <v>2000</v>
      </c>
      <c r="T214" t="s">
        <v>121</v>
      </c>
      <c r="U214">
        <v>2981</v>
      </c>
      <c r="V214" t="s">
        <v>217</v>
      </c>
      <c r="W214">
        <v>0</v>
      </c>
      <c r="X214" t="s">
        <v>46</v>
      </c>
      <c r="Y214" s="1">
        <v>1345</v>
      </c>
      <c r="Z214" s="1">
        <v>0</v>
      </c>
      <c r="AA214" s="1">
        <v>1344.42</v>
      </c>
      <c r="AB214" s="1">
        <v>1344.42</v>
      </c>
      <c r="AC214" s="1">
        <v>1344.42</v>
      </c>
      <c r="AD214" s="1">
        <v>1344.42</v>
      </c>
      <c r="AE214" s="1">
        <v>1344.42</v>
      </c>
      <c r="AF214" s="32">
        <f t="shared" si="36"/>
        <v>0.57999999999992724</v>
      </c>
      <c r="AG214" s="1">
        <v>0</v>
      </c>
      <c r="AH214" s="1">
        <v>1345</v>
      </c>
      <c r="AI214" s="1">
        <v>0</v>
      </c>
      <c r="AJ214" s="1">
        <v>0</v>
      </c>
      <c r="AK214" s="1">
        <v>1345</v>
      </c>
      <c r="AL214" s="1">
        <v>0</v>
      </c>
      <c r="AM214" s="1">
        <f t="shared" si="30"/>
        <v>-1345</v>
      </c>
      <c r="AN214" s="1"/>
      <c r="AO214" s="1">
        <v>0</v>
      </c>
      <c r="AP214" s="1"/>
      <c r="AQ214" s="1">
        <v>137248.1</v>
      </c>
      <c r="AR214" s="1">
        <f t="shared" si="32"/>
        <v>137248.1</v>
      </c>
      <c r="AS214" s="1">
        <f t="shared" si="33"/>
        <v>138593.1</v>
      </c>
      <c r="AT214" s="39">
        <f t="shared" si="34"/>
        <v>137248.68</v>
      </c>
      <c r="AU214" s="39"/>
      <c r="AV214" s="39">
        <f t="shared" si="35"/>
        <v>138593.1</v>
      </c>
      <c r="AW214" s="8" t="s">
        <v>604</v>
      </c>
      <c r="AX214" t="s">
        <v>604</v>
      </c>
    </row>
    <row r="215" spans="1:50" x14ac:dyDescent="0.25">
      <c r="A215" t="str">
        <f t="shared" si="31"/>
        <v>1.1-00-2407_24236022_2429810</v>
      </c>
      <c r="B215" t="s">
        <v>148</v>
      </c>
      <c r="C215" t="s">
        <v>149</v>
      </c>
      <c r="D215" t="s">
        <v>188</v>
      </c>
      <c r="E215" t="s">
        <v>907</v>
      </c>
      <c r="F215" t="s">
        <v>912</v>
      </c>
      <c r="G215" t="s">
        <v>189</v>
      </c>
      <c r="H215" t="s">
        <v>51</v>
      </c>
      <c r="I215" t="s">
        <v>52</v>
      </c>
      <c r="J215" t="s">
        <v>103</v>
      </c>
      <c r="K215" t="s">
        <v>104</v>
      </c>
      <c r="L215">
        <v>2</v>
      </c>
      <c r="M215" t="s">
        <v>206</v>
      </c>
      <c r="N215">
        <v>36</v>
      </c>
      <c r="O215" t="s">
        <v>207</v>
      </c>
      <c r="P215" t="s">
        <v>208</v>
      </c>
      <c r="Q215" t="s">
        <v>209</v>
      </c>
      <c r="R215" t="s">
        <v>902</v>
      </c>
      <c r="S215">
        <v>2000</v>
      </c>
      <c r="T215" t="s">
        <v>121</v>
      </c>
      <c r="U215">
        <v>2981</v>
      </c>
      <c r="V215" t="s">
        <v>217</v>
      </c>
      <c r="W215">
        <v>0</v>
      </c>
      <c r="X215" t="s">
        <v>46</v>
      </c>
      <c r="Y215" s="1">
        <v>0</v>
      </c>
      <c r="Z215" s="1">
        <v>200000</v>
      </c>
      <c r="AA215" s="1">
        <v>0</v>
      </c>
      <c r="AB215" s="1">
        <v>0</v>
      </c>
      <c r="AC215" s="1">
        <v>0</v>
      </c>
      <c r="AD215" s="1">
        <v>0</v>
      </c>
      <c r="AE215" s="1">
        <v>0</v>
      </c>
      <c r="AF215" s="32">
        <f t="shared" si="36"/>
        <v>0</v>
      </c>
      <c r="AG215" s="1">
        <v>0</v>
      </c>
      <c r="AH215" s="1">
        <v>0</v>
      </c>
      <c r="AI215" s="1">
        <v>0</v>
      </c>
      <c r="AJ215" s="1">
        <v>200000</v>
      </c>
      <c r="AK215" s="1">
        <v>-200000</v>
      </c>
      <c r="AL215" s="1">
        <v>200000</v>
      </c>
      <c r="AM215" s="1">
        <f t="shared" si="30"/>
        <v>200000</v>
      </c>
      <c r="AN215" s="1"/>
      <c r="AO215" s="1">
        <v>0</v>
      </c>
      <c r="AP215" s="1">
        <v>200000</v>
      </c>
      <c r="AQ215" s="1"/>
      <c r="AR215" s="1">
        <f t="shared" si="32"/>
        <v>200000</v>
      </c>
      <c r="AS215" s="1">
        <f t="shared" si="33"/>
        <v>200000</v>
      </c>
      <c r="AT215" s="39">
        <f t="shared" si="34"/>
        <v>200000</v>
      </c>
      <c r="AU215" s="39"/>
      <c r="AV215" s="39">
        <f t="shared" si="35"/>
        <v>200000</v>
      </c>
      <c r="AW215" s="8" t="s">
        <v>690</v>
      </c>
      <c r="AX215" t="s">
        <v>604</v>
      </c>
    </row>
    <row r="216" spans="1:50" x14ac:dyDescent="0.25">
      <c r="A216" t="str">
        <f t="shared" si="31"/>
        <v>1.1-00-2405_24621015_2429910</v>
      </c>
      <c r="B216" t="s">
        <v>148</v>
      </c>
      <c r="C216" t="s">
        <v>149</v>
      </c>
      <c r="D216" t="s">
        <v>34</v>
      </c>
      <c r="E216" t="s">
        <v>906</v>
      </c>
      <c r="F216" t="s">
        <v>909</v>
      </c>
      <c r="G216" t="s">
        <v>35</v>
      </c>
      <c r="H216" t="s">
        <v>51</v>
      </c>
      <c r="I216" t="s">
        <v>52</v>
      </c>
      <c r="J216" t="s">
        <v>53</v>
      </c>
      <c r="K216" t="s">
        <v>54</v>
      </c>
      <c r="L216">
        <v>6</v>
      </c>
      <c r="M216" t="s">
        <v>40</v>
      </c>
      <c r="N216">
        <v>21</v>
      </c>
      <c r="O216" t="s">
        <v>55</v>
      </c>
      <c r="P216" t="s">
        <v>56</v>
      </c>
      <c r="Q216" t="s">
        <v>57</v>
      </c>
      <c r="R216" t="s">
        <v>902</v>
      </c>
      <c r="S216">
        <v>2000</v>
      </c>
      <c r="T216" t="s">
        <v>121</v>
      </c>
      <c r="U216">
        <v>2991</v>
      </c>
      <c r="V216" t="s">
        <v>239</v>
      </c>
      <c r="W216">
        <v>0</v>
      </c>
      <c r="X216" t="s">
        <v>46</v>
      </c>
      <c r="Y216" s="1">
        <v>0</v>
      </c>
      <c r="Z216" s="1">
        <v>0</v>
      </c>
      <c r="AA216" s="1">
        <v>423400</v>
      </c>
      <c r="AB216" s="1">
        <v>423400</v>
      </c>
      <c r="AC216" s="1">
        <v>423400</v>
      </c>
      <c r="AD216" s="1">
        <v>423400</v>
      </c>
      <c r="AE216" s="1">
        <v>423400</v>
      </c>
      <c r="AF216" s="32">
        <f t="shared" si="36"/>
        <v>-423400</v>
      </c>
      <c r="AG216" s="1">
        <v>0</v>
      </c>
      <c r="AH216" s="1">
        <v>0</v>
      </c>
      <c r="AI216" s="1">
        <v>0</v>
      </c>
      <c r="AJ216" s="1">
        <v>0</v>
      </c>
      <c r="AK216" s="1">
        <v>0</v>
      </c>
      <c r="AL216" s="1">
        <v>0</v>
      </c>
      <c r="AM216" s="1">
        <f t="shared" si="30"/>
        <v>0</v>
      </c>
      <c r="AN216" s="1"/>
      <c r="AO216" s="1">
        <f>-AF216</f>
        <v>423400</v>
      </c>
      <c r="AP216" s="1"/>
      <c r="AQ216" s="1"/>
      <c r="AR216" s="1">
        <f t="shared" si="32"/>
        <v>423400</v>
      </c>
      <c r="AS216" s="1">
        <f t="shared" si="33"/>
        <v>423400</v>
      </c>
      <c r="AT216" s="38">
        <f t="shared" si="34"/>
        <v>0</v>
      </c>
      <c r="AU216" s="38"/>
      <c r="AV216" s="38">
        <f t="shared" si="35"/>
        <v>423400</v>
      </c>
      <c r="AW216" s="8" t="s">
        <v>604</v>
      </c>
      <c r="AX216" t="s">
        <v>604</v>
      </c>
    </row>
    <row r="217" spans="1:50" x14ac:dyDescent="0.25">
      <c r="A217" t="str">
        <f t="shared" si="31"/>
        <v>1.1-00-2411_24649031_2429910</v>
      </c>
      <c r="B217" t="s">
        <v>148</v>
      </c>
      <c r="C217" t="s">
        <v>149</v>
      </c>
      <c r="D217" t="s">
        <v>92</v>
      </c>
      <c r="E217" t="s">
        <v>908</v>
      </c>
      <c r="F217" t="s">
        <v>918</v>
      </c>
      <c r="G217" t="s">
        <v>93</v>
      </c>
      <c r="H217" t="s">
        <v>51</v>
      </c>
      <c r="I217" t="s">
        <v>52</v>
      </c>
      <c r="J217" t="s">
        <v>94</v>
      </c>
      <c r="K217" t="s">
        <v>95</v>
      </c>
      <c r="L217">
        <v>6</v>
      </c>
      <c r="M217" t="s">
        <v>40</v>
      </c>
      <c r="N217">
        <v>49</v>
      </c>
      <c r="O217" t="s">
        <v>236</v>
      </c>
      <c r="P217" t="s">
        <v>97</v>
      </c>
      <c r="Q217" t="s">
        <v>98</v>
      </c>
      <c r="R217" t="s">
        <v>902</v>
      </c>
      <c r="S217">
        <v>2000</v>
      </c>
      <c r="T217" t="s">
        <v>121</v>
      </c>
      <c r="U217">
        <v>2991</v>
      </c>
      <c r="V217" t="s">
        <v>239</v>
      </c>
      <c r="W217">
        <v>0</v>
      </c>
      <c r="X217" t="s">
        <v>46</v>
      </c>
      <c r="Y217" s="1">
        <v>21624</v>
      </c>
      <c r="Z217" s="1">
        <v>1624</v>
      </c>
      <c r="AA217" s="1">
        <v>5104</v>
      </c>
      <c r="AB217" s="1">
        <v>0</v>
      </c>
      <c r="AC217" s="1">
        <v>0</v>
      </c>
      <c r="AD217" s="1">
        <v>0</v>
      </c>
      <c r="AE217" s="1">
        <v>0</v>
      </c>
      <c r="AF217" s="32">
        <f t="shared" si="36"/>
        <v>16520</v>
      </c>
      <c r="AG217" s="1">
        <v>0</v>
      </c>
      <c r="AH217" s="1">
        <v>20000</v>
      </c>
      <c r="AI217" s="1">
        <v>0</v>
      </c>
      <c r="AJ217" s="1">
        <v>0</v>
      </c>
      <c r="AK217" s="1">
        <v>20000</v>
      </c>
      <c r="AL217" s="1">
        <v>1624</v>
      </c>
      <c r="AM217" s="1">
        <f t="shared" si="30"/>
        <v>-20000</v>
      </c>
      <c r="AN217" s="1"/>
      <c r="AO217" s="1">
        <v>0</v>
      </c>
      <c r="AP217" s="1"/>
      <c r="AQ217" s="1"/>
      <c r="AR217" s="1">
        <f t="shared" si="32"/>
        <v>0</v>
      </c>
      <c r="AS217" s="1">
        <f t="shared" si="33"/>
        <v>21624</v>
      </c>
      <c r="AT217" s="39">
        <f t="shared" si="34"/>
        <v>16520</v>
      </c>
      <c r="AU217" s="39"/>
      <c r="AV217" s="39">
        <f t="shared" si="35"/>
        <v>21624</v>
      </c>
      <c r="AW217" s="8" t="s">
        <v>691</v>
      </c>
      <c r="AX217" t="s">
        <v>604</v>
      </c>
    </row>
    <row r="218" spans="1:50" x14ac:dyDescent="0.25">
      <c r="A218" t="str">
        <f t="shared" si="31"/>
        <v>1.1-00-2405_24621015_2431110</v>
      </c>
      <c r="B218" t="s">
        <v>148</v>
      </c>
      <c r="C218" t="s">
        <v>149</v>
      </c>
      <c r="D218" t="s">
        <v>34</v>
      </c>
      <c r="E218" t="s">
        <v>906</v>
      </c>
      <c r="F218" t="s">
        <v>909</v>
      </c>
      <c r="G218" t="s">
        <v>35</v>
      </c>
      <c r="H218" t="s">
        <v>51</v>
      </c>
      <c r="I218" t="s">
        <v>52</v>
      </c>
      <c r="J218" t="s">
        <v>53</v>
      </c>
      <c r="K218" t="s">
        <v>54</v>
      </c>
      <c r="L218">
        <v>6</v>
      </c>
      <c r="M218" t="s">
        <v>40</v>
      </c>
      <c r="N218">
        <v>21</v>
      </c>
      <c r="O218" t="s">
        <v>55</v>
      </c>
      <c r="P218" t="s">
        <v>56</v>
      </c>
      <c r="Q218" t="s">
        <v>57</v>
      </c>
      <c r="R218" t="s">
        <v>902</v>
      </c>
      <c r="S218">
        <v>3000</v>
      </c>
      <c r="T218" t="s">
        <v>44</v>
      </c>
      <c r="U218">
        <v>3111</v>
      </c>
      <c r="V218" t="s">
        <v>141</v>
      </c>
      <c r="W218">
        <v>0</v>
      </c>
      <c r="X218" t="s">
        <v>46</v>
      </c>
      <c r="Y218" s="1">
        <v>5820000</v>
      </c>
      <c r="Z218" s="1">
        <v>5820000</v>
      </c>
      <c r="AA218" s="1">
        <v>4469727.99</v>
      </c>
      <c r="AB218" s="1">
        <v>4469727.99</v>
      </c>
      <c r="AC218" s="1">
        <v>2814577.99</v>
      </c>
      <c r="AD218" s="1">
        <v>2814577.99</v>
      </c>
      <c r="AE218" s="1">
        <v>2814577.99</v>
      </c>
      <c r="AF218" s="32">
        <f t="shared" si="36"/>
        <v>1350272.0099999998</v>
      </c>
      <c r="AG218" s="1">
        <v>0</v>
      </c>
      <c r="AH218" s="1">
        <v>0</v>
      </c>
      <c r="AI218" s="1">
        <v>0</v>
      </c>
      <c r="AJ218" s="1">
        <v>0</v>
      </c>
      <c r="AK218" s="1">
        <v>0</v>
      </c>
      <c r="AL218" s="1">
        <v>5820000</v>
      </c>
      <c r="AM218" s="1">
        <f t="shared" si="30"/>
        <v>0</v>
      </c>
      <c r="AN218" s="1"/>
      <c r="AO218" s="1">
        <v>0</v>
      </c>
      <c r="AP218" s="1"/>
      <c r="AQ218" s="1"/>
      <c r="AR218" s="1">
        <f t="shared" si="32"/>
        <v>0</v>
      </c>
      <c r="AS218" s="1">
        <f t="shared" si="33"/>
        <v>5820000</v>
      </c>
      <c r="AT218" s="39">
        <f t="shared" si="34"/>
        <v>1350272.0099999998</v>
      </c>
      <c r="AU218" s="39"/>
      <c r="AV218" s="39">
        <f t="shared" si="35"/>
        <v>5820000</v>
      </c>
      <c r="AW218" s="8" t="s">
        <v>604</v>
      </c>
      <c r="AX218" t="s">
        <v>604</v>
      </c>
    </row>
    <row r="219" spans="1:50" x14ac:dyDescent="0.25">
      <c r="A219" t="str">
        <f t="shared" si="31"/>
        <v>1.1-00-2407_24334020_2431110</v>
      </c>
      <c r="B219" t="s">
        <v>148</v>
      </c>
      <c r="C219" t="s">
        <v>149</v>
      </c>
      <c r="D219" t="s">
        <v>136</v>
      </c>
      <c r="E219" t="s">
        <v>907</v>
      </c>
      <c r="F219" t="s">
        <v>912</v>
      </c>
      <c r="G219" t="s">
        <v>137</v>
      </c>
      <c r="H219" t="s">
        <v>51</v>
      </c>
      <c r="I219" t="s">
        <v>52</v>
      </c>
      <c r="J219" t="s">
        <v>103</v>
      </c>
      <c r="K219" t="s">
        <v>104</v>
      </c>
      <c r="L219">
        <v>3</v>
      </c>
      <c r="M219" t="s">
        <v>87</v>
      </c>
      <c r="N219">
        <v>34</v>
      </c>
      <c r="O219" t="s">
        <v>138</v>
      </c>
      <c r="P219" t="s">
        <v>139</v>
      </c>
      <c r="Q219" t="s">
        <v>140</v>
      </c>
      <c r="R219" t="s">
        <v>902</v>
      </c>
      <c r="S219">
        <v>3000</v>
      </c>
      <c r="T219" t="s">
        <v>44</v>
      </c>
      <c r="U219">
        <v>3111</v>
      </c>
      <c r="V219" t="s">
        <v>141</v>
      </c>
      <c r="W219">
        <v>0</v>
      </c>
      <c r="X219" t="s">
        <v>46</v>
      </c>
      <c r="Y219" s="1">
        <v>8000000</v>
      </c>
      <c r="Z219" s="1">
        <v>8000000</v>
      </c>
      <c r="AA219" s="1">
        <v>0</v>
      </c>
      <c r="AB219" s="1">
        <v>0</v>
      </c>
      <c r="AC219" s="1">
        <v>0</v>
      </c>
      <c r="AD219" s="1">
        <v>0</v>
      </c>
      <c r="AE219" s="1">
        <v>0</v>
      </c>
      <c r="AF219" s="32">
        <f t="shared" si="36"/>
        <v>8000000</v>
      </c>
      <c r="AG219" s="1">
        <v>0</v>
      </c>
      <c r="AH219" s="1">
        <v>0</v>
      </c>
      <c r="AI219" s="1">
        <v>0</v>
      </c>
      <c r="AJ219" s="1">
        <v>0</v>
      </c>
      <c r="AK219" s="1">
        <v>0</v>
      </c>
      <c r="AL219" s="1">
        <v>0</v>
      </c>
      <c r="AM219" s="1">
        <f t="shared" si="30"/>
        <v>-8000000</v>
      </c>
      <c r="AN219" s="1"/>
      <c r="AO219" s="1">
        <v>0</v>
      </c>
      <c r="AP219" s="1">
        <v>7452580.0699999928</v>
      </c>
      <c r="AQ219" s="1"/>
      <c r="AR219" s="1">
        <f t="shared" si="32"/>
        <v>7452580.0699999928</v>
      </c>
      <c r="AS219" s="1">
        <f t="shared" si="33"/>
        <v>15452580.069999993</v>
      </c>
      <c r="AT219" s="39">
        <f t="shared" si="34"/>
        <v>15452580.069999993</v>
      </c>
      <c r="AU219" s="39"/>
      <c r="AV219" s="39">
        <f t="shared" si="35"/>
        <v>15452580.069999993</v>
      </c>
      <c r="AW219" s="8" t="s">
        <v>604</v>
      </c>
      <c r="AX219" t="s">
        <v>886</v>
      </c>
    </row>
    <row r="220" spans="1:50" x14ac:dyDescent="0.25">
      <c r="A220" t="str">
        <f t="shared" si="31"/>
        <v>2.5-02-2407_24334020_2431110</v>
      </c>
      <c r="B220" t="s">
        <v>81</v>
      </c>
      <c r="C220" t="s">
        <v>82</v>
      </c>
      <c r="D220" t="s">
        <v>136</v>
      </c>
      <c r="E220" t="s">
        <v>907</v>
      </c>
      <c r="F220" t="s">
        <v>912</v>
      </c>
      <c r="G220" t="s">
        <v>137</v>
      </c>
      <c r="H220" t="s">
        <v>51</v>
      </c>
      <c r="I220" t="s">
        <v>52</v>
      </c>
      <c r="J220" t="s">
        <v>103</v>
      </c>
      <c r="K220" t="s">
        <v>104</v>
      </c>
      <c r="L220">
        <v>3</v>
      </c>
      <c r="M220" t="s">
        <v>87</v>
      </c>
      <c r="N220">
        <v>34</v>
      </c>
      <c r="O220" t="s">
        <v>138</v>
      </c>
      <c r="P220" t="s">
        <v>139</v>
      </c>
      <c r="Q220" t="s">
        <v>140</v>
      </c>
      <c r="R220" t="s">
        <v>902</v>
      </c>
      <c r="S220">
        <v>3000</v>
      </c>
      <c r="T220" t="s">
        <v>44</v>
      </c>
      <c r="U220">
        <v>3111</v>
      </c>
      <c r="V220" t="s">
        <v>141</v>
      </c>
      <c r="W220">
        <v>0</v>
      </c>
      <c r="X220" t="s">
        <v>46</v>
      </c>
      <c r="Y220" s="1">
        <v>87267283.930000007</v>
      </c>
      <c r="Z220" s="1">
        <v>75088733.549999997</v>
      </c>
      <c r="AA220" s="1">
        <v>47359932</v>
      </c>
      <c r="AB220" s="1">
        <v>47359932</v>
      </c>
      <c r="AC220" s="1">
        <v>47359932</v>
      </c>
      <c r="AD220" s="1">
        <v>47359932</v>
      </c>
      <c r="AE220" s="1">
        <v>47359932</v>
      </c>
      <c r="AF220" s="32">
        <f t="shared" si="36"/>
        <v>39907351.930000007</v>
      </c>
      <c r="AG220" s="1">
        <v>12178550.380000001</v>
      </c>
      <c r="AH220" s="1">
        <v>0</v>
      </c>
      <c r="AI220" s="1">
        <v>0</v>
      </c>
      <c r="AJ220" s="1">
        <v>0</v>
      </c>
      <c r="AK220" s="1">
        <v>12178550.380000001</v>
      </c>
      <c r="AL220" s="1">
        <v>95267283.930000007</v>
      </c>
      <c r="AM220" s="1">
        <f t="shared" si="30"/>
        <v>8000000</v>
      </c>
      <c r="AN220" s="1"/>
      <c r="AO220" s="1">
        <v>0</v>
      </c>
      <c r="AP220" s="1"/>
      <c r="AQ220" s="1"/>
      <c r="AR220" s="1">
        <f t="shared" si="32"/>
        <v>0</v>
      </c>
      <c r="AS220" s="1">
        <f t="shared" si="33"/>
        <v>87267283.930000007</v>
      </c>
      <c r="AT220" s="39">
        <f t="shared" si="34"/>
        <v>39907351.930000007</v>
      </c>
      <c r="AU220" s="39"/>
      <c r="AV220" s="39">
        <f t="shared" si="35"/>
        <v>87267283.930000007</v>
      </c>
      <c r="AW220" s="8" t="s">
        <v>616</v>
      </c>
      <c r="AX220" t="s">
        <v>836</v>
      </c>
    </row>
    <row r="221" spans="1:50" x14ac:dyDescent="0.25">
      <c r="A221" t="str">
        <f t="shared" si="31"/>
        <v>1.1-00-2407_24236022_2431110</v>
      </c>
      <c r="B221" t="s">
        <v>148</v>
      </c>
      <c r="C221" t="s">
        <v>149</v>
      </c>
      <c r="D221" t="s">
        <v>188</v>
      </c>
      <c r="E221" t="s">
        <v>907</v>
      </c>
      <c r="F221" t="s">
        <v>912</v>
      </c>
      <c r="G221" t="s">
        <v>189</v>
      </c>
      <c r="H221" t="s">
        <v>51</v>
      </c>
      <c r="I221" t="s">
        <v>52</v>
      </c>
      <c r="J221" t="s">
        <v>103</v>
      </c>
      <c r="K221" t="s">
        <v>104</v>
      </c>
      <c r="L221">
        <v>2</v>
      </c>
      <c r="M221" t="s">
        <v>206</v>
      </c>
      <c r="N221">
        <v>36</v>
      </c>
      <c r="O221" t="s">
        <v>207</v>
      </c>
      <c r="P221" t="s">
        <v>208</v>
      </c>
      <c r="Q221" t="s">
        <v>209</v>
      </c>
      <c r="R221" t="s">
        <v>902</v>
      </c>
      <c r="S221">
        <v>3000</v>
      </c>
      <c r="T221" t="s">
        <v>44</v>
      </c>
      <c r="U221">
        <v>3111</v>
      </c>
      <c r="V221" t="s">
        <v>141</v>
      </c>
      <c r="W221">
        <v>0</v>
      </c>
      <c r="X221" t="s">
        <v>46</v>
      </c>
      <c r="Y221" s="1">
        <v>223000000</v>
      </c>
      <c r="Z221" s="1">
        <v>180000000</v>
      </c>
      <c r="AA221" s="1">
        <v>121759489.5</v>
      </c>
      <c r="AB221" s="1">
        <v>121759489.5</v>
      </c>
      <c r="AC221" s="1">
        <v>121759489.5</v>
      </c>
      <c r="AD221" s="1">
        <v>121759489.5</v>
      </c>
      <c r="AE221" s="1">
        <v>121759489.5</v>
      </c>
      <c r="AF221" s="32">
        <f t="shared" si="36"/>
        <v>101240510.5</v>
      </c>
      <c r="AG221" s="1">
        <v>0</v>
      </c>
      <c r="AH221" s="1">
        <v>43000000</v>
      </c>
      <c r="AI221" s="1">
        <v>0</v>
      </c>
      <c r="AJ221" s="1">
        <v>0</v>
      </c>
      <c r="AK221" s="1">
        <v>43000000</v>
      </c>
      <c r="AL221" s="1">
        <v>223000000</v>
      </c>
      <c r="AM221" s="1">
        <f t="shared" si="30"/>
        <v>0</v>
      </c>
      <c r="AN221" s="1"/>
      <c r="AO221" s="1">
        <v>0</v>
      </c>
      <c r="AP221" s="1">
        <v>1540000</v>
      </c>
      <c r="AQ221" s="1"/>
      <c r="AR221" s="1">
        <f t="shared" si="32"/>
        <v>1540000</v>
      </c>
      <c r="AS221" s="1">
        <f t="shared" si="33"/>
        <v>224540000</v>
      </c>
      <c r="AT221" s="39">
        <f t="shared" si="34"/>
        <v>102780510.5</v>
      </c>
      <c r="AU221" s="39"/>
      <c r="AV221" s="39">
        <f t="shared" si="35"/>
        <v>224540000</v>
      </c>
      <c r="AW221" s="8" t="s">
        <v>692</v>
      </c>
      <c r="AX221" t="s">
        <v>604</v>
      </c>
    </row>
    <row r="222" spans="1:50" x14ac:dyDescent="0.25">
      <c r="A222" t="str">
        <f t="shared" si="31"/>
        <v>1.1-00-2405_24621015_2431410</v>
      </c>
      <c r="B222" t="s">
        <v>148</v>
      </c>
      <c r="C222" t="s">
        <v>149</v>
      </c>
      <c r="D222" t="s">
        <v>34</v>
      </c>
      <c r="E222" t="s">
        <v>906</v>
      </c>
      <c r="F222" t="s">
        <v>909</v>
      </c>
      <c r="G222" t="s">
        <v>35</v>
      </c>
      <c r="H222" t="s">
        <v>51</v>
      </c>
      <c r="I222" t="s">
        <v>52</v>
      </c>
      <c r="J222" t="s">
        <v>53</v>
      </c>
      <c r="K222" t="s">
        <v>54</v>
      </c>
      <c r="L222">
        <v>6</v>
      </c>
      <c r="M222" t="s">
        <v>40</v>
      </c>
      <c r="N222">
        <v>21</v>
      </c>
      <c r="O222" t="s">
        <v>55</v>
      </c>
      <c r="P222" t="s">
        <v>56</v>
      </c>
      <c r="Q222" t="s">
        <v>57</v>
      </c>
      <c r="R222" t="s">
        <v>902</v>
      </c>
      <c r="S222">
        <v>3000</v>
      </c>
      <c r="T222" t="s">
        <v>44</v>
      </c>
      <c r="U222">
        <v>3141</v>
      </c>
      <c r="V222" t="s">
        <v>240</v>
      </c>
      <c r="W222">
        <v>0</v>
      </c>
      <c r="X222" t="s">
        <v>46</v>
      </c>
      <c r="Y222" s="1">
        <v>720000</v>
      </c>
      <c r="Z222" s="1">
        <v>720000</v>
      </c>
      <c r="AA222" s="1">
        <v>522000</v>
      </c>
      <c r="AB222" s="1">
        <v>522000</v>
      </c>
      <c r="AC222" s="1">
        <v>277796.71000000002</v>
      </c>
      <c r="AD222" s="1">
        <v>277796.71000000002</v>
      </c>
      <c r="AE222" s="1">
        <v>277796.71000000002</v>
      </c>
      <c r="AF222" s="32">
        <f t="shared" si="36"/>
        <v>198000</v>
      </c>
      <c r="AG222" s="1">
        <v>0</v>
      </c>
      <c r="AH222" s="1">
        <v>0</v>
      </c>
      <c r="AI222" s="1">
        <v>0</v>
      </c>
      <c r="AJ222" s="1">
        <v>0</v>
      </c>
      <c r="AK222" s="1">
        <v>0</v>
      </c>
      <c r="AL222" s="1">
        <v>720000</v>
      </c>
      <c r="AM222" s="1">
        <f t="shared" si="30"/>
        <v>0</v>
      </c>
      <c r="AN222" s="1"/>
      <c r="AO222" s="1">
        <v>0</v>
      </c>
      <c r="AP222" s="1"/>
      <c r="AQ222" s="1"/>
      <c r="AR222" s="1">
        <f t="shared" si="32"/>
        <v>0</v>
      </c>
      <c r="AS222" s="1">
        <f t="shared" si="33"/>
        <v>720000</v>
      </c>
      <c r="AT222" s="39">
        <f t="shared" si="34"/>
        <v>198000</v>
      </c>
      <c r="AU222" s="39"/>
      <c r="AV222" s="39">
        <f t="shared" si="35"/>
        <v>720000</v>
      </c>
      <c r="AW222" s="8" t="s">
        <v>604</v>
      </c>
      <c r="AX222" t="s">
        <v>604</v>
      </c>
    </row>
    <row r="223" spans="1:50" x14ac:dyDescent="0.25">
      <c r="A223" t="str">
        <f t="shared" si="31"/>
        <v>1.1-00-2411_24649031_2431410</v>
      </c>
      <c r="B223" t="s">
        <v>148</v>
      </c>
      <c r="C223" t="s">
        <v>149</v>
      </c>
      <c r="D223" t="s">
        <v>92</v>
      </c>
      <c r="E223" t="s">
        <v>908</v>
      </c>
      <c r="F223" t="s">
        <v>918</v>
      </c>
      <c r="G223" t="s">
        <v>93</v>
      </c>
      <c r="H223" t="s">
        <v>51</v>
      </c>
      <c r="I223" t="s">
        <v>52</v>
      </c>
      <c r="J223" t="s">
        <v>94</v>
      </c>
      <c r="K223" t="s">
        <v>95</v>
      </c>
      <c r="L223">
        <v>6</v>
      </c>
      <c r="M223" t="s">
        <v>40</v>
      </c>
      <c r="N223">
        <v>49</v>
      </c>
      <c r="O223" t="s">
        <v>236</v>
      </c>
      <c r="P223" t="s">
        <v>97</v>
      </c>
      <c r="Q223" t="s">
        <v>98</v>
      </c>
      <c r="R223" t="s">
        <v>902</v>
      </c>
      <c r="S223">
        <v>3000</v>
      </c>
      <c r="T223" t="s">
        <v>44</v>
      </c>
      <c r="U223">
        <v>3141</v>
      </c>
      <c r="V223" t="s">
        <v>240</v>
      </c>
      <c r="W223">
        <v>0</v>
      </c>
      <c r="X223" t="s">
        <v>46</v>
      </c>
      <c r="Y223" s="1">
        <v>2000000</v>
      </c>
      <c r="Z223" s="1">
        <v>1000000</v>
      </c>
      <c r="AA223" s="1">
        <v>1286437.68</v>
      </c>
      <c r="AB223" s="1">
        <v>1286437.68</v>
      </c>
      <c r="AC223" s="1">
        <v>552287.6</v>
      </c>
      <c r="AD223" s="1">
        <v>552287.6</v>
      </c>
      <c r="AE223" s="1">
        <v>552287.6</v>
      </c>
      <c r="AF223" s="32">
        <f t="shared" si="36"/>
        <v>713562.32000000007</v>
      </c>
      <c r="AG223" s="1">
        <v>0</v>
      </c>
      <c r="AH223" s="1">
        <v>1000000</v>
      </c>
      <c r="AI223" s="1">
        <v>0</v>
      </c>
      <c r="AJ223" s="1">
        <v>0</v>
      </c>
      <c r="AK223" s="1">
        <v>1000000</v>
      </c>
      <c r="AL223" s="1">
        <v>2000000</v>
      </c>
      <c r="AM223" s="1">
        <f t="shared" ref="AM223:AM242" si="37">AL223-Y223</f>
        <v>0</v>
      </c>
      <c r="AN223" s="1"/>
      <c r="AO223" s="1">
        <v>0</v>
      </c>
      <c r="AP223" s="1"/>
      <c r="AQ223" s="1"/>
      <c r="AR223" s="1">
        <f t="shared" si="32"/>
        <v>0</v>
      </c>
      <c r="AS223" s="1">
        <f t="shared" si="33"/>
        <v>2000000</v>
      </c>
      <c r="AT223" s="39">
        <f t="shared" si="34"/>
        <v>713562.32000000007</v>
      </c>
      <c r="AU223" s="39"/>
      <c r="AV223" s="39">
        <f t="shared" si="35"/>
        <v>2000000</v>
      </c>
      <c r="AW223" s="8" t="s">
        <v>693</v>
      </c>
      <c r="AX223" t="s">
        <v>604</v>
      </c>
    </row>
    <row r="224" spans="1:50" x14ac:dyDescent="0.25">
      <c r="A224" t="str">
        <f t="shared" si="31"/>
        <v>1.1-00-2411_24649031_2431510</v>
      </c>
      <c r="B224" t="s">
        <v>148</v>
      </c>
      <c r="C224" t="s">
        <v>149</v>
      </c>
      <c r="D224" t="s">
        <v>92</v>
      </c>
      <c r="E224" t="s">
        <v>908</v>
      </c>
      <c r="F224" t="s">
        <v>918</v>
      </c>
      <c r="G224" t="s">
        <v>93</v>
      </c>
      <c r="H224" t="s">
        <v>51</v>
      </c>
      <c r="I224" t="s">
        <v>52</v>
      </c>
      <c r="J224" t="s">
        <v>94</v>
      </c>
      <c r="K224" t="s">
        <v>95</v>
      </c>
      <c r="L224">
        <v>6</v>
      </c>
      <c r="M224" t="s">
        <v>40</v>
      </c>
      <c r="N224">
        <v>49</v>
      </c>
      <c r="O224" t="s">
        <v>236</v>
      </c>
      <c r="P224" t="s">
        <v>97</v>
      </c>
      <c r="Q224" t="s">
        <v>98</v>
      </c>
      <c r="R224" t="s">
        <v>902</v>
      </c>
      <c r="S224">
        <v>3000</v>
      </c>
      <c r="T224" t="s">
        <v>44</v>
      </c>
      <c r="U224">
        <v>3151</v>
      </c>
      <c r="V224" t="s">
        <v>862</v>
      </c>
      <c r="W224">
        <v>0</v>
      </c>
      <c r="X224" t="s">
        <v>46</v>
      </c>
      <c r="Y224" s="1">
        <v>0</v>
      </c>
      <c r="Z224" s="1">
        <v>0</v>
      </c>
      <c r="AA224" s="1">
        <v>0</v>
      </c>
      <c r="AB224" s="1">
        <v>0</v>
      </c>
      <c r="AC224" s="1">
        <v>0</v>
      </c>
      <c r="AD224" s="1">
        <v>0</v>
      </c>
      <c r="AE224" s="1">
        <v>0</v>
      </c>
      <c r="AF224" s="32">
        <f t="shared" si="36"/>
        <v>0</v>
      </c>
      <c r="AG224" s="1">
        <v>0</v>
      </c>
      <c r="AH224" s="1">
        <v>0</v>
      </c>
      <c r="AI224" s="1">
        <v>0</v>
      </c>
      <c r="AJ224" s="1">
        <v>0</v>
      </c>
      <c r="AK224" s="1">
        <v>0</v>
      </c>
      <c r="AL224" s="1">
        <v>0</v>
      </c>
      <c r="AM224" s="1">
        <f t="shared" si="37"/>
        <v>0</v>
      </c>
      <c r="AN224" s="1"/>
      <c r="AO224" s="1">
        <v>0</v>
      </c>
      <c r="AP224" s="1"/>
      <c r="AQ224" s="1"/>
      <c r="AR224" s="1">
        <f t="shared" si="32"/>
        <v>0</v>
      </c>
      <c r="AS224" s="1">
        <f t="shared" si="33"/>
        <v>0</v>
      </c>
      <c r="AT224" s="39">
        <f t="shared" si="34"/>
        <v>0</v>
      </c>
      <c r="AU224" s="39"/>
      <c r="AV224" s="39">
        <f t="shared" si="35"/>
        <v>0</v>
      </c>
      <c r="AW224" s="8" t="s">
        <v>604</v>
      </c>
    </row>
    <row r="225" spans="1:50" x14ac:dyDescent="0.25">
      <c r="A225" t="str">
        <f t="shared" si="31"/>
        <v>1.1-00-2405_24621015_2431610</v>
      </c>
      <c r="B225" t="s">
        <v>148</v>
      </c>
      <c r="C225" t="s">
        <v>149</v>
      </c>
      <c r="D225" t="s">
        <v>34</v>
      </c>
      <c r="E225" t="s">
        <v>906</v>
      </c>
      <c r="F225" t="s">
        <v>909</v>
      </c>
      <c r="G225" t="s">
        <v>35</v>
      </c>
      <c r="H225" t="s">
        <v>51</v>
      </c>
      <c r="I225" t="s">
        <v>52</v>
      </c>
      <c r="J225" t="s">
        <v>53</v>
      </c>
      <c r="K225" t="s">
        <v>54</v>
      </c>
      <c r="L225">
        <v>6</v>
      </c>
      <c r="M225" t="s">
        <v>40</v>
      </c>
      <c r="N225">
        <v>21</v>
      </c>
      <c r="O225" t="s">
        <v>55</v>
      </c>
      <c r="P225" t="s">
        <v>56</v>
      </c>
      <c r="Q225" t="s">
        <v>57</v>
      </c>
      <c r="R225" t="s">
        <v>902</v>
      </c>
      <c r="S225">
        <v>3000</v>
      </c>
      <c r="T225" t="s">
        <v>44</v>
      </c>
      <c r="U225">
        <v>3161</v>
      </c>
      <c r="V225" t="s">
        <v>241</v>
      </c>
      <c r="W225">
        <v>0</v>
      </c>
      <c r="X225" t="s">
        <v>46</v>
      </c>
      <c r="Y225" s="1">
        <v>2700000</v>
      </c>
      <c r="Z225" s="1">
        <v>2700000</v>
      </c>
      <c r="AA225" s="1">
        <v>1835584</v>
      </c>
      <c r="AB225" s="1">
        <v>1835584</v>
      </c>
      <c r="AC225" s="1">
        <v>823020</v>
      </c>
      <c r="AD225" s="1">
        <v>823020</v>
      </c>
      <c r="AE225" s="1">
        <v>823020</v>
      </c>
      <c r="AF225" s="32">
        <f t="shared" si="36"/>
        <v>864416</v>
      </c>
      <c r="AG225" s="1">
        <v>0</v>
      </c>
      <c r="AH225" s="1">
        <v>0</v>
      </c>
      <c r="AI225" s="1">
        <v>0</v>
      </c>
      <c r="AJ225" s="1">
        <v>0</v>
      </c>
      <c r="AK225" s="1">
        <v>0</v>
      </c>
      <c r="AL225" s="1">
        <v>2700000</v>
      </c>
      <c r="AM225" s="1">
        <f t="shared" si="37"/>
        <v>0</v>
      </c>
      <c r="AN225" s="1"/>
      <c r="AO225" s="1">
        <v>0</v>
      </c>
      <c r="AP225" s="1"/>
      <c r="AQ225" s="1"/>
      <c r="AR225" s="1">
        <f t="shared" si="32"/>
        <v>0</v>
      </c>
      <c r="AS225" s="1">
        <f t="shared" si="33"/>
        <v>2700000</v>
      </c>
      <c r="AT225" s="39">
        <f t="shared" si="34"/>
        <v>864416</v>
      </c>
      <c r="AU225" s="39"/>
      <c r="AV225" s="39">
        <f t="shared" si="35"/>
        <v>2700000</v>
      </c>
      <c r="AW225" s="8" t="s">
        <v>604</v>
      </c>
      <c r="AX225" t="s">
        <v>604</v>
      </c>
    </row>
    <row r="226" spans="1:50" x14ac:dyDescent="0.25">
      <c r="A226" t="str">
        <f t="shared" si="31"/>
        <v>1.1-00-2408_24741025_2431610</v>
      </c>
      <c r="B226" t="s">
        <v>148</v>
      </c>
      <c r="C226" t="s">
        <v>149</v>
      </c>
      <c r="D226" t="s">
        <v>109</v>
      </c>
      <c r="E226" t="s">
        <v>906</v>
      </c>
      <c r="F226" t="s">
        <v>910</v>
      </c>
      <c r="G226" t="s">
        <v>110</v>
      </c>
      <c r="H226" t="s">
        <v>111</v>
      </c>
      <c r="I226" t="s">
        <v>112</v>
      </c>
      <c r="J226" t="s">
        <v>113</v>
      </c>
      <c r="K226" t="s">
        <v>114</v>
      </c>
      <c r="L226">
        <v>7</v>
      </c>
      <c r="M226" t="s">
        <v>115</v>
      </c>
      <c r="N226">
        <v>41</v>
      </c>
      <c r="O226" t="s">
        <v>120</v>
      </c>
      <c r="P226" t="s">
        <v>117</v>
      </c>
      <c r="Q226" t="s">
        <v>118</v>
      </c>
      <c r="R226" t="s">
        <v>902</v>
      </c>
      <c r="S226">
        <v>3000</v>
      </c>
      <c r="T226" t="s">
        <v>44</v>
      </c>
      <c r="U226">
        <v>3161</v>
      </c>
      <c r="V226" t="s">
        <v>241</v>
      </c>
      <c r="W226">
        <v>0</v>
      </c>
      <c r="X226" t="s">
        <v>46</v>
      </c>
      <c r="Y226" s="1">
        <v>230000</v>
      </c>
      <c r="Z226" s="1">
        <v>230000</v>
      </c>
      <c r="AA226" s="1">
        <v>163881.9</v>
      </c>
      <c r="AB226" s="1">
        <v>163881.9</v>
      </c>
      <c r="AC226" s="1">
        <v>91045.5</v>
      </c>
      <c r="AD226" s="1">
        <v>72836.399999999994</v>
      </c>
      <c r="AE226" s="1">
        <v>72836.399999999994</v>
      </c>
      <c r="AF226" s="32">
        <f t="shared" si="36"/>
        <v>66118.100000000006</v>
      </c>
      <c r="AG226" s="1">
        <v>0</v>
      </c>
      <c r="AH226" s="1">
        <v>0</v>
      </c>
      <c r="AI226" s="1">
        <v>0</v>
      </c>
      <c r="AJ226" s="1">
        <v>0</v>
      </c>
      <c r="AK226" s="1">
        <v>0</v>
      </c>
      <c r="AL226" s="1">
        <v>230000</v>
      </c>
      <c r="AM226" s="1">
        <f t="shared" si="37"/>
        <v>0</v>
      </c>
      <c r="AN226" s="1"/>
      <c r="AO226" s="1">
        <v>0</v>
      </c>
      <c r="AP226" s="1"/>
      <c r="AQ226" s="1"/>
      <c r="AR226" s="1">
        <f t="shared" si="32"/>
        <v>0</v>
      </c>
      <c r="AS226" s="1">
        <f t="shared" si="33"/>
        <v>230000</v>
      </c>
      <c r="AT226" s="39">
        <f t="shared" si="34"/>
        <v>66118.100000000006</v>
      </c>
      <c r="AU226" s="39"/>
      <c r="AV226" s="39">
        <f t="shared" si="35"/>
        <v>230000</v>
      </c>
      <c r="AW226" s="8" t="s">
        <v>604</v>
      </c>
      <c r="AX226" t="s">
        <v>604</v>
      </c>
    </row>
    <row r="227" spans="1:50" x14ac:dyDescent="0.25">
      <c r="A227" t="str">
        <f t="shared" si="31"/>
        <v>1.1-00-2411_24649031_2431610</v>
      </c>
      <c r="B227" t="s">
        <v>148</v>
      </c>
      <c r="C227" t="s">
        <v>149</v>
      </c>
      <c r="D227" t="s">
        <v>92</v>
      </c>
      <c r="E227" t="s">
        <v>908</v>
      </c>
      <c r="F227" t="s">
        <v>918</v>
      </c>
      <c r="G227" t="s">
        <v>93</v>
      </c>
      <c r="H227" t="s">
        <v>51</v>
      </c>
      <c r="I227" t="s">
        <v>52</v>
      </c>
      <c r="J227" t="s">
        <v>94</v>
      </c>
      <c r="K227" t="s">
        <v>95</v>
      </c>
      <c r="L227">
        <v>6</v>
      </c>
      <c r="M227" t="s">
        <v>40</v>
      </c>
      <c r="N227">
        <v>49</v>
      </c>
      <c r="O227" t="s">
        <v>236</v>
      </c>
      <c r="P227" t="s">
        <v>97</v>
      </c>
      <c r="Q227" t="s">
        <v>98</v>
      </c>
      <c r="R227" t="s">
        <v>902</v>
      </c>
      <c r="S227">
        <v>3000</v>
      </c>
      <c r="T227" t="s">
        <v>44</v>
      </c>
      <c r="U227">
        <v>3161</v>
      </c>
      <c r="V227" t="s">
        <v>241</v>
      </c>
      <c r="W227">
        <v>0</v>
      </c>
      <c r="X227" t="s">
        <v>46</v>
      </c>
      <c r="Y227" s="1">
        <v>123522.4</v>
      </c>
      <c r="Z227" s="1">
        <v>1000000</v>
      </c>
      <c r="AA227" s="1">
        <v>90201.600000000006</v>
      </c>
      <c r="AB227" s="1">
        <v>90201.600000000006</v>
      </c>
      <c r="AC227" s="1">
        <v>54507.12</v>
      </c>
      <c r="AD227" s="1">
        <v>39300.800000000003</v>
      </c>
      <c r="AE227" s="1">
        <v>7725.6</v>
      </c>
      <c r="AF227" s="32">
        <f t="shared" si="36"/>
        <v>33320.799999999988</v>
      </c>
      <c r="AG227" s="1">
        <v>0</v>
      </c>
      <c r="AH227" s="1">
        <v>6407022.4000000004</v>
      </c>
      <c r="AI227" s="1">
        <v>0</v>
      </c>
      <c r="AJ227" s="1">
        <v>7311500</v>
      </c>
      <c r="AK227" s="1">
        <v>-904477.6</v>
      </c>
      <c r="AL227" s="1">
        <v>7097022.4000000004</v>
      </c>
      <c r="AM227" s="1">
        <f t="shared" si="37"/>
        <v>6973500</v>
      </c>
      <c r="AN227" s="1"/>
      <c r="AO227" s="1">
        <v>0</v>
      </c>
      <c r="AP227" s="1"/>
      <c r="AQ227" s="1"/>
      <c r="AR227" s="1">
        <f t="shared" si="32"/>
        <v>0</v>
      </c>
      <c r="AS227" s="1">
        <f t="shared" si="33"/>
        <v>123522.4</v>
      </c>
      <c r="AT227" s="39">
        <f t="shared" si="34"/>
        <v>33320.799999999988</v>
      </c>
      <c r="AU227" s="39"/>
      <c r="AV227" s="39">
        <f t="shared" si="35"/>
        <v>123522.4</v>
      </c>
      <c r="AW227" s="8" t="s">
        <v>694</v>
      </c>
      <c r="AX227" t="s">
        <v>604</v>
      </c>
    </row>
    <row r="228" spans="1:50" x14ac:dyDescent="0.25">
      <c r="A228" t="str">
        <f t="shared" si="31"/>
        <v>1.1-00-2411_24649031_2431710</v>
      </c>
      <c r="B228" t="s">
        <v>148</v>
      </c>
      <c r="C228" t="s">
        <v>149</v>
      </c>
      <c r="D228" t="s">
        <v>92</v>
      </c>
      <c r="E228" t="s">
        <v>908</v>
      </c>
      <c r="F228" t="s">
        <v>918</v>
      </c>
      <c r="G228" t="s">
        <v>93</v>
      </c>
      <c r="H228" t="s">
        <v>51</v>
      </c>
      <c r="I228" t="s">
        <v>52</v>
      </c>
      <c r="J228" t="s">
        <v>94</v>
      </c>
      <c r="K228" t="s">
        <v>95</v>
      </c>
      <c r="L228">
        <v>6</v>
      </c>
      <c r="M228" t="s">
        <v>40</v>
      </c>
      <c r="N228">
        <v>49</v>
      </c>
      <c r="O228" t="s">
        <v>236</v>
      </c>
      <c r="P228" t="s">
        <v>97</v>
      </c>
      <c r="Q228" t="s">
        <v>98</v>
      </c>
      <c r="R228" t="s">
        <v>902</v>
      </c>
      <c r="S228">
        <v>3000</v>
      </c>
      <c r="T228" t="s">
        <v>44</v>
      </c>
      <c r="U228">
        <v>3171</v>
      </c>
      <c r="V228" t="s">
        <v>863</v>
      </c>
      <c r="W228">
        <v>0</v>
      </c>
      <c r="X228" t="s">
        <v>46</v>
      </c>
      <c r="Y228" s="1">
        <v>20000</v>
      </c>
      <c r="Z228" s="1">
        <v>0</v>
      </c>
      <c r="AA228" s="1">
        <v>16008</v>
      </c>
      <c r="AB228" s="1">
        <v>16008</v>
      </c>
      <c r="AC228" s="1">
        <v>0</v>
      </c>
      <c r="AD228" s="1">
        <v>0</v>
      </c>
      <c r="AE228" s="1">
        <v>0</v>
      </c>
      <c r="AF228" s="32">
        <f t="shared" si="36"/>
        <v>3992</v>
      </c>
      <c r="AG228" s="1">
        <v>0</v>
      </c>
      <c r="AH228" s="1">
        <v>20000</v>
      </c>
      <c r="AI228" s="1">
        <v>0</v>
      </c>
      <c r="AJ228" s="1">
        <v>0</v>
      </c>
      <c r="AK228" s="1">
        <v>20000</v>
      </c>
      <c r="AL228" s="1">
        <v>0</v>
      </c>
      <c r="AM228" s="1">
        <f t="shared" si="37"/>
        <v>-20000</v>
      </c>
      <c r="AN228" s="1"/>
      <c r="AO228" s="1">
        <v>0</v>
      </c>
      <c r="AP228" s="1"/>
      <c r="AQ228" s="1"/>
      <c r="AR228" s="1">
        <f t="shared" si="32"/>
        <v>0</v>
      </c>
      <c r="AS228" s="1">
        <f t="shared" si="33"/>
        <v>20000</v>
      </c>
      <c r="AT228" s="39">
        <f t="shared" si="34"/>
        <v>3992</v>
      </c>
      <c r="AU228" s="39"/>
      <c r="AV228" s="39">
        <f t="shared" si="35"/>
        <v>20000</v>
      </c>
      <c r="AW228" s="8" t="s">
        <v>604</v>
      </c>
      <c r="AX228" t="s">
        <v>604</v>
      </c>
    </row>
    <row r="229" spans="1:50" x14ac:dyDescent="0.25">
      <c r="A229" t="str">
        <f t="shared" si="31"/>
        <v>1.1-00-2401_2464004_2431810</v>
      </c>
      <c r="B229" t="s">
        <v>148</v>
      </c>
      <c r="C229" t="s">
        <v>149</v>
      </c>
      <c r="D229" t="s">
        <v>34</v>
      </c>
      <c r="E229" t="s">
        <v>906</v>
      </c>
      <c r="F229" t="s">
        <v>909</v>
      </c>
      <c r="G229" t="s">
        <v>35</v>
      </c>
      <c r="H229" t="s">
        <v>51</v>
      </c>
      <c r="I229" t="s">
        <v>52</v>
      </c>
      <c r="J229" t="s">
        <v>351</v>
      </c>
      <c r="K229" t="s">
        <v>352</v>
      </c>
      <c r="L229">
        <v>6</v>
      </c>
      <c r="M229" t="s">
        <v>40</v>
      </c>
      <c r="N229">
        <v>4</v>
      </c>
      <c r="O229" t="s">
        <v>373</v>
      </c>
      <c r="P229" t="s">
        <v>374</v>
      </c>
      <c r="Q229" t="s">
        <v>375</v>
      </c>
      <c r="R229" t="s">
        <v>902</v>
      </c>
      <c r="S229">
        <v>3000</v>
      </c>
      <c r="T229" t="s">
        <v>44</v>
      </c>
      <c r="U229">
        <v>3181</v>
      </c>
      <c r="V229" t="s">
        <v>242</v>
      </c>
      <c r="W229">
        <v>0</v>
      </c>
      <c r="X229" t="s">
        <v>46</v>
      </c>
      <c r="Y229" s="1">
        <v>5000</v>
      </c>
      <c r="Z229" s="1">
        <v>5000</v>
      </c>
      <c r="AA229" s="1">
        <v>0</v>
      </c>
      <c r="AB229" s="1">
        <v>0</v>
      </c>
      <c r="AC229" s="1">
        <v>0</v>
      </c>
      <c r="AD229" s="1">
        <v>0</v>
      </c>
      <c r="AE229" s="1">
        <v>0</v>
      </c>
      <c r="AF229" s="32">
        <f t="shared" si="36"/>
        <v>5000</v>
      </c>
      <c r="AG229" s="1">
        <v>0</v>
      </c>
      <c r="AH229" s="1">
        <v>0</v>
      </c>
      <c r="AI229" s="1">
        <v>0</v>
      </c>
      <c r="AJ229" s="1">
        <v>0</v>
      </c>
      <c r="AK229" s="1">
        <v>0</v>
      </c>
      <c r="AL229" s="1">
        <v>5000</v>
      </c>
      <c r="AM229" s="1">
        <f t="shared" si="37"/>
        <v>0</v>
      </c>
      <c r="AN229" s="1"/>
      <c r="AO229" s="1">
        <v>0</v>
      </c>
      <c r="AP229" s="1"/>
      <c r="AQ229" s="1"/>
      <c r="AR229" s="1">
        <f t="shared" si="32"/>
        <v>0</v>
      </c>
      <c r="AS229" s="1">
        <f t="shared" si="33"/>
        <v>5000</v>
      </c>
      <c r="AT229" s="39">
        <f t="shared" si="34"/>
        <v>5000</v>
      </c>
      <c r="AU229" s="39"/>
      <c r="AV229" s="39">
        <f t="shared" si="35"/>
        <v>5000</v>
      </c>
      <c r="AW229" s="8" t="s">
        <v>604</v>
      </c>
      <c r="AX229" t="s">
        <v>841</v>
      </c>
    </row>
    <row r="230" spans="1:50" x14ac:dyDescent="0.25">
      <c r="A230" t="str">
        <f t="shared" si="31"/>
        <v>1.1-00-2404_24618012_2431810</v>
      </c>
      <c r="B230" t="s">
        <v>148</v>
      </c>
      <c r="C230" t="s">
        <v>149</v>
      </c>
      <c r="D230" t="s">
        <v>34</v>
      </c>
      <c r="E230" t="s">
        <v>906</v>
      </c>
      <c r="F230" t="s">
        <v>909</v>
      </c>
      <c r="G230" t="s">
        <v>35</v>
      </c>
      <c r="H230" t="s">
        <v>36</v>
      </c>
      <c r="I230" t="s">
        <v>37</v>
      </c>
      <c r="J230" t="s">
        <v>38</v>
      </c>
      <c r="K230" t="s">
        <v>39</v>
      </c>
      <c r="L230">
        <v>6</v>
      </c>
      <c r="M230" t="s">
        <v>40</v>
      </c>
      <c r="N230">
        <v>18</v>
      </c>
      <c r="O230" t="s">
        <v>319</v>
      </c>
      <c r="P230" t="s">
        <v>320</v>
      </c>
      <c r="Q230" t="s">
        <v>321</v>
      </c>
      <c r="R230" t="s">
        <v>902</v>
      </c>
      <c r="S230">
        <v>3000</v>
      </c>
      <c r="T230" t="s">
        <v>44</v>
      </c>
      <c r="U230">
        <v>3181</v>
      </c>
      <c r="V230" t="s">
        <v>242</v>
      </c>
      <c r="W230">
        <v>0</v>
      </c>
      <c r="X230" t="s">
        <v>46</v>
      </c>
      <c r="Y230" s="1">
        <v>13000</v>
      </c>
      <c r="Z230" s="1">
        <v>5500</v>
      </c>
      <c r="AA230" s="1">
        <v>5395.02</v>
      </c>
      <c r="AB230" s="1">
        <v>5395.02</v>
      </c>
      <c r="AC230" s="1">
        <v>5395.02</v>
      </c>
      <c r="AD230" s="1">
        <v>5395.02</v>
      </c>
      <c r="AE230" s="1">
        <v>5395.02</v>
      </c>
      <c r="AF230" s="32">
        <f t="shared" si="36"/>
        <v>7604.98</v>
      </c>
      <c r="AG230" s="1">
        <v>0</v>
      </c>
      <c r="AH230" s="1">
        <v>7500</v>
      </c>
      <c r="AI230" s="1">
        <v>0</v>
      </c>
      <c r="AJ230" s="1">
        <v>0</v>
      </c>
      <c r="AK230" s="1">
        <v>7500</v>
      </c>
      <c r="AL230" s="1">
        <v>5500</v>
      </c>
      <c r="AM230" s="1">
        <f t="shared" si="37"/>
        <v>-7500</v>
      </c>
      <c r="AN230" s="1"/>
      <c r="AO230" s="1">
        <v>0</v>
      </c>
      <c r="AP230" s="1">
        <v>5000</v>
      </c>
      <c r="AQ230" s="1"/>
      <c r="AR230" s="1">
        <f t="shared" si="32"/>
        <v>5000</v>
      </c>
      <c r="AS230" s="1">
        <f t="shared" si="33"/>
        <v>18000</v>
      </c>
      <c r="AT230" s="39">
        <f t="shared" si="34"/>
        <v>12604.98</v>
      </c>
      <c r="AU230" s="39"/>
      <c r="AV230" s="39">
        <f t="shared" si="35"/>
        <v>18000</v>
      </c>
      <c r="AW230" s="8" t="s">
        <v>604</v>
      </c>
      <c r="AX230" t="s">
        <v>604</v>
      </c>
    </row>
    <row r="231" spans="1:50" x14ac:dyDescent="0.25">
      <c r="A231" t="str">
        <f t="shared" si="31"/>
        <v>1.1-00-2408_24740025_2431810</v>
      </c>
      <c r="B231" t="s">
        <v>148</v>
      </c>
      <c r="C231" t="s">
        <v>149</v>
      </c>
      <c r="D231" t="s">
        <v>109</v>
      </c>
      <c r="E231" t="s">
        <v>906</v>
      </c>
      <c r="F231" t="s">
        <v>910</v>
      </c>
      <c r="G231" t="s">
        <v>110</v>
      </c>
      <c r="H231" t="s">
        <v>111</v>
      </c>
      <c r="I231" t="s">
        <v>112</v>
      </c>
      <c r="J231" t="s">
        <v>113</v>
      </c>
      <c r="K231" t="s">
        <v>114</v>
      </c>
      <c r="L231">
        <v>7</v>
      </c>
      <c r="M231" t="s">
        <v>115</v>
      </c>
      <c r="N231">
        <v>40</v>
      </c>
      <c r="O231" t="s">
        <v>116</v>
      </c>
      <c r="P231" t="s">
        <v>117</v>
      </c>
      <c r="Q231" t="s">
        <v>118</v>
      </c>
      <c r="R231" t="s">
        <v>902</v>
      </c>
      <c r="S231">
        <v>3000</v>
      </c>
      <c r="T231" t="s">
        <v>44</v>
      </c>
      <c r="U231">
        <v>3181</v>
      </c>
      <c r="V231" t="s">
        <v>242</v>
      </c>
      <c r="W231">
        <v>0</v>
      </c>
      <c r="X231" t="s">
        <v>46</v>
      </c>
      <c r="Y231" s="1">
        <v>10000</v>
      </c>
      <c r="Z231" s="1">
        <v>10000</v>
      </c>
      <c r="AA231" s="1">
        <v>0</v>
      </c>
      <c r="AB231" s="1">
        <v>0</v>
      </c>
      <c r="AC231" s="1">
        <v>0</v>
      </c>
      <c r="AD231" s="1">
        <v>0</v>
      </c>
      <c r="AE231" s="1">
        <v>0</v>
      </c>
      <c r="AF231" s="32">
        <f t="shared" si="36"/>
        <v>10000</v>
      </c>
      <c r="AG231" s="1">
        <v>0</v>
      </c>
      <c r="AH231" s="1">
        <v>0</v>
      </c>
      <c r="AI231" s="1">
        <v>0</v>
      </c>
      <c r="AJ231" s="1">
        <v>0</v>
      </c>
      <c r="AK231" s="1">
        <v>0</v>
      </c>
      <c r="AL231" s="1">
        <v>10000</v>
      </c>
      <c r="AM231" s="1">
        <f t="shared" si="37"/>
        <v>0</v>
      </c>
      <c r="AN231" s="1"/>
      <c r="AO231" s="1">
        <v>0</v>
      </c>
      <c r="AP231" s="1"/>
      <c r="AQ231" s="1"/>
      <c r="AR231" s="1">
        <f t="shared" si="32"/>
        <v>0</v>
      </c>
      <c r="AS231" s="1">
        <f t="shared" si="33"/>
        <v>10000</v>
      </c>
      <c r="AT231" s="39">
        <f t="shared" si="34"/>
        <v>10000</v>
      </c>
      <c r="AU231" s="39"/>
      <c r="AV231" s="39">
        <f t="shared" si="35"/>
        <v>10000</v>
      </c>
      <c r="AW231" s="8" t="s">
        <v>604</v>
      </c>
      <c r="AX231" t="s">
        <v>604</v>
      </c>
    </row>
    <row r="232" spans="1:50" x14ac:dyDescent="0.25">
      <c r="A232" t="str">
        <f t="shared" si="31"/>
        <v>1.1-00-2411_24649031_2431810</v>
      </c>
      <c r="B232" t="s">
        <v>148</v>
      </c>
      <c r="C232" t="s">
        <v>149</v>
      </c>
      <c r="D232" t="s">
        <v>92</v>
      </c>
      <c r="E232" t="s">
        <v>908</v>
      </c>
      <c r="F232" t="s">
        <v>918</v>
      </c>
      <c r="G232" t="s">
        <v>93</v>
      </c>
      <c r="H232" t="s">
        <v>51</v>
      </c>
      <c r="I232" t="s">
        <v>52</v>
      </c>
      <c r="J232" t="s">
        <v>94</v>
      </c>
      <c r="K232" t="s">
        <v>95</v>
      </c>
      <c r="L232">
        <v>6</v>
      </c>
      <c r="M232" t="s">
        <v>40</v>
      </c>
      <c r="N232">
        <v>49</v>
      </c>
      <c r="O232" t="s">
        <v>236</v>
      </c>
      <c r="P232" t="s">
        <v>97</v>
      </c>
      <c r="Q232" t="s">
        <v>98</v>
      </c>
      <c r="R232" t="s">
        <v>902</v>
      </c>
      <c r="S232">
        <v>3000</v>
      </c>
      <c r="T232" t="s">
        <v>44</v>
      </c>
      <c r="U232">
        <v>3181</v>
      </c>
      <c r="V232" t="s">
        <v>242</v>
      </c>
      <c r="W232">
        <v>0</v>
      </c>
      <c r="X232" t="s">
        <v>46</v>
      </c>
      <c r="Y232" s="1">
        <v>1500</v>
      </c>
      <c r="Z232" s="1">
        <v>0</v>
      </c>
      <c r="AA232" s="1">
        <v>795.16</v>
      </c>
      <c r="AB232" s="1">
        <v>795.16</v>
      </c>
      <c r="AC232" s="1">
        <v>795.16</v>
      </c>
      <c r="AD232" s="1">
        <v>795.16</v>
      </c>
      <c r="AE232" s="1">
        <v>795.16</v>
      </c>
      <c r="AF232" s="32">
        <f t="shared" si="36"/>
        <v>704.84</v>
      </c>
      <c r="AG232" s="1">
        <v>0</v>
      </c>
      <c r="AH232" s="1">
        <v>1500</v>
      </c>
      <c r="AI232" s="1">
        <v>0</v>
      </c>
      <c r="AJ232" s="1">
        <v>0</v>
      </c>
      <c r="AK232" s="1">
        <v>1500</v>
      </c>
      <c r="AL232" s="1">
        <v>0</v>
      </c>
      <c r="AM232" s="1">
        <f t="shared" si="37"/>
        <v>-1500</v>
      </c>
      <c r="AN232" s="1"/>
      <c r="AO232" s="1">
        <v>0</v>
      </c>
      <c r="AP232" s="1"/>
      <c r="AQ232" s="1"/>
      <c r="AR232" s="1">
        <f t="shared" si="32"/>
        <v>0</v>
      </c>
      <c r="AS232" s="1">
        <f t="shared" si="33"/>
        <v>1500</v>
      </c>
      <c r="AT232" s="39">
        <f t="shared" si="34"/>
        <v>704.84</v>
      </c>
      <c r="AU232" s="39"/>
      <c r="AV232" s="39">
        <f t="shared" si="35"/>
        <v>1500</v>
      </c>
      <c r="AW232" s="8" t="s">
        <v>604</v>
      </c>
      <c r="AX232" t="s">
        <v>604</v>
      </c>
    </row>
    <row r="233" spans="1:50" x14ac:dyDescent="0.25">
      <c r="A233" t="str">
        <f t="shared" si="31"/>
        <v>1.1-00-2405_24621015_2431810</v>
      </c>
      <c r="B233" t="s">
        <v>148</v>
      </c>
      <c r="C233" t="s">
        <v>149</v>
      </c>
      <c r="D233" t="s">
        <v>34</v>
      </c>
      <c r="E233" t="s">
        <v>906</v>
      </c>
      <c r="F233" t="s">
        <v>909</v>
      </c>
      <c r="G233" t="s">
        <v>35</v>
      </c>
      <c r="H233" t="s">
        <v>51</v>
      </c>
      <c r="I233" t="s">
        <v>52</v>
      </c>
      <c r="J233" t="s">
        <v>53</v>
      </c>
      <c r="K233" t="s">
        <v>54</v>
      </c>
      <c r="L233">
        <v>6</v>
      </c>
      <c r="M233" t="s">
        <v>40</v>
      </c>
      <c r="N233">
        <v>21</v>
      </c>
      <c r="O233" t="s">
        <v>55</v>
      </c>
      <c r="P233" t="s">
        <v>56</v>
      </c>
      <c r="Q233" t="s">
        <v>57</v>
      </c>
      <c r="R233" t="s">
        <v>902</v>
      </c>
      <c r="S233">
        <v>3000</v>
      </c>
      <c r="T233" t="s">
        <v>44</v>
      </c>
      <c r="U233">
        <v>3181</v>
      </c>
      <c r="V233" t="s">
        <v>242</v>
      </c>
      <c r="W233">
        <v>0</v>
      </c>
      <c r="X233" t="s">
        <v>46</v>
      </c>
      <c r="Y233" s="1">
        <v>362</v>
      </c>
      <c r="Z233" s="1">
        <v>0</v>
      </c>
      <c r="AA233" s="1">
        <v>361.98</v>
      </c>
      <c r="AB233" s="1">
        <v>361.98</v>
      </c>
      <c r="AC233" s="1">
        <v>361.98</v>
      </c>
      <c r="AD233" s="1">
        <v>0</v>
      </c>
      <c r="AE233" s="1">
        <v>0</v>
      </c>
      <c r="AF233" s="1">
        <v>1.999999999998181E-2</v>
      </c>
      <c r="AG233">
        <v>0</v>
      </c>
      <c r="AH233">
        <v>362</v>
      </c>
      <c r="AI233">
        <v>0</v>
      </c>
      <c r="AJ233">
        <v>0</v>
      </c>
      <c r="AK233">
        <v>362</v>
      </c>
      <c r="AL233" s="1">
        <v>0</v>
      </c>
      <c r="AM233" s="1">
        <f t="shared" si="37"/>
        <v>-362</v>
      </c>
      <c r="AN233" s="1"/>
      <c r="AO233" s="1">
        <v>0</v>
      </c>
      <c r="AP233" s="1"/>
      <c r="AQ233" s="1"/>
      <c r="AR233" s="1">
        <f t="shared" si="32"/>
        <v>0</v>
      </c>
      <c r="AS233" s="1">
        <f t="shared" si="33"/>
        <v>362</v>
      </c>
      <c r="AT233" s="39">
        <f t="shared" si="34"/>
        <v>1.999999999998181E-2</v>
      </c>
      <c r="AU233" s="39"/>
      <c r="AV233" s="39">
        <f t="shared" si="35"/>
        <v>362</v>
      </c>
      <c r="AW233" s="8" t="s">
        <v>604</v>
      </c>
    </row>
    <row r="234" spans="1:50" x14ac:dyDescent="0.25">
      <c r="A234" t="str">
        <f t="shared" si="31"/>
        <v>1.1-00-2404_24618012_24321134</v>
      </c>
      <c r="B234" t="s">
        <v>148</v>
      </c>
      <c r="C234" t="s">
        <v>149</v>
      </c>
      <c r="D234" t="s">
        <v>34</v>
      </c>
      <c r="E234" t="s">
        <v>906</v>
      </c>
      <c r="F234" t="s">
        <v>909</v>
      </c>
      <c r="G234" t="s">
        <v>35</v>
      </c>
      <c r="H234" t="s">
        <v>36</v>
      </c>
      <c r="I234" t="s">
        <v>37</v>
      </c>
      <c r="J234" t="s">
        <v>38</v>
      </c>
      <c r="K234" t="s">
        <v>39</v>
      </c>
      <c r="L234">
        <v>6</v>
      </c>
      <c r="M234" t="s">
        <v>40</v>
      </c>
      <c r="N234">
        <v>18</v>
      </c>
      <c r="O234" t="s">
        <v>319</v>
      </c>
      <c r="P234" t="s">
        <v>320</v>
      </c>
      <c r="Q234" t="s">
        <v>321</v>
      </c>
      <c r="R234" t="s">
        <v>902</v>
      </c>
      <c r="S234">
        <v>3000</v>
      </c>
      <c r="T234" t="s">
        <v>44</v>
      </c>
      <c r="U234">
        <v>3211</v>
      </c>
      <c r="V234" t="s">
        <v>323</v>
      </c>
      <c r="W234">
        <v>34</v>
      </c>
      <c r="X234" t="s">
        <v>324</v>
      </c>
      <c r="Y234" s="1">
        <v>0</v>
      </c>
      <c r="Z234" s="1">
        <v>0</v>
      </c>
      <c r="AA234" s="1">
        <v>2000000</v>
      </c>
      <c r="AB234" s="1">
        <v>2000000</v>
      </c>
      <c r="AC234" s="1">
        <v>2000000</v>
      </c>
      <c r="AD234" s="1">
        <v>2000000</v>
      </c>
      <c r="AE234" s="1">
        <v>2000000</v>
      </c>
      <c r="AF234" s="32">
        <f t="shared" ref="AF234:AF265" si="38">Y234-AA234</f>
        <v>-2000000</v>
      </c>
      <c r="AG234" s="1">
        <v>0</v>
      </c>
      <c r="AH234" s="1">
        <v>0</v>
      </c>
      <c r="AI234" s="1">
        <v>0</v>
      </c>
      <c r="AJ234" s="1">
        <v>0</v>
      </c>
      <c r="AK234" s="1">
        <v>0</v>
      </c>
      <c r="AL234" s="1">
        <v>0</v>
      </c>
      <c r="AM234" s="1">
        <f t="shared" si="37"/>
        <v>0</v>
      </c>
      <c r="AN234" s="1"/>
      <c r="AO234" s="1">
        <f>-AF234</f>
        <v>2000000</v>
      </c>
      <c r="AP234" s="1"/>
      <c r="AQ234" s="1"/>
      <c r="AR234" s="1">
        <f t="shared" si="32"/>
        <v>2000000</v>
      </c>
      <c r="AS234" s="1">
        <f t="shared" si="33"/>
        <v>2000000</v>
      </c>
      <c r="AT234" s="38">
        <f t="shared" si="34"/>
        <v>0</v>
      </c>
      <c r="AU234" s="38"/>
      <c r="AV234" s="38">
        <f t="shared" si="35"/>
        <v>2000000</v>
      </c>
      <c r="AW234" s="8" t="s">
        <v>604</v>
      </c>
      <c r="AX234" t="s">
        <v>604</v>
      </c>
    </row>
    <row r="235" spans="1:50" x14ac:dyDescent="0.25">
      <c r="A235" t="str">
        <f t="shared" si="31"/>
        <v>1.1-00-2404_24618012_24321136</v>
      </c>
      <c r="B235" t="s">
        <v>148</v>
      </c>
      <c r="C235" t="s">
        <v>149</v>
      </c>
      <c r="D235" t="s">
        <v>34</v>
      </c>
      <c r="E235" t="s">
        <v>906</v>
      </c>
      <c r="F235" t="s">
        <v>909</v>
      </c>
      <c r="G235" t="s">
        <v>35</v>
      </c>
      <c r="H235" t="s">
        <v>36</v>
      </c>
      <c r="I235" t="s">
        <v>37</v>
      </c>
      <c r="J235" t="s">
        <v>38</v>
      </c>
      <c r="K235" t="s">
        <v>39</v>
      </c>
      <c r="L235">
        <v>6</v>
      </c>
      <c r="M235" t="s">
        <v>40</v>
      </c>
      <c r="N235">
        <v>18</v>
      </c>
      <c r="O235" t="s">
        <v>319</v>
      </c>
      <c r="P235" t="s">
        <v>320</v>
      </c>
      <c r="Q235" t="s">
        <v>321</v>
      </c>
      <c r="R235" t="s">
        <v>902</v>
      </c>
      <c r="S235">
        <v>3000</v>
      </c>
      <c r="T235" t="s">
        <v>44</v>
      </c>
      <c r="U235">
        <v>3211</v>
      </c>
      <c r="V235" t="s">
        <v>323</v>
      </c>
      <c r="W235">
        <v>36</v>
      </c>
      <c r="X235" t="s">
        <v>325</v>
      </c>
      <c r="Y235" s="1">
        <v>0</v>
      </c>
      <c r="Z235" s="1">
        <v>0</v>
      </c>
      <c r="AA235" s="1">
        <v>928551.63</v>
      </c>
      <c r="AB235" s="1">
        <v>928551.63</v>
      </c>
      <c r="AC235" s="1">
        <v>928551.63</v>
      </c>
      <c r="AD235" s="1">
        <v>928551.63</v>
      </c>
      <c r="AE235" s="1">
        <v>928551.63</v>
      </c>
      <c r="AF235" s="32">
        <f t="shared" si="38"/>
        <v>-928551.63</v>
      </c>
      <c r="AG235" s="1">
        <v>0</v>
      </c>
      <c r="AH235" s="1">
        <v>0</v>
      </c>
      <c r="AI235" s="1">
        <v>0</v>
      </c>
      <c r="AJ235" s="1">
        <v>0</v>
      </c>
      <c r="AK235" s="1">
        <v>0</v>
      </c>
      <c r="AL235" s="1">
        <v>0</v>
      </c>
      <c r="AM235" s="1">
        <f t="shared" si="37"/>
        <v>0</v>
      </c>
      <c r="AN235" s="1"/>
      <c r="AO235" s="1">
        <f>-AF235</f>
        <v>928551.63</v>
      </c>
      <c r="AP235" s="1"/>
      <c r="AQ235" s="1"/>
      <c r="AR235" s="1">
        <f t="shared" si="32"/>
        <v>928551.63</v>
      </c>
      <c r="AS235" s="1">
        <f t="shared" si="33"/>
        <v>928551.63</v>
      </c>
      <c r="AT235" s="38">
        <f t="shared" si="34"/>
        <v>0</v>
      </c>
      <c r="AU235" s="38"/>
      <c r="AV235" s="38">
        <f t="shared" si="35"/>
        <v>928551.63</v>
      </c>
      <c r="AW235" s="8" t="s">
        <v>604</v>
      </c>
      <c r="AX235" t="s">
        <v>604</v>
      </c>
    </row>
    <row r="236" spans="1:50" x14ac:dyDescent="0.25">
      <c r="A236" t="str">
        <f t="shared" si="31"/>
        <v>1.1-00-2405_24621015_2432210</v>
      </c>
      <c r="B236" t="s">
        <v>148</v>
      </c>
      <c r="C236" t="s">
        <v>149</v>
      </c>
      <c r="D236" t="s">
        <v>34</v>
      </c>
      <c r="E236" t="s">
        <v>906</v>
      </c>
      <c r="F236" t="s">
        <v>909</v>
      </c>
      <c r="G236" t="s">
        <v>35</v>
      </c>
      <c r="H236" t="s">
        <v>51</v>
      </c>
      <c r="I236" t="s">
        <v>52</v>
      </c>
      <c r="J236" t="s">
        <v>53</v>
      </c>
      <c r="K236" t="s">
        <v>54</v>
      </c>
      <c r="L236">
        <v>6</v>
      </c>
      <c r="M236" t="s">
        <v>40</v>
      </c>
      <c r="N236">
        <v>21</v>
      </c>
      <c r="O236" t="s">
        <v>55</v>
      </c>
      <c r="P236" t="s">
        <v>56</v>
      </c>
      <c r="Q236" t="s">
        <v>57</v>
      </c>
      <c r="R236" t="s">
        <v>902</v>
      </c>
      <c r="S236">
        <v>3000</v>
      </c>
      <c r="T236" t="s">
        <v>44</v>
      </c>
      <c r="U236">
        <v>3221</v>
      </c>
      <c r="V236" t="s">
        <v>381</v>
      </c>
      <c r="W236">
        <v>0</v>
      </c>
      <c r="X236" t="s">
        <v>46</v>
      </c>
      <c r="Y236" s="1">
        <v>1674000</v>
      </c>
      <c r="Z236" s="1">
        <v>1500000</v>
      </c>
      <c r="AA236" s="1">
        <v>1604946.17</v>
      </c>
      <c r="AB236" s="1">
        <v>1604946.17</v>
      </c>
      <c r="AC236" s="1">
        <v>1138422.8700000001</v>
      </c>
      <c r="AD236" s="1">
        <v>1122836.18</v>
      </c>
      <c r="AE236" s="1">
        <v>1049094.18</v>
      </c>
      <c r="AF236" s="32">
        <f t="shared" si="38"/>
        <v>69053.830000000075</v>
      </c>
      <c r="AG236" s="1">
        <v>0</v>
      </c>
      <c r="AH236" s="1">
        <v>174000</v>
      </c>
      <c r="AI236" s="1">
        <v>0</v>
      </c>
      <c r="AJ236" s="1">
        <v>0</v>
      </c>
      <c r="AK236" s="1">
        <v>174000</v>
      </c>
      <c r="AL236" s="1">
        <v>2698000</v>
      </c>
      <c r="AM236" s="1">
        <f t="shared" si="37"/>
        <v>1024000</v>
      </c>
      <c r="AN236" s="1"/>
      <c r="AO236" s="1">
        <v>0</v>
      </c>
      <c r="AP236" s="1"/>
      <c r="AQ236" s="1"/>
      <c r="AR236" s="1">
        <f t="shared" si="32"/>
        <v>0</v>
      </c>
      <c r="AS236" s="1">
        <f t="shared" si="33"/>
        <v>1674000</v>
      </c>
      <c r="AT236" s="39">
        <f t="shared" si="34"/>
        <v>69053.830000000075</v>
      </c>
      <c r="AU236" s="39"/>
      <c r="AV236" s="39">
        <f t="shared" si="35"/>
        <v>1674000</v>
      </c>
      <c r="AW236" s="8" t="s">
        <v>604</v>
      </c>
      <c r="AX236" t="s">
        <v>604</v>
      </c>
    </row>
    <row r="237" spans="1:50" x14ac:dyDescent="0.25">
      <c r="A237" t="str">
        <f t="shared" si="31"/>
        <v>1.1-00-2406_24529017_2432210</v>
      </c>
      <c r="B237" t="s">
        <v>148</v>
      </c>
      <c r="C237" t="s">
        <v>149</v>
      </c>
      <c r="D237" t="s">
        <v>428</v>
      </c>
      <c r="E237" t="s">
        <v>907</v>
      </c>
      <c r="F237" t="s">
        <v>914</v>
      </c>
      <c r="G237" t="s">
        <v>429</v>
      </c>
      <c r="H237" t="s">
        <v>347</v>
      </c>
      <c r="I237" t="s">
        <v>348</v>
      </c>
      <c r="J237" t="s">
        <v>274</v>
      </c>
      <c r="K237" t="s">
        <v>275</v>
      </c>
      <c r="L237">
        <v>5</v>
      </c>
      <c r="M237" t="s">
        <v>276</v>
      </c>
      <c r="N237">
        <v>29</v>
      </c>
      <c r="O237" t="s">
        <v>430</v>
      </c>
      <c r="P237" t="s">
        <v>431</v>
      </c>
      <c r="Q237" t="s">
        <v>432</v>
      </c>
      <c r="R237" t="s">
        <v>902</v>
      </c>
      <c r="S237">
        <v>3000</v>
      </c>
      <c r="T237" t="s">
        <v>44</v>
      </c>
      <c r="U237">
        <v>3221</v>
      </c>
      <c r="V237" t="s">
        <v>381</v>
      </c>
      <c r="W237">
        <v>0</v>
      </c>
      <c r="X237" t="s">
        <v>46</v>
      </c>
      <c r="Y237" s="1">
        <v>0</v>
      </c>
      <c r="Z237" s="1">
        <v>348000</v>
      </c>
      <c r="AA237" s="1">
        <v>0</v>
      </c>
      <c r="AB237" s="1">
        <v>0</v>
      </c>
      <c r="AC237" s="1">
        <v>0</v>
      </c>
      <c r="AD237" s="1">
        <v>0</v>
      </c>
      <c r="AE237" s="1">
        <v>0</v>
      </c>
      <c r="AF237" s="32">
        <f t="shared" si="38"/>
        <v>0</v>
      </c>
      <c r="AG237" s="1">
        <v>0</v>
      </c>
      <c r="AH237" s="1">
        <v>0</v>
      </c>
      <c r="AI237" s="1">
        <v>0</v>
      </c>
      <c r="AJ237" s="1">
        <v>348000</v>
      </c>
      <c r="AK237" s="1">
        <v>-348000</v>
      </c>
      <c r="AL237" s="1">
        <v>348000</v>
      </c>
      <c r="AM237" s="1">
        <f t="shared" si="37"/>
        <v>348000</v>
      </c>
      <c r="AN237" s="1"/>
      <c r="AO237" s="1">
        <v>0</v>
      </c>
      <c r="AP237" s="1"/>
      <c r="AQ237" s="1"/>
      <c r="AR237" s="1">
        <f t="shared" si="32"/>
        <v>0</v>
      </c>
      <c r="AS237" s="1">
        <f t="shared" si="33"/>
        <v>0</v>
      </c>
      <c r="AT237" s="39">
        <f t="shared" si="34"/>
        <v>0</v>
      </c>
      <c r="AU237" s="39"/>
      <c r="AV237" s="39">
        <f t="shared" si="35"/>
        <v>0</v>
      </c>
      <c r="AW237" s="8" t="s">
        <v>695</v>
      </c>
      <c r="AX237" t="s">
        <v>830</v>
      </c>
    </row>
    <row r="238" spans="1:50" x14ac:dyDescent="0.25">
      <c r="A238" t="str">
        <f t="shared" si="31"/>
        <v>1.1-00-2405_24621015_2432310</v>
      </c>
      <c r="B238" t="s">
        <v>148</v>
      </c>
      <c r="C238" t="s">
        <v>149</v>
      </c>
      <c r="D238" t="s">
        <v>34</v>
      </c>
      <c r="E238" t="s">
        <v>906</v>
      </c>
      <c r="F238" t="s">
        <v>909</v>
      </c>
      <c r="G238" t="s">
        <v>35</v>
      </c>
      <c r="H238" t="s">
        <v>51</v>
      </c>
      <c r="I238" t="s">
        <v>52</v>
      </c>
      <c r="J238" t="s">
        <v>53</v>
      </c>
      <c r="K238" t="s">
        <v>54</v>
      </c>
      <c r="L238">
        <v>6</v>
      </c>
      <c r="M238" t="s">
        <v>40</v>
      </c>
      <c r="N238">
        <v>21</v>
      </c>
      <c r="O238" t="s">
        <v>55</v>
      </c>
      <c r="P238" t="s">
        <v>56</v>
      </c>
      <c r="Q238" t="s">
        <v>57</v>
      </c>
      <c r="R238" t="s">
        <v>902</v>
      </c>
      <c r="S238">
        <v>3000</v>
      </c>
      <c r="T238" t="s">
        <v>44</v>
      </c>
      <c r="U238">
        <v>3231</v>
      </c>
      <c r="V238" t="s">
        <v>250</v>
      </c>
      <c r="W238">
        <v>0</v>
      </c>
      <c r="X238" t="s">
        <v>46</v>
      </c>
      <c r="Y238" s="1">
        <v>3000000</v>
      </c>
      <c r="Z238" s="1">
        <v>3000000</v>
      </c>
      <c r="AA238" s="1">
        <v>0</v>
      </c>
      <c r="AB238" s="1">
        <v>0</v>
      </c>
      <c r="AC238" s="1">
        <v>0</v>
      </c>
      <c r="AD238" s="1">
        <v>0</v>
      </c>
      <c r="AE238" s="1">
        <v>0</v>
      </c>
      <c r="AF238" s="32">
        <f t="shared" si="38"/>
        <v>3000000</v>
      </c>
      <c r="AG238" s="1">
        <v>0</v>
      </c>
      <c r="AH238" s="1">
        <v>0</v>
      </c>
      <c r="AI238" s="1">
        <v>0</v>
      </c>
      <c r="AJ238" s="1">
        <v>0</v>
      </c>
      <c r="AK238" s="1">
        <v>0</v>
      </c>
      <c r="AL238" s="1">
        <v>3000000</v>
      </c>
      <c r="AM238" s="1">
        <f t="shared" si="37"/>
        <v>0</v>
      </c>
      <c r="AN238" s="1"/>
      <c r="AO238" s="1">
        <v>0</v>
      </c>
      <c r="AP238" s="1"/>
      <c r="AQ238" s="1"/>
      <c r="AR238" s="1">
        <f t="shared" si="32"/>
        <v>0</v>
      </c>
      <c r="AS238" s="1">
        <f t="shared" si="33"/>
        <v>3000000</v>
      </c>
      <c r="AT238" s="39">
        <f t="shared" si="34"/>
        <v>3000000</v>
      </c>
      <c r="AU238" s="39"/>
      <c r="AV238" s="39">
        <f t="shared" si="35"/>
        <v>3000000</v>
      </c>
      <c r="AW238" s="8" t="s">
        <v>604</v>
      </c>
      <c r="AX238" t="s">
        <v>604</v>
      </c>
    </row>
    <row r="239" spans="1:50" x14ac:dyDescent="0.25">
      <c r="A239" t="str">
        <f t="shared" si="31"/>
        <v>1.1-00-2411_24650031_2432310</v>
      </c>
      <c r="B239" t="s">
        <v>148</v>
      </c>
      <c r="C239" t="s">
        <v>149</v>
      </c>
      <c r="D239" t="s">
        <v>92</v>
      </c>
      <c r="E239" t="s">
        <v>908</v>
      </c>
      <c r="F239" t="s">
        <v>918</v>
      </c>
      <c r="G239" t="s">
        <v>93</v>
      </c>
      <c r="H239" t="s">
        <v>51</v>
      </c>
      <c r="I239" t="s">
        <v>52</v>
      </c>
      <c r="J239" t="s">
        <v>94</v>
      </c>
      <c r="K239" t="s">
        <v>95</v>
      </c>
      <c r="L239">
        <v>6</v>
      </c>
      <c r="M239" t="s">
        <v>40</v>
      </c>
      <c r="N239">
        <v>50</v>
      </c>
      <c r="O239" t="s">
        <v>96</v>
      </c>
      <c r="P239" t="s">
        <v>97</v>
      </c>
      <c r="Q239" t="s">
        <v>98</v>
      </c>
      <c r="R239" t="s">
        <v>902</v>
      </c>
      <c r="S239">
        <v>3000</v>
      </c>
      <c r="T239" t="s">
        <v>44</v>
      </c>
      <c r="U239">
        <v>3231</v>
      </c>
      <c r="V239" t="s">
        <v>250</v>
      </c>
      <c r="W239">
        <v>0</v>
      </c>
      <c r="X239" t="s">
        <v>46</v>
      </c>
      <c r="Y239" s="1">
        <v>5651997</v>
      </c>
      <c r="Z239" s="1">
        <v>1000000</v>
      </c>
      <c r="AA239" s="1">
        <v>4324721.4000000004</v>
      </c>
      <c r="AB239" s="1">
        <v>4135270.2</v>
      </c>
      <c r="AC239" s="1">
        <v>2436922.38</v>
      </c>
      <c r="AD239" s="1">
        <v>2436922.38</v>
      </c>
      <c r="AE239" s="1">
        <v>2436922.38</v>
      </c>
      <c r="AF239" s="32">
        <f t="shared" si="38"/>
        <v>1327275.5999999996</v>
      </c>
      <c r="AG239" s="1">
        <v>0</v>
      </c>
      <c r="AH239" s="1">
        <v>4651997</v>
      </c>
      <c r="AI239" s="1">
        <v>0</v>
      </c>
      <c r="AJ239" s="1">
        <v>0</v>
      </c>
      <c r="AK239" s="1">
        <v>4651997</v>
      </c>
      <c r="AL239" s="1">
        <v>5651997</v>
      </c>
      <c r="AM239" s="1">
        <f t="shared" si="37"/>
        <v>0</v>
      </c>
      <c r="AN239" s="1"/>
      <c r="AO239" s="1">
        <v>0</v>
      </c>
      <c r="AP239" s="1"/>
      <c r="AQ239" s="1"/>
      <c r="AR239" s="1">
        <f t="shared" si="32"/>
        <v>0</v>
      </c>
      <c r="AS239" s="1">
        <f t="shared" si="33"/>
        <v>5651997</v>
      </c>
      <c r="AT239" s="18">
        <f t="shared" si="34"/>
        <v>1327275.5999999996</v>
      </c>
      <c r="AU239" s="18"/>
      <c r="AV239" s="18">
        <f t="shared" si="35"/>
        <v>5651997</v>
      </c>
      <c r="AW239" s="8" t="s">
        <v>696</v>
      </c>
      <c r="AX239" t="s">
        <v>604</v>
      </c>
    </row>
    <row r="240" spans="1:50" x14ac:dyDescent="0.25">
      <c r="A240" t="str">
        <f t="shared" si="31"/>
        <v>2.5-02-2402_24313009_2432510</v>
      </c>
      <c r="B240" t="s">
        <v>81</v>
      </c>
      <c r="C240" t="s">
        <v>82</v>
      </c>
      <c r="D240" t="s">
        <v>83</v>
      </c>
      <c r="E240" t="s">
        <v>906</v>
      </c>
      <c r="F240" t="s">
        <v>910</v>
      </c>
      <c r="G240" t="s">
        <v>84</v>
      </c>
      <c r="H240" t="s">
        <v>51</v>
      </c>
      <c r="I240" t="s">
        <v>52</v>
      </c>
      <c r="J240" t="s">
        <v>85</v>
      </c>
      <c r="K240" t="s">
        <v>86</v>
      </c>
      <c r="L240">
        <v>3</v>
      </c>
      <c r="M240" t="s">
        <v>87</v>
      </c>
      <c r="N240">
        <v>13</v>
      </c>
      <c r="O240" t="s">
        <v>88</v>
      </c>
      <c r="P240" t="s">
        <v>89</v>
      </c>
      <c r="Q240" t="s">
        <v>90</v>
      </c>
      <c r="R240" t="s">
        <v>902</v>
      </c>
      <c r="S240">
        <v>3000</v>
      </c>
      <c r="T240" t="s">
        <v>44</v>
      </c>
      <c r="U240">
        <v>3251</v>
      </c>
      <c r="V240" t="s">
        <v>91</v>
      </c>
      <c r="W240">
        <v>0</v>
      </c>
      <c r="X240" t="s">
        <v>46</v>
      </c>
      <c r="Y240" s="1">
        <v>9003456</v>
      </c>
      <c r="Z240" s="1">
        <v>9003456</v>
      </c>
      <c r="AA240" s="1">
        <v>7202764.7999999998</v>
      </c>
      <c r="AB240" s="1">
        <v>7202764.7999999998</v>
      </c>
      <c r="AC240" s="1">
        <v>6602534.4000000004</v>
      </c>
      <c r="AD240" s="1">
        <v>6602534.4000000004</v>
      </c>
      <c r="AE240" s="1">
        <v>6602534.4000000004</v>
      </c>
      <c r="AF240" s="32">
        <f t="shared" si="38"/>
        <v>1800691.2000000002</v>
      </c>
      <c r="AG240" s="1">
        <v>0</v>
      </c>
      <c r="AH240" s="1">
        <v>0</v>
      </c>
      <c r="AI240" s="1">
        <v>0</v>
      </c>
      <c r="AJ240" s="1">
        <v>0</v>
      </c>
      <c r="AK240" s="1">
        <v>0</v>
      </c>
      <c r="AL240" s="1">
        <v>9003456</v>
      </c>
      <c r="AM240" s="1">
        <f t="shared" si="37"/>
        <v>0</v>
      </c>
      <c r="AN240" s="1"/>
      <c r="AO240" s="1">
        <v>0</v>
      </c>
      <c r="AP240" s="1"/>
      <c r="AQ240" s="1"/>
      <c r="AR240" s="1">
        <f t="shared" si="32"/>
        <v>0</v>
      </c>
      <c r="AS240" s="1">
        <f t="shared" si="33"/>
        <v>9003456</v>
      </c>
      <c r="AT240" s="39">
        <f t="shared" si="34"/>
        <v>1800691.2000000002</v>
      </c>
      <c r="AU240" s="39"/>
      <c r="AV240" s="39">
        <f t="shared" si="35"/>
        <v>9003456</v>
      </c>
      <c r="AW240" s="8" t="s">
        <v>697</v>
      </c>
      <c r="AX240" t="s">
        <v>604</v>
      </c>
    </row>
    <row r="241" spans="1:50" x14ac:dyDescent="0.25">
      <c r="A241" t="str">
        <f t="shared" si="31"/>
        <v>1.1-00-2402_24115010_2432510</v>
      </c>
      <c r="B241" t="s">
        <v>148</v>
      </c>
      <c r="C241" t="s">
        <v>149</v>
      </c>
      <c r="D241" t="s">
        <v>34</v>
      </c>
      <c r="E241" t="s">
        <v>906</v>
      </c>
      <c r="F241" t="s">
        <v>909</v>
      </c>
      <c r="G241" t="s">
        <v>35</v>
      </c>
      <c r="H241" t="s">
        <v>347</v>
      </c>
      <c r="I241" t="s">
        <v>348</v>
      </c>
      <c r="J241" t="s">
        <v>85</v>
      </c>
      <c r="K241" t="s">
        <v>86</v>
      </c>
      <c r="L241">
        <v>1</v>
      </c>
      <c r="M241" t="s">
        <v>190</v>
      </c>
      <c r="N241">
        <v>15</v>
      </c>
      <c r="O241" t="s">
        <v>349</v>
      </c>
      <c r="P241" t="s">
        <v>199</v>
      </c>
      <c r="Q241" s="17" t="s">
        <v>599</v>
      </c>
      <c r="R241" t="s">
        <v>902</v>
      </c>
      <c r="S241">
        <v>3000</v>
      </c>
      <c r="T241" t="s">
        <v>44</v>
      </c>
      <c r="U241">
        <v>3251</v>
      </c>
      <c r="V241" t="s">
        <v>91</v>
      </c>
      <c r="W241">
        <v>0</v>
      </c>
      <c r="X241" t="s">
        <v>46</v>
      </c>
      <c r="Y241" s="1">
        <v>0</v>
      </c>
      <c r="Z241" s="1">
        <v>100000</v>
      </c>
      <c r="AA241" s="1">
        <v>0</v>
      </c>
      <c r="AB241" s="1">
        <v>0</v>
      </c>
      <c r="AC241" s="1">
        <v>0</v>
      </c>
      <c r="AD241" s="1">
        <v>0</v>
      </c>
      <c r="AE241" s="1">
        <v>0</v>
      </c>
      <c r="AF241" s="32">
        <f t="shared" si="38"/>
        <v>0</v>
      </c>
      <c r="AG241" s="1">
        <v>0</v>
      </c>
      <c r="AH241" s="1">
        <v>0</v>
      </c>
      <c r="AI241" s="1">
        <v>0</v>
      </c>
      <c r="AJ241" s="1">
        <v>100000</v>
      </c>
      <c r="AK241" s="1">
        <v>-100000</v>
      </c>
      <c r="AL241" s="1">
        <v>100000</v>
      </c>
      <c r="AM241" s="1">
        <f t="shared" si="37"/>
        <v>100000</v>
      </c>
      <c r="AN241" s="1"/>
      <c r="AO241" s="1">
        <v>0</v>
      </c>
      <c r="AP241" s="1"/>
      <c r="AQ241" s="1"/>
      <c r="AR241" s="1">
        <f t="shared" si="32"/>
        <v>0</v>
      </c>
      <c r="AS241" s="1">
        <f t="shared" si="33"/>
        <v>0</v>
      </c>
      <c r="AT241" s="39">
        <f t="shared" si="34"/>
        <v>0</v>
      </c>
      <c r="AU241" s="39"/>
      <c r="AV241" s="39">
        <f t="shared" si="35"/>
        <v>0</v>
      </c>
      <c r="AW241" s="8" t="s">
        <v>698</v>
      </c>
      <c r="AX241" t="s">
        <v>604</v>
      </c>
    </row>
    <row r="242" spans="1:50" x14ac:dyDescent="0.25">
      <c r="A242" t="str">
        <f t="shared" si="31"/>
        <v>1.1-00-2405_24621015_2432510</v>
      </c>
      <c r="B242" t="s">
        <v>148</v>
      </c>
      <c r="C242" t="s">
        <v>149</v>
      </c>
      <c r="D242" t="s">
        <v>34</v>
      </c>
      <c r="E242" t="s">
        <v>906</v>
      </c>
      <c r="F242" t="s">
        <v>909</v>
      </c>
      <c r="G242" t="s">
        <v>35</v>
      </c>
      <c r="H242" t="s">
        <v>51</v>
      </c>
      <c r="I242" t="s">
        <v>52</v>
      </c>
      <c r="J242" t="s">
        <v>53</v>
      </c>
      <c r="K242" t="s">
        <v>54</v>
      </c>
      <c r="L242">
        <v>6</v>
      </c>
      <c r="M242" t="s">
        <v>40</v>
      </c>
      <c r="N242">
        <v>21</v>
      </c>
      <c r="O242" t="s">
        <v>55</v>
      </c>
      <c r="P242" t="s">
        <v>56</v>
      </c>
      <c r="Q242" t="s">
        <v>57</v>
      </c>
      <c r="R242" t="s">
        <v>902</v>
      </c>
      <c r="S242">
        <v>3000</v>
      </c>
      <c r="T242" t="s">
        <v>44</v>
      </c>
      <c r="U242">
        <v>3251</v>
      </c>
      <c r="V242" t="s">
        <v>91</v>
      </c>
      <c r="W242">
        <v>0</v>
      </c>
      <c r="X242" t="s">
        <v>46</v>
      </c>
      <c r="Y242" s="1">
        <v>35849789.109999999</v>
      </c>
      <c r="Z242" s="1">
        <v>0</v>
      </c>
      <c r="AA242" s="1">
        <v>0</v>
      </c>
      <c r="AB242" s="1">
        <v>0</v>
      </c>
      <c r="AC242" s="1">
        <v>0</v>
      </c>
      <c r="AD242" s="1">
        <v>0</v>
      </c>
      <c r="AE242" s="1">
        <v>0</v>
      </c>
      <c r="AF242" s="32">
        <f t="shared" si="38"/>
        <v>35849789.109999999</v>
      </c>
      <c r="AG242" s="1">
        <v>0</v>
      </c>
      <c r="AH242" s="1">
        <v>35849789.109999999</v>
      </c>
      <c r="AI242" s="1">
        <v>0</v>
      </c>
      <c r="AJ242" s="1">
        <v>0</v>
      </c>
      <c r="AK242" s="1">
        <v>35849789.109999999</v>
      </c>
      <c r="AL242" s="1">
        <v>38806666.080000013</v>
      </c>
      <c r="AM242" s="1">
        <f t="shared" si="37"/>
        <v>2956876.9700000137</v>
      </c>
      <c r="AN242" s="1"/>
      <c r="AO242" s="1">
        <v>0</v>
      </c>
      <c r="AP242" s="1">
        <v>5371412.3399999999</v>
      </c>
      <c r="AQ242" s="1"/>
      <c r="AR242" s="1">
        <f t="shared" si="32"/>
        <v>5371412.3399999999</v>
      </c>
      <c r="AS242" s="1">
        <f t="shared" si="33"/>
        <v>41221201.450000003</v>
      </c>
      <c r="AT242" s="39">
        <f t="shared" si="34"/>
        <v>41221201.450000003</v>
      </c>
      <c r="AU242" s="39"/>
      <c r="AV242" s="39">
        <f t="shared" si="35"/>
        <v>41221201.450000003</v>
      </c>
      <c r="AW242" s="8" t="s">
        <v>699</v>
      </c>
      <c r="AX242" t="s">
        <v>882</v>
      </c>
    </row>
    <row r="243" spans="1:50" x14ac:dyDescent="0.25">
      <c r="A243" t="str">
        <f t="shared" si="31"/>
        <v>2.5-02-2405_24621015_2432510</v>
      </c>
      <c r="B243" t="s">
        <v>81</v>
      </c>
      <c r="C243" t="s">
        <v>82</v>
      </c>
      <c r="D243" t="s">
        <v>34</v>
      </c>
      <c r="E243" t="s">
        <v>906</v>
      </c>
      <c r="F243" t="s">
        <v>909</v>
      </c>
      <c r="G243" t="s">
        <v>35</v>
      </c>
      <c r="H243" t="s">
        <v>51</v>
      </c>
      <c r="I243" t="s">
        <v>52</v>
      </c>
      <c r="J243" t="s">
        <v>53</v>
      </c>
      <c r="K243" t="s">
        <v>54</v>
      </c>
      <c r="L243">
        <v>6</v>
      </c>
      <c r="M243" t="s">
        <v>40</v>
      </c>
      <c r="N243">
        <v>21</v>
      </c>
      <c r="O243" t="s">
        <v>55</v>
      </c>
      <c r="P243" t="s">
        <v>56</v>
      </c>
      <c r="Q243" t="s">
        <v>57</v>
      </c>
      <c r="R243" t="s">
        <v>902</v>
      </c>
      <c r="S243">
        <v>3000</v>
      </c>
      <c r="T243" t="s">
        <v>44</v>
      </c>
      <c r="U243">
        <v>3251</v>
      </c>
      <c r="V243" t="s">
        <v>91</v>
      </c>
      <c r="W243">
        <v>0</v>
      </c>
      <c r="X243" t="s">
        <v>46</v>
      </c>
      <c r="Y243" s="1">
        <v>79789885.069999993</v>
      </c>
      <c r="Z243" s="1">
        <v>75218705.450000003</v>
      </c>
      <c r="AA243" s="1">
        <v>78965672.739999995</v>
      </c>
      <c r="AB243" s="1">
        <v>78965672.739999995</v>
      </c>
      <c r="AC243" s="1">
        <v>55731905.670000002</v>
      </c>
      <c r="AD243" s="1">
        <v>46099804.859999999</v>
      </c>
      <c r="AE243" s="1">
        <v>46099804.859999999</v>
      </c>
      <c r="AF243" s="32">
        <f t="shared" si="38"/>
        <v>824212.32999999821</v>
      </c>
      <c r="AG243" s="1">
        <v>4571179.62</v>
      </c>
      <c r="AH243" s="1">
        <v>0</v>
      </c>
      <c r="AI243" s="1">
        <v>0</v>
      </c>
      <c r="AJ243" s="1">
        <v>0</v>
      </c>
      <c r="AK243" s="1">
        <v>4571179.62</v>
      </c>
      <c r="AL243" s="1">
        <v>76833008.099999994</v>
      </c>
      <c r="AM243" s="1">
        <v>0</v>
      </c>
      <c r="AN243" s="1"/>
      <c r="AO243" s="1">
        <v>0</v>
      </c>
      <c r="AP243" s="1"/>
      <c r="AQ243" s="1">
        <v>-267412.33</v>
      </c>
      <c r="AR243" s="1">
        <f t="shared" si="32"/>
        <v>-267412.33</v>
      </c>
      <c r="AS243" s="1">
        <f t="shared" si="33"/>
        <v>79522472.739999995</v>
      </c>
      <c r="AT243" s="39">
        <f t="shared" si="34"/>
        <v>556800</v>
      </c>
      <c r="AU243" s="39"/>
      <c r="AV243" s="39">
        <f t="shared" si="35"/>
        <v>79522472.739999995</v>
      </c>
      <c r="AW243" s="41">
        <v>3310242.8277777778</v>
      </c>
      <c r="AX243" t="s">
        <v>604</v>
      </c>
    </row>
    <row r="244" spans="1:50" x14ac:dyDescent="0.25">
      <c r="A244" t="str">
        <f t="shared" si="31"/>
        <v>1.1-00-2407_24333019_2432610</v>
      </c>
      <c r="B244" t="s">
        <v>148</v>
      </c>
      <c r="C244" t="s">
        <v>149</v>
      </c>
      <c r="D244" t="s">
        <v>34</v>
      </c>
      <c r="E244" t="s">
        <v>906</v>
      </c>
      <c r="F244" t="s">
        <v>909</v>
      </c>
      <c r="G244" t="s">
        <v>35</v>
      </c>
      <c r="H244" t="s">
        <v>51</v>
      </c>
      <c r="I244" t="s">
        <v>52</v>
      </c>
      <c r="J244" t="s">
        <v>103</v>
      </c>
      <c r="K244" t="s">
        <v>104</v>
      </c>
      <c r="L244">
        <v>3</v>
      </c>
      <c r="M244" t="s">
        <v>87</v>
      </c>
      <c r="N244">
        <v>33</v>
      </c>
      <c r="O244" t="s">
        <v>394</v>
      </c>
      <c r="P244" t="s">
        <v>395</v>
      </c>
      <c r="Q244" t="s">
        <v>396</v>
      </c>
      <c r="R244" t="s">
        <v>902</v>
      </c>
      <c r="S244">
        <v>3000</v>
      </c>
      <c r="T244" t="s">
        <v>44</v>
      </c>
      <c r="U244">
        <v>3261</v>
      </c>
      <c r="V244" t="s">
        <v>172</v>
      </c>
      <c r="W244">
        <v>0</v>
      </c>
      <c r="X244" t="s">
        <v>46</v>
      </c>
      <c r="Y244" s="1">
        <v>25627079.98</v>
      </c>
      <c r="Z244" s="1">
        <v>5000000</v>
      </c>
      <c r="AA244" s="1">
        <v>24642626</v>
      </c>
      <c r="AB244" s="1">
        <v>17852078.800000001</v>
      </c>
      <c r="AC244" s="1">
        <v>13017546.800000001</v>
      </c>
      <c r="AD244" s="1">
        <v>13017546.800000001</v>
      </c>
      <c r="AE244" s="1">
        <v>12278394.800000001</v>
      </c>
      <c r="AF244" s="32">
        <f t="shared" si="38"/>
        <v>984453.98000000045</v>
      </c>
      <c r="AG244" s="1">
        <v>0</v>
      </c>
      <c r="AH244" s="1">
        <v>20969672</v>
      </c>
      <c r="AI244" s="1">
        <v>0</v>
      </c>
      <c r="AJ244" s="1">
        <v>0</v>
      </c>
      <c r="AK244" s="1">
        <v>20969672</v>
      </c>
      <c r="AL244" s="1">
        <v>13740256</v>
      </c>
      <c r="AM244" s="1">
        <f>AL244-Y244</f>
        <v>-11886823.98</v>
      </c>
      <c r="AN244" s="1"/>
      <c r="AO244" s="1">
        <v>0</v>
      </c>
      <c r="AP244" s="1"/>
      <c r="AQ244" s="1">
        <v>-554902.56000000006</v>
      </c>
      <c r="AR244" s="1">
        <f t="shared" si="32"/>
        <v>-554902.56000000006</v>
      </c>
      <c r="AS244" s="1">
        <f t="shared" si="33"/>
        <v>25072177.420000002</v>
      </c>
      <c r="AT244" s="39">
        <f t="shared" si="34"/>
        <v>429551.42000000179</v>
      </c>
      <c r="AU244" s="39"/>
      <c r="AV244" s="39">
        <f t="shared" si="35"/>
        <v>25072177.420000002</v>
      </c>
      <c r="AW244" s="8" t="s">
        <v>700</v>
      </c>
      <c r="AX244" t="s">
        <v>604</v>
      </c>
    </row>
    <row r="245" spans="1:50" x14ac:dyDescent="0.25">
      <c r="A245" t="str">
        <f t="shared" si="31"/>
        <v>1.1-00-2407_24236022_2432610</v>
      </c>
      <c r="B245" t="s">
        <v>148</v>
      </c>
      <c r="C245" t="s">
        <v>149</v>
      </c>
      <c r="D245" t="s">
        <v>188</v>
      </c>
      <c r="E245" t="s">
        <v>907</v>
      </c>
      <c r="F245" t="s">
        <v>912</v>
      </c>
      <c r="G245" t="s">
        <v>189</v>
      </c>
      <c r="H245" t="s">
        <v>51</v>
      </c>
      <c r="I245" t="s">
        <v>52</v>
      </c>
      <c r="J245" t="s">
        <v>103</v>
      </c>
      <c r="K245" t="s">
        <v>104</v>
      </c>
      <c r="L245">
        <v>2</v>
      </c>
      <c r="M245" t="s">
        <v>206</v>
      </c>
      <c r="N245">
        <v>36</v>
      </c>
      <c r="O245" t="s">
        <v>207</v>
      </c>
      <c r="P245" t="s">
        <v>208</v>
      </c>
      <c r="Q245" t="s">
        <v>209</v>
      </c>
      <c r="R245" t="s">
        <v>902</v>
      </c>
      <c r="S245">
        <v>3000</v>
      </c>
      <c r="T245" t="s">
        <v>44</v>
      </c>
      <c r="U245">
        <v>3261</v>
      </c>
      <c r="V245" t="s">
        <v>172</v>
      </c>
      <c r="W245">
        <v>0</v>
      </c>
      <c r="X245" t="s">
        <v>46</v>
      </c>
      <c r="Y245" s="1">
        <v>77000000</v>
      </c>
      <c r="Z245" s="1">
        <v>65000000</v>
      </c>
      <c r="AA245" s="1">
        <v>62437487.200000003</v>
      </c>
      <c r="AB245" s="1">
        <v>62437487.200000003</v>
      </c>
      <c r="AC245" s="1">
        <v>48756799.840000004</v>
      </c>
      <c r="AD245" s="1">
        <v>46429143.840000004</v>
      </c>
      <c r="AE245" s="1">
        <v>44938775.840000004</v>
      </c>
      <c r="AF245" s="32">
        <f t="shared" si="38"/>
        <v>14562512.799999997</v>
      </c>
      <c r="AG245" s="1">
        <v>0</v>
      </c>
      <c r="AH245" s="1">
        <v>12000000</v>
      </c>
      <c r="AI245" s="1">
        <v>0</v>
      </c>
      <c r="AJ245" s="1">
        <v>0</v>
      </c>
      <c r="AK245" s="1">
        <v>12000000</v>
      </c>
      <c r="AL245" s="1">
        <v>65000000</v>
      </c>
      <c r="AM245" s="1">
        <f>AL245-Y245</f>
        <v>-12000000</v>
      </c>
      <c r="AN245" s="1"/>
      <c r="AO245" s="1">
        <v>0</v>
      </c>
      <c r="AP245" s="1">
        <v>1500000</v>
      </c>
      <c r="AQ245" s="1"/>
      <c r="AR245" s="1">
        <f t="shared" si="32"/>
        <v>1500000</v>
      </c>
      <c r="AS245" s="1">
        <f t="shared" si="33"/>
        <v>78500000</v>
      </c>
      <c r="AT245" s="39">
        <f t="shared" si="34"/>
        <v>16062512.799999997</v>
      </c>
      <c r="AU245" s="39"/>
      <c r="AV245" s="39">
        <f t="shared" si="35"/>
        <v>78500000</v>
      </c>
      <c r="AW245" s="8" t="s">
        <v>701</v>
      </c>
      <c r="AX245" s="8" t="s">
        <v>838</v>
      </c>
    </row>
    <row r="246" spans="1:50" x14ac:dyDescent="0.25">
      <c r="A246" t="str">
        <f t="shared" si="31"/>
        <v>1.1-00-2409_24842026_24326121</v>
      </c>
      <c r="B246" t="s">
        <v>148</v>
      </c>
      <c r="C246" t="s">
        <v>149</v>
      </c>
      <c r="D246" t="s">
        <v>150</v>
      </c>
      <c r="E246" t="s">
        <v>908</v>
      </c>
      <c r="F246" t="s">
        <v>917</v>
      </c>
      <c r="G246" t="s">
        <v>151</v>
      </c>
      <c r="H246" t="s">
        <v>51</v>
      </c>
      <c r="I246" t="s">
        <v>52</v>
      </c>
      <c r="J246" t="s">
        <v>154</v>
      </c>
      <c r="K246" t="s">
        <v>155</v>
      </c>
      <c r="L246">
        <v>8</v>
      </c>
      <c r="M246" t="s">
        <v>156</v>
      </c>
      <c r="N246">
        <v>42</v>
      </c>
      <c r="O246" t="s">
        <v>162</v>
      </c>
      <c r="P246" t="s">
        <v>163</v>
      </c>
      <c r="Q246" t="s">
        <v>164</v>
      </c>
      <c r="R246" t="s">
        <v>902</v>
      </c>
      <c r="S246">
        <v>3000</v>
      </c>
      <c r="T246" t="s">
        <v>44</v>
      </c>
      <c r="U246">
        <v>3261</v>
      </c>
      <c r="V246" t="s">
        <v>172</v>
      </c>
      <c r="W246">
        <v>21</v>
      </c>
      <c r="X246" t="s">
        <v>173</v>
      </c>
      <c r="Y246" s="1">
        <v>586960</v>
      </c>
      <c r="Z246" s="1">
        <v>800000</v>
      </c>
      <c r="AA246" s="1">
        <v>586960</v>
      </c>
      <c r="AB246" s="1">
        <v>586960</v>
      </c>
      <c r="AC246" s="1">
        <v>586960</v>
      </c>
      <c r="AD246" s="1">
        <v>586960</v>
      </c>
      <c r="AE246" s="1">
        <v>586960</v>
      </c>
      <c r="AF246" s="32">
        <f t="shared" si="38"/>
        <v>0</v>
      </c>
      <c r="AG246" s="1">
        <v>0</v>
      </c>
      <c r="AH246" s="1">
        <v>0</v>
      </c>
      <c r="AI246" s="1">
        <v>0</v>
      </c>
      <c r="AJ246" s="1">
        <v>213040</v>
      </c>
      <c r="AK246" s="1">
        <v>-213040</v>
      </c>
      <c r="AL246" s="1">
        <v>800000</v>
      </c>
      <c r="AM246" s="1">
        <f>AL246-Y246</f>
        <v>213040</v>
      </c>
      <c r="AN246" s="1"/>
      <c r="AO246" s="1">
        <v>0</v>
      </c>
      <c r="AP246" s="1"/>
      <c r="AQ246" s="1"/>
      <c r="AR246" s="1">
        <f t="shared" si="32"/>
        <v>0</v>
      </c>
      <c r="AS246" s="1">
        <f t="shared" si="33"/>
        <v>586960</v>
      </c>
      <c r="AT246" s="39">
        <f t="shared" si="34"/>
        <v>0</v>
      </c>
      <c r="AU246" s="39"/>
      <c r="AV246" s="39">
        <f t="shared" si="35"/>
        <v>586960</v>
      </c>
      <c r="AW246" s="8" t="s">
        <v>702</v>
      </c>
      <c r="AX246" t="s">
        <v>604</v>
      </c>
    </row>
    <row r="247" spans="1:50" x14ac:dyDescent="0.25">
      <c r="A247" t="str">
        <f t="shared" si="31"/>
        <v>1.1-00-2401_2452002_2432910</v>
      </c>
      <c r="B247" t="s">
        <v>148</v>
      </c>
      <c r="C247" t="s">
        <v>149</v>
      </c>
      <c r="D247" t="s">
        <v>34</v>
      </c>
      <c r="E247" t="s">
        <v>906</v>
      </c>
      <c r="F247" t="s">
        <v>909</v>
      </c>
      <c r="G247" t="s">
        <v>35</v>
      </c>
      <c r="H247" t="s">
        <v>51</v>
      </c>
      <c r="I247" t="s">
        <v>52</v>
      </c>
      <c r="J247" t="s">
        <v>351</v>
      </c>
      <c r="K247" t="s">
        <v>352</v>
      </c>
      <c r="L247">
        <v>5</v>
      </c>
      <c r="M247" t="s">
        <v>276</v>
      </c>
      <c r="N247">
        <v>2</v>
      </c>
      <c r="O247" t="s">
        <v>362</v>
      </c>
      <c r="P247" t="s">
        <v>363</v>
      </c>
      <c r="Q247" t="s">
        <v>364</v>
      </c>
      <c r="R247" t="s">
        <v>902</v>
      </c>
      <c r="S247">
        <v>3000</v>
      </c>
      <c r="T247" t="s">
        <v>44</v>
      </c>
      <c r="U247">
        <v>3291</v>
      </c>
      <c r="V247" t="s">
        <v>174</v>
      </c>
      <c r="W247">
        <v>0</v>
      </c>
      <c r="X247" t="s">
        <v>46</v>
      </c>
      <c r="Y247" s="1">
        <v>0</v>
      </c>
      <c r="Z247" s="1">
        <v>500000</v>
      </c>
      <c r="AA247" s="1">
        <v>0</v>
      </c>
      <c r="AB247" s="1">
        <v>0</v>
      </c>
      <c r="AC247" s="1">
        <v>0</v>
      </c>
      <c r="AD247" s="1">
        <v>0</v>
      </c>
      <c r="AE247" s="1">
        <v>0</v>
      </c>
      <c r="AF247" s="32">
        <f t="shared" si="38"/>
        <v>0</v>
      </c>
      <c r="AG247" s="1">
        <v>0</v>
      </c>
      <c r="AH247" s="1">
        <v>0</v>
      </c>
      <c r="AI247" s="1">
        <v>0</v>
      </c>
      <c r="AJ247" s="1">
        <v>500000</v>
      </c>
      <c r="AK247" s="1">
        <v>-500000</v>
      </c>
      <c r="AL247" s="1">
        <v>0</v>
      </c>
      <c r="AM247" s="1">
        <v>0</v>
      </c>
      <c r="AN247" s="1"/>
      <c r="AO247" s="1">
        <v>0</v>
      </c>
      <c r="AP247" s="1"/>
      <c r="AQ247" s="1"/>
      <c r="AR247" s="1">
        <f t="shared" si="32"/>
        <v>0</v>
      </c>
      <c r="AS247" s="1">
        <f t="shared" si="33"/>
        <v>0</v>
      </c>
      <c r="AT247" s="39">
        <f t="shared" si="34"/>
        <v>0</v>
      </c>
      <c r="AU247" s="39"/>
      <c r="AV247" s="39">
        <f t="shared" si="35"/>
        <v>0</v>
      </c>
      <c r="AW247" s="8" t="s">
        <v>616</v>
      </c>
      <c r="AX247" t="s">
        <v>604</v>
      </c>
    </row>
    <row r="248" spans="1:50" x14ac:dyDescent="0.25">
      <c r="A248" t="str">
        <f t="shared" si="31"/>
        <v>1.1-00-2404_24618012_2432910</v>
      </c>
      <c r="B248" t="s">
        <v>148</v>
      </c>
      <c r="C248" t="s">
        <v>149</v>
      </c>
      <c r="D248" t="s">
        <v>34</v>
      </c>
      <c r="E248" t="s">
        <v>906</v>
      </c>
      <c r="F248" t="s">
        <v>909</v>
      </c>
      <c r="G248" t="s">
        <v>35</v>
      </c>
      <c r="H248" t="s">
        <v>36</v>
      </c>
      <c r="I248" t="s">
        <v>37</v>
      </c>
      <c r="J248" t="s">
        <v>38</v>
      </c>
      <c r="K248" t="s">
        <v>39</v>
      </c>
      <c r="L248">
        <v>6</v>
      </c>
      <c r="M248" t="s">
        <v>40</v>
      </c>
      <c r="N248">
        <v>18</v>
      </c>
      <c r="O248" t="s">
        <v>319</v>
      </c>
      <c r="P248" t="s">
        <v>320</v>
      </c>
      <c r="Q248" t="s">
        <v>321</v>
      </c>
      <c r="R248" t="s">
        <v>902</v>
      </c>
      <c r="S248">
        <v>3000</v>
      </c>
      <c r="T248" t="s">
        <v>44</v>
      </c>
      <c r="U248">
        <v>3291</v>
      </c>
      <c r="V248" t="s">
        <v>174</v>
      </c>
      <c r="W248">
        <v>0</v>
      </c>
      <c r="X248" t="s">
        <v>46</v>
      </c>
      <c r="Y248" s="1">
        <v>140000</v>
      </c>
      <c r="Z248" s="1">
        <v>140000</v>
      </c>
      <c r="AA248" s="1">
        <v>102195.07</v>
      </c>
      <c r="AB248" s="1">
        <v>102195.07</v>
      </c>
      <c r="AC248" s="1">
        <v>56775.05</v>
      </c>
      <c r="AD248" s="1">
        <v>56775.05</v>
      </c>
      <c r="AE248" s="1">
        <v>56775.05</v>
      </c>
      <c r="AF248" s="32">
        <f t="shared" si="38"/>
        <v>37804.929999999993</v>
      </c>
      <c r="AG248" s="1">
        <v>0</v>
      </c>
      <c r="AH248" s="1">
        <v>0</v>
      </c>
      <c r="AI248" s="1">
        <v>0</v>
      </c>
      <c r="AJ248" s="1">
        <v>0</v>
      </c>
      <c r="AK248" s="1">
        <v>0</v>
      </c>
      <c r="AL248" s="1">
        <v>140000</v>
      </c>
      <c r="AM248" s="1">
        <f t="shared" ref="AM248:AM279" si="39">AL248-Y248</f>
        <v>0</v>
      </c>
      <c r="AN248" s="1"/>
      <c r="AO248" s="1">
        <v>0</v>
      </c>
      <c r="AP248" s="1"/>
      <c r="AQ248" s="1"/>
      <c r="AR248" s="1">
        <f t="shared" si="32"/>
        <v>0</v>
      </c>
      <c r="AS248" s="1">
        <f t="shared" si="33"/>
        <v>140000</v>
      </c>
      <c r="AT248" s="39">
        <f t="shared" si="34"/>
        <v>37804.929999999993</v>
      </c>
      <c r="AU248" s="39"/>
      <c r="AV248" s="39">
        <f t="shared" si="35"/>
        <v>140000</v>
      </c>
      <c r="AW248" s="8" t="s">
        <v>604</v>
      </c>
      <c r="AX248" t="s">
        <v>604</v>
      </c>
    </row>
    <row r="249" spans="1:50" x14ac:dyDescent="0.25">
      <c r="A249" t="str">
        <f t="shared" si="31"/>
        <v>1.1-00-2405_24621015_2432910</v>
      </c>
      <c r="B249" t="s">
        <v>148</v>
      </c>
      <c r="C249" t="s">
        <v>149</v>
      </c>
      <c r="D249" t="s">
        <v>34</v>
      </c>
      <c r="E249" t="s">
        <v>906</v>
      </c>
      <c r="F249" t="s">
        <v>909</v>
      </c>
      <c r="G249" t="s">
        <v>35</v>
      </c>
      <c r="H249" t="s">
        <v>51</v>
      </c>
      <c r="I249" t="s">
        <v>52</v>
      </c>
      <c r="J249" t="s">
        <v>53</v>
      </c>
      <c r="K249" t="s">
        <v>54</v>
      </c>
      <c r="L249">
        <v>6</v>
      </c>
      <c r="M249" t="s">
        <v>40</v>
      </c>
      <c r="N249">
        <v>21</v>
      </c>
      <c r="O249" t="s">
        <v>55</v>
      </c>
      <c r="P249" t="s">
        <v>56</v>
      </c>
      <c r="Q249" t="s">
        <v>57</v>
      </c>
      <c r="R249" t="s">
        <v>902</v>
      </c>
      <c r="S249">
        <v>3000</v>
      </c>
      <c r="T249" t="s">
        <v>44</v>
      </c>
      <c r="U249">
        <v>3291</v>
      </c>
      <c r="V249" t="s">
        <v>174</v>
      </c>
      <c r="W249">
        <v>0</v>
      </c>
      <c r="X249" t="s">
        <v>46</v>
      </c>
      <c r="Y249" s="1">
        <v>184000</v>
      </c>
      <c r="Z249" s="1">
        <v>10000</v>
      </c>
      <c r="AA249" s="1">
        <v>0</v>
      </c>
      <c r="AB249" s="1">
        <v>0</v>
      </c>
      <c r="AC249" s="1">
        <v>0</v>
      </c>
      <c r="AD249" s="1">
        <v>0</v>
      </c>
      <c r="AE249" s="1">
        <v>0</v>
      </c>
      <c r="AF249" s="32">
        <f t="shared" si="38"/>
        <v>184000</v>
      </c>
      <c r="AG249" s="1">
        <v>0</v>
      </c>
      <c r="AH249" s="1">
        <v>174000</v>
      </c>
      <c r="AI249" s="1">
        <v>0</v>
      </c>
      <c r="AJ249" s="1">
        <v>0</v>
      </c>
      <c r="AK249" s="1">
        <v>174000</v>
      </c>
      <c r="AL249" s="1">
        <v>10000</v>
      </c>
      <c r="AM249" s="1">
        <f t="shared" si="39"/>
        <v>-174000</v>
      </c>
      <c r="AN249" s="1"/>
      <c r="AO249" s="1">
        <v>0</v>
      </c>
      <c r="AP249" s="1"/>
      <c r="AQ249" s="1"/>
      <c r="AR249" s="1">
        <f t="shared" si="32"/>
        <v>0</v>
      </c>
      <c r="AS249" s="1">
        <f t="shared" si="33"/>
        <v>184000</v>
      </c>
      <c r="AT249" s="39">
        <f t="shared" si="34"/>
        <v>184000</v>
      </c>
      <c r="AU249" s="39"/>
      <c r="AV249" s="39">
        <f t="shared" si="35"/>
        <v>184000</v>
      </c>
      <c r="AW249" s="8" t="s">
        <v>604</v>
      </c>
      <c r="AX249" t="s">
        <v>604</v>
      </c>
    </row>
    <row r="250" spans="1:50" x14ac:dyDescent="0.25">
      <c r="A250" t="str">
        <f t="shared" si="31"/>
        <v>1.1-00-2409_24842026_2432910</v>
      </c>
      <c r="B250" t="s">
        <v>148</v>
      </c>
      <c r="C250" t="s">
        <v>149</v>
      </c>
      <c r="D250" t="s">
        <v>150</v>
      </c>
      <c r="E250" t="s">
        <v>908</v>
      </c>
      <c r="F250" t="s">
        <v>917</v>
      </c>
      <c r="G250" t="s">
        <v>151</v>
      </c>
      <c r="H250" t="s">
        <v>51</v>
      </c>
      <c r="I250" t="s">
        <v>52</v>
      </c>
      <c r="J250" t="s">
        <v>154</v>
      </c>
      <c r="K250" t="s">
        <v>155</v>
      </c>
      <c r="L250">
        <v>8</v>
      </c>
      <c r="M250" t="s">
        <v>156</v>
      </c>
      <c r="N250">
        <v>42</v>
      </c>
      <c r="O250" t="s">
        <v>162</v>
      </c>
      <c r="P250" t="s">
        <v>163</v>
      </c>
      <c r="Q250" t="s">
        <v>164</v>
      </c>
      <c r="R250" t="s">
        <v>902</v>
      </c>
      <c r="S250">
        <v>3000</v>
      </c>
      <c r="T250" t="s">
        <v>44</v>
      </c>
      <c r="U250">
        <v>3291</v>
      </c>
      <c r="V250" t="s">
        <v>174</v>
      </c>
      <c r="W250">
        <v>0</v>
      </c>
      <c r="X250" t="s">
        <v>46</v>
      </c>
      <c r="Y250" s="1">
        <v>0</v>
      </c>
      <c r="Z250" s="1">
        <v>42000</v>
      </c>
      <c r="AA250" s="1">
        <v>0</v>
      </c>
      <c r="AB250" s="1">
        <v>0</v>
      </c>
      <c r="AC250" s="1">
        <v>0</v>
      </c>
      <c r="AD250" s="1">
        <v>0</v>
      </c>
      <c r="AE250" s="1">
        <v>0</v>
      </c>
      <c r="AF250" s="32">
        <f t="shared" si="38"/>
        <v>0</v>
      </c>
      <c r="AG250" s="1">
        <v>0</v>
      </c>
      <c r="AH250" s="1">
        <v>0</v>
      </c>
      <c r="AI250" s="1">
        <v>0</v>
      </c>
      <c r="AJ250" s="1">
        <v>42000</v>
      </c>
      <c r="AK250" s="1">
        <v>-42000</v>
      </c>
      <c r="AL250" s="1">
        <v>42000</v>
      </c>
      <c r="AM250" s="1">
        <f t="shared" si="39"/>
        <v>42000</v>
      </c>
      <c r="AN250" s="1"/>
      <c r="AO250" s="1">
        <v>0</v>
      </c>
      <c r="AP250" s="1"/>
      <c r="AQ250" s="1"/>
      <c r="AR250" s="1">
        <f t="shared" si="32"/>
        <v>0</v>
      </c>
      <c r="AS250" s="1">
        <f t="shared" si="33"/>
        <v>0</v>
      </c>
      <c r="AT250" s="39">
        <f t="shared" si="34"/>
        <v>0</v>
      </c>
      <c r="AU250" s="39"/>
      <c r="AV250" s="39">
        <f t="shared" si="35"/>
        <v>0</v>
      </c>
      <c r="AW250" s="8" t="s">
        <v>604</v>
      </c>
      <c r="AX250" t="s">
        <v>604</v>
      </c>
    </row>
    <row r="251" spans="1:50" x14ac:dyDescent="0.25">
      <c r="A251" t="str">
        <f t="shared" si="31"/>
        <v>1.1-00-2401_2455005_2432910</v>
      </c>
      <c r="B251" t="s">
        <v>148</v>
      </c>
      <c r="C251" t="s">
        <v>149</v>
      </c>
      <c r="D251" t="s">
        <v>34</v>
      </c>
      <c r="E251" t="s">
        <v>906</v>
      </c>
      <c r="F251" t="s">
        <v>909</v>
      </c>
      <c r="G251" t="s">
        <v>35</v>
      </c>
      <c r="H251" t="s">
        <v>51</v>
      </c>
      <c r="I251" t="s">
        <v>52</v>
      </c>
      <c r="J251" t="s">
        <v>351</v>
      </c>
      <c r="K251" t="s">
        <v>352</v>
      </c>
      <c r="L251">
        <v>5</v>
      </c>
      <c r="M251" t="s">
        <v>276</v>
      </c>
      <c r="N251">
        <v>5</v>
      </c>
      <c r="O251" t="s">
        <v>365</v>
      </c>
      <c r="P251" t="s">
        <v>366</v>
      </c>
      <c r="Q251" t="s">
        <v>367</v>
      </c>
      <c r="R251" t="s">
        <v>902</v>
      </c>
      <c r="S251">
        <v>3000</v>
      </c>
      <c r="T251" t="s">
        <v>44</v>
      </c>
      <c r="U251">
        <v>3291</v>
      </c>
      <c r="V251" t="s">
        <v>174</v>
      </c>
      <c r="W251">
        <v>0</v>
      </c>
      <c r="X251" t="s">
        <v>46</v>
      </c>
      <c r="Y251" s="1">
        <v>500000</v>
      </c>
      <c r="Z251" s="1">
        <v>0</v>
      </c>
      <c r="AA251" s="1">
        <v>356236</v>
      </c>
      <c r="AB251" s="1">
        <v>339416</v>
      </c>
      <c r="AC251" s="1">
        <v>191168</v>
      </c>
      <c r="AD251" s="1">
        <v>191168</v>
      </c>
      <c r="AE251" s="1">
        <v>191168</v>
      </c>
      <c r="AF251" s="32">
        <f t="shared" si="38"/>
        <v>143764</v>
      </c>
      <c r="AG251" s="1">
        <v>0</v>
      </c>
      <c r="AH251" s="1">
        <v>500000</v>
      </c>
      <c r="AI251" s="1">
        <v>0</v>
      </c>
      <c r="AJ251" s="1">
        <v>0</v>
      </c>
      <c r="AK251" s="1">
        <v>500000</v>
      </c>
      <c r="AL251" s="1">
        <v>500000</v>
      </c>
      <c r="AM251" s="1">
        <f t="shared" si="39"/>
        <v>0</v>
      </c>
      <c r="AN251" s="1"/>
      <c r="AO251" s="1">
        <v>0</v>
      </c>
      <c r="AP251" s="1"/>
      <c r="AQ251" s="1"/>
      <c r="AR251" s="1">
        <f t="shared" si="32"/>
        <v>0</v>
      </c>
      <c r="AS251" s="1">
        <f t="shared" si="33"/>
        <v>500000</v>
      </c>
      <c r="AT251" s="39">
        <f t="shared" si="34"/>
        <v>143764</v>
      </c>
      <c r="AU251" s="39"/>
      <c r="AV251" s="39">
        <f t="shared" si="35"/>
        <v>500000</v>
      </c>
      <c r="AW251" s="8" t="s">
        <v>604</v>
      </c>
      <c r="AX251" t="s">
        <v>604</v>
      </c>
    </row>
    <row r="252" spans="1:50" x14ac:dyDescent="0.25">
      <c r="A252" t="str">
        <f t="shared" si="31"/>
        <v>1.1-00-2403_24117011_2433110</v>
      </c>
      <c r="B252" t="s">
        <v>148</v>
      </c>
      <c r="C252" t="s">
        <v>149</v>
      </c>
      <c r="D252" t="s">
        <v>305</v>
      </c>
      <c r="E252" t="s">
        <v>906</v>
      </c>
      <c r="F252" t="s">
        <v>909</v>
      </c>
      <c r="G252" t="s">
        <v>306</v>
      </c>
      <c r="H252" t="s">
        <v>307</v>
      </c>
      <c r="I252" t="s">
        <v>308</v>
      </c>
      <c r="J252" t="s">
        <v>309</v>
      </c>
      <c r="K252" t="s">
        <v>310</v>
      </c>
      <c r="L252">
        <v>1</v>
      </c>
      <c r="M252" t="s">
        <v>190</v>
      </c>
      <c r="N252">
        <v>17</v>
      </c>
      <c r="O252" t="s">
        <v>311</v>
      </c>
      <c r="P252" t="s">
        <v>312</v>
      </c>
      <c r="Q252" t="s">
        <v>313</v>
      </c>
      <c r="R252" t="s">
        <v>902</v>
      </c>
      <c r="S252">
        <v>3000</v>
      </c>
      <c r="T252" t="s">
        <v>44</v>
      </c>
      <c r="U252">
        <v>3311</v>
      </c>
      <c r="V252" t="s">
        <v>218</v>
      </c>
      <c r="W252">
        <v>0</v>
      </c>
      <c r="X252" t="s">
        <v>46</v>
      </c>
      <c r="Y252" s="1">
        <v>2367000</v>
      </c>
      <c r="Z252" s="1">
        <v>2367000</v>
      </c>
      <c r="AA252" s="1">
        <v>1357200</v>
      </c>
      <c r="AB252" s="1">
        <v>1357200</v>
      </c>
      <c r="AC252" s="1">
        <v>754000</v>
      </c>
      <c r="AD252" s="1">
        <v>754000</v>
      </c>
      <c r="AE252" s="1">
        <v>754000</v>
      </c>
      <c r="AF252" s="32">
        <f t="shared" si="38"/>
        <v>1009800</v>
      </c>
      <c r="AG252" s="1">
        <v>0</v>
      </c>
      <c r="AH252" s="1">
        <v>0</v>
      </c>
      <c r="AI252" s="1">
        <v>0</v>
      </c>
      <c r="AJ252" s="1">
        <v>0</v>
      </c>
      <c r="AK252" s="1">
        <v>0</v>
      </c>
      <c r="AL252" s="1">
        <v>2367000</v>
      </c>
      <c r="AM252" s="1">
        <f t="shared" si="39"/>
        <v>0</v>
      </c>
      <c r="AN252" s="1"/>
      <c r="AO252" s="1">
        <v>0</v>
      </c>
      <c r="AP252" s="1"/>
      <c r="AQ252" s="1"/>
      <c r="AR252" s="1">
        <f t="shared" si="32"/>
        <v>0</v>
      </c>
      <c r="AS252" s="1">
        <f t="shared" si="33"/>
        <v>2367000</v>
      </c>
      <c r="AT252" s="39">
        <f t="shared" si="34"/>
        <v>1009800</v>
      </c>
      <c r="AU252" s="39"/>
      <c r="AV252" s="39">
        <f t="shared" si="35"/>
        <v>2367000</v>
      </c>
      <c r="AW252" s="8" t="s">
        <v>703</v>
      </c>
      <c r="AX252" t="s">
        <v>604</v>
      </c>
    </row>
    <row r="253" spans="1:50" x14ac:dyDescent="0.25">
      <c r="A253" t="str">
        <f t="shared" si="31"/>
        <v>1.1-00-2404_24618012_2433110</v>
      </c>
      <c r="B253" t="s">
        <v>148</v>
      </c>
      <c r="C253" t="s">
        <v>149</v>
      </c>
      <c r="D253" t="s">
        <v>34</v>
      </c>
      <c r="E253" t="s">
        <v>906</v>
      </c>
      <c r="F253" t="s">
        <v>909</v>
      </c>
      <c r="G253" t="s">
        <v>35</v>
      </c>
      <c r="H253" t="s">
        <v>36</v>
      </c>
      <c r="I253" t="s">
        <v>37</v>
      </c>
      <c r="J253" t="s">
        <v>38</v>
      </c>
      <c r="K253" t="s">
        <v>39</v>
      </c>
      <c r="L253">
        <v>6</v>
      </c>
      <c r="M253" t="s">
        <v>40</v>
      </c>
      <c r="N253">
        <v>18</v>
      </c>
      <c r="O253" t="s">
        <v>319</v>
      </c>
      <c r="P253" t="s">
        <v>320</v>
      </c>
      <c r="Q253" t="s">
        <v>321</v>
      </c>
      <c r="R253" t="s">
        <v>902</v>
      </c>
      <c r="S253">
        <v>3000</v>
      </c>
      <c r="T253" t="s">
        <v>44</v>
      </c>
      <c r="U253">
        <v>3311</v>
      </c>
      <c r="V253" t="s">
        <v>218</v>
      </c>
      <c r="W253">
        <v>0</v>
      </c>
      <c r="X253" t="s">
        <v>46</v>
      </c>
      <c r="Y253" s="1">
        <v>3325000</v>
      </c>
      <c r="Z253" s="1">
        <v>1500000</v>
      </c>
      <c r="AA253" s="1">
        <v>255200</v>
      </c>
      <c r="AB253" s="1">
        <v>0</v>
      </c>
      <c r="AC253" s="1">
        <v>0</v>
      </c>
      <c r="AD253" s="1">
        <v>0</v>
      </c>
      <c r="AE253" s="1">
        <v>0</v>
      </c>
      <c r="AF253" s="32">
        <f t="shared" si="38"/>
        <v>3069800</v>
      </c>
      <c r="AG253" s="1">
        <v>0</v>
      </c>
      <c r="AH253" s="1">
        <v>1825000</v>
      </c>
      <c r="AI253" s="1">
        <v>0</v>
      </c>
      <c r="AJ253" s="1">
        <v>0</v>
      </c>
      <c r="AK253" s="1">
        <v>1825000</v>
      </c>
      <c r="AL253" s="1">
        <v>3325000</v>
      </c>
      <c r="AM253" s="1">
        <f t="shared" si="39"/>
        <v>0</v>
      </c>
      <c r="AN253" s="1"/>
      <c r="AO253" s="1">
        <v>0</v>
      </c>
      <c r="AP253" s="1"/>
      <c r="AQ253" s="1"/>
      <c r="AR253" s="1">
        <f t="shared" si="32"/>
        <v>0</v>
      </c>
      <c r="AS253" s="1">
        <f t="shared" si="33"/>
        <v>3325000</v>
      </c>
      <c r="AT253" s="39">
        <f t="shared" si="34"/>
        <v>3069800</v>
      </c>
      <c r="AU253" s="39"/>
      <c r="AV253" s="39">
        <f t="shared" si="35"/>
        <v>3325000</v>
      </c>
      <c r="AW253" s="8" t="s">
        <v>604</v>
      </c>
      <c r="AX253" t="s">
        <v>604</v>
      </c>
    </row>
    <row r="254" spans="1:50" x14ac:dyDescent="0.25">
      <c r="A254" t="str">
        <f t="shared" si="31"/>
        <v>1.1-00-2405_24621015_2433110</v>
      </c>
      <c r="B254" t="s">
        <v>148</v>
      </c>
      <c r="C254" t="s">
        <v>149</v>
      </c>
      <c r="D254" t="s">
        <v>34</v>
      </c>
      <c r="E254" t="s">
        <v>906</v>
      </c>
      <c r="F254" t="s">
        <v>909</v>
      </c>
      <c r="G254" t="s">
        <v>35</v>
      </c>
      <c r="H254" t="s">
        <v>51</v>
      </c>
      <c r="I254" t="s">
        <v>52</v>
      </c>
      <c r="J254" t="s">
        <v>53</v>
      </c>
      <c r="K254" t="s">
        <v>54</v>
      </c>
      <c r="L254">
        <v>6</v>
      </c>
      <c r="M254" t="s">
        <v>40</v>
      </c>
      <c r="N254">
        <v>21</v>
      </c>
      <c r="O254" t="s">
        <v>55</v>
      </c>
      <c r="P254" t="s">
        <v>56</v>
      </c>
      <c r="Q254" t="s">
        <v>57</v>
      </c>
      <c r="R254" t="s">
        <v>902</v>
      </c>
      <c r="S254">
        <v>3000</v>
      </c>
      <c r="T254" t="s">
        <v>44</v>
      </c>
      <c r="U254">
        <v>3311</v>
      </c>
      <c r="V254" t="s">
        <v>218</v>
      </c>
      <c r="W254">
        <v>0</v>
      </c>
      <c r="X254" t="s">
        <v>46</v>
      </c>
      <c r="Y254" s="1">
        <v>247638</v>
      </c>
      <c r="Z254" s="1">
        <v>250000</v>
      </c>
      <c r="AA254" s="1">
        <v>231420</v>
      </c>
      <c r="AB254" s="1">
        <v>231420</v>
      </c>
      <c r="AC254" s="1">
        <v>0</v>
      </c>
      <c r="AD254" s="1">
        <v>0</v>
      </c>
      <c r="AE254" s="1">
        <v>0</v>
      </c>
      <c r="AF254" s="32">
        <f t="shared" si="38"/>
        <v>16218</v>
      </c>
      <c r="AG254" s="1">
        <v>0</v>
      </c>
      <c r="AH254" s="1">
        <v>0</v>
      </c>
      <c r="AI254" s="1">
        <v>0</v>
      </c>
      <c r="AJ254" s="1">
        <v>0</v>
      </c>
      <c r="AK254" s="1">
        <v>0</v>
      </c>
      <c r="AL254" s="1">
        <v>250000</v>
      </c>
      <c r="AM254" s="1">
        <f t="shared" si="39"/>
        <v>2362</v>
      </c>
      <c r="AN254" s="1"/>
      <c r="AO254" s="1">
        <v>0</v>
      </c>
      <c r="AP254" s="1"/>
      <c r="AQ254" s="1"/>
      <c r="AR254" s="1">
        <f t="shared" si="32"/>
        <v>0</v>
      </c>
      <c r="AS254" s="1">
        <f t="shared" si="33"/>
        <v>247638</v>
      </c>
      <c r="AT254" s="39">
        <f t="shared" si="34"/>
        <v>16218</v>
      </c>
      <c r="AU254" s="39"/>
      <c r="AV254" s="39">
        <f t="shared" si="35"/>
        <v>247638</v>
      </c>
      <c r="AW254" s="8" t="s">
        <v>604</v>
      </c>
      <c r="AX254" t="s">
        <v>604</v>
      </c>
    </row>
    <row r="255" spans="1:50" x14ac:dyDescent="0.25">
      <c r="A255" t="str">
        <f t="shared" si="31"/>
        <v>1.1-00-2407_24236022_2433110</v>
      </c>
      <c r="B255" t="s">
        <v>148</v>
      </c>
      <c r="C255" t="s">
        <v>149</v>
      </c>
      <c r="D255" t="s">
        <v>188</v>
      </c>
      <c r="E255" t="s">
        <v>907</v>
      </c>
      <c r="F255" t="s">
        <v>912</v>
      </c>
      <c r="G255" t="s">
        <v>189</v>
      </c>
      <c r="H255" t="s">
        <v>51</v>
      </c>
      <c r="I255" t="s">
        <v>52</v>
      </c>
      <c r="J255" t="s">
        <v>103</v>
      </c>
      <c r="K255" t="s">
        <v>104</v>
      </c>
      <c r="L255">
        <v>2</v>
      </c>
      <c r="M255" t="s">
        <v>206</v>
      </c>
      <c r="N255">
        <v>36</v>
      </c>
      <c r="O255" t="s">
        <v>207</v>
      </c>
      <c r="P255" t="s">
        <v>208</v>
      </c>
      <c r="Q255" t="s">
        <v>209</v>
      </c>
      <c r="R255" t="s">
        <v>902</v>
      </c>
      <c r="S255">
        <v>3000</v>
      </c>
      <c r="T255" t="s">
        <v>44</v>
      </c>
      <c r="U255">
        <v>3311</v>
      </c>
      <c r="V255" t="s">
        <v>218</v>
      </c>
      <c r="W255">
        <v>0</v>
      </c>
      <c r="X255" t="s">
        <v>46</v>
      </c>
      <c r="Y255" s="1">
        <v>3480000</v>
      </c>
      <c r="Z255" s="1">
        <v>1500000</v>
      </c>
      <c r="AA255" s="1">
        <v>2958000</v>
      </c>
      <c r="AB255" s="1">
        <v>2958000</v>
      </c>
      <c r="AC255" s="1">
        <v>1218000</v>
      </c>
      <c r="AD255" s="1">
        <v>1218000</v>
      </c>
      <c r="AE255" s="1">
        <v>1218000</v>
      </c>
      <c r="AF255" s="32">
        <f t="shared" si="38"/>
        <v>522000</v>
      </c>
      <c r="AG255" s="1">
        <v>0</v>
      </c>
      <c r="AH255" s="1">
        <v>1980000</v>
      </c>
      <c r="AI255" s="1">
        <v>0</v>
      </c>
      <c r="AJ255" s="1">
        <v>0</v>
      </c>
      <c r="AK255" s="1">
        <v>1980000</v>
      </c>
      <c r="AL255" s="1">
        <v>3480000</v>
      </c>
      <c r="AM255" s="1">
        <f t="shared" si="39"/>
        <v>0</v>
      </c>
      <c r="AN255" s="1"/>
      <c r="AO255" s="1">
        <v>0</v>
      </c>
      <c r="AP255" s="1"/>
      <c r="AQ255" s="1"/>
      <c r="AR255" s="1">
        <f t="shared" si="32"/>
        <v>0</v>
      </c>
      <c r="AS255" s="1">
        <f t="shared" si="33"/>
        <v>3480000</v>
      </c>
      <c r="AT255" s="39">
        <f t="shared" si="34"/>
        <v>522000</v>
      </c>
      <c r="AU255" s="39"/>
      <c r="AV255" s="39">
        <f t="shared" si="35"/>
        <v>3480000</v>
      </c>
      <c r="AW255" s="8" t="s">
        <v>704</v>
      </c>
      <c r="AX255" t="s">
        <v>604</v>
      </c>
    </row>
    <row r="256" spans="1:50" x14ac:dyDescent="0.25">
      <c r="A256" t="str">
        <f t="shared" si="31"/>
        <v>1.1-00-2405_24621015_2433210</v>
      </c>
      <c r="B256" t="s">
        <v>148</v>
      </c>
      <c r="C256" t="s">
        <v>149</v>
      </c>
      <c r="D256" t="s">
        <v>34</v>
      </c>
      <c r="E256" t="s">
        <v>906</v>
      </c>
      <c r="F256" t="s">
        <v>909</v>
      </c>
      <c r="G256" t="s">
        <v>35</v>
      </c>
      <c r="H256" t="s">
        <v>51</v>
      </c>
      <c r="I256" t="s">
        <v>52</v>
      </c>
      <c r="J256" t="s">
        <v>53</v>
      </c>
      <c r="K256" t="s">
        <v>54</v>
      </c>
      <c r="L256">
        <v>6</v>
      </c>
      <c r="M256" t="s">
        <v>40</v>
      </c>
      <c r="N256">
        <v>21</v>
      </c>
      <c r="O256" t="s">
        <v>55</v>
      </c>
      <c r="P256" t="s">
        <v>56</v>
      </c>
      <c r="Q256" t="s">
        <v>57</v>
      </c>
      <c r="R256" t="s">
        <v>902</v>
      </c>
      <c r="S256">
        <v>3000</v>
      </c>
      <c r="T256" t="s">
        <v>44</v>
      </c>
      <c r="U256">
        <v>3321</v>
      </c>
      <c r="V256" t="s">
        <v>219</v>
      </c>
      <c r="W256">
        <v>0</v>
      </c>
      <c r="X256" t="s">
        <v>46</v>
      </c>
      <c r="Y256" s="1">
        <v>74538</v>
      </c>
      <c r="Z256" s="1">
        <v>69408</v>
      </c>
      <c r="AA256" s="1">
        <v>0</v>
      </c>
      <c r="AB256" s="1">
        <v>0</v>
      </c>
      <c r="AC256" s="1">
        <v>0</v>
      </c>
      <c r="AD256" s="1">
        <v>0</v>
      </c>
      <c r="AE256" s="1">
        <v>0</v>
      </c>
      <c r="AF256" s="32">
        <f t="shared" si="38"/>
        <v>74538</v>
      </c>
      <c r="AG256" s="1">
        <v>0</v>
      </c>
      <c r="AH256" s="1">
        <v>5130</v>
      </c>
      <c r="AI256" s="1">
        <v>0</v>
      </c>
      <c r="AJ256" s="1">
        <v>0</v>
      </c>
      <c r="AK256" s="1">
        <v>5130</v>
      </c>
      <c r="AL256" s="1">
        <v>69408</v>
      </c>
      <c r="AM256" s="1">
        <f t="shared" si="39"/>
        <v>-5130</v>
      </c>
      <c r="AN256" s="1"/>
      <c r="AO256" s="1">
        <v>0</v>
      </c>
      <c r="AP256" s="1"/>
      <c r="AQ256" s="1"/>
      <c r="AR256" s="1">
        <f t="shared" si="32"/>
        <v>0</v>
      </c>
      <c r="AS256" s="1">
        <f t="shared" si="33"/>
        <v>74538</v>
      </c>
      <c r="AT256" s="39">
        <f t="shared" si="34"/>
        <v>74538</v>
      </c>
      <c r="AU256" s="39"/>
      <c r="AV256" s="39">
        <f t="shared" si="35"/>
        <v>74538</v>
      </c>
      <c r="AW256" s="8" t="s">
        <v>604</v>
      </c>
      <c r="AX256" t="s">
        <v>604</v>
      </c>
    </row>
    <row r="257" spans="1:52" x14ac:dyDescent="0.25">
      <c r="A257" t="str">
        <f t="shared" si="31"/>
        <v>1.1-00-2407_24236022_2433210</v>
      </c>
      <c r="B257" t="s">
        <v>148</v>
      </c>
      <c r="C257" t="s">
        <v>149</v>
      </c>
      <c r="D257" t="s">
        <v>188</v>
      </c>
      <c r="E257" t="s">
        <v>907</v>
      </c>
      <c r="F257" t="s">
        <v>912</v>
      </c>
      <c r="G257" t="s">
        <v>189</v>
      </c>
      <c r="H257" t="s">
        <v>51</v>
      </c>
      <c r="I257" t="s">
        <v>52</v>
      </c>
      <c r="J257" t="s">
        <v>103</v>
      </c>
      <c r="K257" t="s">
        <v>104</v>
      </c>
      <c r="L257">
        <v>2</v>
      </c>
      <c r="M257" t="s">
        <v>206</v>
      </c>
      <c r="N257">
        <v>36</v>
      </c>
      <c r="O257" t="s">
        <v>207</v>
      </c>
      <c r="P257" t="s">
        <v>208</v>
      </c>
      <c r="Q257" t="s">
        <v>209</v>
      </c>
      <c r="R257" t="s">
        <v>902</v>
      </c>
      <c r="S257">
        <v>3000</v>
      </c>
      <c r="T257" t="s">
        <v>44</v>
      </c>
      <c r="U257">
        <v>3321</v>
      </c>
      <c r="V257" t="s">
        <v>219</v>
      </c>
      <c r="W257">
        <v>0</v>
      </c>
      <c r="X257" t="s">
        <v>46</v>
      </c>
      <c r="Y257" s="1">
        <v>5400000</v>
      </c>
      <c r="Z257" s="1">
        <v>2500000</v>
      </c>
      <c r="AA257" s="1">
        <v>2137920.6</v>
      </c>
      <c r="AB257" s="1">
        <v>2137920.6</v>
      </c>
      <c r="AC257" s="1">
        <v>2137920.6</v>
      </c>
      <c r="AD257" s="1">
        <v>2137920.6</v>
      </c>
      <c r="AE257" s="1">
        <v>2137920.6</v>
      </c>
      <c r="AF257" s="32">
        <f t="shared" si="38"/>
        <v>3262079.4</v>
      </c>
      <c r="AG257" s="1">
        <v>0</v>
      </c>
      <c r="AH257" s="1">
        <v>2900000</v>
      </c>
      <c r="AI257" s="1">
        <v>0</v>
      </c>
      <c r="AJ257" s="1">
        <v>0</v>
      </c>
      <c r="AK257" s="1">
        <v>2900000</v>
      </c>
      <c r="AL257" s="1">
        <v>5400000</v>
      </c>
      <c r="AM257" s="1">
        <f t="shared" si="39"/>
        <v>0</v>
      </c>
      <c r="AN257" s="1"/>
      <c r="AO257" s="1">
        <v>0</v>
      </c>
      <c r="AP257" s="1"/>
      <c r="AQ257" s="1"/>
      <c r="AR257" s="1">
        <f t="shared" si="32"/>
        <v>0</v>
      </c>
      <c r="AS257" s="1">
        <f t="shared" si="33"/>
        <v>5400000</v>
      </c>
      <c r="AT257" s="39">
        <f t="shared" si="34"/>
        <v>3262079.4</v>
      </c>
      <c r="AU257" s="39"/>
      <c r="AV257" s="39">
        <f t="shared" si="35"/>
        <v>5400000</v>
      </c>
      <c r="AW257" s="8" t="s">
        <v>705</v>
      </c>
      <c r="AX257" t="s">
        <v>604</v>
      </c>
    </row>
    <row r="258" spans="1:52" x14ac:dyDescent="0.25">
      <c r="A258" t="str">
        <f t="shared" ref="A258:A321" si="40">CONCATENATE(B258,J258,L258,N258,P258,U258,W258)</f>
        <v>1.1-00-2402_2417007_2433310</v>
      </c>
      <c r="B258" t="s">
        <v>148</v>
      </c>
      <c r="C258" t="s">
        <v>149</v>
      </c>
      <c r="D258" t="s">
        <v>34</v>
      </c>
      <c r="E258" t="s">
        <v>906</v>
      </c>
      <c r="F258" t="s">
        <v>909</v>
      </c>
      <c r="G258" t="s">
        <v>35</v>
      </c>
      <c r="H258" t="s">
        <v>307</v>
      </c>
      <c r="I258" t="s">
        <v>308</v>
      </c>
      <c r="J258" t="s">
        <v>85</v>
      </c>
      <c r="K258" t="s">
        <v>86</v>
      </c>
      <c r="L258">
        <v>1</v>
      </c>
      <c r="M258" t="s">
        <v>190</v>
      </c>
      <c r="N258">
        <v>7</v>
      </c>
      <c r="O258" t="s">
        <v>401</v>
      </c>
      <c r="P258" t="s">
        <v>315</v>
      </c>
      <c r="Q258" t="s">
        <v>316</v>
      </c>
      <c r="R258" t="s">
        <v>902</v>
      </c>
      <c r="S258">
        <v>3000</v>
      </c>
      <c r="T258" t="s">
        <v>44</v>
      </c>
      <c r="U258">
        <v>3331</v>
      </c>
      <c r="V258" t="s">
        <v>251</v>
      </c>
      <c r="W258">
        <v>0</v>
      </c>
      <c r="X258" t="s">
        <v>46</v>
      </c>
      <c r="Y258" s="1">
        <v>340000</v>
      </c>
      <c r="Z258" s="1">
        <v>340000</v>
      </c>
      <c r="AA258" s="1">
        <v>0</v>
      </c>
      <c r="AB258" s="1">
        <v>0</v>
      </c>
      <c r="AC258" s="1">
        <v>0</v>
      </c>
      <c r="AD258" s="1">
        <v>0</v>
      </c>
      <c r="AE258" s="1">
        <v>0</v>
      </c>
      <c r="AF258" s="32">
        <f t="shared" si="38"/>
        <v>340000</v>
      </c>
      <c r="AG258" s="1">
        <v>0</v>
      </c>
      <c r="AH258" s="1">
        <v>0</v>
      </c>
      <c r="AI258" s="1">
        <v>0</v>
      </c>
      <c r="AJ258" s="1">
        <v>0</v>
      </c>
      <c r="AK258" s="1">
        <v>0</v>
      </c>
      <c r="AL258" s="1">
        <v>340000</v>
      </c>
      <c r="AM258" s="1">
        <f t="shared" si="39"/>
        <v>0</v>
      </c>
      <c r="AN258" s="1"/>
      <c r="AO258" s="1">
        <v>0</v>
      </c>
      <c r="AP258" s="1"/>
      <c r="AQ258" s="1"/>
      <c r="AR258" s="1">
        <f t="shared" ref="AR258:AR321" si="41">AO258+AP258+AQ258</f>
        <v>0</v>
      </c>
      <c r="AS258" s="1">
        <f t="shared" ref="AS258:AS321" si="42">Y258+AR258</f>
        <v>340000</v>
      </c>
      <c r="AT258" s="39">
        <f t="shared" ref="AT258:AT321" si="43">AS258-AA258</f>
        <v>340000</v>
      </c>
      <c r="AU258" s="39"/>
      <c r="AV258" s="39">
        <f t="shared" si="35"/>
        <v>340000</v>
      </c>
      <c r="AW258" s="8" t="s">
        <v>706</v>
      </c>
      <c r="AX258" t="s">
        <v>604</v>
      </c>
    </row>
    <row r="259" spans="1:52" x14ac:dyDescent="0.25">
      <c r="A259" t="str">
        <f t="shared" si="40"/>
        <v>1.1-00-2404_24618012_2433310</v>
      </c>
      <c r="B259" t="s">
        <v>148</v>
      </c>
      <c r="C259" t="s">
        <v>149</v>
      </c>
      <c r="D259" t="s">
        <v>34</v>
      </c>
      <c r="E259" t="s">
        <v>906</v>
      </c>
      <c r="F259" t="s">
        <v>909</v>
      </c>
      <c r="G259" t="s">
        <v>35</v>
      </c>
      <c r="H259" t="s">
        <v>36</v>
      </c>
      <c r="I259" t="s">
        <v>37</v>
      </c>
      <c r="J259" t="s">
        <v>38</v>
      </c>
      <c r="K259" t="s">
        <v>39</v>
      </c>
      <c r="L259">
        <v>6</v>
      </c>
      <c r="M259" t="s">
        <v>40</v>
      </c>
      <c r="N259">
        <v>18</v>
      </c>
      <c r="O259" t="s">
        <v>319</v>
      </c>
      <c r="P259" t="s">
        <v>320</v>
      </c>
      <c r="Q259" t="s">
        <v>321</v>
      </c>
      <c r="R259" t="s">
        <v>902</v>
      </c>
      <c r="S259">
        <v>3000</v>
      </c>
      <c r="T259" t="s">
        <v>44</v>
      </c>
      <c r="U259">
        <v>3331</v>
      </c>
      <c r="V259" t="s">
        <v>251</v>
      </c>
      <c r="W259">
        <v>0</v>
      </c>
      <c r="X259" t="s">
        <v>46</v>
      </c>
      <c r="Y259" s="1">
        <v>2605268</v>
      </c>
      <c r="Z259" s="1">
        <v>1000000</v>
      </c>
      <c r="AA259" s="1">
        <v>415355.4</v>
      </c>
      <c r="AB259" s="1">
        <v>415355.4</v>
      </c>
      <c r="AC259" s="1">
        <v>230753</v>
      </c>
      <c r="AD259" s="1">
        <v>230753</v>
      </c>
      <c r="AE259" s="1">
        <v>230753</v>
      </c>
      <c r="AF259" s="32">
        <f t="shared" si="38"/>
        <v>2189912.6</v>
      </c>
      <c r="AG259" s="1">
        <v>0</v>
      </c>
      <c r="AH259" s="1">
        <v>1605268</v>
      </c>
      <c r="AI259" s="1">
        <v>0</v>
      </c>
      <c r="AJ259" s="1">
        <v>0</v>
      </c>
      <c r="AK259" s="1">
        <v>1605268</v>
      </c>
      <c r="AL259" s="1">
        <v>2605267.2000000002</v>
      </c>
      <c r="AM259" s="1">
        <f t="shared" si="39"/>
        <v>-0.79999999981373549</v>
      </c>
      <c r="AN259" s="1"/>
      <c r="AO259" s="1">
        <v>0</v>
      </c>
      <c r="AP259" s="1"/>
      <c r="AQ259" s="1"/>
      <c r="AR259" s="1">
        <f t="shared" si="41"/>
        <v>0</v>
      </c>
      <c r="AS259" s="1">
        <f t="shared" si="42"/>
        <v>2605268</v>
      </c>
      <c r="AT259" s="39">
        <f t="shared" si="43"/>
        <v>2189912.6</v>
      </c>
      <c r="AU259" s="39"/>
      <c r="AV259" s="39">
        <f t="shared" ref="AV259:AV322" si="44">AS259+AU259</f>
        <v>2605268</v>
      </c>
      <c r="AW259" s="8" t="s">
        <v>604</v>
      </c>
      <c r="AX259" t="s">
        <v>604</v>
      </c>
    </row>
    <row r="260" spans="1:52" x14ac:dyDescent="0.25">
      <c r="A260" t="str">
        <f t="shared" si="40"/>
        <v>1.1-00-2405_24621015_2433310</v>
      </c>
      <c r="B260" t="s">
        <v>148</v>
      </c>
      <c r="C260" t="s">
        <v>149</v>
      </c>
      <c r="D260" t="s">
        <v>34</v>
      </c>
      <c r="E260" t="s">
        <v>906</v>
      </c>
      <c r="F260" t="s">
        <v>909</v>
      </c>
      <c r="G260" t="s">
        <v>35</v>
      </c>
      <c r="H260" t="s">
        <v>51</v>
      </c>
      <c r="I260" t="s">
        <v>52</v>
      </c>
      <c r="J260" t="s">
        <v>53</v>
      </c>
      <c r="K260" t="s">
        <v>54</v>
      </c>
      <c r="L260">
        <v>6</v>
      </c>
      <c r="M260" t="s">
        <v>40</v>
      </c>
      <c r="N260">
        <v>21</v>
      </c>
      <c r="O260" t="s">
        <v>55</v>
      </c>
      <c r="P260" t="s">
        <v>56</v>
      </c>
      <c r="Q260" t="s">
        <v>57</v>
      </c>
      <c r="R260" t="s">
        <v>902</v>
      </c>
      <c r="S260">
        <v>3000</v>
      </c>
      <c r="T260" t="s">
        <v>44</v>
      </c>
      <c r="U260">
        <v>3331</v>
      </c>
      <c r="V260" t="s">
        <v>251</v>
      </c>
      <c r="W260">
        <v>0</v>
      </c>
      <c r="X260" t="s">
        <v>46</v>
      </c>
      <c r="Y260" s="1">
        <v>100000</v>
      </c>
      <c r="Z260" s="1">
        <v>100000</v>
      </c>
      <c r="AA260" s="1">
        <v>36588.300000000003</v>
      </c>
      <c r="AB260" s="1">
        <v>36588.300000000003</v>
      </c>
      <c r="AC260" s="1">
        <v>36588.300000000003</v>
      </c>
      <c r="AD260" s="1">
        <v>0</v>
      </c>
      <c r="AE260" s="1">
        <v>0</v>
      </c>
      <c r="AF260" s="32">
        <f t="shared" si="38"/>
        <v>63411.7</v>
      </c>
      <c r="AG260" s="1">
        <v>0</v>
      </c>
      <c r="AH260" s="1">
        <v>0</v>
      </c>
      <c r="AI260" s="1">
        <v>0</v>
      </c>
      <c r="AJ260" s="1">
        <v>0</v>
      </c>
      <c r="AK260" s="1">
        <v>0</v>
      </c>
      <c r="AL260" s="1">
        <v>100000</v>
      </c>
      <c r="AM260" s="1">
        <f t="shared" si="39"/>
        <v>0</v>
      </c>
      <c r="AN260" s="1"/>
      <c r="AO260" s="1">
        <v>0</v>
      </c>
      <c r="AP260" s="1"/>
      <c r="AQ260" s="1"/>
      <c r="AR260" s="1">
        <f t="shared" si="41"/>
        <v>0</v>
      </c>
      <c r="AS260" s="1">
        <f t="shared" si="42"/>
        <v>100000</v>
      </c>
      <c r="AT260" s="39">
        <f t="shared" si="43"/>
        <v>63411.7</v>
      </c>
      <c r="AU260" s="39"/>
      <c r="AV260" s="39">
        <f t="shared" si="44"/>
        <v>100000</v>
      </c>
      <c r="AW260" s="8" t="s">
        <v>604</v>
      </c>
      <c r="AX260" t="s">
        <v>604</v>
      </c>
    </row>
    <row r="261" spans="1:52" x14ac:dyDescent="0.25">
      <c r="A261" t="str">
        <f t="shared" si="40"/>
        <v>1.1-00-2411_24650031_2433310</v>
      </c>
      <c r="B261" t="s">
        <v>148</v>
      </c>
      <c r="C261" t="s">
        <v>149</v>
      </c>
      <c r="D261" t="s">
        <v>92</v>
      </c>
      <c r="E261" t="s">
        <v>908</v>
      </c>
      <c r="F261" t="s">
        <v>918</v>
      </c>
      <c r="G261" t="s">
        <v>93</v>
      </c>
      <c r="H261" t="s">
        <v>51</v>
      </c>
      <c r="I261" t="s">
        <v>52</v>
      </c>
      <c r="J261" t="s">
        <v>94</v>
      </c>
      <c r="K261" t="s">
        <v>95</v>
      </c>
      <c r="L261">
        <v>6</v>
      </c>
      <c r="M261" t="s">
        <v>40</v>
      </c>
      <c r="N261">
        <v>50</v>
      </c>
      <c r="O261" t="s">
        <v>96</v>
      </c>
      <c r="P261" t="s">
        <v>97</v>
      </c>
      <c r="Q261" t="s">
        <v>98</v>
      </c>
      <c r="R261" t="s">
        <v>902</v>
      </c>
      <c r="S261">
        <v>3000</v>
      </c>
      <c r="T261" t="s">
        <v>44</v>
      </c>
      <c r="U261">
        <v>3331</v>
      </c>
      <c r="V261" t="s">
        <v>251</v>
      </c>
      <c r="W261">
        <v>0</v>
      </c>
      <c r="X261" t="s">
        <v>46</v>
      </c>
      <c r="Y261" s="1">
        <v>5080000</v>
      </c>
      <c r="Z261" s="1">
        <v>500000</v>
      </c>
      <c r="AA261" s="1">
        <v>2917840.8</v>
      </c>
      <c r="AB261" s="1">
        <v>2385400.7999999998</v>
      </c>
      <c r="AC261" s="1">
        <v>2385400.7999999998</v>
      </c>
      <c r="AD261" s="1">
        <v>2385400.7999999998</v>
      </c>
      <c r="AE261" s="1">
        <v>2385400.7999999998</v>
      </c>
      <c r="AF261" s="32">
        <f t="shared" si="38"/>
        <v>2162159.2000000002</v>
      </c>
      <c r="AG261" s="1">
        <v>0</v>
      </c>
      <c r="AH261" s="1">
        <v>4500000</v>
      </c>
      <c r="AI261" s="1">
        <v>0</v>
      </c>
      <c r="AJ261" s="1">
        <v>0</v>
      </c>
      <c r="AK261" s="1">
        <v>4500000</v>
      </c>
      <c r="AL261" s="1">
        <v>9262245</v>
      </c>
      <c r="AM261" s="1">
        <f t="shared" si="39"/>
        <v>4182245</v>
      </c>
      <c r="AN261" s="1"/>
      <c r="AO261" s="1">
        <v>0</v>
      </c>
      <c r="AP261" s="1"/>
      <c r="AQ261" s="1"/>
      <c r="AR261" s="1">
        <f t="shared" si="41"/>
        <v>0</v>
      </c>
      <c r="AS261" s="1">
        <f t="shared" si="42"/>
        <v>5080000</v>
      </c>
      <c r="AT261" s="18">
        <f t="shared" si="43"/>
        <v>2162159.2000000002</v>
      </c>
      <c r="AU261" s="18"/>
      <c r="AV261" s="18">
        <f t="shared" si="44"/>
        <v>5080000</v>
      </c>
      <c r="AW261" s="8" t="s">
        <v>707</v>
      </c>
      <c r="AX261" t="s">
        <v>604</v>
      </c>
    </row>
    <row r="262" spans="1:52" x14ac:dyDescent="0.25">
      <c r="A262" t="str">
        <f t="shared" si="40"/>
        <v>1.1-00-2408_24740025_2433410</v>
      </c>
      <c r="B262" t="s">
        <v>148</v>
      </c>
      <c r="C262" t="s">
        <v>149</v>
      </c>
      <c r="D262" t="s">
        <v>109</v>
      </c>
      <c r="E262" t="s">
        <v>906</v>
      </c>
      <c r="F262" t="s">
        <v>910</v>
      </c>
      <c r="G262" t="s">
        <v>110</v>
      </c>
      <c r="H262" t="s">
        <v>111</v>
      </c>
      <c r="I262" t="s">
        <v>112</v>
      </c>
      <c r="J262" t="s">
        <v>113</v>
      </c>
      <c r="K262" t="s">
        <v>114</v>
      </c>
      <c r="L262">
        <v>7</v>
      </c>
      <c r="M262" t="s">
        <v>115</v>
      </c>
      <c r="N262">
        <v>40</v>
      </c>
      <c r="O262" t="s">
        <v>116</v>
      </c>
      <c r="P262" t="s">
        <v>117</v>
      </c>
      <c r="Q262" t="s">
        <v>118</v>
      </c>
      <c r="R262" t="s">
        <v>902</v>
      </c>
      <c r="S262">
        <v>3000</v>
      </c>
      <c r="T262" t="s">
        <v>44</v>
      </c>
      <c r="U262">
        <v>3341</v>
      </c>
      <c r="V262" t="s">
        <v>119</v>
      </c>
      <c r="W262">
        <v>0</v>
      </c>
      <c r="X262" t="s">
        <v>46</v>
      </c>
      <c r="Y262" s="1">
        <v>0</v>
      </c>
      <c r="Z262" s="1">
        <v>0</v>
      </c>
      <c r="AA262" s="1">
        <v>42000</v>
      </c>
      <c r="AB262" s="1">
        <v>0</v>
      </c>
      <c r="AC262" s="1">
        <v>0</v>
      </c>
      <c r="AD262" s="1">
        <v>0</v>
      </c>
      <c r="AE262" s="1">
        <v>0</v>
      </c>
      <c r="AF262" s="1">
        <f t="shared" si="38"/>
        <v>-42000</v>
      </c>
      <c r="AG262" s="1">
        <v>0</v>
      </c>
      <c r="AH262" s="1">
        <v>0</v>
      </c>
      <c r="AI262" s="1">
        <v>0</v>
      </c>
      <c r="AJ262" s="1">
        <v>0</v>
      </c>
      <c r="AK262" s="1">
        <v>0</v>
      </c>
      <c r="AL262" s="1">
        <v>0</v>
      </c>
      <c r="AM262" s="1">
        <f t="shared" si="39"/>
        <v>0</v>
      </c>
      <c r="AN262" s="1"/>
      <c r="AO262" s="1">
        <v>42000</v>
      </c>
      <c r="AP262" s="1"/>
      <c r="AQ262" s="1"/>
      <c r="AR262" s="1">
        <f t="shared" si="41"/>
        <v>42000</v>
      </c>
      <c r="AS262" s="1">
        <f t="shared" si="42"/>
        <v>42000</v>
      </c>
      <c r="AT262" s="38">
        <f t="shared" si="43"/>
        <v>0</v>
      </c>
      <c r="AU262" s="38"/>
      <c r="AV262" s="38">
        <f t="shared" si="44"/>
        <v>42000</v>
      </c>
      <c r="AW262" s="8" t="s">
        <v>604</v>
      </c>
    </row>
    <row r="263" spans="1:52" x14ac:dyDescent="0.25">
      <c r="A263" t="str">
        <f t="shared" si="40"/>
        <v>1.1-00-2405_24621015_243341XX</v>
      </c>
      <c r="B263" t="s">
        <v>148</v>
      </c>
      <c r="C263" t="s">
        <v>149</v>
      </c>
      <c r="D263" t="s">
        <v>34</v>
      </c>
      <c r="E263" t="s">
        <v>906</v>
      </c>
      <c r="F263" t="s">
        <v>909</v>
      </c>
      <c r="G263" t="s">
        <v>35</v>
      </c>
      <c r="H263" t="s">
        <v>51</v>
      </c>
      <c r="I263" t="s">
        <v>52</v>
      </c>
      <c r="J263" t="s">
        <v>53</v>
      </c>
      <c r="K263" t="s">
        <v>54</v>
      </c>
      <c r="L263">
        <v>6</v>
      </c>
      <c r="M263" t="s">
        <v>40</v>
      </c>
      <c r="N263">
        <v>21</v>
      </c>
      <c r="O263" t="s">
        <v>55</v>
      </c>
      <c r="P263" t="s">
        <v>56</v>
      </c>
      <c r="Q263" t="s">
        <v>57</v>
      </c>
      <c r="R263" t="s">
        <v>902</v>
      </c>
      <c r="S263">
        <v>3000</v>
      </c>
      <c r="T263" t="s">
        <v>44</v>
      </c>
      <c r="U263">
        <v>3341</v>
      </c>
      <c r="V263" t="s">
        <v>119</v>
      </c>
      <c r="W263" s="12" t="s">
        <v>546</v>
      </c>
      <c r="X263" t="s">
        <v>590</v>
      </c>
      <c r="Y263" s="1">
        <v>0</v>
      </c>
      <c r="Z263" s="1">
        <v>0</v>
      </c>
      <c r="AA263" s="1">
        <v>0</v>
      </c>
      <c r="AB263" s="1">
        <v>0</v>
      </c>
      <c r="AC263" s="1">
        <v>0</v>
      </c>
      <c r="AD263" s="1">
        <v>0</v>
      </c>
      <c r="AE263" s="1">
        <v>0</v>
      </c>
      <c r="AF263" s="32">
        <f t="shared" si="38"/>
        <v>0</v>
      </c>
      <c r="AG263" s="1">
        <v>0</v>
      </c>
      <c r="AH263" s="1">
        <v>0</v>
      </c>
      <c r="AI263" s="1">
        <v>0</v>
      </c>
      <c r="AJ263" s="1">
        <v>0</v>
      </c>
      <c r="AK263" s="1">
        <v>0</v>
      </c>
      <c r="AL263" s="1">
        <v>139200</v>
      </c>
      <c r="AM263" s="1">
        <f t="shared" si="39"/>
        <v>139200</v>
      </c>
      <c r="AN263" s="1"/>
      <c r="AO263" s="1">
        <v>0</v>
      </c>
      <c r="AP263" s="1"/>
      <c r="AQ263" s="1"/>
      <c r="AR263" s="1">
        <f t="shared" si="41"/>
        <v>0</v>
      </c>
      <c r="AS263" s="1">
        <f t="shared" si="42"/>
        <v>0</v>
      </c>
      <c r="AT263" s="39">
        <f t="shared" si="43"/>
        <v>0</v>
      </c>
      <c r="AU263" s="39"/>
      <c r="AV263" s="39">
        <f t="shared" si="44"/>
        <v>0</v>
      </c>
      <c r="AW263" s="8"/>
      <c r="AX263" t="s">
        <v>850</v>
      </c>
    </row>
    <row r="264" spans="1:52" x14ac:dyDescent="0.25">
      <c r="A264" t="str">
        <f t="shared" si="40"/>
        <v>1.1-00-2405_24621015_2433410</v>
      </c>
      <c r="B264" t="s">
        <v>148</v>
      </c>
      <c r="C264" t="s">
        <v>149</v>
      </c>
      <c r="D264" t="s">
        <v>34</v>
      </c>
      <c r="E264" t="s">
        <v>906</v>
      </c>
      <c r="F264" t="s">
        <v>909</v>
      </c>
      <c r="G264" t="s">
        <v>35</v>
      </c>
      <c r="H264" t="s">
        <v>51</v>
      </c>
      <c r="I264" t="s">
        <v>52</v>
      </c>
      <c r="J264" t="s">
        <v>53</v>
      </c>
      <c r="K264" t="s">
        <v>54</v>
      </c>
      <c r="L264">
        <v>6</v>
      </c>
      <c r="M264" t="s">
        <v>40</v>
      </c>
      <c r="N264">
        <v>21</v>
      </c>
      <c r="O264" t="s">
        <v>55</v>
      </c>
      <c r="P264" t="s">
        <v>56</v>
      </c>
      <c r="Q264" t="s">
        <v>57</v>
      </c>
      <c r="R264" t="s">
        <v>902</v>
      </c>
      <c r="S264">
        <v>3000</v>
      </c>
      <c r="T264" t="s">
        <v>44</v>
      </c>
      <c r="U264">
        <v>3341</v>
      </c>
      <c r="V264" t="s">
        <v>119</v>
      </c>
      <c r="W264">
        <v>0</v>
      </c>
      <c r="X264" t="s">
        <v>46</v>
      </c>
      <c r="Y264" s="1">
        <v>735486</v>
      </c>
      <c r="Z264" s="1">
        <v>735486</v>
      </c>
      <c r="AA264" s="1">
        <v>371346.4</v>
      </c>
      <c r="AB264" s="1">
        <v>371346.4</v>
      </c>
      <c r="AC264" s="1">
        <v>315666.40000000002</v>
      </c>
      <c r="AD264" s="1">
        <v>315666.40000000002</v>
      </c>
      <c r="AE264" s="1">
        <v>211746.4</v>
      </c>
      <c r="AF264" s="32">
        <f t="shared" si="38"/>
        <v>364139.6</v>
      </c>
      <c r="AG264" s="1">
        <v>0</v>
      </c>
      <c r="AH264" s="1">
        <v>0</v>
      </c>
      <c r="AI264" s="1">
        <v>0</v>
      </c>
      <c r="AJ264" s="1">
        <v>0</v>
      </c>
      <c r="AK264" s="1">
        <v>0</v>
      </c>
      <c r="AL264" s="1">
        <v>735486</v>
      </c>
      <c r="AM264" s="1">
        <f t="shared" si="39"/>
        <v>0</v>
      </c>
      <c r="AN264" s="1"/>
      <c r="AO264" s="1">
        <v>0</v>
      </c>
      <c r="AP264" s="1"/>
      <c r="AQ264" s="1"/>
      <c r="AR264" s="1">
        <f t="shared" si="41"/>
        <v>0</v>
      </c>
      <c r="AS264" s="1">
        <f t="shared" si="42"/>
        <v>735486</v>
      </c>
      <c r="AT264" s="39">
        <f t="shared" si="43"/>
        <v>364139.6</v>
      </c>
      <c r="AU264" s="39"/>
      <c r="AV264" s="39">
        <f t="shared" si="44"/>
        <v>735486</v>
      </c>
      <c r="AW264" s="8" t="s">
        <v>604</v>
      </c>
      <c r="AX264" t="s">
        <v>604</v>
      </c>
    </row>
    <row r="265" spans="1:52" x14ac:dyDescent="0.25">
      <c r="A265" t="str">
        <f t="shared" si="40"/>
        <v>2.5-02-2408_24740025_2433410</v>
      </c>
      <c r="B265" t="s">
        <v>81</v>
      </c>
      <c r="C265" t="s">
        <v>82</v>
      </c>
      <c r="D265" t="s">
        <v>109</v>
      </c>
      <c r="E265" t="s">
        <v>906</v>
      </c>
      <c r="F265" t="s">
        <v>910</v>
      </c>
      <c r="G265" t="s">
        <v>110</v>
      </c>
      <c r="H265" t="s">
        <v>111</v>
      </c>
      <c r="I265" t="s">
        <v>112</v>
      </c>
      <c r="J265" t="s">
        <v>113</v>
      </c>
      <c r="K265" t="s">
        <v>114</v>
      </c>
      <c r="L265">
        <v>7</v>
      </c>
      <c r="M265" t="s">
        <v>115</v>
      </c>
      <c r="N265">
        <v>40</v>
      </c>
      <c r="O265" t="s">
        <v>116</v>
      </c>
      <c r="P265" t="s">
        <v>117</v>
      </c>
      <c r="Q265" t="s">
        <v>118</v>
      </c>
      <c r="R265" t="s">
        <v>902</v>
      </c>
      <c r="S265">
        <v>3000</v>
      </c>
      <c r="T265" t="s">
        <v>44</v>
      </c>
      <c r="U265">
        <v>3341</v>
      </c>
      <c r="V265" t="s">
        <v>119</v>
      </c>
      <c r="W265">
        <v>0</v>
      </c>
      <c r="X265" t="s">
        <v>46</v>
      </c>
      <c r="Y265" s="1">
        <v>3000000</v>
      </c>
      <c r="Z265" s="1">
        <v>3000000</v>
      </c>
      <c r="AA265" s="1">
        <v>2973000</v>
      </c>
      <c r="AB265" s="1">
        <v>2973000</v>
      </c>
      <c r="AC265" s="1">
        <v>0</v>
      </c>
      <c r="AD265" s="1">
        <v>0</v>
      </c>
      <c r="AE265" s="1">
        <v>0</v>
      </c>
      <c r="AF265" s="32">
        <f t="shared" si="38"/>
        <v>27000</v>
      </c>
      <c r="AG265" s="1">
        <v>0</v>
      </c>
      <c r="AH265" s="1">
        <v>0</v>
      </c>
      <c r="AI265" s="1">
        <v>0</v>
      </c>
      <c r="AJ265" s="1">
        <v>0</v>
      </c>
      <c r="AK265" s="1">
        <v>0</v>
      </c>
      <c r="AL265" s="1">
        <v>3000000</v>
      </c>
      <c r="AM265" s="1">
        <f t="shared" si="39"/>
        <v>0</v>
      </c>
      <c r="AN265" s="1"/>
      <c r="AO265" s="1">
        <v>0</v>
      </c>
      <c r="AP265" s="1"/>
      <c r="AQ265" s="1"/>
      <c r="AR265" s="1">
        <f t="shared" si="41"/>
        <v>0</v>
      </c>
      <c r="AS265" s="1">
        <f t="shared" si="42"/>
        <v>3000000</v>
      </c>
      <c r="AT265" s="39">
        <f t="shared" si="43"/>
        <v>27000</v>
      </c>
      <c r="AU265" s="39"/>
      <c r="AV265" s="39">
        <f t="shared" si="44"/>
        <v>3000000</v>
      </c>
      <c r="AW265" s="8" t="s">
        <v>604</v>
      </c>
      <c r="AX265" t="s">
        <v>604</v>
      </c>
    </row>
    <row r="266" spans="1:52" x14ac:dyDescent="0.25">
      <c r="A266" t="str">
        <f t="shared" si="40"/>
        <v>1.1-00-2411_24650031_2433410</v>
      </c>
      <c r="B266" t="s">
        <v>148</v>
      </c>
      <c r="C266" t="s">
        <v>149</v>
      </c>
      <c r="D266" t="s">
        <v>92</v>
      </c>
      <c r="E266" t="s">
        <v>908</v>
      </c>
      <c r="F266" t="s">
        <v>918</v>
      </c>
      <c r="G266" t="s">
        <v>93</v>
      </c>
      <c r="H266" t="s">
        <v>51</v>
      </c>
      <c r="I266" t="s">
        <v>52</v>
      </c>
      <c r="J266" t="s">
        <v>94</v>
      </c>
      <c r="K266" t="s">
        <v>95</v>
      </c>
      <c r="L266">
        <v>6</v>
      </c>
      <c r="M266" t="s">
        <v>40</v>
      </c>
      <c r="N266">
        <v>50</v>
      </c>
      <c r="O266" t="s">
        <v>96</v>
      </c>
      <c r="P266" t="s">
        <v>97</v>
      </c>
      <c r="Q266" t="s">
        <v>98</v>
      </c>
      <c r="R266" t="s">
        <v>902</v>
      </c>
      <c r="S266" s="17">
        <v>3000</v>
      </c>
      <c r="T266" s="17" t="s">
        <v>44</v>
      </c>
      <c r="U266" s="14">
        <v>3341</v>
      </c>
      <c r="V266" s="14" t="s">
        <v>119</v>
      </c>
      <c r="W266" s="33" t="s">
        <v>826</v>
      </c>
      <c r="X266" t="s">
        <v>46</v>
      </c>
      <c r="Y266" s="1">
        <v>0</v>
      </c>
      <c r="Z266" s="1">
        <v>0</v>
      </c>
      <c r="AA266" s="1">
        <v>0</v>
      </c>
      <c r="AB266" s="1">
        <v>0</v>
      </c>
      <c r="AC266" s="1">
        <v>0</v>
      </c>
      <c r="AD266" s="1">
        <v>0</v>
      </c>
      <c r="AE266" s="1">
        <v>0</v>
      </c>
      <c r="AF266" s="32">
        <f t="shared" ref="AF266:AF294" si="45">Y266-AA266</f>
        <v>0</v>
      </c>
      <c r="AG266" s="1">
        <v>0</v>
      </c>
      <c r="AH266" s="1">
        <v>0</v>
      </c>
      <c r="AI266" s="1">
        <v>0</v>
      </c>
      <c r="AJ266" s="1">
        <v>0</v>
      </c>
      <c r="AK266" s="1">
        <v>0</v>
      </c>
      <c r="AL266" s="1">
        <v>300000</v>
      </c>
      <c r="AM266" s="1">
        <f t="shared" si="39"/>
        <v>300000</v>
      </c>
      <c r="AN266" s="1"/>
      <c r="AO266" s="1">
        <v>0</v>
      </c>
      <c r="AP266" s="1"/>
      <c r="AQ266" s="1"/>
      <c r="AR266" s="1">
        <f t="shared" si="41"/>
        <v>0</v>
      </c>
      <c r="AS266" s="1">
        <f t="shared" si="42"/>
        <v>0</v>
      </c>
      <c r="AT266" s="18">
        <f t="shared" si="43"/>
        <v>0</v>
      </c>
      <c r="AU266" s="18"/>
      <c r="AV266" s="18">
        <f t="shared" si="44"/>
        <v>0</v>
      </c>
      <c r="AW266" s="8" t="s">
        <v>708</v>
      </c>
      <c r="AX266" t="s">
        <v>604</v>
      </c>
    </row>
    <row r="267" spans="1:52" x14ac:dyDescent="0.25">
      <c r="A267" t="str">
        <f t="shared" si="40"/>
        <v>1.1-00-2406_24530018_2433510</v>
      </c>
      <c r="B267" t="s">
        <v>148</v>
      </c>
      <c r="C267" t="s">
        <v>149</v>
      </c>
      <c r="D267" t="s">
        <v>266</v>
      </c>
      <c r="E267" t="s">
        <v>907</v>
      </c>
      <c r="F267" t="s">
        <v>267</v>
      </c>
      <c r="G267" t="s">
        <v>267</v>
      </c>
      <c r="H267" t="s">
        <v>152</v>
      </c>
      <c r="I267" t="s">
        <v>153</v>
      </c>
      <c r="J267" t="s">
        <v>274</v>
      </c>
      <c r="K267" t="s">
        <v>275</v>
      </c>
      <c r="L267">
        <v>5</v>
      </c>
      <c r="M267" t="s">
        <v>276</v>
      </c>
      <c r="N267">
        <v>30</v>
      </c>
      <c r="O267" t="s">
        <v>283</v>
      </c>
      <c r="P267" t="s">
        <v>284</v>
      </c>
      <c r="Q267" t="s">
        <v>285</v>
      </c>
      <c r="R267" t="s">
        <v>902</v>
      </c>
      <c r="S267">
        <v>3000</v>
      </c>
      <c r="T267" t="s">
        <v>44</v>
      </c>
      <c r="U267">
        <v>3351</v>
      </c>
      <c r="V267" t="s">
        <v>286</v>
      </c>
      <c r="W267">
        <v>0</v>
      </c>
      <c r="X267" t="s">
        <v>46</v>
      </c>
      <c r="Y267" s="1">
        <v>470000</v>
      </c>
      <c r="Z267" s="1">
        <v>470000</v>
      </c>
      <c r="AA267" s="1">
        <v>516780</v>
      </c>
      <c r="AB267" s="1">
        <v>516780</v>
      </c>
      <c r="AC267" s="1">
        <v>513115.56</v>
      </c>
      <c r="AD267" s="1">
        <v>513115.56</v>
      </c>
      <c r="AE267" s="1">
        <v>469800</v>
      </c>
      <c r="AF267" s="32">
        <f t="shared" si="45"/>
        <v>-46780</v>
      </c>
      <c r="AG267" s="1">
        <v>0</v>
      </c>
      <c r="AH267" s="1">
        <v>0</v>
      </c>
      <c r="AI267" s="1">
        <v>0</v>
      </c>
      <c r="AJ267" s="1">
        <v>0</v>
      </c>
      <c r="AK267" s="1">
        <v>0</v>
      </c>
      <c r="AL267" s="1">
        <v>470000</v>
      </c>
      <c r="AM267" s="1">
        <f t="shared" si="39"/>
        <v>0</v>
      </c>
      <c r="AN267" s="1"/>
      <c r="AO267" s="1">
        <v>46780</v>
      </c>
      <c r="AP267" s="1"/>
      <c r="AQ267" s="1"/>
      <c r="AR267" s="1">
        <f t="shared" si="41"/>
        <v>46780</v>
      </c>
      <c r="AS267" s="1">
        <f t="shared" si="42"/>
        <v>516780</v>
      </c>
      <c r="AT267" s="38">
        <f t="shared" si="43"/>
        <v>0</v>
      </c>
      <c r="AU267" s="38"/>
      <c r="AV267" s="38">
        <f t="shared" si="44"/>
        <v>516780</v>
      </c>
      <c r="AW267" s="8" t="s">
        <v>604</v>
      </c>
      <c r="AX267" t="s">
        <v>604</v>
      </c>
    </row>
    <row r="268" spans="1:52" x14ac:dyDescent="0.25">
      <c r="A268" t="str">
        <f t="shared" si="40"/>
        <v>1.1-00-2401_2463003_2433610</v>
      </c>
      <c r="B268" t="s">
        <v>148</v>
      </c>
      <c r="C268" t="s">
        <v>149</v>
      </c>
      <c r="D268" t="s">
        <v>34</v>
      </c>
      <c r="E268" t="s">
        <v>906</v>
      </c>
      <c r="F268" t="s">
        <v>909</v>
      </c>
      <c r="G268" t="s">
        <v>35</v>
      </c>
      <c r="H268" t="s">
        <v>51</v>
      </c>
      <c r="I268" t="s">
        <v>52</v>
      </c>
      <c r="J268" t="s">
        <v>351</v>
      </c>
      <c r="K268" t="s">
        <v>352</v>
      </c>
      <c r="L268">
        <v>6</v>
      </c>
      <c r="M268" t="s">
        <v>40</v>
      </c>
      <c r="N268">
        <v>3</v>
      </c>
      <c r="O268" t="s">
        <v>369</v>
      </c>
      <c r="P268" t="s">
        <v>370</v>
      </c>
      <c r="Q268" t="s">
        <v>371</v>
      </c>
      <c r="R268" t="s">
        <v>902</v>
      </c>
      <c r="S268">
        <v>3000</v>
      </c>
      <c r="T268" t="s">
        <v>44</v>
      </c>
      <c r="U268">
        <v>3361</v>
      </c>
      <c r="V268" t="s">
        <v>123</v>
      </c>
      <c r="W268">
        <v>0</v>
      </c>
      <c r="X268" t="s">
        <v>46</v>
      </c>
      <c r="Y268" s="1">
        <v>13515565</v>
      </c>
      <c r="Z268" s="1">
        <v>10500000</v>
      </c>
      <c r="AA268" s="1">
        <v>26076839.23</v>
      </c>
      <c r="AB268" s="1">
        <v>21301744.989999998</v>
      </c>
      <c r="AC268" s="1">
        <v>17499289.129999999</v>
      </c>
      <c r="AD268" s="1">
        <v>16490338.529999999</v>
      </c>
      <c r="AE268" s="1">
        <v>16490338.529999999</v>
      </c>
      <c r="AF268" s="32">
        <f t="shared" si="45"/>
        <v>-12561274.23</v>
      </c>
      <c r="AG268" s="1">
        <v>0</v>
      </c>
      <c r="AH268" s="1">
        <v>3015565</v>
      </c>
      <c r="AI268" s="1">
        <v>0</v>
      </c>
      <c r="AJ268" s="1">
        <v>0</v>
      </c>
      <c r="AK268" s="1">
        <v>3015565</v>
      </c>
      <c r="AL268" s="1">
        <v>13515565.449999999</v>
      </c>
      <c r="AM268" s="1">
        <f t="shared" si="39"/>
        <v>0.44999999925494194</v>
      </c>
      <c r="AN268" s="1"/>
      <c r="AO268" s="1">
        <f>-AF268</f>
        <v>12561274.23</v>
      </c>
      <c r="AP268" s="1">
        <v>6038425.7699999996</v>
      </c>
      <c r="AQ268" s="1"/>
      <c r="AR268" s="1">
        <f t="shared" si="41"/>
        <v>18599700</v>
      </c>
      <c r="AS268" s="1">
        <f t="shared" si="42"/>
        <v>32115265</v>
      </c>
      <c r="AT268" s="18">
        <f t="shared" si="43"/>
        <v>6038425.7699999996</v>
      </c>
      <c r="AU268" s="18"/>
      <c r="AV268" s="18">
        <f t="shared" si="44"/>
        <v>32115265</v>
      </c>
      <c r="AW268" s="8" t="s">
        <v>616</v>
      </c>
      <c r="AX268" t="s">
        <v>842</v>
      </c>
    </row>
    <row r="269" spans="1:52" x14ac:dyDescent="0.25">
      <c r="A269" t="str">
        <f t="shared" si="40"/>
        <v>1.1-00-2404_24618012_2433610</v>
      </c>
      <c r="B269" t="s">
        <v>148</v>
      </c>
      <c r="C269" t="s">
        <v>149</v>
      </c>
      <c r="D269" t="s">
        <v>34</v>
      </c>
      <c r="E269" t="s">
        <v>906</v>
      </c>
      <c r="F269" t="s">
        <v>909</v>
      </c>
      <c r="G269" t="s">
        <v>35</v>
      </c>
      <c r="H269" t="s">
        <v>36</v>
      </c>
      <c r="I269" t="s">
        <v>37</v>
      </c>
      <c r="J269" t="s">
        <v>38</v>
      </c>
      <c r="K269" t="s">
        <v>39</v>
      </c>
      <c r="L269">
        <v>6</v>
      </c>
      <c r="M269" t="s">
        <v>40</v>
      </c>
      <c r="N269">
        <v>18</v>
      </c>
      <c r="O269" t="s">
        <v>319</v>
      </c>
      <c r="P269" t="s">
        <v>320</v>
      </c>
      <c r="Q269" t="s">
        <v>321</v>
      </c>
      <c r="R269" t="s">
        <v>902</v>
      </c>
      <c r="S269">
        <v>3000</v>
      </c>
      <c r="T269" t="s">
        <v>44</v>
      </c>
      <c r="U269">
        <v>3361</v>
      </c>
      <c r="V269" t="s">
        <v>123</v>
      </c>
      <c r="W269">
        <v>0</v>
      </c>
      <c r="X269" t="s">
        <v>46</v>
      </c>
      <c r="Y269" s="1">
        <v>9566</v>
      </c>
      <c r="Z269" s="1">
        <v>9566</v>
      </c>
      <c r="AA269" s="1">
        <v>4772</v>
      </c>
      <c r="AB269" s="1">
        <v>4772</v>
      </c>
      <c r="AC269" s="1">
        <v>0</v>
      </c>
      <c r="AD269" s="1">
        <v>0</v>
      </c>
      <c r="AE269" s="1">
        <v>0</v>
      </c>
      <c r="AF269" s="32">
        <f t="shared" si="45"/>
        <v>4794</v>
      </c>
      <c r="AG269" s="1">
        <v>0</v>
      </c>
      <c r="AH269" s="1">
        <v>0</v>
      </c>
      <c r="AI269" s="1">
        <v>0</v>
      </c>
      <c r="AJ269" s="1">
        <v>0</v>
      </c>
      <c r="AK269" s="1">
        <v>0</v>
      </c>
      <c r="AL269" s="1">
        <v>9566</v>
      </c>
      <c r="AM269" s="1">
        <f t="shared" si="39"/>
        <v>0</v>
      </c>
      <c r="AN269" s="1"/>
      <c r="AO269" s="1">
        <v>0</v>
      </c>
      <c r="AP269" s="1">
        <v>7285775.7899999619</v>
      </c>
      <c r="AQ269" s="1"/>
      <c r="AR269" s="1">
        <f t="shared" si="41"/>
        <v>7285775.7899999619</v>
      </c>
      <c r="AS269" s="1">
        <f t="shared" si="42"/>
        <v>7295341.7899999619</v>
      </c>
      <c r="AT269" s="39">
        <f t="shared" si="43"/>
        <v>7290569.7899999619</v>
      </c>
      <c r="AU269" s="39"/>
      <c r="AV269" s="39">
        <f t="shared" si="44"/>
        <v>7295341.7899999619</v>
      </c>
      <c r="AW269" s="8" t="s">
        <v>604</v>
      </c>
      <c r="AX269" t="s">
        <v>880</v>
      </c>
    </row>
    <row r="270" spans="1:52" x14ac:dyDescent="0.25">
      <c r="A270" t="str">
        <f t="shared" si="40"/>
        <v>1.1-00-2407_24337023_2433610</v>
      </c>
      <c r="B270" t="s">
        <v>148</v>
      </c>
      <c r="C270" t="s">
        <v>149</v>
      </c>
      <c r="D270" t="s">
        <v>34</v>
      </c>
      <c r="E270" t="s">
        <v>906</v>
      </c>
      <c r="F270" t="s">
        <v>909</v>
      </c>
      <c r="G270" t="s">
        <v>35</v>
      </c>
      <c r="H270" t="s">
        <v>126</v>
      </c>
      <c r="I270" t="s">
        <v>127</v>
      </c>
      <c r="J270" t="s">
        <v>103</v>
      </c>
      <c r="K270" t="s">
        <v>104</v>
      </c>
      <c r="L270">
        <v>3</v>
      </c>
      <c r="M270" t="s">
        <v>87</v>
      </c>
      <c r="N270">
        <v>37</v>
      </c>
      <c r="O270" t="s">
        <v>128</v>
      </c>
      <c r="P270" t="s">
        <v>129</v>
      </c>
      <c r="Q270" t="s">
        <v>130</v>
      </c>
      <c r="R270" t="s">
        <v>902</v>
      </c>
      <c r="S270">
        <v>3000</v>
      </c>
      <c r="T270" t="s">
        <v>44</v>
      </c>
      <c r="U270">
        <v>3361</v>
      </c>
      <c r="V270" t="s">
        <v>123</v>
      </c>
      <c r="W270">
        <v>0</v>
      </c>
      <c r="X270" t="s">
        <v>46</v>
      </c>
      <c r="Y270" s="1">
        <v>20000</v>
      </c>
      <c r="Z270" s="1">
        <v>20000</v>
      </c>
      <c r="AA270" s="1">
        <v>0</v>
      </c>
      <c r="AB270" s="1">
        <v>0</v>
      </c>
      <c r="AC270" s="1">
        <v>0</v>
      </c>
      <c r="AD270" s="1">
        <v>0</v>
      </c>
      <c r="AE270" s="1">
        <v>0</v>
      </c>
      <c r="AF270" s="32">
        <f t="shared" si="45"/>
        <v>20000</v>
      </c>
      <c r="AG270" s="1">
        <v>0</v>
      </c>
      <c r="AH270" s="1">
        <v>0</v>
      </c>
      <c r="AI270" s="1">
        <v>0</v>
      </c>
      <c r="AJ270" s="1">
        <v>0</v>
      </c>
      <c r="AK270" s="1">
        <v>0</v>
      </c>
      <c r="AL270" s="1">
        <v>20000</v>
      </c>
      <c r="AM270" s="1">
        <f t="shared" si="39"/>
        <v>0</v>
      </c>
      <c r="AN270" s="1"/>
      <c r="AO270" s="1">
        <v>0</v>
      </c>
      <c r="AP270" s="1"/>
      <c r="AQ270" s="1"/>
      <c r="AR270" s="1">
        <f t="shared" si="41"/>
        <v>0</v>
      </c>
      <c r="AS270" s="1">
        <f t="shared" si="42"/>
        <v>20000</v>
      </c>
      <c r="AT270" s="39">
        <f t="shared" si="43"/>
        <v>20000</v>
      </c>
      <c r="AU270" s="39"/>
      <c r="AV270" s="39">
        <f t="shared" si="44"/>
        <v>20000</v>
      </c>
      <c r="AW270" s="8" t="s">
        <v>709</v>
      </c>
      <c r="AX270" t="s">
        <v>604</v>
      </c>
    </row>
    <row r="271" spans="1:52" x14ac:dyDescent="0.25">
      <c r="A271" t="str">
        <f t="shared" si="40"/>
        <v>2.5-02-2408_24741025_2433610</v>
      </c>
      <c r="B271" t="s">
        <v>81</v>
      </c>
      <c r="C271" t="s">
        <v>82</v>
      </c>
      <c r="D271" t="s">
        <v>109</v>
      </c>
      <c r="E271" t="s">
        <v>906</v>
      </c>
      <c r="F271" t="s">
        <v>910</v>
      </c>
      <c r="G271" t="s">
        <v>110</v>
      </c>
      <c r="H271" t="s">
        <v>111</v>
      </c>
      <c r="I271" t="s">
        <v>112</v>
      </c>
      <c r="J271" t="s">
        <v>113</v>
      </c>
      <c r="K271" t="s">
        <v>114</v>
      </c>
      <c r="L271">
        <v>7</v>
      </c>
      <c r="M271" t="s">
        <v>115</v>
      </c>
      <c r="N271">
        <v>41</v>
      </c>
      <c r="O271" t="s">
        <v>120</v>
      </c>
      <c r="P271" t="s">
        <v>117</v>
      </c>
      <c r="Q271" t="s">
        <v>118</v>
      </c>
      <c r="R271" t="s">
        <v>902</v>
      </c>
      <c r="S271">
        <v>3000</v>
      </c>
      <c r="T271" t="s">
        <v>44</v>
      </c>
      <c r="U271">
        <v>3361</v>
      </c>
      <c r="V271" t="s">
        <v>123</v>
      </c>
      <c r="W271">
        <v>0</v>
      </c>
      <c r="X271" t="s">
        <v>46</v>
      </c>
      <c r="Y271" s="1">
        <v>0</v>
      </c>
      <c r="Z271" s="1">
        <v>0</v>
      </c>
      <c r="AA271" s="1">
        <v>0</v>
      </c>
      <c r="AB271" s="1">
        <v>0</v>
      </c>
      <c r="AC271" s="1">
        <v>0</v>
      </c>
      <c r="AD271" s="1">
        <v>0</v>
      </c>
      <c r="AE271" s="1">
        <v>0</v>
      </c>
      <c r="AF271" s="32">
        <f t="shared" si="45"/>
        <v>0</v>
      </c>
      <c r="AG271" s="1">
        <v>0</v>
      </c>
      <c r="AH271" s="1">
        <v>0</v>
      </c>
      <c r="AI271" s="1">
        <v>0</v>
      </c>
      <c r="AJ271" s="1">
        <v>0</v>
      </c>
      <c r="AK271" s="1">
        <v>0</v>
      </c>
      <c r="AL271" s="1">
        <v>0</v>
      </c>
      <c r="AM271" s="1">
        <f t="shared" si="39"/>
        <v>0</v>
      </c>
      <c r="AN271" s="1"/>
      <c r="AO271" s="1">
        <v>0</v>
      </c>
      <c r="AP271" s="1"/>
      <c r="AQ271" s="1"/>
      <c r="AR271" s="1">
        <f t="shared" si="41"/>
        <v>0</v>
      </c>
      <c r="AS271" s="1">
        <f t="shared" si="42"/>
        <v>0</v>
      </c>
      <c r="AT271" s="39">
        <f t="shared" si="43"/>
        <v>0</v>
      </c>
      <c r="AU271" s="39"/>
      <c r="AV271" s="39">
        <f t="shared" si="44"/>
        <v>0</v>
      </c>
      <c r="AW271" s="8" t="s">
        <v>604</v>
      </c>
      <c r="AX271" t="s">
        <v>604</v>
      </c>
    </row>
    <row r="272" spans="1:52" x14ac:dyDescent="0.25">
      <c r="A272" t="str">
        <f t="shared" si="40"/>
        <v>1.1-00-2408_24741025_24336135</v>
      </c>
      <c r="B272" t="s">
        <v>148</v>
      </c>
      <c r="C272" t="s">
        <v>149</v>
      </c>
      <c r="D272" t="s">
        <v>109</v>
      </c>
      <c r="E272" t="s">
        <v>906</v>
      </c>
      <c r="F272" t="s">
        <v>910</v>
      </c>
      <c r="G272" t="s">
        <v>110</v>
      </c>
      <c r="H272" t="s">
        <v>111</v>
      </c>
      <c r="I272" t="s">
        <v>112</v>
      </c>
      <c r="J272" t="s">
        <v>113</v>
      </c>
      <c r="K272" t="s">
        <v>114</v>
      </c>
      <c r="L272">
        <v>7</v>
      </c>
      <c r="M272" t="s">
        <v>115</v>
      </c>
      <c r="N272">
        <v>41</v>
      </c>
      <c r="O272" t="s">
        <v>120</v>
      </c>
      <c r="P272" t="s">
        <v>117</v>
      </c>
      <c r="Q272" t="s">
        <v>118</v>
      </c>
      <c r="R272" t="s">
        <v>902</v>
      </c>
      <c r="S272">
        <v>3000</v>
      </c>
      <c r="T272" t="s">
        <v>44</v>
      </c>
      <c r="U272">
        <v>3361</v>
      </c>
      <c r="V272" t="s">
        <v>123</v>
      </c>
      <c r="W272">
        <v>35</v>
      </c>
      <c r="X272" t="s">
        <v>303</v>
      </c>
      <c r="Y272" s="1">
        <v>0</v>
      </c>
      <c r="Z272" s="1">
        <v>0</v>
      </c>
      <c r="AA272" s="1">
        <v>154512</v>
      </c>
      <c r="AB272" s="1">
        <v>154512</v>
      </c>
      <c r="AC272" s="1">
        <v>0</v>
      </c>
      <c r="AD272" s="1">
        <v>0</v>
      </c>
      <c r="AE272" s="1">
        <v>0</v>
      </c>
      <c r="AF272" s="32">
        <f t="shared" si="45"/>
        <v>-154512</v>
      </c>
      <c r="AG272" s="1">
        <v>0</v>
      </c>
      <c r="AH272" s="1">
        <v>0</v>
      </c>
      <c r="AI272" s="1">
        <v>0</v>
      </c>
      <c r="AJ272" s="1">
        <v>0</v>
      </c>
      <c r="AK272" s="1">
        <v>0</v>
      </c>
      <c r="AL272" s="1">
        <v>0</v>
      </c>
      <c r="AM272" s="1">
        <f t="shared" si="39"/>
        <v>0</v>
      </c>
      <c r="AN272" s="1"/>
      <c r="AO272" s="1">
        <v>154512</v>
      </c>
      <c r="AP272" s="1"/>
      <c r="AQ272" s="1"/>
      <c r="AR272" s="1">
        <f t="shared" si="41"/>
        <v>154512</v>
      </c>
      <c r="AS272" s="1">
        <f t="shared" si="42"/>
        <v>154512</v>
      </c>
      <c r="AT272" s="38">
        <f t="shared" si="43"/>
        <v>0</v>
      </c>
      <c r="AU272" s="38"/>
      <c r="AV272" s="38">
        <f t="shared" si="44"/>
        <v>154512</v>
      </c>
      <c r="AW272" s="8" t="s">
        <v>604</v>
      </c>
      <c r="AX272" t="s">
        <v>834</v>
      </c>
      <c r="AY272" s="1">
        <v>1338988</v>
      </c>
      <c r="AZ272" t="s">
        <v>835</v>
      </c>
    </row>
    <row r="273" spans="1:50" x14ac:dyDescent="0.25">
      <c r="A273" t="str">
        <f t="shared" si="40"/>
        <v>1.1-00-2408_24741025_2433610</v>
      </c>
      <c r="B273" t="s">
        <v>148</v>
      </c>
      <c r="C273" t="s">
        <v>149</v>
      </c>
      <c r="D273" t="s">
        <v>109</v>
      </c>
      <c r="E273" t="s">
        <v>906</v>
      </c>
      <c r="F273" t="s">
        <v>910</v>
      </c>
      <c r="G273" t="s">
        <v>110</v>
      </c>
      <c r="H273" t="s">
        <v>111</v>
      </c>
      <c r="I273" t="s">
        <v>112</v>
      </c>
      <c r="J273" t="s">
        <v>113</v>
      </c>
      <c r="K273" t="s">
        <v>114</v>
      </c>
      <c r="L273">
        <v>7</v>
      </c>
      <c r="M273" t="s">
        <v>115</v>
      </c>
      <c r="N273">
        <v>41</v>
      </c>
      <c r="O273" t="s">
        <v>120</v>
      </c>
      <c r="P273" t="s">
        <v>117</v>
      </c>
      <c r="Q273" t="s">
        <v>118</v>
      </c>
      <c r="R273" t="s">
        <v>902</v>
      </c>
      <c r="S273">
        <v>3000</v>
      </c>
      <c r="T273" t="s">
        <v>44</v>
      </c>
      <c r="U273">
        <v>3361</v>
      </c>
      <c r="V273" t="s">
        <v>123</v>
      </c>
      <c r="W273">
        <v>0</v>
      </c>
      <c r="X273" t="s">
        <v>46</v>
      </c>
      <c r="Y273" s="1">
        <v>30000</v>
      </c>
      <c r="Z273" s="1">
        <v>30000</v>
      </c>
      <c r="AA273" s="1">
        <v>1195469.8999999999</v>
      </c>
      <c r="AB273" s="1">
        <v>1195469.8999999999</v>
      </c>
      <c r="AC273" s="1">
        <v>10993.9</v>
      </c>
      <c r="AD273" s="1">
        <v>0</v>
      </c>
      <c r="AE273" s="1">
        <v>0</v>
      </c>
      <c r="AF273" s="32">
        <f t="shared" si="45"/>
        <v>-1165469.8999999999</v>
      </c>
      <c r="AG273" s="1">
        <v>0</v>
      </c>
      <c r="AH273" s="1">
        <v>0</v>
      </c>
      <c r="AI273" s="1">
        <v>0</v>
      </c>
      <c r="AJ273" s="1">
        <v>0</v>
      </c>
      <c r="AK273" s="1">
        <v>0</v>
      </c>
      <c r="AL273" s="1">
        <v>30000</v>
      </c>
      <c r="AM273" s="1">
        <f t="shared" si="39"/>
        <v>0</v>
      </c>
      <c r="AN273" s="1"/>
      <c r="AO273" s="1">
        <v>1165469.8999999999</v>
      </c>
      <c r="AP273" s="1"/>
      <c r="AQ273" s="1"/>
      <c r="AR273" s="1">
        <f t="shared" si="41"/>
        <v>1165469.8999999999</v>
      </c>
      <c r="AS273" s="1">
        <f t="shared" si="42"/>
        <v>1195469.8999999999</v>
      </c>
      <c r="AT273" s="38">
        <f t="shared" si="43"/>
        <v>0</v>
      </c>
      <c r="AU273" s="38"/>
      <c r="AV273" s="38">
        <f t="shared" si="44"/>
        <v>1195469.8999999999</v>
      </c>
      <c r="AW273" s="8" t="s">
        <v>710</v>
      </c>
      <c r="AX273" t="s">
        <v>604</v>
      </c>
    </row>
    <row r="274" spans="1:50" x14ac:dyDescent="0.25">
      <c r="A274" t="str">
        <f t="shared" si="40"/>
        <v>1.1-00-2411_24650031_2433610</v>
      </c>
      <c r="B274" t="s">
        <v>148</v>
      </c>
      <c r="C274" t="s">
        <v>149</v>
      </c>
      <c r="D274" t="s">
        <v>92</v>
      </c>
      <c r="E274" t="s">
        <v>908</v>
      </c>
      <c r="F274" t="s">
        <v>918</v>
      </c>
      <c r="G274" t="s">
        <v>93</v>
      </c>
      <c r="H274" t="s">
        <v>51</v>
      </c>
      <c r="I274" t="s">
        <v>52</v>
      </c>
      <c r="J274" t="s">
        <v>94</v>
      </c>
      <c r="K274" t="s">
        <v>95</v>
      </c>
      <c r="L274">
        <v>6</v>
      </c>
      <c r="M274" t="s">
        <v>40</v>
      </c>
      <c r="N274">
        <v>50</v>
      </c>
      <c r="O274" t="s">
        <v>96</v>
      </c>
      <c r="P274" t="s">
        <v>97</v>
      </c>
      <c r="Q274" t="s">
        <v>98</v>
      </c>
      <c r="R274" t="s">
        <v>902</v>
      </c>
      <c r="S274">
        <v>3000</v>
      </c>
      <c r="T274" t="s">
        <v>44</v>
      </c>
      <c r="U274">
        <v>3361</v>
      </c>
      <c r="V274" t="s">
        <v>123</v>
      </c>
      <c r="W274">
        <v>0</v>
      </c>
      <c r="X274" t="s">
        <v>46</v>
      </c>
      <c r="Y274" s="1">
        <v>7000000</v>
      </c>
      <c r="Z274" s="1">
        <v>0</v>
      </c>
      <c r="AA274" s="1">
        <v>15080000</v>
      </c>
      <c r="AB274" s="1">
        <v>0</v>
      </c>
      <c r="AC274" s="1">
        <v>0</v>
      </c>
      <c r="AD274" s="1">
        <v>0</v>
      </c>
      <c r="AE274" s="1">
        <v>0</v>
      </c>
      <c r="AF274" s="32">
        <f t="shared" si="45"/>
        <v>-8080000</v>
      </c>
      <c r="AG274" s="1">
        <v>0</v>
      </c>
      <c r="AH274" s="1">
        <v>7000000</v>
      </c>
      <c r="AI274" s="1">
        <v>0</v>
      </c>
      <c r="AJ274" s="1">
        <v>0</v>
      </c>
      <c r="AK274" s="1">
        <v>7000000</v>
      </c>
      <c r="AL274" s="1">
        <v>0</v>
      </c>
      <c r="AM274" s="1">
        <f t="shared" si="39"/>
        <v>-7000000</v>
      </c>
      <c r="AN274" s="1"/>
      <c r="AO274" s="1">
        <f>-AF274</f>
        <v>8080000</v>
      </c>
      <c r="AP274" s="1"/>
      <c r="AQ274" s="1"/>
      <c r="AR274" s="1">
        <f t="shared" si="41"/>
        <v>8080000</v>
      </c>
      <c r="AS274" s="1">
        <f t="shared" si="42"/>
        <v>15080000</v>
      </c>
      <c r="AT274" s="18">
        <f t="shared" si="43"/>
        <v>0</v>
      </c>
      <c r="AU274" s="18"/>
      <c r="AV274" s="18">
        <f t="shared" si="44"/>
        <v>15080000</v>
      </c>
      <c r="AW274" s="8" t="s">
        <v>604</v>
      </c>
      <c r="AX274" t="s">
        <v>604</v>
      </c>
    </row>
    <row r="275" spans="1:50" x14ac:dyDescent="0.25">
      <c r="A275" t="str">
        <f t="shared" si="40"/>
        <v>2.6-05-2401_2463003_2433610</v>
      </c>
      <c r="B275" t="s">
        <v>865</v>
      </c>
      <c r="C275" t="s">
        <v>866</v>
      </c>
      <c r="D275" t="s">
        <v>34</v>
      </c>
      <c r="E275" t="s">
        <v>906</v>
      </c>
      <c r="F275" t="s">
        <v>909</v>
      </c>
      <c r="G275" t="s">
        <v>35</v>
      </c>
      <c r="H275" t="s">
        <v>51</v>
      </c>
      <c r="I275" t="s">
        <v>52</v>
      </c>
      <c r="J275" t="s">
        <v>351</v>
      </c>
      <c r="K275" t="s">
        <v>352</v>
      </c>
      <c r="L275">
        <v>6</v>
      </c>
      <c r="M275" t="s">
        <v>40</v>
      </c>
      <c r="N275">
        <v>3</v>
      </c>
      <c r="O275" t="s">
        <v>369</v>
      </c>
      <c r="P275" t="s">
        <v>370</v>
      </c>
      <c r="Q275" t="s">
        <v>371</v>
      </c>
      <c r="R275" t="s">
        <v>902</v>
      </c>
      <c r="S275">
        <v>3000</v>
      </c>
      <c r="T275" t="s">
        <v>44</v>
      </c>
      <c r="U275">
        <v>3361</v>
      </c>
      <c r="V275" t="s">
        <v>123</v>
      </c>
      <c r="W275">
        <v>0</v>
      </c>
      <c r="X275" t="s">
        <v>46</v>
      </c>
      <c r="Y275" s="1">
        <v>0</v>
      </c>
      <c r="Z275" s="1">
        <v>0</v>
      </c>
      <c r="AA275" s="1">
        <v>0</v>
      </c>
      <c r="AB275" s="1">
        <v>0</v>
      </c>
      <c r="AC275" s="1">
        <v>0</v>
      </c>
      <c r="AD275" s="1">
        <v>0</v>
      </c>
      <c r="AE275" s="1">
        <v>0</v>
      </c>
      <c r="AF275" s="32">
        <f t="shared" si="45"/>
        <v>0</v>
      </c>
      <c r="AG275" s="1">
        <v>0</v>
      </c>
      <c r="AH275" s="1">
        <v>0</v>
      </c>
      <c r="AI275" s="1">
        <v>0</v>
      </c>
      <c r="AJ275" s="1">
        <v>0</v>
      </c>
      <c r="AK275" s="1">
        <v>0</v>
      </c>
      <c r="AL275" s="1">
        <v>0</v>
      </c>
      <c r="AM275" s="1">
        <f t="shared" si="39"/>
        <v>0</v>
      </c>
      <c r="AN275" s="1"/>
      <c r="AO275" s="1">
        <v>0</v>
      </c>
      <c r="AP275" s="1">
        <v>25000</v>
      </c>
      <c r="AQ275" s="1"/>
      <c r="AR275" s="1">
        <f t="shared" si="41"/>
        <v>25000</v>
      </c>
      <c r="AS275" s="1">
        <f t="shared" si="42"/>
        <v>25000</v>
      </c>
      <c r="AT275" s="39">
        <f t="shared" si="43"/>
        <v>25000</v>
      </c>
      <c r="AU275" s="39"/>
      <c r="AV275" s="39">
        <f t="shared" si="44"/>
        <v>25000</v>
      </c>
      <c r="AW275" s="8" t="s">
        <v>604</v>
      </c>
      <c r="AX275" t="s">
        <v>604</v>
      </c>
    </row>
    <row r="276" spans="1:50" x14ac:dyDescent="0.25">
      <c r="A276" t="str">
        <f t="shared" si="40"/>
        <v>1.1-00-2405_24621015_2433710</v>
      </c>
      <c r="B276" t="s">
        <v>148</v>
      </c>
      <c r="C276" t="s">
        <v>149</v>
      </c>
      <c r="D276" t="s">
        <v>34</v>
      </c>
      <c r="E276" t="s">
        <v>906</v>
      </c>
      <c r="F276" t="s">
        <v>909</v>
      </c>
      <c r="G276" t="s">
        <v>35</v>
      </c>
      <c r="H276" t="s">
        <v>51</v>
      </c>
      <c r="I276" t="s">
        <v>52</v>
      </c>
      <c r="J276" t="s">
        <v>53</v>
      </c>
      <c r="K276" t="s">
        <v>54</v>
      </c>
      <c r="L276">
        <v>6</v>
      </c>
      <c r="M276" t="s">
        <v>40</v>
      </c>
      <c r="N276">
        <v>21</v>
      </c>
      <c r="O276" t="s">
        <v>55</v>
      </c>
      <c r="P276" t="s">
        <v>56</v>
      </c>
      <c r="Q276" t="s">
        <v>57</v>
      </c>
      <c r="R276" t="s">
        <v>902</v>
      </c>
      <c r="S276">
        <v>3000</v>
      </c>
      <c r="T276" t="s">
        <v>44</v>
      </c>
      <c r="U276">
        <v>3371</v>
      </c>
      <c r="V276" t="s">
        <v>382</v>
      </c>
      <c r="W276">
        <v>0</v>
      </c>
      <c r="X276" t="s">
        <v>46</v>
      </c>
      <c r="Y276" s="1">
        <v>20000000</v>
      </c>
      <c r="Z276" s="1">
        <v>20000000</v>
      </c>
      <c r="AA276" s="1">
        <v>11788876.48</v>
      </c>
      <c r="AB276" s="1">
        <v>11788876.48</v>
      </c>
      <c r="AC276" s="1">
        <v>11081566.48</v>
      </c>
      <c r="AD276" s="1">
        <v>10767206.48</v>
      </c>
      <c r="AE276" s="1">
        <v>10767206.48</v>
      </c>
      <c r="AF276" s="32">
        <f t="shared" si="45"/>
        <v>8211123.5199999996</v>
      </c>
      <c r="AG276" s="1">
        <v>0</v>
      </c>
      <c r="AH276" s="1">
        <v>0</v>
      </c>
      <c r="AI276" s="1">
        <v>0</v>
      </c>
      <c r="AJ276" s="1">
        <v>0</v>
      </c>
      <c r="AK276" s="1">
        <v>0</v>
      </c>
      <c r="AL276" s="1">
        <v>20885568</v>
      </c>
      <c r="AM276" s="1">
        <f t="shared" si="39"/>
        <v>885568</v>
      </c>
      <c r="AN276" s="1"/>
      <c r="AO276" s="1">
        <v>0</v>
      </c>
      <c r="AP276" s="1"/>
      <c r="AQ276" s="1"/>
      <c r="AR276" s="1">
        <f t="shared" si="41"/>
        <v>0</v>
      </c>
      <c r="AS276" s="1">
        <f t="shared" si="42"/>
        <v>20000000</v>
      </c>
      <c r="AT276" s="39">
        <f t="shared" si="43"/>
        <v>8211123.5199999996</v>
      </c>
      <c r="AU276" s="39"/>
      <c r="AV276" s="39">
        <f t="shared" si="44"/>
        <v>20000000</v>
      </c>
      <c r="AW276" s="8" t="s">
        <v>604</v>
      </c>
      <c r="AX276" t="s">
        <v>604</v>
      </c>
    </row>
    <row r="277" spans="1:50" x14ac:dyDescent="0.25">
      <c r="A277" t="str">
        <f t="shared" si="40"/>
        <v>1.1-00-2407_24333019_2433710</v>
      </c>
      <c r="B277" t="s">
        <v>148</v>
      </c>
      <c r="C277" t="s">
        <v>149</v>
      </c>
      <c r="D277" t="s">
        <v>34</v>
      </c>
      <c r="E277" t="s">
        <v>906</v>
      </c>
      <c r="F277" t="s">
        <v>909</v>
      </c>
      <c r="G277" t="s">
        <v>35</v>
      </c>
      <c r="H277" t="s">
        <v>51</v>
      </c>
      <c r="I277" t="s">
        <v>52</v>
      </c>
      <c r="J277" t="s">
        <v>103</v>
      </c>
      <c r="K277" t="s">
        <v>104</v>
      </c>
      <c r="L277">
        <v>3</v>
      </c>
      <c r="M277" t="s">
        <v>87</v>
      </c>
      <c r="N277">
        <v>33</v>
      </c>
      <c r="O277" t="s">
        <v>394</v>
      </c>
      <c r="P277" t="s">
        <v>395</v>
      </c>
      <c r="Q277" t="s">
        <v>396</v>
      </c>
      <c r="R277" t="s">
        <v>902</v>
      </c>
      <c r="S277">
        <v>3000</v>
      </c>
      <c r="T277" t="s">
        <v>44</v>
      </c>
      <c r="U277">
        <v>3371</v>
      </c>
      <c r="V277" t="s">
        <v>382</v>
      </c>
      <c r="W277">
        <v>0</v>
      </c>
      <c r="X277" t="s">
        <v>46</v>
      </c>
      <c r="Y277" s="1">
        <v>5349527.0199999996</v>
      </c>
      <c r="Z277" s="1">
        <v>5006935</v>
      </c>
      <c r="AA277" s="1">
        <v>5161140.3099999996</v>
      </c>
      <c r="AB277" s="1">
        <v>4724565.7699999996</v>
      </c>
      <c r="AC277" s="1">
        <v>2580570.16</v>
      </c>
      <c r="AD277" s="1">
        <v>2580570.16</v>
      </c>
      <c r="AE277" s="1">
        <v>2580570.16</v>
      </c>
      <c r="AF277" s="32">
        <f t="shared" si="45"/>
        <v>188386.70999999996</v>
      </c>
      <c r="AG277" s="1">
        <v>0</v>
      </c>
      <c r="AH277" s="1">
        <v>0</v>
      </c>
      <c r="AI277" s="1">
        <v>0</v>
      </c>
      <c r="AJ277" s="1">
        <v>0</v>
      </c>
      <c r="AK277" s="1">
        <v>0</v>
      </c>
      <c r="AL277" s="1">
        <v>5006935</v>
      </c>
      <c r="AM277" s="1">
        <f t="shared" si="39"/>
        <v>-342592.01999999955</v>
      </c>
      <c r="AN277" s="1"/>
      <c r="AO277" s="1">
        <v>0</v>
      </c>
      <c r="AP277" s="1"/>
      <c r="AQ277" s="1">
        <f>154205.31+837.52+510.4+69051.73+11450.9+448346.51</f>
        <v>684402.37</v>
      </c>
      <c r="AR277" s="1">
        <f t="shared" si="41"/>
        <v>684402.37</v>
      </c>
      <c r="AS277" s="1">
        <f t="shared" si="42"/>
        <v>6033929.3899999997</v>
      </c>
      <c r="AT277" s="39">
        <f t="shared" si="43"/>
        <v>872789.08000000007</v>
      </c>
      <c r="AU277" s="39"/>
      <c r="AV277" s="39">
        <f t="shared" si="44"/>
        <v>6033929.3899999997</v>
      </c>
      <c r="AW277" s="8" t="s">
        <v>711</v>
      </c>
      <c r="AX277" t="s">
        <v>604</v>
      </c>
    </row>
    <row r="278" spans="1:50" x14ac:dyDescent="0.25">
      <c r="A278" t="str">
        <f t="shared" si="40"/>
        <v>1.1-00-2402_24114010_2433810</v>
      </c>
      <c r="B278" t="s">
        <v>148</v>
      </c>
      <c r="C278" t="s">
        <v>149</v>
      </c>
      <c r="D278" t="s">
        <v>34</v>
      </c>
      <c r="E278" t="s">
        <v>906</v>
      </c>
      <c r="F278" t="s">
        <v>909</v>
      </c>
      <c r="G278" t="s">
        <v>35</v>
      </c>
      <c r="H278" t="s">
        <v>152</v>
      </c>
      <c r="I278" t="s">
        <v>153</v>
      </c>
      <c r="J278" t="s">
        <v>85</v>
      </c>
      <c r="K278" t="s">
        <v>86</v>
      </c>
      <c r="L278">
        <v>1</v>
      </c>
      <c r="M278" t="s">
        <v>190</v>
      </c>
      <c r="N278">
        <v>14</v>
      </c>
      <c r="O278" t="s">
        <v>345</v>
      </c>
      <c r="P278" t="s">
        <v>199</v>
      </c>
      <c r="Q278" s="17" t="s">
        <v>599</v>
      </c>
      <c r="R278" t="s">
        <v>902</v>
      </c>
      <c r="S278">
        <v>3000</v>
      </c>
      <c r="T278" t="s">
        <v>44</v>
      </c>
      <c r="U278">
        <v>3381</v>
      </c>
      <c r="V278" t="s">
        <v>220</v>
      </c>
      <c r="W278">
        <v>0</v>
      </c>
      <c r="X278" t="s">
        <v>46</v>
      </c>
      <c r="Y278" s="1">
        <v>1238100</v>
      </c>
      <c r="Z278" s="1">
        <v>1000000</v>
      </c>
      <c r="AA278" s="1">
        <v>4116144</v>
      </c>
      <c r="AB278" s="1">
        <v>4116144</v>
      </c>
      <c r="AC278" s="1">
        <v>2055752</v>
      </c>
      <c r="AD278" s="1">
        <v>2055752</v>
      </c>
      <c r="AE278" s="1">
        <v>2055752</v>
      </c>
      <c r="AF278" s="32">
        <f t="shared" si="45"/>
        <v>-2878044</v>
      </c>
      <c r="AG278" s="1">
        <v>0</v>
      </c>
      <c r="AH278" s="1">
        <v>238100</v>
      </c>
      <c r="AI278" s="1">
        <v>0</v>
      </c>
      <c r="AJ278" s="1">
        <v>0</v>
      </c>
      <c r="AK278" s="1">
        <v>238100</v>
      </c>
      <c r="AL278" s="1">
        <v>4050000</v>
      </c>
      <c r="AM278" s="1">
        <f t="shared" si="39"/>
        <v>2811900</v>
      </c>
      <c r="AN278" s="1"/>
      <c r="AO278" s="1">
        <v>2878044</v>
      </c>
      <c r="AP278" s="1"/>
      <c r="AQ278" s="1"/>
      <c r="AR278" s="1">
        <f t="shared" si="41"/>
        <v>2878044</v>
      </c>
      <c r="AS278" s="1">
        <f t="shared" si="42"/>
        <v>4116144</v>
      </c>
      <c r="AT278" s="38">
        <f t="shared" si="43"/>
        <v>0</v>
      </c>
      <c r="AU278" s="38"/>
      <c r="AV278" s="38">
        <f t="shared" si="44"/>
        <v>4116144</v>
      </c>
      <c r="AW278" s="8" t="s">
        <v>712</v>
      </c>
      <c r="AX278" t="s">
        <v>604</v>
      </c>
    </row>
    <row r="279" spans="1:50" x14ac:dyDescent="0.25">
      <c r="A279" t="str">
        <f t="shared" si="40"/>
        <v>1.1-00-2407_24236022_2433810</v>
      </c>
      <c r="B279" t="s">
        <v>148</v>
      </c>
      <c r="C279" t="s">
        <v>149</v>
      </c>
      <c r="D279" t="s">
        <v>188</v>
      </c>
      <c r="E279" t="s">
        <v>907</v>
      </c>
      <c r="F279" t="s">
        <v>912</v>
      </c>
      <c r="G279" t="s">
        <v>189</v>
      </c>
      <c r="H279" t="s">
        <v>51</v>
      </c>
      <c r="I279" t="s">
        <v>52</v>
      </c>
      <c r="J279" t="s">
        <v>103</v>
      </c>
      <c r="K279" t="s">
        <v>104</v>
      </c>
      <c r="L279">
        <v>2</v>
      </c>
      <c r="M279" t="s">
        <v>206</v>
      </c>
      <c r="N279">
        <v>36</v>
      </c>
      <c r="O279" t="s">
        <v>207</v>
      </c>
      <c r="P279" t="s">
        <v>208</v>
      </c>
      <c r="Q279" t="s">
        <v>209</v>
      </c>
      <c r="R279" t="s">
        <v>902</v>
      </c>
      <c r="S279">
        <v>3000</v>
      </c>
      <c r="T279" t="s">
        <v>44</v>
      </c>
      <c r="U279">
        <v>3381</v>
      </c>
      <c r="V279" t="s">
        <v>220</v>
      </c>
      <c r="W279">
        <v>0</v>
      </c>
      <c r="X279" t="s">
        <v>46</v>
      </c>
      <c r="Y279" s="1">
        <v>42000000</v>
      </c>
      <c r="Z279" s="1">
        <v>42000000</v>
      </c>
      <c r="AA279" s="1">
        <v>36510138.829999998</v>
      </c>
      <c r="AB279" s="1">
        <v>36510138.829999998</v>
      </c>
      <c r="AC279" s="1">
        <v>21708368.07</v>
      </c>
      <c r="AD279" s="1">
        <v>21708368.07</v>
      </c>
      <c r="AE279" s="1">
        <v>21708368.07</v>
      </c>
      <c r="AF279" s="32">
        <f t="shared" si="45"/>
        <v>5489861.1700000018</v>
      </c>
      <c r="AG279" s="1">
        <v>0</v>
      </c>
      <c r="AH279" s="1">
        <v>0</v>
      </c>
      <c r="AI279" s="1">
        <v>0</v>
      </c>
      <c r="AJ279" s="1">
        <v>0</v>
      </c>
      <c r="AK279" s="1">
        <v>0</v>
      </c>
      <c r="AL279" s="1">
        <v>42000000</v>
      </c>
      <c r="AM279" s="1">
        <f t="shared" si="39"/>
        <v>0</v>
      </c>
      <c r="AN279" s="1"/>
      <c r="AO279" s="1">
        <v>0</v>
      </c>
      <c r="AP279" s="1">
        <f>142036.8*7</f>
        <v>994257.59999999986</v>
      </c>
      <c r="AQ279" s="1"/>
      <c r="AR279" s="1">
        <f t="shared" si="41"/>
        <v>994257.59999999986</v>
      </c>
      <c r="AS279" s="1">
        <f t="shared" si="42"/>
        <v>42994257.600000001</v>
      </c>
      <c r="AT279" s="39">
        <f t="shared" si="43"/>
        <v>6484118.7700000033</v>
      </c>
      <c r="AU279" s="39"/>
      <c r="AV279" s="39">
        <f t="shared" si="44"/>
        <v>42994257.600000001</v>
      </c>
      <c r="AW279" s="8" t="s">
        <v>713</v>
      </c>
      <c r="AX279" t="s">
        <v>840</v>
      </c>
    </row>
    <row r="280" spans="1:50" x14ac:dyDescent="0.25">
      <c r="A280" t="str">
        <f t="shared" si="40"/>
        <v>1.1-00-2401_2464004_2433910</v>
      </c>
      <c r="B280" t="s">
        <v>148</v>
      </c>
      <c r="C280" t="s">
        <v>149</v>
      </c>
      <c r="D280" t="s">
        <v>34</v>
      </c>
      <c r="E280" t="s">
        <v>906</v>
      </c>
      <c r="F280" t="s">
        <v>909</v>
      </c>
      <c r="G280" t="s">
        <v>35</v>
      </c>
      <c r="H280" t="s">
        <v>51</v>
      </c>
      <c r="I280" t="s">
        <v>52</v>
      </c>
      <c r="J280" t="s">
        <v>351</v>
      </c>
      <c r="K280" t="s">
        <v>352</v>
      </c>
      <c r="L280">
        <v>6</v>
      </c>
      <c r="M280" t="s">
        <v>40</v>
      </c>
      <c r="N280">
        <v>4</v>
      </c>
      <c r="O280" t="s">
        <v>373</v>
      </c>
      <c r="P280" t="s">
        <v>374</v>
      </c>
      <c r="Q280" t="s">
        <v>375</v>
      </c>
      <c r="R280" t="s">
        <v>902</v>
      </c>
      <c r="S280">
        <v>3000</v>
      </c>
      <c r="T280" t="s">
        <v>44</v>
      </c>
      <c r="U280">
        <v>3391</v>
      </c>
      <c r="V280" t="s">
        <v>194</v>
      </c>
      <c r="W280">
        <v>0</v>
      </c>
      <c r="X280" t="s">
        <v>46</v>
      </c>
      <c r="Y280" s="1">
        <v>450000</v>
      </c>
      <c r="Z280" s="1">
        <v>450000</v>
      </c>
      <c r="AA280" s="1">
        <v>0</v>
      </c>
      <c r="AB280" s="1">
        <v>0</v>
      </c>
      <c r="AC280" s="1">
        <v>0</v>
      </c>
      <c r="AD280" s="1">
        <v>0</v>
      </c>
      <c r="AE280" s="1">
        <v>0</v>
      </c>
      <c r="AF280" s="32">
        <f t="shared" si="45"/>
        <v>450000</v>
      </c>
      <c r="AG280" s="1">
        <v>0</v>
      </c>
      <c r="AH280" s="1">
        <v>0</v>
      </c>
      <c r="AI280" s="1">
        <v>0</v>
      </c>
      <c r="AJ280" s="1">
        <v>0</v>
      </c>
      <c r="AK280" s="1">
        <v>0</v>
      </c>
      <c r="AL280" s="1">
        <v>450000</v>
      </c>
      <c r="AM280" s="1">
        <f t="shared" ref="AM280:AM311" si="46">AL280-Y280</f>
        <v>0</v>
      </c>
      <c r="AN280" s="1"/>
      <c r="AO280" s="1">
        <v>0</v>
      </c>
      <c r="AP280" s="1"/>
      <c r="AQ280" s="1"/>
      <c r="AR280" s="1">
        <f t="shared" si="41"/>
        <v>0</v>
      </c>
      <c r="AS280" s="1">
        <f t="shared" si="42"/>
        <v>450000</v>
      </c>
      <c r="AT280" s="39">
        <f t="shared" si="43"/>
        <v>450000</v>
      </c>
      <c r="AU280" s="39"/>
      <c r="AV280" s="39">
        <f t="shared" si="44"/>
        <v>450000</v>
      </c>
      <c r="AW280" s="8" t="s">
        <v>604</v>
      </c>
      <c r="AX280" t="s">
        <v>841</v>
      </c>
    </row>
    <row r="281" spans="1:50" x14ac:dyDescent="0.25">
      <c r="A281" t="str">
        <f t="shared" si="40"/>
        <v>1.1-00-2401_2466006_2433910</v>
      </c>
      <c r="B281" t="s">
        <v>148</v>
      </c>
      <c r="C281" t="s">
        <v>149</v>
      </c>
      <c r="D281" t="s">
        <v>34</v>
      </c>
      <c r="E281" t="s">
        <v>906</v>
      </c>
      <c r="F281" t="s">
        <v>909</v>
      </c>
      <c r="G281" t="s">
        <v>35</v>
      </c>
      <c r="H281" t="s">
        <v>405</v>
      </c>
      <c r="I281" t="s">
        <v>406</v>
      </c>
      <c r="J281" t="s">
        <v>351</v>
      </c>
      <c r="K281" t="s">
        <v>352</v>
      </c>
      <c r="L281">
        <v>6</v>
      </c>
      <c r="M281" t="s">
        <v>40</v>
      </c>
      <c r="N281">
        <v>6</v>
      </c>
      <c r="O281" t="s">
        <v>407</v>
      </c>
      <c r="P281" t="s">
        <v>408</v>
      </c>
      <c r="Q281" t="s">
        <v>409</v>
      </c>
      <c r="R281" t="s">
        <v>902</v>
      </c>
      <c r="S281">
        <v>3000</v>
      </c>
      <c r="T281" t="s">
        <v>44</v>
      </c>
      <c r="U281">
        <v>3391</v>
      </c>
      <c r="V281" t="s">
        <v>194</v>
      </c>
      <c r="W281">
        <v>0</v>
      </c>
      <c r="X281" t="s">
        <v>46</v>
      </c>
      <c r="Y281" s="1">
        <v>3000000</v>
      </c>
      <c r="Z281" s="1">
        <v>1570000</v>
      </c>
      <c r="AA281" s="1">
        <v>2582239.5499999998</v>
      </c>
      <c r="AB281" s="1">
        <v>2582239.5499999998</v>
      </c>
      <c r="AC281" s="1">
        <v>378239.55</v>
      </c>
      <c r="AD281" s="1">
        <v>378239.55</v>
      </c>
      <c r="AE281" s="1">
        <v>378239.55</v>
      </c>
      <c r="AF281" s="32">
        <f t="shared" si="45"/>
        <v>417760.45000000019</v>
      </c>
      <c r="AG281" s="1">
        <v>0</v>
      </c>
      <c r="AH281" s="1">
        <v>1430000</v>
      </c>
      <c r="AI281" s="1">
        <v>0</v>
      </c>
      <c r="AJ281" s="1">
        <v>0</v>
      </c>
      <c r="AK281" s="1">
        <v>1430000</v>
      </c>
      <c r="AL281" s="1">
        <v>3000000</v>
      </c>
      <c r="AM281" s="1">
        <f t="shared" si="46"/>
        <v>0</v>
      </c>
      <c r="AN281" s="1"/>
      <c r="AO281" s="1">
        <v>0</v>
      </c>
      <c r="AP281" s="1"/>
      <c r="AQ281" s="1"/>
      <c r="AR281" s="1">
        <f t="shared" si="41"/>
        <v>0</v>
      </c>
      <c r="AS281" s="1">
        <f t="shared" si="42"/>
        <v>3000000</v>
      </c>
      <c r="AT281" s="39">
        <f t="shared" si="43"/>
        <v>417760.45000000019</v>
      </c>
      <c r="AU281" s="39"/>
      <c r="AV281" s="39">
        <f t="shared" si="44"/>
        <v>3000000</v>
      </c>
      <c r="AW281" s="8" t="s">
        <v>604</v>
      </c>
      <c r="AX281" t="s">
        <v>604</v>
      </c>
    </row>
    <row r="282" spans="1:50" x14ac:dyDescent="0.25">
      <c r="A282" t="str">
        <f t="shared" si="40"/>
        <v>1.1-00-2402_2417007_2433910</v>
      </c>
      <c r="B282" t="s">
        <v>148</v>
      </c>
      <c r="C282" t="s">
        <v>149</v>
      </c>
      <c r="D282" t="s">
        <v>34</v>
      </c>
      <c r="E282" t="s">
        <v>906</v>
      </c>
      <c r="F282" t="s">
        <v>909</v>
      </c>
      <c r="G282" t="s">
        <v>35</v>
      </c>
      <c r="H282" t="s">
        <v>307</v>
      </c>
      <c r="I282" t="s">
        <v>308</v>
      </c>
      <c r="J282" t="s">
        <v>85</v>
      </c>
      <c r="K282" t="s">
        <v>86</v>
      </c>
      <c r="L282">
        <v>1</v>
      </c>
      <c r="M282" t="s">
        <v>190</v>
      </c>
      <c r="N282">
        <v>7</v>
      </c>
      <c r="O282" t="s">
        <v>401</v>
      </c>
      <c r="P282" t="s">
        <v>315</v>
      </c>
      <c r="Q282" t="s">
        <v>316</v>
      </c>
      <c r="R282" t="s">
        <v>902</v>
      </c>
      <c r="S282">
        <v>3000</v>
      </c>
      <c r="T282" t="s">
        <v>44</v>
      </c>
      <c r="U282">
        <v>3391</v>
      </c>
      <c r="V282" t="s">
        <v>194</v>
      </c>
      <c r="W282">
        <v>0</v>
      </c>
      <c r="X282" t="s">
        <v>46</v>
      </c>
      <c r="Y282" s="1">
        <v>2000000</v>
      </c>
      <c r="Z282" s="1">
        <v>500000</v>
      </c>
      <c r="AA282" s="1">
        <v>0</v>
      </c>
      <c r="AB282" s="1">
        <v>0</v>
      </c>
      <c r="AC282" s="1">
        <v>0</v>
      </c>
      <c r="AD282" s="1">
        <v>0</v>
      </c>
      <c r="AE282" s="1">
        <v>0</v>
      </c>
      <c r="AF282" s="32">
        <f t="shared" si="45"/>
        <v>2000000</v>
      </c>
      <c r="AG282" s="1">
        <v>0</v>
      </c>
      <c r="AH282" s="1">
        <v>2000000</v>
      </c>
      <c r="AI282" s="1">
        <v>0</v>
      </c>
      <c r="AJ282" s="1">
        <v>500000</v>
      </c>
      <c r="AK282" s="1">
        <v>1500000</v>
      </c>
      <c r="AL282" s="1">
        <v>2000000</v>
      </c>
      <c r="AM282" s="1">
        <f t="shared" si="46"/>
        <v>0</v>
      </c>
      <c r="AN282" s="1"/>
      <c r="AO282" s="1">
        <v>0</v>
      </c>
      <c r="AP282" s="1"/>
      <c r="AQ282" s="1"/>
      <c r="AR282" s="1">
        <f t="shared" si="41"/>
        <v>0</v>
      </c>
      <c r="AS282" s="1">
        <f t="shared" si="42"/>
        <v>2000000</v>
      </c>
      <c r="AT282" s="39">
        <f t="shared" si="43"/>
        <v>2000000</v>
      </c>
      <c r="AU282" s="39"/>
      <c r="AV282" s="39">
        <f t="shared" si="44"/>
        <v>2000000</v>
      </c>
      <c r="AW282" s="8" t="s">
        <v>714</v>
      </c>
      <c r="AX282" t="s">
        <v>604</v>
      </c>
    </row>
    <row r="283" spans="1:50" x14ac:dyDescent="0.25">
      <c r="A283" t="str">
        <f t="shared" si="40"/>
        <v>1.1-00-2402_24110008_2433910</v>
      </c>
      <c r="B283" t="s">
        <v>148</v>
      </c>
      <c r="C283" t="s">
        <v>149</v>
      </c>
      <c r="D283" t="s">
        <v>188</v>
      </c>
      <c r="E283" t="s">
        <v>907</v>
      </c>
      <c r="F283" t="s">
        <v>912</v>
      </c>
      <c r="G283" t="s">
        <v>189</v>
      </c>
      <c r="H283" t="s">
        <v>152</v>
      </c>
      <c r="I283" t="s">
        <v>153</v>
      </c>
      <c r="J283" t="s">
        <v>85</v>
      </c>
      <c r="K283" t="s">
        <v>86</v>
      </c>
      <c r="L283">
        <v>1</v>
      </c>
      <c r="M283" t="s">
        <v>190</v>
      </c>
      <c r="N283">
        <v>10</v>
      </c>
      <c r="O283" t="s">
        <v>191</v>
      </c>
      <c r="P283" t="s">
        <v>192</v>
      </c>
      <c r="Q283" t="s">
        <v>193</v>
      </c>
      <c r="R283" t="s">
        <v>902</v>
      </c>
      <c r="S283">
        <v>3000</v>
      </c>
      <c r="T283" t="s">
        <v>44</v>
      </c>
      <c r="U283">
        <v>3391</v>
      </c>
      <c r="V283" t="s">
        <v>194</v>
      </c>
      <c r="W283">
        <v>0</v>
      </c>
      <c r="X283" t="s">
        <v>46</v>
      </c>
      <c r="Y283" s="1">
        <v>500000</v>
      </c>
      <c r="Z283" s="1">
        <v>500000</v>
      </c>
      <c r="AA283" s="1">
        <v>0</v>
      </c>
      <c r="AB283" s="1">
        <v>0</v>
      </c>
      <c r="AC283" s="1">
        <v>0</v>
      </c>
      <c r="AD283" s="1">
        <v>0</v>
      </c>
      <c r="AE283" s="1">
        <v>0</v>
      </c>
      <c r="AF283" s="32">
        <f t="shared" si="45"/>
        <v>500000</v>
      </c>
      <c r="AG283" s="1">
        <v>0</v>
      </c>
      <c r="AH283" s="1">
        <v>0</v>
      </c>
      <c r="AI283" s="1">
        <v>0</v>
      </c>
      <c r="AJ283" s="1">
        <v>0</v>
      </c>
      <c r="AK283" s="1">
        <v>0</v>
      </c>
      <c r="AL283" s="1">
        <v>500000</v>
      </c>
      <c r="AM283" s="1">
        <f t="shared" si="46"/>
        <v>0</v>
      </c>
      <c r="AN283" s="1"/>
      <c r="AO283" s="1">
        <v>0</v>
      </c>
      <c r="AP283" s="1"/>
      <c r="AQ283" s="1"/>
      <c r="AR283" s="1">
        <f t="shared" si="41"/>
        <v>0</v>
      </c>
      <c r="AS283" s="1">
        <f t="shared" si="42"/>
        <v>500000</v>
      </c>
      <c r="AT283" s="39">
        <f t="shared" si="43"/>
        <v>500000</v>
      </c>
      <c r="AU283" s="39"/>
      <c r="AV283" s="39">
        <f t="shared" si="44"/>
        <v>500000</v>
      </c>
      <c r="AW283" s="8" t="s">
        <v>715</v>
      </c>
      <c r="AX283" t="s">
        <v>604</v>
      </c>
    </row>
    <row r="284" spans="1:50" x14ac:dyDescent="0.25">
      <c r="A284" t="str">
        <f t="shared" si="40"/>
        <v>1.1-00-2402_24114010_2433910</v>
      </c>
      <c r="B284" t="s">
        <v>148</v>
      </c>
      <c r="C284" t="s">
        <v>149</v>
      </c>
      <c r="D284" t="s">
        <v>34</v>
      </c>
      <c r="E284" t="s">
        <v>906</v>
      </c>
      <c r="F284" t="s">
        <v>909</v>
      </c>
      <c r="G284" t="s">
        <v>35</v>
      </c>
      <c r="H284" t="s">
        <v>152</v>
      </c>
      <c r="I284" t="s">
        <v>153</v>
      </c>
      <c r="J284" t="s">
        <v>85</v>
      </c>
      <c r="K284" t="s">
        <v>86</v>
      </c>
      <c r="L284">
        <v>1</v>
      </c>
      <c r="M284" t="s">
        <v>190</v>
      </c>
      <c r="N284">
        <v>14</v>
      </c>
      <c r="O284" t="s">
        <v>345</v>
      </c>
      <c r="P284" t="s">
        <v>199</v>
      </c>
      <c r="Q284" s="17" t="s">
        <v>599</v>
      </c>
      <c r="R284" t="s">
        <v>902</v>
      </c>
      <c r="S284">
        <v>3000</v>
      </c>
      <c r="T284" t="s">
        <v>44</v>
      </c>
      <c r="U284">
        <v>3391</v>
      </c>
      <c r="V284" t="s">
        <v>194</v>
      </c>
      <c r="W284">
        <v>0</v>
      </c>
      <c r="X284" t="s">
        <v>46</v>
      </c>
      <c r="Y284" s="1">
        <v>411900</v>
      </c>
      <c r="Z284" s="1">
        <v>500000</v>
      </c>
      <c r="AA284" s="1">
        <v>98600</v>
      </c>
      <c r="AB284" s="1">
        <v>98600</v>
      </c>
      <c r="AC284" s="1">
        <v>0</v>
      </c>
      <c r="AD284" s="1">
        <v>0</v>
      </c>
      <c r="AE284" s="1">
        <v>0</v>
      </c>
      <c r="AF284" s="32">
        <f t="shared" si="45"/>
        <v>313300</v>
      </c>
      <c r="AG284" s="1">
        <v>0</v>
      </c>
      <c r="AH284" s="1">
        <v>0</v>
      </c>
      <c r="AI284" s="1">
        <v>0</v>
      </c>
      <c r="AJ284" s="1">
        <v>88100</v>
      </c>
      <c r="AK284" s="1">
        <v>-88100</v>
      </c>
      <c r="AL284" s="1">
        <v>2000000</v>
      </c>
      <c r="AM284" s="1">
        <f t="shared" si="46"/>
        <v>1588100</v>
      </c>
      <c r="AN284" s="1"/>
      <c r="AO284" s="1">
        <v>0</v>
      </c>
      <c r="AP284" s="1">
        <v>1470456</v>
      </c>
      <c r="AQ284" s="1"/>
      <c r="AR284" s="1">
        <f t="shared" si="41"/>
        <v>1470456</v>
      </c>
      <c r="AS284" s="1">
        <f t="shared" si="42"/>
        <v>1882356</v>
      </c>
      <c r="AT284" s="39">
        <f t="shared" si="43"/>
        <v>1783756</v>
      </c>
      <c r="AU284" s="39"/>
      <c r="AV284" s="39">
        <f t="shared" si="44"/>
        <v>1882356</v>
      </c>
      <c r="AW284" s="8" t="s">
        <v>716</v>
      </c>
      <c r="AX284" t="s">
        <v>604</v>
      </c>
    </row>
    <row r="285" spans="1:50" x14ac:dyDescent="0.25">
      <c r="A285" t="str">
        <f t="shared" si="40"/>
        <v>1.1-00-2402_24115010_2433910</v>
      </c>
      <c r="B285" t="s">
        <v>148</v>
      </c>
      <c r="C285" t="s">
        <v>149</v>
      </c>
      <c r="D285" t="s">
        <v>34</v>
      </c>
      <c r="E285" t="s">
        <v>906</v>
      </c>
      <c r="F285" t="s">
        <v>909</v>
      </c>
      <c r="G285" t="s">
        <v>35</v>
      </c>
      <c r="H285" t="s">
        <v>347</v>
      </c>
      <c r="I285" t="s">
        <v>348</v>
      </c>
      <c r="J285" t="s">
        <v>85</v>
      </c>
      <c r="K285" t="s">
        <v>86</v>
      </c>
      <c r="L285">
        <v>1</v>
      </c>
      <c r="M285" t="s">
        <v>190</v>
      </c>
      <c r="N285">
        <v>15</v>
      </c>
      <c r="O285" t="s">
        <v>349</v>
      </c>
      <c r="P285" t="s">
        <v>199</v>
      </c>
      <c r="Q285" s="17" t="s">
        <v>599</v>
      </c>
      <c r="R285" t="s">
        <v>902</v>
      </c>
      <c r="S285">
        <v>3000</v>
      </c>
      <c r="T285" t="s">
        <v>44</v>
      </c>
      <c r="U285">
        <v>3391</v>
      </c>
      <c r="V285" t="s">
        <v>194</v>
      </c>
      <c r="W285">
        <v>0</v>
      </c>
      <c r="X285" t="s">
        <v>46</v>
      </c>
      <c r="Y285" s="1">
        <v>600000</v>
      </c>
      <c r="Z285" s="1">
        <v>500000</v>
      </c>
      <c r="AA285" s="1">
        <v>584640</v>
      </c>
      <c r="AB285" s="1">
        <v>584640</v>
      </c>
      <c r="AC285" s="1">
        <v>0</v>
      </c>
      <c r="AD285" s="1">
        <v>0</v>
      </c>
      <c r="AE285" s="1">
        <v>0</v>
      </c>
      <c r="AF285" s="32">
        <f t="shared" si="45"/>
        <v>15360</v>
      </c>
      <c r="AG285" s="1">
        <v>0</v>
      </c>
      <c r="AH285" s="1">
        <v>100000</v>
      </c>
      <c r="AI285" s="1">
        <v>0</v>
      </c>
      <c r="AJ285" s="1">
        <v>0</v>
      </c>
      <c r="AK285" s="1">
        <v>100000</v>
      </c>
      <c r="AL285" s="1">
        <v>500000</v>
      </c>
      <c r="AM285" s="1">
        <f t="shared" si="46"/>
        <v>-100000</v>
      </c>
      <c r="AN285" s="1"/>
      <c r="AO285" s="1">
        <v>0</v>
      </c>
      <c r="AP285" s="1"/>
      <c r="AQ285" s="1"/>
      <c r="AR285" s="1">
        <f t="shared" si="41"/>
        <v>0</v>
      </c>
      <c r="AS285" s="1">
        <f t="shared" si="42"/>
        <v>600000</v>
      </c>
      <c r="AT285" s="39">
        <f t="shared" si="43"/>
        <v>15360</v>
      </c>
      <c r="AU285" s="39"/>
      <c r="AV285" s="39">
        <f t="shared" si="44"/>
        <v>600000</v>
      </c>
      <c r="AW285" s="8" t="s">
        <v>717</v>
      </c>
      <c r="AX285" t="s">
        <v>604</v>
      </c>
    </row>
    <row r="286" spans="1:50" x14ac:dyDescent="0.25">
      <c r="A286" t="str">
        <f t="shared" si="40"/>
        <v>1.1-00-2402_24116010_2433910</v>
      </c>
      <c r="B286" t="s">
        <v>148</v>
      </c>
      <c r="C286" t="s">
        <v>149</v>
      </c>
      <c r="D286" t="s">
        <v>188</v>
      </c>
      <c r="E286" t="s">
        <v>907</v>
      </c>
      <c r="F286" t="s">
        <v>912</v>
      </c>
      <c r="G286" t="s">
        <v>189</v>
      </c>
      <c r="H286" t="s">
        <v>152</v>
      </c>
      <c r="I286" t="s">
        <v>153</v>
      </c>
      <c r="J286" t="s">
        <v>85</v>
      </c>
      <c r="K286" t="s">
        <v>86</v>
      </c>
      <c r="L286">
        <v>1</v>
      </c>
      <c r="M286" t="s">
        <v>190</v>
      </c>
      <c r="N286">
        <v>16</v>
      </c>
      <c r="O286" t="s">
        <v>198</v>
      </c>
      <c r="P286" t="s">
        <v>199</v>
      </c>
      <c r="Q286" s="17" t="s">
        <v>599</v>
      </c>
      <c r="R286" t="s">
        <v>902</v>
      </c>
      <c r="S286">
        <v>3000</v>
      </c>
      <c r="T286" t="s">
        <v>44</v>
      </c>
      <c r="U286">
        <v>3391</v>
      </c>
      <c r="V286" t="s">
        <v>194</v>
      </c>
      <c r="W286">
        <v>0</v>
      </c>
      <c r="X286" t="s">
        <v>46</v>
      </c>
      <c r="Y286" s="1">
        <v>180000</v>
      </c>
      <c r="Z286" s="1">
        <v>230000</v>
      </c>
      <c r="AA286" s="1">
        <v>0</v>
      </c>
      <c r="AB286" s="1">
        <v>0</v>
      </c>
      <c r="AC286" s="1">
        <v>0</v>
      </c>
      <c r="AD286" s="1">
        <v>0</v>
      </c>
      <c r="AE286" s="1">
        <v>0</v>
      </c>
      <c r="AF286" s="32">
        <f t="shared" si="45"/>
        <v>180000</v>
      </c>
      <c r="AG286" s="1">
        <v>0</v>
      </c>
      <c r="AH286" s="1">
        <v>0</v>
      </c>
      <c r="AI286" s="1">
        <v>0</v>
      </c>
      <c r="AJ286" s="1">
        <v>50000</v>
      </c>
      <c r="AK286" s="1">
        <v>-50000</v>
      </c>
      <c r="AL286" s="1">
        <v>230000</v>
      </c>
      <c r="AM286" s="1">
        <f t="shared" si="46"/>
        <v>50000</v>
      </c>
      <c r="AN286" s="1"/>
      <c r="AO286" s="1">
        <v>0</v>
      </c>
      <c r="AP286" s="1"/>
      <c r="AQ286" s="1"/>
      <c r="AR286" s="1">
        <f t="shared" si="41"/>
        <v>0</v>
      </c>
      <c r="AS286" s="1">
        <f t="shared" si="42"/>
        <v>180000</v>
      </c>
      <c r="AT286" s="39">
        <f t="shared" si="43"/>
        <v>180000</v>
      </c>
      <c r="AU286" s="39"/>
      <c r="AV286" s="39">
        <f t="shared" si="44"/>
        <v>180000</v>
      </c>
      <c r="AW286" s="8" t="s">
        <v>718</v>
      </c>
      <c r="AX286" t="s">
        <v>604</v>
      </c>
    </row>
    <row r="287" spans="1:50" x14ac:dyDescent="0.25">
      <c r="A287" t="str">
        <f t="shared" si="40"/>
        <v>1.1-00-2407_24339024_2433910</v>
      </c>
      <c r="B287" t="s">
        <v>148</v>
      </c>
      <c r="C287" t="s">
        <v>149</v>
      </c>
      <c r="D287" t="s">
        <v>254</v>
      </c>
      <c r="E287" t="s">
        <v>907</v>
      </c>
      <c r="F287" t="s">
        <v>913</v>
      </c>
      <c r="G287" t="s">
        <v>255</v>
      </c>
      <c r="H287" t="s">
        <v>51</v>
      </c>
      <c r="I287" t="s">
        <v>52</v>
      </c>
      <c r="J287" t="s">
        <v>103</v>
      </c>
      <c r="K287" t="s">
        <v>104</v>
      </c>
      <c r="L287">
        <v>3</v>
      </c>
      <c r="M287" t="s">
        <v>87</v>
      </c>
      <c r="N287">
        <v>39</v>
      </c>
      <c r="O287" t="s">
        <v>256</v>
      </c>
      <c r="P287" t="s">
        <v>257</v>
      </c>
      <c r="Q287" t="s">
        <v>258</v>
      </c>
      <c r="R287" t="s">
        <v>902</v>
      </c>
      <c r="S287">
        <v>3000</v>
      </c>
      <c r="T287" t="s">
        <v>44</v>
      </c>
      <c r="U287">
        <v>3391</v>
      </c>
      <c r="V287" t="s">
        <v>194</v>
      </c>
      <c r="W287">
        <v>0</v>
      </c>
      <c r="X287" t="s">
        <v>46</v>
      </c>
      <c r="Y287" s="1">
        <v>12000000</v>
      </c>
      <c r="Z287" s="1">
        <v>4000000</v>
      </c>
      <c r="AA287" s="1">
        <v>5139122.96</v>
      </c>
      <c r="AB287" s="1">
        <v>5139122.96</v>
      </c>
      <c r="AC287" s="1">
        <v>5139122.96</v>
      </c>
      <c r="AD287" s="1">
        <v>5139122.95</v>
      </c>
      <c r="AE287" s="1">
        <v>4275154.9400000004</v>
      </c>
      <c r="AF287" s="32">
        <f t="shared" si="45"/>
        <v>6860877.04</v>
      </c>
      <c r="AG287" s="1">
        <v>0</v>
      </c>
      <c r="AH287" s="1">
        <v>8000000</v>
      </c>
      <c r="AI287" s="1">
        <v>0</v>
      </c>
      <c r="AJ287" s="1">
        <v>0</v>
      </c>
      <c r="AK287" s="1">
        <v>8000000</v>
      </c>
      <c r="AL287" s="1">
        <v>12000000</v>
      </c>
      <c r="AM287" s="1">
        <f t="shared" si="46"/>
        <v>0</v>
      </c>
      <c r="AN287" s="1"/>
      <c r="AO287" s="1">
        <v>0</v>
      </c>
      <c r="AP287" s="1"/>
      <c r="AQ287" s="1"/>
      <c r="AR287" s="1">
        <f t="shared" si="41"/>
        <v>0</v>
      </c>
      <c r="AS287" s="1">
        <f t="shared" si="42"/>
        <v>12000000</v>
      </c>
      <c r="AT287" s="39">
        <f t="shared" si="43"/>
        <v>6860877.04</v>
      </c>
      <c r="AU287" s="39"/>
      <c r="AV287" s="39">
        <f t="shared" si="44"/>
        <v>12000000</v>
      </c>
      <c r="AW287" s="8" t="s">
        <v>719</v>
      </c>
      <c r="AX287" t="s">
        <v>604</v>
      </c>
    </row>
    <row r="288" spans="1:50" x14ac:dyDescent="0.25">
      <c r="A288" t="str">
        <f t="shared" si="40"/>
        <v>1.1-00-2408_24741025_2433910</v>
      </c>
      <c r="B288" t="s">
        <v>148</v>
      </c>
      <c r="C288" t="s">
        <v>149</v>
      </c>
      <c r="D288" t="s">
        <v>109</v>
      </c>
      <c r="E288" t="s">
        <v>906</v>
      </c>
      <c r="F288" t="s">
        <v>910</v>
      </c>
      <c r="G288" t="s">
        <v>110</v>
      </c>
      <c r="H288" t="s">
        <v>111</v>
      </c>
      <c r="I288" t="s">
        <v>112</v>
      </c>
      <c r="J288" t="s">
        <v>113</v>
      </c>
      <c r="K288" t="s">
        <v>114</v>
      </c>
      <c r="L288">
        <v>7</v>
      </c>
      <c r="M288" t="s">
        <v>115</v>
      </c>
      <c r="N288">
        <v>41</v>
      </c>
      <c r="O288" t="s">
        <v>120</v>
      </c>
      <c r="P288" t="s">
        <v>117</v>
      </c>
      <c r="Q288" t="s">
        <v>118</v>
      </c>
      <c r="R288" t="s">
        <v>902</v>
      </c>
      <c r="S288">
        <v>3000</v>
      </c>
      <c r="T288" t="s">
        <v>44</v>
      </c>
      <c r="U288">
        <v>3391</v>
      </c>
      <c r="V288" t="s">
        <v>194</v>
      </c>
      <c r="W288">
        <v>0</v>
      </c>
      <c r="X288" t="s">
        <v>46</v>
      </c>
      <c r="Y288" s="1">
        <v>1900000</v>
      </c>
      <c r="Z288" s="1">
        <v>1900000</v>
      </c>
      <c r="AA288" s="1">
        <v>1290932</v>
      </c>
      <c r="AB288" s="1">
        <v>1290932</v>
      </c>
      <c r="AC288" s="1">
        <v>1281010</v>
      </c>
      <c r="AD288" s="1">
        <v>1281010</v>
      </c>
      <c r="AE288" s="1">
        <v>1281010</v>
      </c>
      <c r="AF288" s="32">
        <f t="shared" si="45"/>
        <v>609068</v>
      </c>
      <c r="AG288" s="1">
        <v>0</v>
      </c>
      <c r="AH288" s="1">
        <v>0</v>
      </c>
      <c r="AI288" s="1">
        <v>0</v>
      </c>
      <c r="AJ288" s="1">
        <v>0</v>
      </c>
      <c r="AK288" s="1">
        <v>0</v>
      </c>
      <c r="AL288" s="1">
        <v>1900000</v>
      </c>
      <c r="AM288" s="1">
        <f t="shared" si="46"/>
        <v>0</v>
      </c>
      <c r="AN288" s="1"/>
      <c r="AO288" s="1">
        <v>0</v>
      </c>
      <c r="AP288" s="1"/>
      <c r="AQ288" s="1"/>
      <c r="AR288" s="1">
        <f t="shared" si="41"/>
        <v>0</v>
      </c>
      <c r="AS288" s="1">
        <f t="shared" si="42"/>
        <v>1900000</v>
      </c>
      <c r="AT288" s="39">
        <f t="shared" si="43"/>
        <v>609068</v>
      </c>
      <c r="AU288" s="39"/>
      <c r="AV288" s="39">
        <f t="shared" si="44"/>
        <v>1900000</v>
      </c>
      <c r="AW288" s="8" t="s">
        <v>604</v>
      </c>
      <c r="AX288" t="s">
        <v>604</v>
      </c>
    </row>
    <row r="289" spans="1:50" x14ac:dyDescent="0.25">
      <c r="A289" t="str">
        <f t="shared" si="40"/>
        <v>1.1-00-2410_24448030_2433910</v>
      </c>
      <c r="B289" t="s">
        <v>148</v>
      </c>
      <c r="C289" t="s">
        <v>149</v>
      </c>
      <c r="D289" t="s">
        <v>266</v>
      </c>
      <c r="E289" t="s">
        <v>907</v>
      </c>
      <c r="F289" t="s">
        <v>267</v>
      </c>
      <c r="G289" t="s">
        <v>267</v>
      </c>
      <c r="H289" t="s">
        <v>51</v>
      </c>
      <c r="I289" t="s">
        <v>52</v>
      </c>
      <c r="J289" t="s">
        <v>289</v>
      </c>
      <c r="K289" t="s">
        <v>290</v>
      </c>
      <c r="L289">
        <v>4</v>
      </c>
      <c r="M289" t="s">
        <v>291</v>
      </c>
      <c r="N289">
        <v>48</v>
      </c>
      <c r="O289" t="s">
        <v>292</v>
      </c>
      <c r="P289" t="s">
        <v>293</v>
      </c>
      <c r="Q289" t="s">
        <v>294</v>
      </c>
      <c r="R289" t="s">
        <v>902</v>
      </c>
      <c r="S289">
        <v>3000</v>
      </c>
      <c r="T289" t="s">
        <v>44</v>
      </c>
      <c r="U289">
        <v>3391</v>
      </c>
      <c r="V289" t="s">
        <v>194</v>
      </c>
      <c r="W289">
        <v>0</v>
      </c>
      <c r="X289" t="s">
        <v>46</v>
      </c>
      <c r="Y289" s="1">
        <v>600000</v>
      </c>
      <c r="Z289" s="1">
        <v>600000</v>
      </c>
      <c r="AA289" s="1">
        <v>0</v>
      </c>
      <c r="AB289" s="1">
        <v>0</v>
      </c>
      <c r="AC289" s="1">
        <v>0</v>
      </c>
      <c r="AD289" s="1">
        <v>0</v>
      </c>
      <c r="AE289" s="1">
        <v>0</v>
      </c>
      <c r="AF289" s="32">
        <f t="shared" si="45"/>
        <v>600000</v>
      </c>
      <c r="AG289" s="1">
        <v>0</v>
      </c>
      <c r="AH289" s="1">
        <v>0</v>
      </c>
      <c r="AI289" s="1">
        <v>0</v>
      </c>
      <c r="AJ289" s="1">
        <v>0</v>
      </c>
      <c r="AK289" s="1">
        <v>0</v>
      </c>
      <c r="AL289" s="1">
        <v>600000</v>
      </c>
      <c r="AM289" s="1">
        <f t="shared" si="46"/>
        <v>0</v>
      </c>
      <c r="AN289" s="1"/>
      <c r="AO289" s="1">
        <v>0</v>
      </c>
      <c r="AP289" s="1"/>
      <c r="AQ289" s="1"/>
      <c r="AR289" s="1">
        <f t="shared" si="41"/>
        <v>0</v>
      </c>
      <c r="AS289" s="1">
        <f t="shared" si="42"/>
        <v>600000</v>
      </c>
      <c r="AT289" s="39">
        <f t="shared" si="43"/>
        <v>600000</v>
      </c>
      <c r="AU289" s="39"/>
      <c r="AV289" s="39">
        <f t="shared" si="44"/>
        <v>600000</v>
      </c>
      <c r="AW289" s="8" t="s">
        <v>616</v>
      </c>
      <c r="AX289" t="s">
        <v>604</v>
      </c>
    </row>
    <row r="290" spans="1:50" x14ac:dyDescent="0.25">
      <c r="A290" t="str">
        <f t="shared" si="40"/>
        <v>1.1-00-2411_24650031_2433910</v>
      </c>
      <c r="B290" t="s">
        <v>148</v>
      </c>
      <c r="C290" t="s">
        <v>149</v>
      </c>
      <c r="D290" t="s">
        <v>92</v>
      </c>
      <c r="E290" t="s">
        <v>908</v>
      </c>
      <c r="F290" t="s">
        <v>918</v>
      </c>
      <c r="G290" t="s">
        <v>93</v>
      </c>
      <c r="H290" t="s">
        <v>51</v>
      </c>
      <c r="I290" t="s">
        <v>52</v>
      </c>
      <c r="J290" t="s">
        <v>94</v>
      </c>
      <c r="K290" t="s">
        <v>95</v>
      </c>
      <c r="L290">
        <v>6</v>
      </c>
      <c r="M290" t="s">
        <v>40</v>
      </c>
      <c r="N290">
        <v>50</v>
      </c>
      <c r="O290" t="s">
        <v>96</v>
      </c>
      <c r="P290" t="s">
        <v>97</v>
      </c>
      <c r="Q290" t="s">
        <v>98</v>
      </c>
      <c r="R290" t="s">
        <v>902</v>
      </c>
      <c r="S290">
        <v>3000</v>
      </c>
      <c r="T290" t="s">
        <v>44</v>
      </c>
      <c r="U290">
        <v>3391</v>
      </c>
      <c r="V290" t="s">
        <v>194</v>
      </c>
      <c r="W290">
        <v>0</v>
      </c>
      <c r="X290" t="s">
        <v>46</v>
      </c>
      <c r="Y290" s="1">
        <v>600000</v>
      </c>
      <c r="Z290" s="1">
        <v>600000</v>
      </c>
      <c r="AA290" s="1">
        <v>600000</v>
      </c>
      <c r="AB290" s="1">
        <v>0</v>
      </c>
      <c r="AC290" s="1">
        <v>0</v>
      </c>
      <c r="AD290" s="1">
        <v>0</v>
      </c>
      <c r="AE290" s="1">
        <v>0</v>
      </c>
      <c r="AF290" s="32">
        <f t="shared" si="45"/>
        <v>0</v>
      </c>
      <c r="AG290" s="1">
        <v>0</v>
      </c>
      <c r="AH290" s="1">
        <v>0</v>
      </c>
      <c r="AI290" s="1">
        <v>0</v>
      </c>
      <c r="AJ290" s="1">
        <v>0</v>
      </c>
      <c r="AK290" s="1">
        <v>0</v>
      </c>
      <c r="AL290" s="1">
        <v>600000</v>
      </c>
      <c r="AM290" s="1">
        <f t="shared" si="46"/>
        <v>0</v>
      </c>
      <c r="AN290" s="1"/>
      <c r="AO290" s="1">
        <v>0</v>
      </c>
      <c r="AP290" s="1"/>
      <c r="AQ290" s="1"/>
      <c r="AR290" s="1">
        <f t="shared" si="41"/>
        <v>0</v>
      </c>
      <c r="AS290" s="1">
        <f t="shared" si="42"/>
        <v>600000</v>
      </c>
      <c r="AT290" s="18">
        <f t="shared" si="43"/>
        <v>0</v>
      </c>
      <c r="AU290" s="18"/>
      <c r="AV290" s="18">
        <f t="shared" si="44"/>
        <v>600000</v>
      </c>
      <c r="AW290" s="8" t="s">
        <v>720</v>
      </c>
      <c r="AX290" t="s">
        <v>604</v>
      </c>
    </row>
    <row r="291" spans="1:50" x14ac:dyDescent="0.25">
      <c r="A291" t="str">
        <f t="shared" si="40"/>
        <v>1.1-00-2407_24236022_2433910</v>
      </c>
      <c r="B291" t="s">
        <v>148</v>
      </c>
      <c r="C291" t="s">
        <v>149</v>
      </c>
      <c r="D291" t="s">
        <v>188</v>
      </c>
      <c r="E291" t="s">
        <v>907</v>
      </c>
      <c r="F291" t="s">
        <v>912</v>
      </c>
      <c r="G291" t="s">
        <v>189</v>
      </c>
      <c r="H291" t="s">
        <v>51</v>
      </c>
      <c r="I291" t="s">
        <v>52</v>
      </c>
      <c r="J291" t="s">
        <v>103</v>
      </c>
      <c r="K291" t="s">
        <v>104</v>
      </c>
      <c r="L291">
        <v>2</v>
      </c>
      <c r="M291" t="s">
        <v>206</v>
      </c>
      <c r="N291">
        <v>36</v>
      </c>
      <c r="O291" t="s">
        <v>207</v>
      </c>
      <c r="P291" t="s">
        <v>208</v>
      </c>
      <c r="Q291" t="s">
        <v>209</v>
      </c>
      <c r="R291" t="s">
        <v>902</v>
      </c>
      <c r="S291">
        <v>3000</v>
      </c>
      <c r="T291" t="s">
        <v>44</v>
      </c>
      <c r="U291">
        <v>3391</v>
      </c>
      <c r="V291" t="s">
        <v>194</v>
      </c>
      <c r="W291">
        <v>0</v>
      </c>
      <c r="X291" t="s">
        <v>46</v>
      </c>
      <c r="Y291" s="1">
        <v>0</v>
      </c>
      <c r="Z291" s="1">
        <v>0</v>
      </c>
      <c r="AA291" s="1">
        <v>0</v>
      </c>
      <c r="AB291" s="1">
        <v>0</v>
      </c>
      <c r="AC291" s="1">
        <v>0</v>
      </c>
      <c r="AD291" s="1">
        <v>0</v>
      </c>
      <c r="AE291" s="1">
        <v>0</v>
      </c>
      <c r="AF291" s="32">
        <f t="shared" si="45"/>
        <v>0</v>
      </c>
      <c r="AG291" s="1">
        <v>0</v>
      </c>
      <c r="AH291" s="1">
        <v>0</v>
      </c>
      <c r="AI291" s="1">
        <v>0</v>
      </c>
      <c r="AJ291" s="1">
        <v>0</v>
      </c>
      <c r="AK291" s="1">
        <v>0</v>
      </c>
      <c r="AL291" s="1">
        <v>0</v>
      </c>
      <c r="AM291" s="1">
        <f t="shared" si="46"/>
        <v>0</v>
      </c>
      <c r="AN291" s="1"/>
      <c r="AO291" s="1">
        <v>0</v>
      </c>
      <c r="AP291" s="1"/>
      <c r="AQ291" s="1">
        <v>17801489.399999999</v>
      </c>
      <c r="AR291" s="1">
        <f t="shared" si="41"/>
        <v>17801489.399999999</v>
      </c>
      <c r="AS291" s="1">
        <f t="shared" si="42"/>
        <v>17801489.399999999</v>
      </c>
      <c r="AT291" s="39">
        <f t="shared" si="43"/>
        <v>17801489.399999999</v>
      </c>
      <c r="AU291" s="39">
        <v>-17800000</v>
      </c>
      <c r="AV291" s="39">
        <f t="shared" si="44"/>
        <v>1489.3999999985099</v>
      </c>
      <c r="AW291" s="8" t="s">
        <v>604</v>
      </c>
      <c r="AX291" t="s">
        <v>857</v>
      </c>
    </row>
    <row r="292" spans="1:50" x14ac:dyDescent="0.25">
      <c r="A292" t="str">
        <f t="shared" si="40"/>
        <v>1.1-00-2402_2417007_2434110</v>
      </c>
      <c r="B292" t="s">
        <v>148</v>
      </c>
      <c r="C292" t="s">
        <v>149</v>
      </c>
      <c r="D292" t="s">
        <v>34</v>
      </c>
      <c r="E292" t="s">
        <v>906</v>
      </c>
      <c r="F292" t="s">
        <v>909</v>
      </c>
      <c r="G292" t="s">
        <v>35</v>
      </c>
      <c r="H292" t="s">
        <v>307</v>
      </c>
      <c r="I292" t="s">
        <v>308</v>
      </c>
      <c r="J292" t="s">
        <v>85</v>
      </c>
      <c r="K292" t="s">
        <v>86</v>
      </c>
      <c r="L292">
        <v>1</v>
      </c>
      <c r="M292" t="s">
        <v>190</v>
      </c>
      <c r="N292">
        <v>7</v>
      </c>
      <c r="O292" t="s">
        <v>401</v>
      </c>
      <c r="P292" t="s">
        <v>315</v>
      </c>
      <c r="Q292" t="s">
        <v>316</v>
      </c>
      <c r="R292" t="s">
        <v>902</v>
      </c>
      <c r="S292">
        <v>3000</v>
      </c>
      <c r="T292" t="s">
        <v>44</v>
      </c>
      <c r="U292">
        <v>3411</v>
      </c>
      <c r="V292" t="s">
        <v>326</v>
      </c>
      <c r="W292">
        <v>0</v>
      </c>
      <c r="X292" t="s">
        <v>46</v>
      </c>
      <c r="Y292" s="1">
        <v>1000000</v>
      </c>
      <c r="Z292" s="1">
        <v>1000000</v>
      </c>
      <c r="AA292" s="1">
        <v>589651.28</v>
      </c>
      <c r="AB292" s="1">
        <v>589651.28</v>
      </c>
      <c r="AC292" s="1">
        <v>589651.28</v>
      </c>
      <c r="AD292" s="1">
        <v>589651.28</v>
      </c>
      <c r="AE292" s="1">
        <v>589651.28</v>
      </c>
      <c r="AF292" s="32">
        <f t="shared" si="45"/>
        <v>410348.72</v>
      </c>
      <c r="AG292" s="1">
        <v>0</v>
      </c>
      <c r="AH292" s="1">
        <v>0</v>
      </c>
      <c r="AI292" s="1">
        <v>0</v>
      </c>
      <c r="AJ292" s="1">
        <v>0</v>
      </c>
      <c r="AK292" s="1">
        <v>0</v>
      </c>
      <c r="AL292" s="1">
        <v>1000000</v>
      </c>
      <c r="AM292" s="1">
        <f t="shared" si="46"/>
        <v>0</v>
      </c>
      <c r="AN292" s="1"/>
      <c r="AO292" s="1">
        <v>0</v>
      </c>
      <c r="AP292" s="1">
        <v>200000</v>
      </c>
      <c r="AQ292" s="1"/>
      <c r="AR292" s="1">
        <f t="shared" si="41"/>
        <v>200000</v>
      </c>
      <c r="AS292" s="1">
        <f t="shared" si="42"/>
        <v>1200000</v>
      </c>
      <c r="AT292" s="39">
        <f t="shared" si="43"/>
        <v>610348.72</v>
      </c>
      <c r="AU292" s="39"/>
      <c r="AV292" s="39">
        <f t="shared" si="44"/>
        <v>1200000</v>
      </c>
      <c r="AW292" s="8" t="s">
        <v>604</v>
      </c>
      <c r="AX292" t="s">
        <v>604</v>
      </c>
    </row>
    <row r="293" spans="1:50" x14ac:dyDescent="0.25">
      <c r="A293" t="str">
        <f t="shared" si="40"/>
        <v>1.1-00-2404_24618012_2434110</v>
      </c>
      <c r="B293" t="s">
        <v>148</v>
      </c>
      <c r="C293" t="s">
        <v>149</v>
      </c>
      <c r="D293" t="s">
        <v>34</v>
      </c>
      <c r="E293" t="s">
        <v>906</v>
      </c>
      <c r="F293" t="s">
        <v>909</v>
      </c>
      <c r="G293" t="s">
        <v>35</v>
      </c>
      <c r="H293" t="s">
        <v>36</v>
      </c>
      <c r="I293" t="s">
        <v>37</v>
      </c>
      <c r="J293" t="s">
        <v>38</v>
      </c>
      <c r="K293" t="s">
        <v>39</v>
      </c>
      <c r="L293">
        <v>6</v>
      </c>
      <c r="M293" t="s">
        <v>40</v>
      </c>
      <c r="N293">
        <v>18</v>
      </c>
      <c r="O293" t="s">
        <v>319</v>
      </c>
      <c r="P293" t="s">
        <v>320</v>
      </c>
      <c r="Q293" t="s">
        <v>321</v>
      </c>
      <c r="R293" t="s">
        <v>902</v>
      </c>
      <c r="S293">
        <v>3000</v>
      </c>
      <c r="T293" t="s">
        <v>44</v>
      </c>
      <c r="U293">
        <v>3411</v>
      </c>
      <c r="V293" t="s">
        <v>326</v>
      </c>
      <c r="W293">
        <v>0</v>
      </c>
      <c r="X293" t="s">
        <v>46</v>
      </c>
      <c r="Y293" s="1">
        <v>11500000</v>
      </c>
      <c r="Z293" s="1">
        <v>7000000</v>
      </c>
      <c r="AA293" s="1">
        <v>10051023.02</v>
      </c>
      <c r="AB293" s="1">
        <v>10051023.02</v>
      </c>
      <c r="AC293" s="1">
        <v>10051023.02</v>
      </c>
      <c r="AD293" s="1">
        <v>10051023.02</v>
      </c>
      <c r="AE293" s="1">
        <v>10051023.02</v>
      </c>
      <c r="AF293" s="32">
        <f t="shared" si="45"/>
        <v>1448976.9800000004</v>
      </c>
      <c r="AG293" s="1">
        <v>0</v>
      </c>
      <c r="AH293" s="1">
        <v>4500000</v>
      </c>
      <c r="AI293" s="1">
        <v>0</v>
      </c>
      <c r="AJ293" s="1">
        <v>0</v>
      </c>
      <c r="AK293" s="1">
        <v>4500000</v>
      </c>
      <c r="AL293" s="1">
        <v>12846689.84</v>
      </c>
      <c r="AM293" s="1">
        <f t="shared" si="46"/>
        <v>1346689.8399999999</v>
      </c>
      <c r="AN293" s="1"/>
      <c r="AO293" s="1">
        <v>0</v>
      </c>
      <c r="AP293" s="1">
        <v>15000000</v>
      </c>
      <c r="AQ293" s="1"/>
      <c r="AR293" s="1">
        <f t="shared" si="41"/>
        <v>15000000</v>
      </c>
      <c r="AS293" s="1">
        <f t="shared" si="42"/>
        <v>26500000</v>
      </c>
      <c r="AT293" s="39">
        <f t="shared" si="43"/>
        <v>16448976.98</v>
      </c>
      <c r="AU293" s="39"/>
      <c r="AV293" s="39">
        <f t="shared" si="44"/>
        <v>26500000</v>
      </c>
      <c r="AW293" s="8" t="s">
        <v>604</v>
      </c>
      <c r="AX293" t="s">
        <v>930</v>
      </c>
    </row>
    <row r="294" spans="1:50" x14ac:dyDescent="0.25">
      <c r="A294" t="str">
        <f t="shared" si="40"/>
        <v>1.1-00-2405_24624015_2434110</v>
      </c>
      <c r="B294" t="s">
        <v>148</v>
      </c>
      <c r="C294" t="s">
        <v>149</v>
      </c>
      <c r="D294" t="s">
        <v>34</v>
      </c>
      <c r="E294" t="s">
        <v>906</v>
      </c>
      <c r="F294" t="s">
        <v>909</v>
      </c>
      <c r="G294" t="s">
        <v>35</v>
      </c>
      <c r="H294" t="s">
        <v>51</v>
      </c>
      <c r="I294" t="s">
        <v>52</v>
      </c>
      <c r="J294" t="s">
        <v>53</v>
      </c>
      <c r="K294" t="s">
        <v>54</v>
      </c>
      <c r="L294">
        <v>6</v>
      </c>
      <c r="M294" t="s">
        <v>40</v>
      </c>
      <c r="N294">
        <v>24</v>
      </c>
      <c r="O294" t="s">
        <v>58</v>
      </c>
      <c r="P294" t="s">
        <v>56</v>
      </c>
      <c r="Q294" t="s">
        <v>57</v>
      </c>
      <c r="R294" t="s">
        <v>902</v>
      </c>
      <c r="S294">
        <v>3000</v>
      </c>
      <c r="T294" t="s">
        <v>44</v>
      </c>
      <c r="U294">
        <v>3411</v>
      </c>
      <c r="V294" t="s">
        <v>326</v>
      </c>
      <c r="W294">
        <v>0</v>
      </c>
      <c r="X294" t="s">
        <v>46</v>
      </c>
      <c r="Y294" s="1">
        <v>1000000</v>
      </c>
      <c r="Z294" s="1">
        <v>1000000</v>
      </c>
      <c r="AA294" s="1">
        <v>36941741.350000001</v>
      </c>
      <c r="AB294" s="1">
        <v>36941741.350000001</v>
      </c>
      <c r="AC294" s="1">
        <v>36941741.350000001</v>
      </c>
      <c r="AD294" s="1">
        <v>36941741.350000001</v>
      </c>
      <c r="AE294" s="1">
        <v>36941741.350000001</v>
      </c>
      <c r="AF294" s="32">
        <f t="shared" si="45"/>
        <v>-35941741.350000001</v>
      </c>
      <c r="AG294" s="1">
        <v>0</v>
      </c>
      <c r="AH294" s="1">
        <v>0</v>
      </c>
      <c r="AI294" s="1">
        <v>0</v>
      </c>
      <c r="AJ294" s="1">
        <v>0</v>
      </c>
      <c r="AK294" s="1">
        <v>0</v>
      </c>
      <c r="AL294" s="1">
        <v>3251192.54</v>
      </c>
      <c r="AM294" s="1">
        <f t="shared" si="46"/>
        <v>2251192.54</v>
      </c>
      <c r="AN294" s="1"/>
      <c r="AO294" s="1">
        <f>-AF294</f>
        <v>35941741.350000001</v>
      </c>
      <c r="AP294" s="1">
        <v>30555769.16</v>
      </c>
      <c r="AQ294" s="1"/>
      <c r="AR294" s="1">
        <f t="shared" si="41"/>
        <v>66497510.510000005</v>
      </c>
      <c r="AS294" s="1">
        <f t="shared" si="42"/>
        <v>67497510.510000005</v>
      </c>
      <c r="AT294" s="39">
        <f t="shared" si="43"/>
        <v>30555769.160000004</v>
      </c>
      <c r="AU294" s="39"/>
      <c r="AV294" s="39">
        <f t="shared" si="44"/>
        <v>67497510.510000005</v>
      </c>
      <c r="AW294" s="8" t="s">
        <v>721</v>
      </c>
      <c r="AX294" t="s">
        <v>860</v>
      </c>
    </row>
    <row r="295" spans="1:50" x14ac:dyDescent="0.25">
      <c r="A295" t="str">
        <f t="shared" si="40"/>
        <v>1.1-00-2405_24621015_2434110</v>
      </c>
      <c r="B295" t="s">
        <v>148</v>
      </c>
      <c r="C295" t="s">
        <v>149</v>
      </c>
      <c r="D295" t="s">
        <v>34</v>
      </c>
      <c r="E295" t="s">
        <v>906</v>
      </c>
      <c r="F295" t="s">
        <v>909</v>
      </c>
      <c r="G295" t="s">
        <v>35</v>
      </c>
      <c r="H295" t="s">
        <v>51</v>
      </c>
      <c r="I295" t="s">
        <v>52</v>
      </c>
      <c r="J295" t="s">
        <v>53</v>
      </c>
      <c r="K295" t="s">
        <v>54</v>
      </c>
      <c r="L295">
        <v>6</v>
      </c>
      <c r="M295" t="s">
        <v>40</v>
      </c>
      <c r="N295">
        <v>21</v>
      </c>
      <c r="O295" t="s">
        <v>55</v>
      </c>
      <c r="P295" t="s">
        <v>56</v>
      </c>
      <c r="Q295" t="s">
        <v>57</v>
      </c>
      <c r="R295" t="s">
        <v>902</v>
      </c>
      <c r="S295">
        <v>3000</v>
      </c>
      <c r="T295" t="s">
        <v>44</v>
      </c>
      <c r="U295">
        <v>3411</v>
      </c>
      <c r="V295" t="s">
        <v>326</v>
      </c>
      <c r="W295">
        <v>0</v>
      </c>
      <c r="X295" t="s">
        <v>46</v>
      </c>
      <c r="Y295" s="1">
        <v>2000</v>
      </c>
      <c r="Z295" s="1">
        <v>0</v>
      </c>
      <c r="AA295" s="1">
        <v>46.4</v>
      </c>
      <c r="AB295" s="1">
        <v>46.4</v>
      </c>
      <c r="AC295" s="1">
        <v>46.4</v>
      </c>
      <c r="AD295" s="1">
        <v>46.4</v>
      </c>
      <c r="AE295" s="1">
        <v>46.4</v>
      </c>
      <c r="AF295" s="32">
        <v>2000</v>
      </c>
      <c r="AG295" s="1">
        <v>0</v>
      </c>
      <c r="AH295" s="1">
        <v>2000</v>
      </c>
      <c r="AI295" s="1">
        <v>0</v>
      </c>
      <c r="AJ295" s="1">
        <v>0</v>
      </c>
      <c r="AK295" s="1">
        <v>2000</v>
      </c>
      <c r="AL295" s="1">
        <v>0</v>
      </c>
      <c r="AM295" s="1">
        <f t="shared" si="46"/>
        <v>-2000</v>
      </c>
      <c r="AN295" s="1"/>
      <c r="AO295" s="1">
        <v>0</v>
      </c>
      <c r="AP295" s="1"/>
      <c r="AQ295" s="1"/>
      <c r="AR295" s="1">
        <f t="shared" si="41"/>
        <v>0</v>
      </c>
      <c r="AS295" s="1">
        <f t="shared" si="42"/>
        <v>2000</v>
      </c>
      <c r="AT295" s="39">
        <f t="shared" si="43"/>
        <v>1953.6</v>
      </c>
      <c r="AU295" s="39"/>
      <c r="AV295" s="39">
        <f t="shared" si="44"/>
        <v>2000</v>
      </c>
      <c r="AW295" s="8" t="s">
        <v>604</v>
      </c>
    </row>
    <row r="296" spans="1:50" x14ac:dyDescent="0.25">
      <c r="A296" t="str">
        <f t="shared" si="40"/>
        <v>1.1-00-2404_24618012_2434210</v>
      </c>
      <c r="B296" t="s">
        <v>148</v>
      </c>
      <c r="C296" t="s">
        <v>149</v>
      </c>
      <c r="D296" t="s">
        <v>34</v>
      </c>
      <c r="E296" t="s">
        <v>906</v>
      </c>
      <c r="F296" t="s">
        <v>909</v>
      </c>
      <c r="G296" t="s">
        <v>35</v>
      </c>
      <c r="H296" t="s">
        <v>36</v>
      </c>
      <c r="I296" t="s">
        <v>37</v>
      </c>
      <c r="J296" t="s">
        <v>38</v>
      </c>
      <c r="K296" t="s">
        <v>39</v>
      </c>
      <c r="L296">
        <v>6</v>
      </c>
      <c r="M296" t="s">
        <v>40</v>
      </c>
      <c r="N296">
        <v>18</v>
      </c>
      <c r="O296" t="s">
        <v>319</v>
      </c>
      <c r="P296" t="s">
        <v>320</v>
      </c>
      <c r="Q296" t="s">
        <v>321</v>
      </c>
      <c r="R296" t="s">
        <v>902</v>
      </c>
      <c r="S296">
        <v>3000</v>
      </c>
      <c r="T296" t="s">
        <v>44</v>
      </c>
      <c r="U296">
        <v>3421</v>
      </c>
      <c r="V296" t="s">
        <v>327</v>
      </c>
      <c r="W296">
        <v>0</v>
      </c>
      <c r="X296" t="s">
        <v>46</v>
      </c>
      <c r="Y296" s="1">
        <v>79910000</v>
      </c>
      <c r="Z296" s="1">
        <v>30000000</v>
      </c>
      <c r="AA296" s="1">
        <v>44560152.75</v>
      </c>
      <c r="AB296" s="1">
        <v>44560152.75</v>
      </c>
      <c r="AC296" s="1">
        <v>26376614.25</v>
      </c>
      <c r="AD296" s="1">
        <v>26376614.25</v>
      </c>
      <c r="AE296" s="1">
        <v>26376614.25</v>
      </c>
      <c r="AF296" s="32">
        <f t="shared" ref="AF296:AF327" si="47">Y296-AA296</f>
        <v>35349847.25</v>
      </c>
      <c r="AG296" s="1">
        <v>0</v>
      </c>
      <c r="AH296" s="1">
        <v>49910000</v>
      </c>
      <c r="AI296" s="1">
        <v>0</v>
      </c>
      <c r="AJ296" s="1">
        <v>0</v>
      </c>
      <c r="AK296" s="1">
        <v>49910000</v>
      </c>
      <c r="AL296" s="1">
        <v>80000000</v>
      </c>
      <c r="AM296" s="1">
        <f t="shared" si="46"/>
        <v>90000</v>
      </c>
      <c r="AN296" s="1"/>
      <c r="AO296" s="1">
        <v>0</v>
      </c>
      <c r="AP296" s="1"/>
      <c r="AQ296" s="1"/>
      <c r="AR296" s="1">
        <f t="shared" si="41"/>
        <v>0</v>
      </c>
      <c r="AS296" s="1">
        <f t="shared" si="42"/>
        <v>79910000</v>
      </c>
      <c r="AT296" s="39">
        <f t="shared" si="43"/>
        <v>35349847.25</v>
      </c>
      <c r="AU296" s="39"/>
      <c r="AV296" s="39">
        <f t="shared" si="44"/>
        <v>79910000</v>
      </c>
      <c r="AW296" s="8" t="s">
        <v>604</v>
      </c>
    </row>
    <row r="297" spans="1:50" x14ac:dyDescent="0.25">
      <c r="A297" t="str">
        <f t="shared" si="40"/>
        <v>1.1-00-2404_24618012_2434310</v>
      </c>
      <c r="B297" t="s">
        <v>148</v>
      </c>
      <c r="C297" t="s">
        <v>149</v>
      </c>
      <c r="D297" t="s">
        <v>34</v>
      </c>
      <c r="E297" t="s">
        <v>906</v>
      </c>
      <c r="F297" t="s">
        <v>909</v>
      </c>
      <c r="G297" t="s">
        <v>35</v>
      </c>
      <c r="H297" t="s">
        <v>36</v>
      </c>
      <c r="I297" t="s">
        <v>37</v>
      </c>
      <c r="J297" t="s">
        <v>38</v>
      </c>
      <c r="K297" t="s">
        <v>39</v>
      </c>
      <c r="L297">
        <v>6</v>
      </c>
      <c r="M297" t="s">
        <v>40</v>
      </c>
      <c r="N297">
        <v>18</v>
      </c>
      <c r="O297" t="s">
        <v>319</v>
      </c>
      <c r="P297" t="s">
        <v>320</v>
      </c>
      <c r="Q297" t="s">
        <v>321</v>
      </c>
      <c r="R297" t="s">
        <v>902</v>
      </c>
      <c r="S297">
        <v>3000</v>
      </c>
      <c r="T297" t="s">
        <v>44</v>
      </c>
      <c r="U297">
        <v>3431</v>
      </c>
      <c r="V297" t="s">
        <v>328</v>
      </c>
      <c r="W297">
        <v>0</v>
      </c>
      <c r="X297" t="s">
        <v>46</v>
      </c>
      <c r="Y297" s="1">
        <v>1850000</v>
      </c>
      <c r="Z297" s="1">
        <v>850000</v>
      </c>
      <c r="AA297" s="1">
        <v>1700000</v>
      </c>
      <c r="AB297" s="1">
        <v>1700000</v>
      </c>
      <c r="AC297" s="1">
        <v>819979.61</v>
      </c>
      <c r="AD297" s="1">
        <v>802543.49</v>
      </c>
      <c r="AE297" s="1">
        <v>802543.49</v>
      </c>
      <c r="AF297" s="32">
        <f t="shared" si="47"/>
        <v>150000</v>
      </c>
      <c r="AG297" s="1">
        <v>0</v>
      </c>
      <c r="AH297" s="1">
        <v>1000000</v>
      </c>
      <c r="AI297" s="1">
        <v>0</v>
      </c>
      <c r="AJ297" s="1">
        <v>0</v>
      </c>
      <c r="AK297" s="1">
        <v>1000000</v>
      </c>
      <c r="AL297" s="1">
        <v>1850000</v>
      </c>
      <c r="AM297" s="1">
        <f t="shared" si="46"/>
        <v>0</v>
      </c>
      <c r="AN297" s="1"/>
      <c r="AO297" s="1">
        <v>0</v>
      </c>
      <c r="AP297" s="1"/>
      <c r="AQ297" s="1"/>
      <c r="AR297" s="1">
        <f t="shared" si="41"/>
        <v>0</v>
      </c>
      <c r="AS297" s="1">
        <f t="shared" si="42"/>
        <v>1850000</v>
      </c>
      <c r="AT297" s="39">
        <f t="shared" si="43"/>
        <v>150000</v>
      </c>
      <c r="AU297" s="39"/>
      <c r="AV297" s="39">
        <f t="shared" si="44"/>
        <v>1850000</v>
      </c>
      <c r="AW297" s="8" t="s">
        <v>604</v>
      </c>
      <c r="AX297" t="s">
        <v>604</v>
      </c>
    </row>
    <row r="298" spans="1:50" x14ac:dyDescent="0.25">
      <c r="A298" t="str">
        <f t="shared" si="40"/>
        <v>1.1-00-2405_24621015_2434410</v>
      </c>
      <c r="B298" t="s">
        <v>148</v>
      </c>
      <c r="C298" t="s">
        <v>149</v>
      </c>
      <c r="D298" t="s">
        <v>34</v>
      </c>
      <c r="E298" t="s">
        <v>906</v>
      </c>
      <c r="F298" t="s">
        <v>909</v>
      </c>
      <c r="G298" t="s">
        <v>35</v>
      </c>
      <c r="H298" t="s">
        <v>51</v>
      </c>
      <c r="I298" t="s">
        <v>52</v>
      </c>
      <c r="J298" t="s">
        <v>53</v>
      </c>
      <c r="K298" t="s">
        <v>54</v>
      </c>
      <c r="L298">
        <v>6</v>
      </c>
      <c r="M298" t="s">
        <v>40</v>
      </c>
      <c r="N298">
        <v>21</v>
      </c>
      <c r="O298" t="s">
        <v>55</v>
      </c>
      <c r="P298" t="s">
        <v>56</v>
      </c>
      <c r="Q298" t="s">
        <v>57</v>
      </c>
      <c r="R298" t="s">
        <v>902</v>
      </c>
      <c r="S298">
        <v>3000</v>
      </c>
      <c r="T298" t="s">
        <v>44</v>
      </c>
      <c r="U298">
        <v>3441</v>
      </c>
      <c r="V298" t="s">
        <v>383</v>
      </c>
      <c r="W298">
        <v>0</v>
      </c>
      <c r="X298" t="s">
        <v>46</v>
      </c>
      <c r="Y298" s="1">
        <v>160000</v>
      </c>
      <c r="Z298" s="1">
        <v>160000</v>
      </c>
      <c r="AA298" s="1">
        <v>139176.79999999999</v>
      </c>
      <c r="AB298" s="1">
        <v>139176.79999999999</v>
      </c>
      <c r="AC298" s="1">
        <v>138599.44</v>
      </c>
      <c r="AD298" s="1">
        <v>138599.44</v>
      </c>
      <c r="AE298" s="1">
        <v>138599.44</v>
      </c>
      <c r="AF298" s="32">
        <f t="shared" si="47"/>
        <v>20823.200000000012</v>
      </c>
      <c r="AG298" s="1">
        <v>0</v>
      </c>
      <c r="AH298" s="1">
        <v>0</v>
      </c>
      <c r="AI298" s="1">
        <v>0</v>
      </c>
      <c r="AJ298" s="1">
        <v>0</v>
      </c>
      <c r="AK298" s="1">
        <v>0</v>
      </c>
      <c r="AL298" s="1">
        <v>160000</v>
      </c>
      <c r="AM298" s="1">
        <f t="shared" si="46"/>
        <v>0</v>
      </c>
      <c r="AN298" s="1"/>
      <c r="AO298" s="1">
        <v>0</v>
      </c>
      <c r="AP298" s="1"/>
      <c r="AQ298" s="1"/>
      <c r="AR298" s="1">
        <f t="shared" si="41"/>
        <v>0</v>
      </c>
      <c r="AS298" s="1">
        <f t="shared" si="42"/>
        <v>160000</v>
      </c>
      <c r="AT298" s="39">
        <f t="shared" si="43"/>
        <v>20823.200000000012</v>
      </c>
      <c r="AU298" s="39"/>
      <c r="AV298" s="39">
        <f t="shared" si="44"/>
        <v>160000</v>
      </c>
      <c r="AW298" s="8" t="s">
        <v>604</v>
      </c>
      <c r="AX298" t="s">
        <v>604</v>
      </c>
    </row>
    <row r="299" spans="1:50" x14ac:dyDescent="0.25">
      <c r="A299" t="str">
        <f t="shared" si="40"/>
        <v>1.1-00-2405_24621015_2434510</v>
      </c>
      <c r="B299" t="s">
        <v>148</v>
      </c>
      <c r="C299" t="s">
        <v>149</v>
      </c>
      <c r="D299" t="s">
        <v>34</v>
      </c>
      <c r="E299" t="s">
        <v>906</v>
      </c>
      <c r="F299" t="s">
        <v>909</v>
      </c>
      <c r="G299" t="s">
        <v>35</v>
      </c>
      <c r="H299" t="s">
        <v>51</v>
      </c>
      <c r="I299" t="s">
        <v>52</v>
      </c>
      <c r="J299" t="s">
        <v>53</v>
      </c>
      <c r="K299" t="s">
        <v>54</v>
      </c>
      <c r="L299">
        <v>6</v>
      </c>
      <c r="M299" t="s">
        <v>40</v>
      </c>
      <c r="N299">
        <v>21</v>
      </c>
      <c r="O299" t="s">
        <v>55</v>
      </c>
      <c r="P299" t="s">
        <v>56</v>
      </c>
      <c r="Q299" t="s">
        <v>57</v>
      </c>
      <c r="R299" t="s">
        <v>902</v>
      </c>
      <c r="S299">
        <v>3000</v>
      </c>
      <c r="T299" t="s">
        <v>44</v>
      </c>
      <c r="U299">
        <v>3451</v>
      </c>
      <c r="V299" t="s">
        <v>384</v>
      </c>
      <c r="W299">
        <v>0</v>
      </c>
      <c r="X299" t="s">
        <v>46</v>
      </c>
      <c r="Y299" s="1">
        <v>6000000</v>
      </c>
      <c r="Z299" s="1">
        <v>6000000</v>
      </c>
      <c r="AA299" s="1">
        <v>4706853.3600000003</v>
      </c>
      <c r="AB299" s="1">
        <v>4706853.3600000003</v>
      </c>
      <c r="AC299" s="1">
        <v>4706853.3600000003</v>
      </c>
      <c r="AD299" s="1">
        <v>4706853.3600000003</v>
      </c>
      <c r="AE299" s="1">
        <v>4706853.3600000003</v>
      </c>
      <c r="AF299" s="32">
        <f t="shared" si="47"/>
        <v>1293146.6399999997</v>
      </c>
      <c r="AG299" s="1">
        <v>0</v>
      </c>
      <c r="AH299" s="1">
        <v>0</v>
      </c>
      <c r="AI299" s="1">
        <v>0</v>
      </c>
      <c r="AJ299" s="1">
        <v>0</v>
      </c>
      <c r="AK299" s="1">
        <v>0</v>
      </c>
      <c r="AL299" s="1">
        <v>6000000</v>
      </c>
      <c r="AM299" s="1">
        <f t="shared" si="46"/>
        <v>0</v>
      </c>
      <c r="AN299" s="1"/>
      <c r="AO299" s="1">
        <v>0</v>
      </c>
      <c r="AP299" s="1"/>
      <c r="AQ299" s="1"/>
      <c r="AR299" s="1">
        <f t="shared" si="41"/>
        <v>0</v>
      </c>
      <c r="AS299" s="1">
        <f t="shared" si="42"/>
        <v>6000000</v>
      </c>
      <c r="AT299" s="39">
        <f t="shared" si="43"/>
        <v>1293146.6399999997</v>
      </c>
      <c r="AU299" s="39"/>
      <c r="AV299" s="39">
        <f t="shared" si="44"/>
        <v>6000000</v>
      </c>
      <c r="AW299" s="8" t="s">
        <v>604</v>
      </c>
      <c r="AX299" t="s">
        <v>604</v>
      </c>
    </row>
    <row r="300" spans="1:50" x14ac:dyDescent="0.25">
      <c r="A300" t="str">
        <f t="shared" si="40"/>
        <v>1.1-00-2411_24649031_2434710</v>
      </c>
      <c r="B300" t="s">
        <v>148</v>
      </c>
      <c r="C300" t="s">
        <v>149</v>
      </c>
      <c r="D300" t="s">
        <v>92</v>
      </c>
      <c r="E300" t="s">
        <v>908</v>
      </c>
      <c r="F300" t="s">
        <v>918</v>
      </c>
      <c r="G300" t="s">
        <v>93</v>
      </c>
      <c r="H300" t="s">
        <v>51</v>
      </c>
      <c r="I300" t="s">
        <v>52</v>
      </c>
      <c r="J300" t="s">
        <v>94</v>
      </c>
      <c r="K300" t="s">
        <v>95</v>
      </c>
      <c r="L300">
        <v>6</v>
      </c>
      <c r="M300" t="s">
        <v>40</v>
      </c>
      <c r="N300">
        <v>49</v>
      </c>
      <c r="O300" t="s">
        <v>236</v>
      </c>
      <c r="P300" t="s">
        <v>97</v>
      </c>
      <c r="Q300" t="s">
        <v>98</v>
      </c>
      <c r="R300" t="s">
        <v>902</v>
      </c>
      <c r="S300">
        <v>3000</v>
      </c>
      <c r="T300" t="s">
        <v>44</v>
      </c>
      <c r="U300">
        <v>3471</v>
      </c>
      <c r="V300" t="s">
        <v>243</v>
      </c>
      <c r="W300">
        <v>0</v>
      </c>
      <c r="X300" t="s">
        <v>46</v>
      </c>
      <c r="Y300" s="1">
        <v>70</v>
      </c>
      <c r="Z300" s="1">
        <v>400000</v>
      </c>
      <c r="AA300" s="1">
        <v>0</v>
      </c>
      <c r="AB300" s="1">
        <v>0</v>
      </c>
      <c r="AC300" s="1">
        <v>0</v>
      </c>
      <c r="AD300" s="1">
        <v>0</v>
      </c>
      <c r="AE300" s="1">
        <v>0</v>
      </c>
      <c r="AF300" s="32">
        <f t="shared" si="47"/>
        <v>70</v>
      </c>
      <c r="AG300" s="1">
        <v>0</v>
      </c>
      <c r="AH300" s="1">
        <v>0</v>
      </c>
      <c r="AI300" s="1">
        <v>0</v>
      </c>
      <c r="AJ300" s="1">
        <v>291930</v>
      </c>
      <c r="AK300" s="1">
        <v>-291930</v>
      </c>
      <c r="AL300" s="1">
        <v>400000</v>
      </c>
      <c r="AM300" s="1">
        <f t="shared" si="46"/>
        <v>399930</v>
      </c>
      <c r="AN300" s="1"/>
      <c r="AO300" s="1">
        <v>0</v>
      </c>
      <c r="AP300" s="1"/>
      <c r="AQ300" s="1"/>
      <c r="AR300" s="1">
        <f t="shared" si="41"/>
        <v>0</v>
      </c>
      <c r="AS300" s="1">
        <f t="shared" si="42"/>
        <v>70</v>
      </c>
      <c r="AT300" s="39">
        <f t="shared" si="43"/>
        <v>70</v>
      </c>
      <c r="AU300" s="39"/>
      <c r="AV300" s="39">
        <f t="shared" si="44"/>
        <v>70</v>
      </c>
      <c r="AW300" s="8" t="s">
        <v>722</v>
      </c>
      <c r="AX300" t="s">
        <v>723</v>
      </c>
    </row>
    <row r="301" spans="1:50" x14ac:dyDescent="0.25">
      <c r="A301" t="str">
        <f t="shared" si="40"/>
        <v>1.1-00-2405_24621015_2434810</v>
      </c>
      <c r="B301" t="s">
        <v>148</v>
      </c>
      <c r="C301" t="s">
        <v>149</v>
      </c>
      <c r="D301" t="s">
        <v>34</v>
      </c>
      <c r="E301" t="s">
        <v>906</v>
      </c>
      <c r="F301" t="s">
        <v>909</v>
      </c>
      <c r="G301" t="s">
        <v>35</v>
      </c>
      <c r="H301" t="s">
        <v>51</v>
      </c>
      <c r="I301" t="s">
        <v>52</v>
      </c>
      <c r="J301" t="s">
        <v>53</v>
      </c>
      <c r="K301" t="s">
        <v>54</v>
      </c>
      <c r="L301">
        <v>6</v>
      </c>
      <c r="M301" t="s">
        <v>40</v>
      </c>
      <c r="N301">
        <v>21</v>
      </c>
      <c r="O301" t="s">
        <v>55</v>
      </c>
      <c r="P301" t="s">
        <v>56</v>
      </c>
      <c r="Q301" t="s">
        <v>57</v>
      </c>
      <c r="R301" t="s">
        <v>902</v>
      </c>
      <c r="S301">
        <v>3000</v>
      </c>
      <c r="T301" t="s">
        <v>44</v>
      </c>
      <c r="U301">
        <v>3481</v>
      </c>
      <c r="V301" t="s">
        <v>385</v>
      </c>
      <c r="W301">
        <v>0</v>
      </c>
      <c r="X301" t="s">
        <v>46</v>
      </c>
      <c r="Y301" s="1">
        <v>1180000</v>
      </c>
      <c r="Z301" s="1">
        <v>1180000</v>
      </c>
      <c r="AA301" s="1">
        <v>529628.52</v>
      </c>
      <c r="AB301" s="1">
        <v>529628.52</v>
      </c>
      <c r="AC301" s="1">
        <v>458511.37</v>
      </c>
      <c r="AD301" s="1">
        <v>458511.37</v>
      </c>
      <c r="AE301" s="1">
        <v>458511.37</v>
      </c>
      <c r="AF301" s="32">
        <f t="shared" si="47"/>
        <v>650371.48</v>
      </c>
      <c r="AG301" s="1">
        <v>0</v>
      </c>
      <c r="AH301" s="1">
        <v>0</v>
      </c>
      <c r="AI301" s="1">
        <v>0</v>
      </c>
      <c r="AJ301" s="1">
        <v>0</v>
      </c>
      <c r="AK301" s="1">
        <v>0</v>
      </c>
      <c r="AL301" s="1">
        <v>1180000</v>
      </c>
      <c r="AM301" s="1">
        <f t="shared" si="46"/>
        <v>0</v>
      </c>
      <c r="AN301" s="1"/>
      <c r="AO301" s="1">
        <v>0</v>
      </c>
      <c r="AP301" s="1"/>
      <c r="AQ301" s="1"/>
      <c r="AR301" s="1">
        <f t="shared" si="41"/>
        <v>0</v>
      </c>
      <c r="AS301" s="1">
        <f t="shared" si="42"/>
        <v>1180000</v>
      </c>
      <c r="AT301" s="39">
        <f t="shared" si="43"/>
        <v>650371.48</v>
      </c>
      <c r="AU301" s="39"/>
      <c r="AV301" s="39">
        <f t="shared" si="44"/>
        <v>1180000</v>
      </c>
      <c r="AW301" s="8" t="s">
        <v>604</v>
      </c>
      <c r="AX301" t="s">
        <v>604</v>
      </c>
    </row>
    <row r="302" spans="1:50" x14ac:dyDescent="0.25">
      <c r="A302" t="str">
        <f t="shared" si="40"/>
        <v>1.1-00-2404_24619013_2434910</v>
      </c>
      <c r="B302" t="s">
        <v>148</v>
      </c>
      <c r="C302" t="s">
        <v>149</v>
      </c>
      <c r="D302" t="s">
        <v>34</v>
      </c>
      <c r="E302" t="s">
        <v>906</v>
      </c>
      <c r="F302" t="s">
        <v>909</v>
      </c>
      <c r="G302" t="s">
        <v>35</v>
      </c>
      <c r="H302" t="s">
        <v>36</v>
      </c>
      <c r="I302" t="s">
        <v>37</v>
      </c>
      <c r="J302" t="s">
        <v>38</v>
      </c>
      <c r="K302" t="s">
        <v>39</v>
      </c>
      <c r="L302">
        <v>6</v>
      </c>
      <c r="M302" t="s">
        <v>40</v>
      </c>
      <c r="N302">
        <v>19</v>
      </c>
      <c r="O302" t="s">
        <v>41</v>
      </c>
      <c r="P302" t="s">
        <v>42</v>
      </c>
      <c r="Q302" t="s">
        <v>43</v>
      </c>
      <c r="R302" t="s">
        <v>902</v>
      </c>
      <c r="S302">
        <v>3000</v>
      </c>
      <c r="T302" t="s">
        <v>44</v>
      </c>
      <c r="U302">
        <v>3491</v>
      </c>
      <c r="V302" t="s">
        <v>337</v>
      </c>
      <c r="W302">
        <v>0</v>
      </c>
      <c r="X302" t="s">
        <v>46</v>
      </c>
      <c r="Y302" s="1">
        <v>0</v>
      </c>
      <c r="Z302" s="1">
        <v>0</v>
      </c>
      <c r="AA302" s="1">
        <v>0</v>
      </c>
      <c r="AB302" s="1">
        <v>0</v>
      </c>
      <c r="AC302" s="1">
        <v>0</v>
      </c>
      <c r="AD302" s="1">
        <v>0</v>
      </c>
      <c r="AE302" s="1">
        <v>0</v>
      </c>
      <c r="AF302" s="32">
        <f t="shared" si="47"/>
        <v>0</v>
      </c>
      <c r="AG302" s="1">
        <v>0</v>
      </c>
      <c r="AH302" s="1">
        <v>0</v>
      </c>
      <c r="AI302" s="1">
        <v>0</v>
      </c>
      <c r="AJ302" s="1">
        <v>0</v>
      </c>
      <c r="AK302" s="1">
        <v>0</v>
      </c>
      <c r="AL302" s="1">
        <v>0</v>
      </c>
      <c r="AM302" s="1">
        <f t="shared" si="46"/>
        <v>0</v>
      </c>
      <c r="AN302" s="1"/>
      <c r="AO302" s="1">
        <v>0</v>
      </c>
      <c r="AP302" s="1"/>
      <c r="AQ302" s="1"/>
      <c r="AR302" s="1">
        <f t="shared" si="41"/>
        <v>0</v>
      </c>
      <c r="AS302" s="1">
        <f t="shared" si="42"/>
        <v>0</v>
      </c>
      <c r="AT302" s="39">
        <f t="shared" si="43"/>
        <v>0</v>
      </c>
      <c r="AU302" s="39"/>
      <c r="AV302" s="39">
        <f t="shared" si="44"/>
        <v>0</v>
      </c>
      <c r="AW302" s="8" t="s">
        <v>604</v>
      </c>
      <c r="AX302" t="s">
        <v>604</v>
      </c>
    </row>
    <row r="303" spans="1:50" x14ac:dyDescent="0.25">
      <c r="A303" t="str">
        <f t="shared" si="40"/>
        <v>1.1-00-2404_24618012_2435110</v>
      </c>
      <c r="B303" t="s">
        <v>148</v>
      </c>
      <c r="C303" t="s">
        <v>149</v>
      </c>
      <c r="D303" t="s">
        <v>34</v>
      </c>
      <c r="E303" t="s">
        <v>906</v>
      </c>
      <c r="F303" t="s">
        <v>909</v>
      </c>
      <c r="G303" t="s">
        <v>35</v>
      </c>
      <c r="H303" t="s">
        <v>36</v>
      </c>
      <c r="I303" t="s">
        <v>37</v>
      </c>
      <c r="J303" t="s">
        <v>38</v>
      </c>
      <c r="K303" t="s">
        <v>39</v>
      </c>
      <c r="L303">
        <v>6</v>
      </c>
      <c r="M303" t="s">
        <v>40</v>
      </c>
      <c r="N303">
        <v>18</v>
      </c>
      <c r="O303" t="s">
        <v>319</v>
      </c>
      <c r="P303" t="s">
        <v>320</v>
      </c>
      <c r="Q303" t="s">
        <v>321</v>
      </c>
      <c r="R303" t="s">
        <v>902</v>
      </c>
      <c r="S303">
        <v>3000</v>
      </c>
      <c r="T303" t="s">
        <v>44</v>
      </c>
      <c r="U303">
        <v>3511</v>
      </c>
      <c r="V303" t="s">
        <v>329</v>
      </c>
      <c r="W303">
        <v>0</v>
      </c>
      <c r="X303" t="s">
        <v>46</v>
      </c>
      <c r="Y303" s="1">
        <v>18992500</v>
      </c>
      <c r="Z303" s="1">
        <v>18000000</v>
      </c>
      <c r="AA303" s="1">
        <v>9332694.9700000007</v>
      </c>
      <c r="AB303" s="1">
        <v>9332694.9700000007</v>
      </c>
      <c r="AC303" s="1">
        <v>9332694.9700000007</v>
      </c>
      <c r="AD303" s="1">
        <v>9332694.9700000007</v>
      </c>
      <c r="AE303" s="1">
        <v>9332694.9700000007</v>
      </c>
      <c r="AF303" s="32">
        <f t="shared" si="47"/>
        <v>9659805.0299999993</v>
      </c>
      <c r="AG303" s="1">
        <v>0</v>
      </c>
      <c r="AH303" s="1">
        <v>1000000</v>
      </c>
      <c r="AI303" s="1">
        <v>0</v>
      </c>
      <c r="AJ303" s="1">
        <v>7500</v>
      </c>
      <c r="AK303" s="1">
        <v>992500</v>
      </c>
      <c r="AL303" s="1">
        <v>36385568</v>
      </c>
      <c r="AM303" s="1">
        <f t="shared" si="46"/>
        <v>17393068</v>
      </c>
      <c r="AN303" s="1"/>
      <c r="AO303" s="1">
        <v>0</v>
      </c>
      <c r="AP303" s="1">
        <v>2500000</v>
      </c>
      <c r="AQ303" s="1"/>
      <c r="AR303" s="1">
        <f t="shared" si="41"/>
        <v>2500000</v>
      </c>
      <c r="AS303" s="1">
        <f t="shared" si="42"/>
        <v>21492500</v>
      </c>
      <c r="AT303" s="39">
        <f t="shared" si="43"/>
        <v>12159805.029999999</v>
      </c>
      <c r="AU303" s="39"/>
      <c r="AV303" s="39">
        <f t="shared" si="44"/>
        <v>21492500</v>
      </c>
      <c r="AW303" s="8" t="s">
        <v>604</v>
      </c>
      <c r="AX303" t="s">
        <v>881</v>
      </c>
    </row>
    <row r="304" spans="1:50" x14ac:dyDescent="0.25">
      <c r="A304" t="str">
        <f t="shared" si="40"/>
        <v>1.1-00-2405_24621015_2435110</v>
      </c>
      <c r="B304" t="s">
        <v>148</v>
      </c>
      <c r="C304" t="s">
        <v>149</v>
      </c>
      <c r="D304" t="s">
        <v>34</v>
      </c>
      <c r="E304" t="s">
        <v>906</v>
      </c>
      <c r="F304" t="s">
        <v>909</v>
      </c>
      <c r="G304" t="s">
        <v>35</v>
      </c>
      <c r="H304" t="s">
        <v>51</v>
      </c>
      <c r="I304" t="s">
        <v>52</v>
      </c>
      <c r="J304" t="s">
        <v>53</v>
      </c>
      <c r="K304" t="s">
        <v>54</v>
      </c>
      <c r="L304">
        <v>6</v>
      </c>
      <c r="M304" t="s">
        <v>40</v>
      </c>
      <c r="N304">
        <v>21</v>
      </c>
      <c r="O304" t="s">
        <v>55</v>
      </c>
      <c r="P304" t="s">
        <v>56</v>
      </c>
      <c r="Q304" t="s">
        <v>57</v>
      </c>
      <c r="R304" t="s">
        <v>902</v>
      </c>
      <c r="S304">
        <v>3000</v>
      </c>
      <c r="T304" t="s">
        <v>44</v>
      </c>
      <c r="U304">
        <v>3511</v>
      </c>
      <c r="V304" t="s">
        <v>329</v>
      </c>
      <c r="W304">
        <v>0</v>
      </c>
      <c r="X304" t="s">
        <v>46</v>
      </c>
      <c r="Y304" s="1">
        <v>685740</v>
      </c>
      <c r="Z304" s="1">
        <v>685740</v>
      </c>
      <c r="AA304" s="1">
        <v>143933.53</v>
      </c>
      <c r="AB304" s="1">
        <v>143933.53</v>
      </c>
      <c r="AC304" s="1">
        <v>70991.649999999994</v>
      </c>
      <c r="AD304" s="1">
        <v>63289.02</v>
      </c>
      <c r="AE304" s="1">
        <v>63289.02</v>
      </c>
      <c r="AF304" s="32">
        <f t="shared" si="47"/>
        <v>541806.47</v>
      </c>
      <c r="AG304" s="1">
        <v>0</v>
      </c>
      <c r="AH304" s="1">
        <v>0</v>
      </c>
      <c r="AI304" s="1">
        <v>0</v>
      </c>
      <c r="AJ304" s="1">
        <v>0</v>
      </c>
      <c r="AK304" s="1">
        <v>0</v>
      </c>
      <c r="AL304" s="1">
        <v>685740</v>
      </c>
      <c r="AM304" s="1">
        <f t="shared" si="46"/>
        <v>0</v>
      </c>
      <c r="AN304" s="1"/>
      <c r="AO304" s="1">
        <v>0</v>
      </c>
      <c r="AP304" s="1"/>
      <c r="AQ304" s="1"/>
      <c r="AR304" s="1">
        <f t="shared" si="41"/>
        <v>0</v>
      </c>
      <c r="AS304" s="1">
        <f t="shared" si="42"/>
        <v>685740</v>
      </c>
      <c r="AT304" s="39">
        <f t="shared" si="43"/>
        <v>541806.47</v>
      </c>
      <c r="AU304" s="39"/>
      <c r="AV304" s="39">
        <f t="shared" si="44"/>
        <v>685740</v>
      </c>
      <c r="AW304" s="8" t="s">
        <v>604</v>
      </c>
      <c r="AX304" t="s">
        <v>604</v>
      </c>
    </row>
    <row r="305" spans="1:50" x14ac:dyDescent="0.25">
      <c r="A305" t="str">
        <f t="shared" si="40"/>
        <v>1.1-00-2402_24311009_2435210</v>
      </c>
      <c r="B305" t="s">
        <v>148</v>
      </c>
      <c r="C305" t="s">
        <v>149</v>
      </c>
      <c r="D305" t="s">
        <v>83</v>
      </c>
      <c r="E305" t="s">
        <v>906</v>
      </c>
      <c r="F305" t="s">
        <v>910</v>
      </c>
      <c r="G305" t="s">
        <v>84</v>
      </c>
      <c r="H305" t="s">
        <v>51</v>
      </c>
      <c r="I305" t="s">
        <v>52</v>
      </c>
      <c r="J305" t="s">
        <v>85</v>
      </c>
      <c r="K305" t="s">
        <v>86</v>
      </c>
      <c r="L305">
        <v>3</v>
      </c>
      <c r="M305" t="s">
        <v>87</v>
      </c>
      <c r="N305">
        <v>11</v>
      </c>
      <c r="O305" t="s">
        <v>224</v>
      </c>
      <c r="P305" t="s">
        <v>89</v>
      </c>
      <c r="Q305" t="s">
        <v>90</v>
      </c>
      <c r="R305" t="s">
        <v>902</v>
      </c>
      <c r="S305">
        <v>3000</v>
      </c>
      <c r="T305" t="s">
        <v>44</v>
      </c>
      <c r="U305">
        <v>3521</v>
      </c>
      <c r="V305" t="s">
        <v>231</v>
      </c>
      <c r="W305">
        <v>0</v>
      </c>
      <c r="X305" t="s">
        <v>46</v>
      </c>
      <c r="Y305" s="1">
        <v>40000</v>
      </c>
      <c r="Z305" s="1">
        <v>0</v>
      </c>
      <c r="AA305" s="1">
        <v>22177.05</v>
      </c>
      <c r="AB305" s="1">
        <v>22177.05</v>
      </c>
      <c r="AC305" s="1">
        <v>22177.05</v>
      </c>
      <c r="AD305" s="1">
        <v>0</v>
      </c>
      <c r="AE305" s="1">
        <v>0</v>
      </c>
      <c r="AF305" s="32">
        <f t="shared" si="47"/>
        <v>17822.95</v>
      </c>
      <c r="AG305" s="1">
        <v>0</v>
      </c>
      <c r="AH305" s="1">
        <v>40000</v>
      </c>
      <c r="AI305" s="1">
        <v>0</v>
      </c>
      <c r="AJ305" s="1">
        <v>0</v>
      </c>
      <c r="AK305" s="1">
        <v>40000</v>
      </c>
      <c r="AL305" s="1">
        <v>0</v>
      </c>
      <c r="AM305" s="1">
        <f t="shared" si="46"/>
        <v>-40000</v>
      </c>
      <c r="AN305" s="1"/>
      <c r="AO305" s="1">
        <v>0</v>
      </c>
      <c r="AP305" s="1"/>
      <c r="AQ305" s="1"/>
      <c r="AR305" s="1">
        <f t="shared" si="41"/>
        <v>0</v>
      </c>
      <c r="AS305" s="1">
        <f t="shared" si="42"/>
        <v>40000</v>
      </c>
      <c r="AT305" s="39">
        <f t="shared" si="43"/>
        <v>17822.95</v>
      </c>
      <c r="AU305" s="39"/>
      <c r="AV305" s="39">
        <f t="shared" si="44"/>
        <v>40000</v>
      </c>
      <c r="AW305" s="8" t="s">
        <v>604</v>
      </c>
      <c r="AX305" t="s">
        <v>604</v>
      </c>
    </row>
    <row r="306" spans="1:50" x14ac:dyDescent="0.25">
      <c r="A306" t="str">
        <f t="shared" si="40"/>
        <v>1.1-00-2403_24117011_2435210</v>
      </c>
      <c r="B306" t="s">
        <v>148</v>
      </c>
      <c r="C306" t="s">
        <v>149</v>
      </c>
      <c r="D306" t="s">
        <v>305</v>
      </c>
      <c r="E306" t="s">
        <v>906</v>
      </c>
      <c r="F306" t="s">
        <v>909</v>
      </c>
      <c r="G306" t="s">
        <v>306</v>
      </c>
      <c r="H306" t="s">
        <v>307</v>
      </c>
      <c r="I306" t="s">
        <v>308</v>
      </c>
      <c r="J306" t="s">
        <v>309</v>
      </c>
      <c r="K306" t="s">
        <v>310</v>
      </c>
      <c r="L306">
        <v>1</v>
      </c>
      <c r="M306" t="s">
        <v>190</v>
      </c>
      <c r="N306">
        <v>17</v>
      </c>
      <c r="O306" t="s">
        <v>311</v>
      </c>
      <c r="P306" t="s">
        <v>312</v>
      </c>
      <c r="Q306" t="s">
        <v>313</v>
      </c>
      <c r="R306" t="s">
        <v>902</v>
      </c>
      <c r="S306">
        <v>3000</v>
      </c>
      <c r="T306" t="s">
        <v>44</v>
      </c>
      <c r="U306">
        <v>3521</v>
      </c>
      <c r="V306" t="s">
        <v>231</v>
      </c>
      <c r="W306">
        <v>0</v>
      </c>
      <c r="X306" t="s">
        <v>46</v>
      </c>
      <c r="Y306" s="1">
        <v>8000</v>
      </c>
      <c r="Z306" s="1">
        <v>8000</v>
      </c>
      <c r="AA306" s="1">
        <v>0</v>
      </c>
      <c r="AB306" s="1">
        <v>0</v>
      </c>
      <c r="AC306" s="1">
        <v>0</v>
      </c>
      <c r="AD306" s="1">
        <v>0</v>
      </c>
      <c r="AE306" s="1">
        <v>0</v>
      </c>
      <c r="AF306" s="32">
        <f t="shared" si="47"/>
        <v>8000</v>
      </c>
      <c r="AG306" s="1">
        <v>0</v>
      </c>
      <c r="AH306" s="1">
        <v>0</v>
      </c>
      <c r="AI306" s="1">
        <v>0</v>
      </c>
      <c r="AJ306" s="1">
        <v>0</v>
      </c>
      <c r="AK306" s="1">
        <v>0</v>
      </c>
      <c r="AL306" s="1">
        <v>8000</v>
      </c>
      <c r="AM306" s="1">
        <f t="shared" si="46"/>
        <v>0</v>
      </c>
      <c r="AN306" s="1"/>
      <c r="AO306" s="1">
        <v>0</v>
      </c>
      <c r="AP306" s="1"/>
      <c r="AQ306" s="1"/>
      <c r="AR306" s="1">
        <f t="shared" si="41"/>
        <v>0</v>
      </c>
      <c r="AS306" s="1">
        <f t="shared" si="42"/>
        <v>8000</v>
      </c>
      <c r="AT306" s="39">
        <f t="shared" si="43"/>
        <v>8000</v>
      </c>
      <c r="AU306" s="39"/>
      <c r="AV306" s="39">
        <f t="shared" si="44"/>
        <v>8000</v>
      </c>
      <c r="AW306" s="8" t="s">
        <v>724</v>
      </c>
      <c r="AX306" t="s">
        <v>604</v>
      </c>
    </row>
    <row r="307" spans="1:50" x14ac:dyDescent="0.25">
      <c r="A307" t="str">
        <f t="shared" si="40"/>
        <v>1.1-00-2405_24621015_2435210</v>
      </c>
      <c r="B307" t="s">
        <v>148</v>
      </c>
      <c r="C307" t="s">
        <v>149</v>
      </c>
      <c r="D307" t="s">
        <v>34</v>
      </c>
      <c r="E307" t="s">
        <v>906</v>
      </c>
      <c r="F307" t="s">
        <v>909</v>
      </c>
      <c r="G307" t="s">
        <v>35</v>
      </c>
      <c r="H307" t="s">
        <v>51</v>
      </c>
      <c r="I307" t="s">
        <v>52</v>
      </c>
      <c r="J307" t="s">
        <v>53</v>
      </c>
      <c r="K307" t="s">
        <v>54</v>
      </c>
      <c r="L307">
        <v>6</v>
      </c>
      <c r="M307" t="s">
        <v>40</v>
      </c>
      <c r="N307">
        <v>21</v>
      </c>
      <c r="O307" t="s">
        <v>55</v>
      </c>
      <c r="P307" t="s">
        <v>56</v>
      </c>
      <c r="Q307" t="s">
        <v>57</v>
      </c>
      <c r="R307" t="s">
        <v>902</v>
      </c>
      <c r="S307">
        <v>3000</v>
      </c>
      <c r="T307" t="s">
        <v>44</v>
      </c>
      <c r="U307">
        <v>3521</v>
      </c>
      <c r="V307" t="s">
        <v>231</v>
      </c>
      <c r="W307">
        <v>0</v>
      </c>
      <c r="X307" t="s">
        <v>46</v>
      </c>
      <c r="Y307" s="1">
        <v>26000</v>
      </c>
      <c r="Z307" s="1">
        <v>26000</v>
      </c>
      <c r="AA307" s="1">
        <v>0</v>
      </c>
      <c r="AB307" s="1">
        <v>0</v>
      </c>
      <c r="AC307" s="1">
        <v>0</v>
      </c>
      <c r="AD307" s="1">
        <v>0</v>
      </c>
      <c r="AE307" s="1">
        <v>0</v>
      </c>
      <c r="AF307" s="32">
        <f t="shared" si="47"/>
        <v>26000</v>
      </c>
      <c r="AG307" s="1">
        <v>0</v>
      </c>
      <c r="AH307" s="1">
        <v>0</v>
      </c>
      <c r="AI307" s="1">
        <v>0</v>
      </c>
      <c r="AJ307" s="1">
        <v>0</v>
      </c>
      <c r="AK307" s="1">
        <v>0</v>
      </c>
      <c r="AL307" s="1">
        <v>26000</v>
      </c>
      <c r="AM307" s="1">
        <f t="shared" si="46"/>
        <v>0</v>
      </c>
      <c r="AN307" s="1"/>
      <c r="AO307" s="1">
        <v>0</v>
      </c>
      <c r="AP307" s="1"/>
      <c r="AQ307" s="1"/>
      <c r="AR307" s="1">
        <f t="shared" si="41"/>
        <v>0</v>
      </c>
      <c r="AS307" s="1">
        <f t="shared" si="42"/>
        <v>26000</v>
      </c>
      <c r="AT307" s="39">
        <f t="shared" si="43"/>
        <v>26000</v>
      </c>
      <c r="AU307" s="39"/>
      <c r="AV307" s="39">
        <f t="shared" si="44"/>
        <v>26000</v>
      </c>
      <c r="AW307" s="8" t="s">
        <v>604</v>
      </c>
      <c r="AX307" t="s">
        <v>604</v>
      </c>
    </row>
    <row r="308" spans="1:50" x14ac:dyDescent="0.25">
      <c r="A308" t="str">
        <f t="shared" si="40"/>
        <v>1.1-00-2411_24649031_2435210</v>
      </c>
      <c r="B308" t="s">
        <v>148</v>
      </c>
      <c r="C308" t="s">
        <v>149</v>
      </c>
      <c r="D308" t="s">
        <v>92</v>
      </c>
      <c r="E308" t="s">
        <v>908</v>
      </c>
      <c r="F308" t="s">
        <v>918</v>
      </c>
      <c r="G308" t="s">
        <v>93</v>
      </c>
      <c r="H308" t="s">
        <v>51</v>
      </c>
      <c r="I308" t="s">
        <v>52</v>
      </c>
      <c r="J308" t="s">
        <v>94</v>
      </c>
      <c r="K308" t="s">
        <v>95</v>
      </c>
      <c r="L308">
        <v>6</v>
      </c>
      <c r="M308" t="s">
        <v>40</v>
      </c>
      <c r="N308">
        <v>49</v>
      </c>
      <c r="O308" t="s">
        <v>236</v>
      </c>
      <c r="P308" t="s">
        <v>97</v>
      </c>
      <c r="Q308" t="s">
        <v>98</v>
      </c>
      <c r="R308" t="s">
        <v>902</v>
      </c>
      <c r="S308">
        <v>3000</v>
      </c>
      <c r="T308" t="s">
        <v>44</v>
      </c>
      <c r="U308">
        <v>3521</v>
      </c>
      <c r="V308" t="s">
        <v>231</v>
      </c>
      <c r="W308">
        <v>0</v>
      </c>
      <c r="X308" t="s">
        <v>46</v>
      </c>
      <c r="Y308" s="1">
        <v>45074</v>
      </c>
      <c r="Z308" s="1">
        <v>25000</v>
      </c>
      <c r="AA308" s="1">
        <v>44684</v>
      </c>
      <c r="AB308" s="1">
        <v>44684</v>
      </c>
      <c r="AC308" s="1">
        <v>36954</v>
      </c>
      <c r="AD308" s="1">
        <v>0</v>
      </c>
      <c r="AE308" s="1">
        <v>0</v>
      </c>
      <c r="AF308" s="32">
        <f t="shared" si="47"/>
        <v>390</v>
      </c>
      <c r="AG308" s="1">
        <v>0</v>
      </c>
      <c r="AH308" s="1">
        <v>26700</v>
      </c>
      <c r="AI308" s="1">
        <v>0</v>
      </c>
      <c r="AJ308" s="1">
        <v>0</v>
      </c>
      <c r="AK308" s="1">
        <v>26700</v>
      </c>
      <c r="AL308" s="1">
        <v>25000</v>
      </c>
      <c r="AM308" s="1">
        <f t="shared" si="46"/>
        <v>-20074</v>
      </c>
      <c r="AN308" s="1"/>
      <c r="AO308" s="1">
        <v>0</v>
      </c>
      <c r="AP308" s="1"/>
      <c r="AQ308" s="1"/>
      <c r="AR308" s="1">
        <f t="shared" si="41"/>
        <v>0</v>
      </c>
      <c r="AS308" s="1">
        <f t="shared" si="42"/>
        <v>45074</v>
      </c>
      <c r="AT308" s="39">
        <f t="shared" si="43"/>
        <v>390</v>
      </c>
      <c r="AU308" s="39"/>
      <c r="AV308" s="39">
        <f t="shared" si="44"/>
        <v>45074</v>
      </c>
      <c r="AW308" s="8" t="s">
        <v>725</v>
      </c>
      <c r="AX308" t="s">
        <v>604</v>
      </c>
    </row>
    <row r="309" spans="1:50" x14ac:dyDescent="0.25">
      <c r="A309" t="str">
        <f t="shared" si="40"/>
        <v>1.1-00-2411_24649031_2435310</v>
      </c>
      <c r="B309" t="s">
        <v>148</v>
      </c>
      <c r="C309" t="s">
        <v>149</v>
      </c>
      <c r="D309" t="s">
        <v>92</v>
      </c>
      <c r="E309" t="s">
        <v>908</v>
      </c>
      <c r="F309" t="s">
        <v>918</v>
      </c>
      <c r="G309" t="s">
        <v>93</v>
      </c>
      <c r="H309" t="s">
        <v>51</v>
      </c>
      <c r="I309" t="s">
        <v>52</v>
      </c>
      <c r="J309" t="s">
        <v>94</v>
      </c>
      <c r="K309" t="s">
        <v>95</v>
      </c>
      <c r="L309">
        <v>6</v>
      </c>
      <c r="M309" t="s">
        <v>40</v>
      </c>
      <c r="N309">
        <v>49</v>
      </c>
      <c r="O309" t="s">
        <v>236</v>
      </c>
      <c r="P309" t="s">
        <v>97</v>
      </c>
      <c r="Q309" t="s">
        <v>98</v>
      </c>
      <c r="R309" t="s">
        <v>902</v>
      </c>
      <c r="S309">
        <v>3000</v>
      </c>
      <c r="T309" t="s">
        <v>44</v>
      </c>
      <c r="U309">
        <v>3531</v>
      </c>
      <c r="V309" t="s">
        <v>244</v>
      </c>
      <c r="W309">
        <v>0</v>
      </c>
      <c r="X309" t="s">
        <v>46</v>
      </c>
      <c r="Y309" s="1">
        <v>375919</v>
      </c>
      <c r="Z309" s="1">
        <v>129193</v>
      </c>
      <c r="AA309" s="1">
        <v>365240</v>
      </c>
      <c r="AB309" s="1">
        <v>365240</v>
      </c>
      <c r="AC309" s="1">
        <v>179800</v>
      </c>
      <c r="AD309" s="1">
        <v>0</v>
      </c>
      <c r="AE309" s="1">
        <v>0</v>
      </c>
      <c r="AF309" s="32">
        <f t="shared" si="47"/>
        <v>10679</v>
      </c>
      <c r="AG309" s="1">
        <v>0</v>
      </c>
      <c r="AH309" s="1">
        <v>240100</v>
      </c>
      <c r="AI309" s="1">
        <v>0</v>
      </c>
      <c r="AJ309" s="1">
        <v>0</v>
      </c>
      <c r="AK309" s="1">
        <v>240100</v>
      </c>
      <c r="AL309" s="1">
        <v>129193</v>
      </c>
      <c r="AM309" s="1">
        <f t="shared" si="46"/>
        <v>-246726</v>
      </c>
      <c r="AN309" s="1"/>
      <c r="AO309" s="1">
        <v>0</v>
      </c>
      <c r="AP309" s="1"/>
      <c r="AQ309" s="1"/>
      <c r="AR309" s="1">
        <f t="shared" si="41"/>
        <v>0</v>
      </c>
      <c r="AS309" s="1">
        <f t="shared" si="42"/>
        <v>375919</v>
      </c>
      <c r="AT309" s="39">
        <f t="shared" si="43"/>
        <v>10679</v>
      </c>
      <c r="AU309" s="39"/>
      <c r="AV309" s="39">
        <f t="shared" si="44"/>
        <v>375919</v>
      </c>
      <c r="AW309" s="8" t="s">
        <v>726</v>
      </c>
      <c r="AX309" t="s">
        <v>604</v>
      </c>
    </row>
    <row r="310" spans="1:50" x14ac:dyDescent="0.25">
      <c r="A310" t="str">
        <f t="shared" si="40"/>
        <v>1.1-00-2407_24339024_2435410</v>
      </c>
      <c r="B310" t="s">
        <v>148</v>
      </c>
      <c r="C310" t="s">
        <v>149</v>
      </c>
      <c r="D310" t="s">
        <v>254</v>
      </c>
      <c r="E310" t="s">
        <v>907</v>
      </c>
      <c r="F310" t="s">
        <v>913</v>
      </c>
      <c r="G310" t="s">
        <v>255</v>
      </c>
      <c r="H310" t="s">
        <v>51</v>
      </c>
      <c r="I310" t="s">
        <v>52</v>
      </c>
      <c r="J310" t="s">
        <v>103</v>
      </c>
      <c r="K310" t="s">
        <v>104</v>
      </c>
      <c r="L310">
        <v>3</v>
      </c>
      <c r="M310" t="s">
        <v>87</v>
      </c>
      <c r="N310">
        <v>39</v>
      </c>
      <c r="O310" t="s">
        <v>256</v>
      </c>
      <c r="P310" t="s">
        <v>257</v>
      </c>
      <c r="Q310" t="s">
        <v>258</v>
      </c>
      <c r="R310" t="s">
        <v>902</v>
      </c>
      <c r="S310">
        <v>3000</v>
      </c>
      <c r="T310" t="s">
        <v>44</v>
      </c>
      <c r="U310">
        <v>3541</v>
      </c>
      <c r="V310" t="s">
        <v>260</v>
      </c>
      <c r="W310">
        <v>0</v>
      </c>
      <c r="X310" t="s">
        <v>46</v>
      </c>
      <c r="Y310" s="1">
        <v>650000</v>
      </c>
      <c r="Z310" s="1">
        <v>650000</v>
      </c>
      <c r="AA310" s="1">
        <v>468827.83</v>
      </c>
      <c r="AB310" s="1">
        <v>468827.83</v>
      </c>
      <c r="AC310" s="1">
        <v>260459.9</v>
      </c>
      <c r="AD310" s="1">
        <v>260459.9</v>
      </c>
      <c r="AE310" s="1">
        <v>208367.92</v>
      </c>
      <c r="AF310" s="32">
        <f t="shared" si="47"/>
        <v>181172.16999999998</v>
      </c>
      <c r="AG310" s="1">
        <v>0</v>
      </c>
      <c r="AH310" s="1">
        <v>0</v>
      </c>
      <c r="AI310" s="1">
        <v>0</v>
      </c>
      <c r="AJ310" s="1">
        <v>0</v>
      </c>
      <c r="AK310" s="1">
        <v>0</v>
      </c>
      <c r="AL310" s="1">
        <v>650000</v>
      </c>
      <c r="AM310" s="1">
        <f t="shared" si="46"/>
        <v>0</v>
      </c>
      <c r="AN310" s="1"/>
      <c r="AO310" s="1">
        <v>0</v>
      </c>
      <c r="AP310" s="1"/>
      <c r="AQ310" s="1"/>
      <c r="AR310" s="1">
        <f t="shared" si="41"/>
        <v>0</v>
      </c>
      <c r="AS310" s="1">
        <f t="shared" si="42"/>
        <v>650000</v>
      </c>
      <c r="AT310" s="39">
        <f t="shared" si="43"/>
        <v>181172.16999999998</v>
      </c>
      <c r="AU310" s="39"/>
      <c r="AV310" s="39">
        <f t="shared" si="44"/>
        <v>650000</v>
      </c>
      <c r="AW310" s="8" t="s">
        <v>727</v>
      </c>
      <c r="AX310" t="s">
        <v>604</v>
      </c>
    </row>
    <row r="311" spans="1:50" x14ac:dyDescent="0.25">
      <c r="A311" t="str">
        <f t="shared" si="40"/>
        <v>1.1-00-2405_24621015_2435510</v>
      </c>
      <c r="B311" t="s">
        <v>148</v>
      </c>
      <c r="C311" t="s">
        <v>149</v>
      </c>
      <c r="D311" t="s">
        <v>34</v>
      </c>
      <c r="E311" t="s">
        <v>906</v>
      </c>
      <c r="F311" t="s">
        <v>909</v>
      </c>
      <c r="G311" t="s">
        <v>35</v>
      </c>
      <c r="H311" t="s">
        <v>51</v>
      </c>
      <c r="I311" t="s">
        <v>52</v>
      </c>
      <c r="J311" t="s">
        <v>53</v>
      </c>
      <c r="K311" t="s">
        <v>54</v>
      </c>
      <c r="L311">
        <v>6</v>
      </c>
      <c r="M311" t="s">
        <v>40</v>
      </c>
      <c r="N311">
        <v>21</v>
      </c>
      <c r="O311" t="s">
        <v>55</v>
      </c>
      <c r="P311" t="s">
        <v>56</v>
      </c>
      <c r="Q311" t="s">
        <v>57</v>
      </c>
      <c r="R311" t="s">
        <v>902</v>
      </c>
      <c r="S311">
        <v>3000</v>
      </c>
      <c r="T311" t="s">
        <v>44</v>
      </c>
      <c r="U311">
        <v>3551</v>
      </c>
      <c r="V311" t="s">
        <v>386</v>
      </c>
      <c r="W311">
        <v>0</v>
      </c>
      <c r="X311" t="s">
        <v>46</v>
      </c>
      <c r="Y311" s="1">
        <v>7000000</v>
      </c>
      <c r="Z311" s="1">
        <v>7000000</v>
      </c>
      <c r="AA311" s="1">
        <v>13759320.34</v>
      </c>
      <c r="AB311" s="1">
        <v>13759320.34</v>
      </c>
      <c r="AC311" s="1">
        <v>12524122.33</v>
      </c>
      <c r="AD311" s="1">
        <v>9623777.1899999995</v>
      </c>
      <c r="AE311" s="1">
        <v>8549232.5099999998</v>
      </c>
      <c r="AF311" s="32">
        <f t="shared" si="47"/>
        <v>-6759320.3399999999</v>
      </c>
      <c r="AG311" s="1">
        <v>0</v>
      </c>
      <c r="AH311" s="1">
        <v>0</v>
      </c>
      <c r="AI311" s="1">
        <v>0</v>
      </c>
      <c r="AJ311" s="1">
        <v>0</v>
      </c>
      <c r="AK311" s="1">
        <v>0</v>
      </c>
      <c r="AL311" s="1">
        <v>16000000</v>
      </c>
      <c r="AM311" s="1">
        <f t="shared" si="46"/>
        <v>9000000</v>
      </c>
      <c r="AN311" s="1"/>
      <c r="AO311" s="1">
        <v>6759320.3399999999</v>
      </c>
      <c r="AP311" s="1">
        <v>3000000</v>
      </c>
      <c r="AQ311" s="1"/>
      <c r="AR311" s="1">
        <f t="shared" si="41"/>
        <v>9759320.3399999999</v>
      </c>
      <c r="AS311" s="1">
        <f t="shared" si="42"/>
        <v>16759320.34</v>
      </c>
      <c r="AT311" s="39">
        <f t="shared" si="43"/>
        <v>3000000</v>
      </c>
      <c r="AU311" s="39"/>
      <c r="AV311" s="39">
        <f t="shared" si="44"/>
        <v>16759320.34</v>
      </c>
      <c r="AW311" s="8" t="s">
        <v>604</v>
      </c>
      <c r="AX311" t="s">
        <v>604</v>
      </c>
    </row>
    <row r="312" spans="1:50" x14ac:dyDescent="0.25">
      <c r="A312" t="str">
        <f t="shared" si="40"/>
        <v>1.1-00-2407_24339024_2435610</v>
      </c>
      <c r="B312" t="s">
        <v>148</v>
      </c>
      <c r="C312" t="s">
        <v>149</v>
      </c>
      <c r="D312" t="s">
        <v>254</v>
      </c>
      <c r="E312" t="s">
        <v>907</v>
      </c>
      <c r="F312" t="s">
        <v>913</v>
      </c>
      <c r="G312" t="s">
        <v>255</v>
      </c>
      <c r="H312" t="s">
        <v>51</v>
      </c>
      <c r="I312" t="s">
        <v>52</v>
      </c>
      <c r="J312" t="s">
        <v>103</v>
      </c>
      <c r="K312" t="s">
        <v>104</v>
      </c>
      <c r="L312">
        <v>3</v>
      </c>
      <c r="M312" t="s">
        <v>87</v>
      </c>
      <c r="N312">
        <v>39</v>
      </c>
      <c r="O312" t="s">
        <v>256</v>
      </c>
      <c r="P312" t="s">
        <v>257</v>
      </c>
      <c r="Q312" t="s">
        <v>258</v>
      </c>
      <c r="R312" t="s">
        <v>902</v>
      </c>
      <c r="S312">
        <v>3000</v>
      </c>
      <c r="T312" t="s">
        <v>44</v>
      </c>
      <c r="U312">
        <v>3561</v>
      </c>
      <c r="V312" t="s">
        <v>261</v>
      </c>
      <c r="W312">
        <v>0</v>
      </c>
      <c r="X312" t="s">
        <v>46</v>
      </c>
      <c r="Y312" s="1">
        <v>30000</v>
      </c>
      <c r="Z312" s="1">
        <v>30000</v>
      </c>
      <c r="AA312" s="1">
        <v>19140</v>
      </c>
      <c r="AB312" s="1">
        <v>0</v>
      </c>
      <c r="AC312" s="1">
        <v>0</v>
      </c>
      <c r="AD312" s="1">
        <v>0</v>
      </c>
      <c r="AE312" s="1">
        <v>0</v>
      </c>
      <c r="AF312" s="32">
        <f t="shared" si="47"/>
        <v>10860</v>
      </c>
      <c r="AG312" s="1">
        <v>0</v>
      </c>
      <c r="AH312" s="1">
        <v>0</v>
      </c>
      <c r="AI312" s="1">
        <v>0</v>
      </c>
      <c r="AJ312" s="1">
        <v>0</v>
      </c>
      <c r="AK312" s="1">
        <v>0</v>
      </c>
      <c r="AL312" s="1">
        <v>30000</v>
      </c>
      <c r="AM312" s="1">
        <f t="shared" ref="AM312:AM340" si="48">AL312-Y312</f>
        <v>0</v>
      </c>
      <c r="AN312" s="1"/>
      <c r="AO312" s="1">
        <v>0</v>
      </c>
      <c r="AP312" s="1"/>
      <c r="AQ312" s="1"/>
      <c r="AR312" s="1">
        <f t="shared" si="41"/>
        <v>0</v>
      </c>
      <c r="AS312" s="1">
        <f t="shared" si="42"/>
        <v>30000</v>
      </c>
      <c r="AT312" s="39">
        <f t="shared" si="43"/>
        <v>10860</v>
      </c>
      <c r="AU312" s="39"/>
      <c r="AV312" s="39">
        <f t="shared" si="44"/>
        <v>30000</v>
      </c>
      <c r="AW312" s="8" t="s">
        <v>728</v>
      </c>
      <c r="AX312" t="s">
        <v>604</v>
      </c>
    </row>
    <row r="313" spans="1:50" x14ac:dyDescent="0.25">
      <c r="A313" t="str">
        <f t="shared" si="40"/>
        <v>1.1-00-2402_24311009_2435710</v>
      </c>
      <c r="B313" t="s">
        <v>148</v>
      </c>
      <c r="C313" t="s">
        <v>149</v>
      </c>
      <c r="D313" t="s">
        <v>83</v>
      </c>
      <c r="E313" t="s">
        <v>906</v>
      </c>
      <c r="F313" t="s">
        <v>910</v>
      </c>
      <c r="G313" t="s">
        <v>84</v>
      </c>
      <c r="H313" t="s">
        <v>51</v>
      </c>
      <c r="I313" t="s">
        <v>52</v>
      </c>
      <c r="J313" t="s">
        <v>85</v>
      </c>
      <c r="K313" t="s">
        <v>86</v>
      </c>
      <c r="L313">
        <v>3</v>
      </c>
      <c r="M313" t="s">
        <v>87</v>
      </c>
      <c r="N313">
        <v>11</v>
      </c>
      <c r="O313" t="s">
        <v>224</v>
      </c>
      <c r="P313" t="s">
        <v>89</v>
      </c>
      <c r="Q313" t="s">
        <v>90</v>
      </c>
      <c r="R313" t="s">
        <v>902</v>
      </c>
      <c r="S313">
        <v>3000</v>
      </c>
      <c r="T313" t="s">
        <v>44</v>
      </c>
      <c r="U313">
        <v>3571</v>
      </c>
      <c r="V313" t="s">
        <v>221</v>
      </c>
      <c r="W313">
        <v>0</v>
      </c>
      <c r="X313" t="s">
        <v>46</v>
      </c>
      <c r="Y313" s="1">
        <v>40000</v>
      </c>
      <c r="Z313" s="1">
        <v>80000</v>
      </c>
      <c r="AA313" s="1">
        <v>0</v>
      </c>
      <c r="AB313" s="1">
        <v>0</v>
      </c>
      <c r="AC313" s="1">
        <v>0</v>
      </c>
      <c r="AD313" s="1">
        <v>0</v>
      </c>
      <c r="AE313" s="1">
        <v>0</v>
      </c>
      <c r="AF313" s="32">
        <f t="shared" si="47"/>
        <v>40000</v>
      </c>
      <c r="AG313" s="1">
        <v>0</v>
      </c>
      <c r="AH313" s="1">
        <v>0</v>
      </c>
      <c r="AI313" s="1">
        <v>0</v>
      </c>
      <c r="AJ313" s="1">
        <v>40000</v>
      </c>
      <c r="AK313" s="1">
        <v>-40000</v>
      </c>
      <c r="AL313" s="1">
        <v>80000</v>
      </c>
      <c r="AM313" s="1">
        <f t="shared" si="48"/>
        <v>40000</v>
      </c>
      <c r="AN313" s="1"/>
      <c r="AO313" s="1">
        <v>0</v>
      </c>
      <c r="AP313" s="1"/>
      <c r="AQ313" s="1"/>
      <c r="AR313" s="1">
        <f t="shared" si="41"/>
        <v>0</v>
      </c>
      <c r="AS313" s="1">
        <f t="shared" si="42"/>
        <v>40000</v>
      </c>
      <c r="AT313" s="39">
        <f t="shared" si="43"/>
        <v>40000</v>
      </c>
      <c r="AU313" s="39"/>
      <c r="AV313" s="39">
        <f t="shared" si="44"/>
        <v>40000</v>
      </c>
      <c r="AW313" s="8" t="s">
        <v>729</v>
      </c>
      <c r="AX313" t="s">
        <v>604</v>
      </c>
    </row>
    <row r="314" spans="1:50" x14ac:dyDescent="0.25">
      <c r="A314" t="str">
        <f t="shared" si="40"/>
        <v>1.1-00-2405_24621015_2435710</v>
      </c>
      <c r="B314" t="s">
        <v>148</v>
      </c>
      <c r="C314" t="s">
        <v>149</v>
      </c>
      <c r="D314" t="s">
        <v>34</v>
      </c>
      <c r="E314" t="s">
        <v>906</v>
      </c>
      <c r="F314" t="s">
        <v>909</v>
      </c>
      <c r="G314" t="s">
        <v>35</v>
      </c>
      <c r="H314" t="s">
        <v>51</v>
      </c>
      <c r="I314" t="s">
        <v>52</v>
      </c>
      <c r="J314" t="s">
        <v>53</v>
      </c>
      <c r="K314" t="s">
        <v>54</v>
      </c>
      <c r="L314">
        <v>6</v>
      </c>
      <c r="M314" t="s">
        <v>40</v>
      </c>
      <c r="N314">
        <v>21</v>
      </c>
      <c r="O314" t="s">
        <v>55</v>
      </c>
      <c r="P314" t="s">
        <v>56</v>
      </c>
      <c r="Q314" t="s">
        <v>57</v>
      </c>
      <c r="R314" t="s">
        <v>902</v>
      </c>
      <c r="S314">
        <v>3000</v>
      </c>
      <c r="T314" t="s">
        <v>44</v>
      </c>
      <c r="U314">
        <v>3571</v>
      </c>
      <c r="V314" t="s">
        <v>221</v>
      </c>
      <c r="W314">
        <v>0</v>
      </c>
      <c r="X314" t="s">
        <v>46</v>
      </c>
      <c r="Y314" s="1">
        <v>10000000</v>
      </c>
      <c r="Z314" s="1">
        <v>10000000</v>
      </c>
      <c r="AA314" s="1">
        <v>9983708.2899999991</v>
      </c>
      <c r="AB314" s="1">
        <v>9955466.9299999997</v>
      </c>
      <c r="AC314" s="1">
        <v>9142424.4499999993</v>
      </c>
      <c r="AD314" s="1">
        <v>8837024.2899999991</v>
      </c>
      <c r="AE314" s="1">
        <v>7921693.8099999996</v>
      </c>
      <c r="AF314" s="32">
        <f t="shared" si="47"/>
        <v>16291.710000000894</v>
      </c>
      <c r="AG314" s="1">
        <v>0</v>
      </c>
      <c r="AH314" s="1">
        <v>0</v>
      </c>
      <c r="AI314" s="1">
        <v>0</v>
      </c>
      <c r="AJ314" s="1">
        <v>0</v>
      </c>
      <c r="AK314" s="1">
        <v>0</v>
      </c>
      <c r="AL314" s="1">
        <v>20000000</v>
      </c>
      <c r="AM314" s="1">
        <f t="shared" si="48"/>
        <v>10000000</v>
      </c>
      <c r="AN314" s="1"/>
      <c r="AO314" s="1">
        <v>0</v>
      </c>
      <c r="AP314" s="1">
        <v>10000000</v>
      </c>
      <c r="AQ314" s="1"/>
      <c r="AR314" s="1">
        <f t="shared" si="41"/>
        <v>10000000</v>
      </c>
      <c r="AS314" s="1">
        <f t="shared" si="42"/>
        <v>20000000</v>
      </c>
      <c r="AT314" s="39">
        <f t="shared" si="43"/>
        <v>10016291.710000001</v>
      </c>
      <c r="AU314" s="39"/>
      <c r="AV314" s="39">
        <f t="shared" si="44"/>
        <v>20000000</v>
      </c>
      <c r="AW314" s="8" t="s">
        <v>604</v>
      </c>
      <c r="AX314" t="s">
        <v>604</v>
      </c>
    </row>
    <row r="315" spans="1:50" x14ac:dyDescent="0.25">
      <c r="A315" t="str">
        <f t="shared" si="40"/>
        <v>1.1-00-2407_24236022_2435710</v>
      </c>
      <c r="B315" t="s">
        <v>148</v>
      </c>
      <c r="C315" t="s">
        <v>149</v>
      </c>
      <c r="D315" t="s">
        <v>188</v>
      </c>
      <c r="E315" t="s">
        <v>907</v>
      </c>
      <c r="F315" t="s">
        <v>912</v>
      </c>
      <c r="G315" t="s">
        <v>189</v>
      </c>
      <c r="H315" t="s">
        <v>51</v>
      </c>
      <c r="I315" t="s">
        <v>52</v>
      </c>
      <c r="J315" t="s">
        <v>103</v>
      </c>
      <c r="K315" t="s">
        <v>104</v>
      </c>
      <c r="L315">
        <v>2</v>
      </c>
      <c r="M315" t="s">
        <v>206</v>
      </c>
      <c r="N315">
        <v>36</v>
      </c>
      <c r="O315" t="s">
        <v>207</v>
      </c>
      <c r="P315" t="s">
        <v>208</v>
      </c>
      <c r="Q315" t="s">
        <v>209</v>
      </c>
      <c r="R315" t="s">
        <v>902</v>
      </c>
      <c r="S315">
        <v>3000</v>
      </c>
      <c r="T315" t="s">
        <v>44</v>
      </c>
      <c r="U315">
        <v>3571</v>
      </c>
      <c r="V315" t="s">
        <v>221</v>
      </c>
      <c r="W315">
        <v>0</v>
      </c>
      <c r="X315" t="s">
        <v>46</v>
      </c>
      <c r="Y315" s="1">
        <v>102441072.01000001</v>
      </c>
      <c r="Z315" s="1">
        <v>61975132.049999997</v>
      </c>
      <c r="AA315" s="1">
        <v>167433965.06999999</v>
      </c>
      <c r="AB315" s="1">
        <v>166464635.43000001</v>
      </c>
      <c r="AC315" s="1">
        <v>111125914.92</v>
      </c>
      <c r="AD315" s="1">
        <v>97022194.75</v>
      </c>
      <c r="AE315" s="1">
        <v>96250562.75</v>
      </c>
      <c r="AF315" s="32">
        <f t="shared" si="47"/>
        <v>-64992893.059999987</v>
      </c>
      <c r="AG315" s="1">
        <v>0</v>
      </c>
      <c r="AH315" s="1">
        <v>40465939.960000001</v>
      </c>
      <c r="AI315" s="1">
        <v>0</v>
      </c>
      <c r="AJ315" s="1">
        <v>0</v>
      </c>
      <c r="AK315" s="1">
        <v>40465939.960000001</v>
      </c>
      <c r="AL315" s="1">
        <v>261600000</v>
      </c>
      <c r="AM315" s="1">
        <f t="shared" si="48"/>
        <v>159158927.99000001</v>
      </c>
      <c r="AN315" s="1"/>
      <c r="AO315" s="1">
        <v>64992893.060000002</v>
      </c>
      <c r="AP315" s="1">
        <f>38265030.1+5000000+116405.79+18664000+16700000+5000000+1540000</f>
        <v>85285435.890000001</v>
      </c>
      <c r="AQ315" s="1">
        <v>50799646.469999999</v>
      </c>
      <c r="AR315" s="1">
        <f t="shared" si="41"/>
        <v>201077975.41999999</v>
      </c>
      <c r="AS315" s="1">
        <f t="shared" si="42"/>
        <v>303519047.43000001</v>
      </c>
      <c r="AT315" s="38">
        <f t="shared" si="43"/>
        <v>136085082.36000001</v>
      </c>
      <c r="AU315" s="41">
        <v>-35000000</v>
      </c>
      <c r="AV315" s="41">
        <f t="shared" si="44"/>
        <v>268519047.43000001</v>
      </c>
      <c r="AW315" s="8" t="s">
        <v>730</v>
      </c>
      <c r="AX315" t="s">
        <v>888</v>
      </c>
    </row>
    <row r="316" spans="1:50" x14ac:dyDescent="0.25">
      <c r="A316" t="str">
        <f t="shared" si="40"/>
        <v>1.1-00-2407_24339024_2435710</v>
      </c>
      <c r="B316" t="s">
        <v>148</v>
      </c>
      <c r="C316" t="s">
        <v>149</v>
      </c>
      <c r="D316" t="s">
        <v>254</v>
      </c>
      <c r="E316" t="s">
        <v>907</v>
      </c>
      <c r="F316" t="s">
        <v>913</v>
      </c>
      <c r="G316" t="s">
        <v>255</v>
      </c>
      <c r="H316" t="s">
        <v>51</v>
      </c>
      <c r="I316" t="s">
        <v>52</v>
      </c>
      <c r="J316" t="s">
        <v>103</v>
      </c>
      <c r="K316" t="s">
        <v>104</v>
      </c>
      <c r="L316">
        <v>3</v>
      </c>
      <c r="M316" t="s">
        <v>87</v>
      </c>
      <c r="N316">
        <v>39</v>
      </c>
      <c r="O316" t="s">
        <v>256</v>
      </c>
      <c r="P316" t="s">
        <v>257</v>
      </c>
      <c r="Q316" t="s">
        <v>258</v>
      </c>
      <c r="R316" t="s">
        <v>902</v>
      </c>
      <c r="S316">
        <v>3000</v>
      </c>
      <c r="T316" t="s">
        <v>44</v>
      </c>
      <c r="U316">
        <v>3571</v>
      </c>
      <c r="V316" t="s">
        <v>221</v>
      </c>
      <c r="W316" s="33" t="s">
        <v>826</v>
      </c>
      <c r="X316" t="s">
        <v>46</v>
      </c>
      <c r="Y316" s="1">
        <v>0</v>
      </c>
      <c r="Z316" s="1">
        <v>0</v>
      </c>
      <c r="AA316" s="1">
        <v>0</v>
      </c>
      <c r="AB316" s="1">
        <v>0</v>
      </c>
      <c r="AC316" s="1">
        <v>0</v>
      </c>
      <c r="AD316" s="1">
        <v>0</v>
      </c>
      <c r="AE316" s="1">
        <v>0</v>
      </c>
      <c r="AF316" s="32">
        <f t="shared" si="47"/>
        <v>0</v>
      </c>
      <c r="AG316" s="1">
        <v>0</v>
      </c>
      <c r="AH316" s="1">
        <v>0</v>
      </c>
      <c r="AI316" s="1">
        <v>0</v>
      </c>
      <c r="AJ316" s="1">
        <v>0</v>
      </c>
      <c r="AK316" s="1">
        <v>0</v>
      </c>
      <c r="AL316" s="1">
        <v>24119</v>
      </c>
      <c r="AM316" s="1">
        <f t="shared" si="48"/>
        <v>24119</v>
      </c>
      <c r="AN316" s="1"/>
      <c r="AO316" s="1">
        <v>0</v>
      </c>
      <c r="AP316" s="1"/>
      <c r="AQ316" s="1"/>
      <c r="AR316" s="1">
        <f t="shared" si="41"/>
        <v>0</v>
      </c>
      <c r="AS316" s="1">
        <f t="shared" si="42"/>
        <v>0</v>
      </c>
      <c r="AT316" s="39">
        <f t="shared" si="43"/>
        <v>0</v>
      </c>
      <c r="AU316" s="39"/>
      <c r="AV316" s="39">
        <f t="shared" si="44"/>
        <v>0</v>
      </c>
      <c r="AW316" s="8" t="s">
        <v>731</v>
      </c>
      <c r="AX316" t="s">
        <v>839</v>
      </c>
    </row>
    <row r="317" spans="1:50" x14ac:dyDescent="0.25">
      <c r="A317" t="str">
        <f t="shared" si="40"/>
        <v>1.1-00-2409_24343027_2435710</v>
      </c>
      <c r="B317" t="s">
        <v>148</v>
      </c>
      <c r="C317" t="s">
        <v>149</v>
      </c>
      <c r="D317" t="s">
        <v>34</v>
      </c>
      <c r="E317" t="s">
        <v>906</v>
      </c>
      <c r="F317" t="s">
        <v>909</v>
      </c>
      <c r="G317" t="s">
        <v>35</v>
      </c>
      <c r="H317" t="s">
        <v>51</v>
      </c>
      <c r="I317" t="s">
        <v>52</v>
      </c>
      <c r="J317" t="s">
        <v>154</v>
      </c>
      <c r="K317" t="s">
        <v>155</v>
      </c>
      <c r="L317">
        <v>3</v>
      </c>
      <c r="M317" t="s">
        <v>87</v>
      </c>
      <c r="N317">
        <v>43</v>
      </c>
      <c r="O317" t="s">
        <v>398</v>
      </c>
      <c r="P317" t="s">
        <v>399</v>
      </c>
      <c r="Q317" t="s">
        <v>400</v>
      </c>
      <c r="R317" t="s">
        <v>902</v>
      </c>
      <c r="S317">
        <v>3000</v>
      </c>
      <c r="T317" t="s">
        <v>44</v>
      </c>
      <c r="U317">
        <v>3571</v>
      </c>
      <c r="V317" t="s">
        <v>221</v>
      </c>
      <c r="W317">
        <v>0</v>
      </c>
      <c r="X317" t="s">
        <v>46</v>
      </c>
      <c r="Y317" s="1">
        <v>100000</v>
      </c>
      <c r="Z317" s="1">
        <v>300000</v>
      </c>
      <c r="AA317" s="1">
        <v>0</v>
      </c>
      <c r="AB317" s="1">
        <v>0</v>
      </c>
      <c r="AC317" s="1">
        <v>0</v>
      </c>
      <c r="AD317" s="1">
        <v>0</v>
      </c>
      <c r="AE317" s="1">
        <v>0</v>
      </c>
      <c r="AF317" s="32">
        <f t="shared" si="47"/>
        <v>100000</v>
      </c>
      <c r="AG317" s="1">
        <v>0</v>
      </c>
      <c r="AH317" s="1">
        <v>0</v>
      </c>
      <c r="AI317" s="1">
        <v>0</v>
      </c>
      <c r="AJ317" s="1">
        <v>200000</v>
      </c>
      <c r="AK317" s="1">
        <v>-200000</v>
      </c>
      <c r="AL317" s="1">
        <v>300000</v>
      </c>
      <c r="AM317" s="1">
        <f t="shared" si="48"/>
        <v>200000</v>
      </c>
      <c r="AN317" s="1"/>
      <c r="AO317" s="1">
        <v>0</v>
      </c>
      <c r="AP317" s="1"/>
      <c r="AQ317" s="1"/>
      <c r="AR317" s="1">
        <f t="shared" si="41"/>
        <v>0</v>
      </c>
      <c r="AS317" s="1">
        <f t="shared" si="42"/>
        <v>100000</v>
      </c>
      <c r="AT317" s="39">
        <f t="shared" si="43"/>
        <v>100000</v>
      </c>
      <c r="AU317" s="39"/>
      <c r="AV317" s="39">
        <f t="shared" si="44"/>
        <v>100000</v>
      </c>
      <c r="AW317" s="8" t="s">
        <v>732</v>
      </c>
      <c r="AX317" t="s">
        <v>604</v>
      </c>
    </row>
    <row r="318" spans="1:50" x14ac:dyDescent="0.25">
      <c r="A318" t="str">
        <f t="shared" si="40"/>
        <v>1.1-00-2401_2452002_2435810</v>
      </c>
      <c r="B318" t="s">
        <v>148</v>
      </c>
      <c r="C318" t="s">
        <v>149</v>
      </c>
      <c r="D318" t="s">
        <v>34</v>
      </c>
      <c r="E318" t="s">
        <v>906</v>
      </c>
      <c r="F318" t="s">
        <v>909</v>
      </c>
      <c r="G318" t="s">
        <v>35</v>
      </c>
      <c r="H318" t="s">
        <v>51</v>
      </c>
      <c r="I318" t="s">
        <v>52</v>
      </c>
      <c r="J318" t="s">
        <v>351</v>
      </c>
      <c r="K318" t="s">
        <v>352</v>
      </c>
      <c r="L318">
        <v>5</v>
      </c>
      <c r="M318" t="s">
        <v>276</v>
      </c>
      <c r="N318">
        <v>2</v>
      </c>
      <c r="O318" t="s">
        <v>362</v>
      </c>
      <c r="P318" t="s">
        <v>363</v>
      </c>
      <c r="Q318" t="s">
        <v>364</v>
      </c>
      <c r="R318" t="s">
        <v>902</v>
      </c>
      <c r="S318">
        <v>3000</v>
      </c>
      <c r="T318" t="s">
        <v>44</v>
      </c>
      <c r="U318">
        <v>3581</v>
      </c>
      <c r="V318" t="s">
        <v>108</v>
      </c>
      <c r="W318">
        <v>0</v>
      </c>
      <c r="X318" t="s">
        <v>46</v>
      </c>
      <c r="Y318" s="1">
        <v>0</v>
      </c>
      <c r="Z318" s="1">
        <v>15000</v>
      </c>
      <c r="AA318" s="1">
        <v>0</v>
      </c>
      <c r="AB318" s="1">
        <v>0</v>
      </c>
      <c r="AC318" s="1">
        <v>0</v>
      </c>
      <c r="AD318" s="1">
        <v>0</v>
      </c>
      <c r="AE318" s="1">
        <v>0</v>
      </c>
      <c r="AF318" s="32">
        <f t="shared" si="47"/>
        <v>0</v>
      </c>
      <c r="AG318" s="1">
        <v>0</v>
      </c>
      <c r="AH318" s="1">
        <v>0</v>
      </c>
      <c r="AI318" s="1">
        <v>0</v>
      </c>
      <c r="AJ318" s="1">
        <v>15000</v>
      </c>
      <c r="AK318" s="1">
        <v>-15000</v>
      </c>
      <c r="AL318" s="1">
        <v>15000</v>
      </c>
      <c r="AM318" s="1">
        <f t="shared" si="48"/>
        <v>15000</v>
      </c>
      <c r="AN318" s="1"/>
      <c r="AO318" s="1">
        <v>0</v>
      </c>
      <c r="AP318" s="1"/>
      <c r="AQ318" s="1"/>
      <c r="AR318" s="1">
        <f t="shared" si="41"/>
        <v>0</v>
      </c>
      <c r="AS318" s="1">
        <f t="shared" si="42"/>
        <v>0</v>
      </c>
      <c r="AT318" s="39">
        <f t="shared" si="43"/>
        <v>0</v>
      </c>
      <c r="AU318" s="39"/>
      <c r="AV318" s="39">
        <f t="shared" si="44"/>
        <v>0</v>
      </c>
      <c r="AW318" s="8" t="s">
        <v>616</v>
      </c>
      <c r="AX318" t="s">
        <v>604</v>
      </c>
    </row>
    <row r="319" spans="1:50" x14ac:dyDescent="0.25">
      <c r="A319" t="str">
        <f t="shared" si="40"/>
        <v>1.1-00-2407_24335021_2435810</v>
      </c>
      <c r="B319" t="s">
        <v>148</v>
      </c>
      <c r="C319" t="s">
        <v>149</v>
      </c>
      <c r="D319" t="s">
        <v>101</v>
      </c>
      <c r="E319" t="s">
        <v>907</v>
      </c>
      <c r="F319" t="s">
        <v>911</v>
      </c>
      <c r="G319" t="s">
        <v>102</v>
      </c>
      <c r="H319" t="s">
        <v>51</v>
      </c>
      <c r="I319" t="s">
        <v>52</v>
      </c>
      <c r="J319" t="s">
        <v>103</v>
      </c>
      <c r="K319" t="s">
        <v>104</v>
      </c>
      <c r="L319">
        <v>3</v>
      </c>
      <c r="M319" t="s">
        <v>87</v>
      </c>
      <c r="N319">
        <v>35</v>
      </c>
      <c r="O319" t="s">
        <v>105</v>
      </c>
      <c r="P319" t="s">
        <v>106</v>
      </c>
      <c r="Q319" t="s">
        <v>107</v>
      </c>
      <c r="R319" t="s">
        <v>902</v>
      </c>
      <c r="S319">
        <v>3000</v>
      </c>
      <c r="T319" t="s">
        <v>44</v>
      </c>
      <c r="U319">
        <v>3581</v>
      </c>
      <c r="V319" t="s">
        <v>108</v>
      </c>
      <c r="W319">
        <v>0</v>
      </c>
      <c r="X319" t="s">
        <v>46</v>
      </c>
      <c r="Y319" s="1">
        <v>10000000</v>
      </c>
      <c r="Z319" s="1">
        <v>10000000</v>
      </c>
      <c r="AA319" s="1">
        <v>42277287.940000005</v>
      </c>
      <c r="AB319" s="1">
        <v>42277287.939999998</v>
      </c>
      <c r="AC319" s="1">
        <v>42277287.939999998</v>
      </c>
      <c r="AD319" s="1">
        <v>38517820.740000002</v>
      </c>
      <c r="AE319" s="1">
        <v>38517820.740000002</v>
      </c>
      <c r="AF319" s="32">
        <f t="shared" si="47"/>
        <v>-32277287.940000005</v>
      </c>
      <c r="AG319" s="1">
        <v>0</v>
      </c>
      <c r="AH319" s="1">
        <v>0</v>
      </c>
      <c r="AI319" s="1">
        <v>0</v>
      </c>
      <c r="AJ319" s="1">
        <v>0</v>
      </c>
      <c r="AK319" s="1">
        <v>0</v>
      </c>
      <c r="AL319" s="1">
        <v>0</v>
      </c>
      <c r="AM319" s="1">
        <f t="shared" si="48"/>
        <v>-10000000</v>
      </c>
      <c r="AN319" s="1"/>
      <c r="AO319" s="1">
        <f>-AF319</f>
        <v>32277287.940000005</v>
      </c>
      <c r="AP319" s="1"/>
      <c r="AQ319" s="1"/>
      <c r="AR319" s="1">
        <f t="shared" si="41"/>
        <v>32277287.940000005</v>
      </c>
      <c r="AS319" s="1">
        <f t="shared" si="42"/>
        <v>42277287.940000005</v>
      </c>
      <c r="AT319" s="18">
        <f t="shared" si="43"/>
        <v>0</v>
      </c>
      <c r="AU319" s="18"/>
      <c r="AV319" s="18">
        <f t="shared" si="44"/>
        <v>42277287.940000005</v>
      </c>
      <c r="AW319" s="8" t="s">
        <v>604</v>
      </c>
      <c r="AX319" t="s">
        <v>887</v>
      </c>
    </row>
    <row r="320" spans="1:50" x14ac:dyDescent="0.25">
      <c r="A320" t="str">
        <f t="shared" si="40"/>
        <v>2.5-02-2407_24335021_2435810</v>
      </c>
      <c r="B320" t="s">
        <v>81</v>
      </c>
      <c r="C320" t="s">
        <v>82</v>
      </c>
      <c r="D320" t="s">
        <v>101</v>
      </c>
      <c r="E320" t="s">
        <v>907</v>
      </c>
      <c r="F320" t="s">
        <v>911</v>
      </c>
      <c r="G320" t="s">
        <v>102</v>
      </c>
      <c r="H320" t="s">
        <v>51</v>
      </c>
      <c r="I320" t="s">
        <v>52</v>
      </c>
      <c r="J320" t="s">
        <v>103</v>
      </c>
      <c r="K320" t="s">
        <v>104</v>
      </c>
      <c r="L320">
        <v>3</v>
      </c>
      <c r="M320" t="s">
        <v>87</v>
      </c>
      <c r="N320">
        <v>35</v>
      </c>
      <c r="O320" t="s">
        <v>105</v>
      </c>
      <c r="P320" t="s">
        <v>106</v>
      </c>
      <c r="Q320" t="s">
        <v>107</v>
      </c>
      <c r="R320" t="s">
        <v>902</v>
      </c>
      <c r="S320">
        <v>3000</v>
      </c>
      <c r="T320" t="s">
        <v>44</v>
      </c>
      <c r="U320">
        <v>3581</v>
      </c>
      <c r="V320" t="s">
        <v>108</v>
      </c>
      <c r="W320">
        <v>0</v>
      </c>
      <c r="X320" t="s">
        <v>46</v>
      </c>
      <c r="Y320" s="1">
        <v>194240000</v>
      </c>
      <c r="Z320" s="1">
        <v>100000000</v>
      </c>
      <c r="AA320" s="1">
        <v>93289861.090000004</v>
      </c>
      <c r="AB320" s="1">
        <v>83982238.760000005</v>
      </c>
      <c r="AC320" s="1">
        <v>83982238.760000005</v>
      </c>
      <c r="AD320" s="1">
        <v>83982238.760000005</v>
      </c>
      <c r="AE320" s="1">
        <v>83982238.760000005</v>
      </c>
      <c r="AF320" s="32">
        <f t="shared" si="47"/>
        <v>100950138.91</v>
      </c>
      <c r="AG320" s="1">
        <v>94240000</v>
      </c>
      <c r="AH320" s="1">
        <v>0</v>
      </c>
      <c r="AI320" s="1">
        <v>0</v>
      </c>
      <c r="AJ320" s="1">
        <v>0</v>
      </c>
      <c r="AK320" s="1">
        <v>94240000</v>
      </c>
      <c r="AL320" s="1">
        <v>204240000</v>
      </c>
      <c r="AM320" s="1">
        <f t="shared" si="48"/>
        <v>10000000</v>
      </c>
      <c r="AN320" s="1"/>
      <c r="AO320" s="1">
        <v>0</v>
      </c>
      <c r="AP320" s="1"/>
      <c r="AQ320" s="1">
        <v>-4739049.8800000008</v>
      </c>
      <c r="AR320" s="1">
        <f t="shared" si="41"/>
        <v>-4739049.8800000008</v>
      </c>
      <c r="AS320" s="1">
        <f t="shared" si="42"/>
        <v>189500950.12</v>
      </c>
      <c r="AT320" s="39">
        <f t="shared" si="43"/>
        <v>96211089.030000001</v>
      </c>
      <c r="AU320" s="39"/>
      <c r="AV320" s="39">
        <f t="shared" si="44"/>
        <v>189500950.12</v>
      </c>
      <c r="AW320" s="8" t="s">
        <v>733</v>
      </c>
      <c r="AX320" t="s">
        <v>837</v>
      </c>
    </row>
    <row r="321" spans="1:50" x14ac:dyDescent="0.25">
      <c r="A321" t="str">
        <f t="shared" si="40"/>
        <v>1.1-00-2407_24339024_2435810</v>
      </c>
      <c r="B321" t="s">
        <v>148</v>
      </c>
      <c r="C321" t="s">
        <v>149</v>
      </c>
      <c r="D321" t="s">
        <v>254</v>
      </c>
      <c r="E321" t="s">
        <v>907</v>
      </c>
      <c r="F321" t="s">
        <v>913</v>
      </c>
      <c r="G321" t="s">
        <v>255</v>
      </c>
      <c r="H321" t="s">
        <v>51</v>
      </c>
      <c r="I321" t="s">
        <v>52</v>
      </c>
      <c r="J321" t="s">
        <v>103</v>
      </c>
      <c r="K321" t="s">
        <v>104</v>
      </c>
      <c r="L321">
        <v>3</v>
      </c>
      <c r="M321" t="s">
        <v>87</v>
      </c>
      <c r="N321">
        <v>39</v>
      </c>
      <c r="O321" t="s">
        <v>256</v>
      </c>
      <c r="P321" t="s">
        <v>257</v>
      </c>
      <c r="Q321" t="s">
        <v>258</v>
      </c>
      <c r="R321" t="s">
        <v>902</v>
      </c>
      <c r="S321">
        <v>3000</v>
      </c>
      <c r="T321" t="s">
        <v>44</v>
      </c>
      <c r="U321">
        <v>3581</v>
      </c>
      <c r="V321" t="s">
        <v>108</v>
      </c>
      <c r="W321">
        <v>0</v>
      </c>
      <c r="X321" t="s">
        <v>46</v>
      </c>
      <c r="Y321" s="1">
        <v>1000000</v>
      </c>
      <c r="Z321" s="1">
        <v>1000000</v>
      </c>
      <c r="AA321" s="1">
        <v>998329.24</v>
      </c>
      <c r="AB321" s="1">
        <v>998329.24</v>
      </c>
      <c r="AC321" s="1">
        <v>370945.92</v>
      </c>
      <c r="AD321" s="1">
        <v>318763.21000000002</v>
      </c>
      <c r="AE321" s="1">
        <v>316215.84999999998</v>
      </c>
      <c r="AF321" s="32">
        <f t="shared" si="47"/>
        <v>1670.7600000000093</v>
      </c>
      <c r="AG321" s="1">
        <v>0</v>
      </c>
      <c r="AH321" s="1">
        <v>0</v>
      </c>
      <c r="AI321" s="1">
        <v>0</v>
      </c>
      <c r="AJ321" s="1">
        <v>0</v>
      </c>
      <c r="AK321" s="1">
        <v>0</v>
      </c>
      <c r="AL321" s="1">
        <v>1000000</v>
      </c>
      <c r="AM321" s="1">
        <f t="shared" si="48"/>
        <v>0</v>
      </c>
      <c r="AN321" s="1"/>
      <c r="AO321" s="1">
        <v>0</v>
      </c>
      <c r="AP321" s="1"/>
      <c r="AQ321" s="1"/>
      <c r="AR321" s="1">
        <f t="shared" si="41"/>
        <v>0</v>
      </c>
      <c r="AS321" s="1">
        <f t="shared" si="42"/>
        <v>1000000</v>
      </c>
      <c r="AT321" s="39">
        <f t="shared" si="43"/>
        <v>1670.7600000000093</v>
      </c>
      <c r="AU321" s="39"/>
      <c r="AV321" s="39">
        <f t="shared" si="44"/>
        <v>1000000</v>
      </c>
      <c r="AW321" s="8" t="s">
        <v>734</v>
      </c>
      <c r="AX321" t="s">
        <v>604</v>
      </c>
    </row>
    <row r="322" spans="1:50" x14ac:dyDescent="0.25">
      <c r="A322" t="str">
        <f t="shared" ref="A322:A386" si="49">CONCATENATE(B322,J322,L322,N322,P322,U322,W322)</f>
        <v>1.1-00-2417_24456037_2435810</v>
      </c>
      <c r="B322" t="s">
        <v>148</v>
      </c>
      <c r="C322" t="s">
        <v>149</v>
      </c>
      <c r="D322" t="s">
        <v>414</v>
      </c>
      <c r="E322" t="s">
        <v>907</v>
      </c>
      <c r="F322" t="s">
        <v>911</v>
      </c>
      <c r="G322" t="s">
        <v>415</v>
      </c>
      <c r="H322" t="s">
        <v>111</v>
      </c>
      <c r="I322" t="s">
        <v>112</v>
      </c>
      <c r="J322" t="s">
        <v>416</v>
      </c>
      <c r="K322" t="s">
        <v>417</v>
      </c>
      <c r="L322">
        <v>4</v>
      </c>
      <c r="M322" t="s">
        <v>291</v>
      </c>
      <c r="N322">
        <v>56</v>
      </c>
      <c r="O322" t="s">
        <v>418</v>
      </c>
      <c r="P322" t="s">
        <v>419</v>
      </c>
      <c r="Q322" t="s">
        <v>420</v>
      </c>
      <c r="R322" t="s">
        <v>902</v>
      </c>
      <c r="S322">
        <v>3000</v>
      </c>
      <c r="T322" t="s">
        <v>44</v>
      </c>
      <c r="U322">
        <v>3581</v>
      </c>
      <c r="V322" t="s">
        <v>108</v>
      </c>
      <c r="W322">
        <v>0</v>
      </c>
      <c r="X322" t="s">
        <v>46</v>
      </c>
      <c r="Y322" s="1">
        <v>77000</v>
      </c>
      <c r="Z322" s="1">
        <v>80000</v>
      </c>
      <c r="AA322" s="1">
        <v>0</v>
      </c>
      <c r="AB322" s="1">
        <v>0</v>
      </c>
      <c r="AC322" s="1">
        <v>0</v>
      </c>
      <c r="AD322" s="1">
        <v>0</v>
      </c>
      <c r="AE322" s="1">
        <v>0</v>
      </c>
      <c r="AF322" s="32">
        <f t="shared" si="47"/>
        <v>77000</v>
      </c>
      <c r="AG322" s="1">
        <v>0</v>
      </c>
      <c r="AH322" s="1">
        <v>0</v>
      </c>
      <c r="AI322" s="1">
        <v>0</v>
      </c>
      <c r="AJ322" s="1">
        <v>3000</v>
      </c>
      <c r="AK322" s="1">
        <v>-3000</v>
      </c>
      <c r="AL322" s="1">
        <v>80000</v>
      </c>
      <c r="AM322" s="1">
        <f t="shared" si="48"/>
        <v>3000</v>
      </c>
      <c r="AN322" s="1"/>
      <c r="AO322" s="1">
        <v>0</v>
      </c>
      <c r="AP322" s="1"/>
      <c r="AQ322" s="1"/>
      <c r="AR322" s="1">
        <f t="shared" ref="AR322:AR386" si="50">AO322+AP322+AQ322</f>
        <v>0</v>
      </c>
      <c r="AS322" s="1">
        <f t="shared" ref="AS322:AS332" si="51">Y322+AR322</f>
        <v>77000</v>
      </c>
      <c r="AT322" s="39">
        <f t="shared" ref="AT322:AT386" si="52">AS322-AA322</f>
        <v>77000</v>
      </c>
      <c r="AU322" s="39"/>
      <c r="AV322" s="39">
        <f t="shared" si="44"/>
        <v>77000</v>
      </c>
      <c r="AW322" s="8" t="s">
        <v>735</v>
      </c>
      <c r="AX322" t="s">
        <v>604</v>
      </c>
    </row>
    <row r="323" spans="1:50" x14ac:dyDescent="0.25">
      <c r="A323" t="str">
        <f t="shared" si="49"/>
        <v>1.1-00-2401_2455005_2435810</v>
      </c>
      <c r="B323" t="s">
        <v>148</v>
      </c>
      <c r="C323" t="s">
        <v>149</v>
      </c>
      <c r="D323" t="s">
        <v>34</v>
      </c>
      <c r="E323" t="s">
        <v>906</v>
      </c>
      <c r="F323" t="s">
        <v>909</v>
      </c>
      <c r="G323" t="s">
        <v>35</v>
      </c>
      <c r="H323" t="s">
        <v>51</v>
      </c>
      <c r="I323" t="s">
        <v>52</v>
      </c>
      <c r="J323" t="s">
        <v>351</v>
      </c>
      <c r="K323" t="s">
        <v>352</v>
      </c>
      <c r="L323">
        <v>5</v>
      </c>
      <c r="M323" t="s">
        <v>276</v>
      </c>
      <c r="N323">
        <v>5</v>
      </c>
      <c r="O323" t="s">
        <v>365</v>
      </c>
      <c r="P323" t="s">
        <v>366</v>
      </c>
      <c r="Q323" t="s">
        <v>367</v>
      </c>
      <c r="R323" t="s">
        <v>902</v>
      </c>
      <c r="S323">
        <v>3000</v>
      </c>
      <c r="T323" t="s">
        <v>44</v>
      </c>
      <c r="U323">
        <v>3581</v>
      </c>
      <c r="V323" t="s">
        <v>108</v>
      </c>
      <c r="W323">
        <v>0</v>
      </c>
      <c r="X323" t="s">
        <v>46</v>
      </c>
      <c r="Y323" s="1">
        <v>15000</v>
      </c>
      <c r="Z323" s="1">
        <v>0</v>
      </c>
      <c r="AA323" s="1">
        <v>820.82</v>
      </c>
      <c r="AB323" s="1">
        <v>820.82</v>
      </c>
      <c r="AC323" s="1">
        <v>820.82</v>
      </c>
      <c r="AD323" s="1">
        <v>820.82</v>
      </c>
      <c r="AE323" s="1">
        <v>820.82</v>
      </c>
      <c r="AF323" s="32">
        <f t="shared" si="47"/>
        <v>14179.18</v>
      </c>
      <c r="AG323" s="1">
        <v>0</v>
      </c>
      <c r="AH323" s="1">
        <v>15000</v>
      </c>
      <c r="AI323" s="1">
        <v>0</v>
      </c>
      <c r="AJ323" s="1">
        <v>0</v>
      </c>
      <c r="AK323" s="1">
        <v>15000</v>
      </c>
      <c r="AL323" s="1">
        <v>0</v>
      </c>
      <c r="AM323" s="1">
        <f t="shared" si="48"/>
        <v>-15000</v>
      </c>
      <c r="AN323" s="1"/>
      <c r="AO323" s="1">
        <v>0</v>
      </c>
      <c r="AP323" s="1"/>
      <c r="AQ323" s="1"/>
      <c r="AR323" s="1">
        <f t="shared" si="50"/>
        <v>0</v>
      </c>
      <c r="AS323" s="1">
        <f t="shared" si="51"/>
        <v>15000</v>
      </c>
      <c r="AT323" s="39">
        <f t="shared" si="52"/>
        <v>14179.18</v>
      </c>
      <c r="AU323" s="39"/>
      <c r="AV323" s="39">
        <f t="shared" ref="AV323:AV386" si="53">AS323+AU323</f>
        <v>15000</v>
      </c>
      <c r="AW323" s="8" t="s">
        <v>604</v>
      </c>
      <c r="AX323" t="s">
        <v>604</v>
      </c>
    </row>
    <row r="324" spans="1:50" x14ac:dyDescent="0.25">
      <c r="A324" t="str">
        <f t="shared" si="49"/>
        <v>1.1-00-2401_2464004_2436111</v>
      </c>
      <c r="B324" t="s">
        <v>148</v>
      </c>
      <c r="C324" t="s">
        <v>149</v>
      </c>
      <c r="D324" t="s">
        <v>34</v>
      </c>
      <c r="E324" t="s">
        <v>906</v>
      </c>
      <c r="F324" t="s">
        <v>909</v>
      </c>
      <c r="G324" t="s">
        <v>35</v>
      </c>
      <c r="H324" t="s">
        <v>51</v>
      </c>
      <c r="I324" t="s">
        <v>52</v>
      </c>
      <c r="J324" t="s">
        <v>351</v>
      </c>
      <c r="K324" t="s">
        <v>352</v>
      </c>
      <c r="L324">
        <v>6</v>
      </c>
      <c r="M324" t="s">
        <v>40</v>
      </c>
      <c r="N324">
        <v>4</v>
      </c>
      <c r="O324" t="s">
        <v>373</v>
      </c>
      <c r="P324" t="s">
        <v>374</v>
      </c>
      <c r="Q324" t="s">
        <v>375</v>
      </c>
      <c r="R324" t="s">
        <v>902</v>
      </c>
      <c r="S324">
        <v>3000</v>
      </c>
      <c r="T324" t="s">
        <v>44</v>
      </c>
      <c r="U324">
        <v>3611</v>
      </c>
      <c r="V324" t="s">
        <v>376</v>
      </c>
      <c r="W324">
        <v>1</v>
      </c>
      <c r="X324" t="s">
        <v>377</v>
      </c>
      <c r="Y324" s="1">
        <v>1740000</v>
      </c>
      <c r="Z324" s="1">
        <v>1500000</v>
      </c>
      <c r="AA324" s="1">
        <v>0</v>
      </c>
      <c r="AB324" s="1">
        <v>0</v>
      </c>
      <c r="AC324" s="1">
        <v>0</v>
      </c>
      <c r="AD324" s="1">
        <v>0</v>
      </c>
      <c r="AE324" s="1">
        <v>0</v>
      </c>
      <c r="AF324" s="32">
        <f t="shared" si="47"/>
        <v>1740000</v>
      </c>
      <c r="AG324" s="1">
        <v>0</v>
      </c>
      <c r="AH324" s="1">
        <v>240000</v>
      </c>
      <c r="AI324" s="1">
        <v>0</v>
      </c>
      <c r="AJ324" s="1">
        <v>0</v>
      </c>
      <c r="AK324" s="1">
        <v>240000</v>
      </c>
      <c r="AL324" s="1">
        <v>1740000</v>
      </c>
      <c r="AM324" s="1">
        <f t="shared" si="48"/>
        <v>0</v>
      </c>
      <c r="AN324" s="1"/>
      <c r="AO324" s="1">
        <v>0</v>
      </c>
      <c r="AP324" s="1"/>
      <c r="AQ324" s="1"/>
      <c r="AR324" s="1">
        <f t="shared" si="50"/>
        <v>0</v>
      </c>
      <c r="AS324" s="1">
        <f t="shared" si="51"/>
        <v>1740000</v>
      </c>
      <c r="AT324" s="39">
        <f t="shared" si="52"/>
        <v>1740000</v>
      </c>
      <c r="AU324" s="39"/>
      <c r="AV324" s="39">
        <f t="shared" si="53"/>
        <v>1740000</v>
      </c>
      <c r="AW324" s="8" t="s">
        <v>736</v>
      </c>
      <c r="AX324" t="s">
        <v>841</v>
      </c>
    </row>
    <row r="325" spans="1:50" x14ac:dyDescent="0.25">
      <c r="A325" t="str">
        <f t="shared" si="49"/>
        <v>1.1-00-2401_2464004_2436110</v>
      </c>
      <c r="B325" t="s">
        <v>148</v>
      </c>
      <c r="C325" t="s">
        <v>149</v>
      </c>
      <c r="D325" t="s">
        <v>34</v>
      </c>
      <c r="E325" t="s">
        <v>906</v>
      </c>
      <c r="F325" t="s">
        <v>909</v>
      </c>
      <c r="G325" t="s">
        <v>35</v>
      </c>
      <c r="H325" t="s">
        <v>51</v>
      </c>
      <c r="I325" t="s">
        <v>52</v>
      </c>
      <c r="J325" t="s">
        <v>351</v>
      </c>
      <c r="K325" t="s">
        <v>352</v>
      </c>
      <c r="L325">
        <v>6</v>
      </c>
      <c r="M325" t="s">
        <v>40</v>
      </c>
      <c r="N325">
        <v>4</v>
      </c>
      <c r="O325" t="s">
        <v>373</v>
      </c>
      <c r="P325" t="s">
        <v>374</v>
      </c>
      <c r="Q325" t="s">
        <v>375</v>
      </c>
      <c r="R325" t="s">
        <v>902</v>
      </c>
      <c r="S325">
        <v>3000</v>
      </c>
      <c r="T325" t="s">
        <v>44</v>
      </c>
      <c r="U325">
        <v>3611</v>
      </c>
      <c r="V325" t="s">
        <v>376</v>
      </c>
      <c r="W325">
        <v>0</v>
      </c>
      <c r="X325" t="s">
        <v>46</v>
      </c>
      <c r="Y325" s="1">
        <v>35000000</v>
      </c>
      <c r="Z325" s="1">
        <v>27900000</v>
      </c>
      <c r="AA325" s="1">
        <v>12946658</v>
      </c>
      <c r="AB325" s="1">
        <v>12946658</v>
      </c>
      <c r="AC325" s="1">
        <v>5637789.6799999997</v>
      </c>
      <c r="AD325" s="1">
        <v>3396752.32</v>
      </c>
      <c r="AE325" s="1">
        <v>3396752.32</v>
      </c>
      <c r="AF325" s="32">
        <f t="shared" si="47"/>
        <v>22053342</v>
      </c>
      <c r="AG325" s="1">
        <v>0</v>
      </c>
      <c r="AH325" s="1">
        <v>7100000</v>
      </c>
      <c r="AI325" s="1">
        <v>0</v>
      </c>
      <c r="AJ325" s="1">
        <v>0</v>
      </c>
      <c r="AK325" s="1">
        <v>7100000</v>
      </c>
      <c r="AL325" s="1">
        <v>35000000</v>
      </c>
      <c r="AM325" s="1">
        <f t="shared" si="48"/>
        <v>0</v>
      </c>
      <c r="AN325" s="1"/>
      <c r="AO325" s="1">
        <v>0</v>
      </c>
      <c r="AP325" s="1"/>
      <c r="AQ325" s="1"/>
      <c r="AR325" s="1">
        <f t="shared" si="50"/>
        <v>0</v>
      </c>
      <c r="AS325" s="1">
        <f t="shared" si="51"/>
        <v>35000000</v>
      </c>
      <c r="AT325" s="39">
        <f t="shared" si="52"/>
        <v>22053342</v>
      </c>
      <c r="AU325" s="39"/>
      <c r="AV325" s="39">
        <f t="shared" si="53"/>
        <v>35000000</v>
      </c>
      <c r="AW325" s="8" t="s">
        <v>604</v>
      </c>
      <c r="AX325" t="s">
        <v>841</v>
      </c>
    </row>
    <row r="326" spans="1:50" x14ac:dyDescent="0.25">
      <c r="A326" t="str">
        <f t="shared" si="49"/>
        <v>1.1-00-2405_24621015_2436310</v>
      </c>
      <c r="B326" t="s">
        <v>148</v>
      </c>
      <c r="C326" t="s">
        <v>149</v>
      </c>
      <c r="D326" t="s">
        <v>34</v>
      </c>
      <c r="E326" t="s">
        <v>906</v>
      </c>
      <c r="F326" t="s">
        <v>909</v>
      </c>
      <c r="G326" t="s">
        <v>35</v>
      </c>
      <c r="H326" t="s">
        <v>51</v>
      </c>
      <c r="I326" t="s">
        <v>52</v>
      </c>
      <c r="J326" t="s">
        <v>53</v>
      </c>
      <c r="K326" t="s">
        <v>54</v>
      </c>
      <c r="L326">
        <v>6</v>
      </c>
      <c r="M326" t="s">
        <v>40</v>
      </c>
      <c r="N326">
        <v>21</v>
      </c>
      <c r="O326" t="s">
        <v>55</v>
      </c>
      <c r="P326" t="s">
        <v>56</v>
      </c>
      <c r="Q326" t="s">
        <v>57</v>
      </c>
      <c r="R326" t="s">
        <v>902</v>
      </c>
      <c r="S326">
        <v>3000</v>
      </c>
      <c r="T326" t="s">
        <v>44</v>
      </c>
      <c r="U326">
        <v>3631</v>
      </c>
      <c r="V326" t="s">
        <v>387</v>
      </c>
      <c r="W326">
        <v>0</v>
      </c>
      <c r="X326" t="s">
        <v>46</v>
      </c>
      <c r="Y326" s="1">
        <v>4866666.55</v>
      </c>
      <c r="Z326" s="1">
        <v>4866666.55</v>
      </c>
      <c r="AA326" s="1">
        <v>3649999.82</v>
      </c>
      <c r="AB326" s="1">
        <v>3649999.82</v>
      </c>
      <c r="AC326" s="1">
        <v>2027777.75</v>
      </c>
      <c r="AD326" s="1">
        <v>2027777.75</v>
      </c>
      <c r="AE326" s="1">
        <v>2027777.75</v>
      </c>
      <c r="AF326" s="32">
        <f t="shared" si="47"/>
        <v>1216666.73</v>
      </c>
      <c r="AG326" s="1">
        <v>0</v>
      </c>
      <c r="AH326" s="1">
        <v>0</v>
      </c>
      <c r="AI326" s="1">
        <v>0</v>
      </c>
      <c r="AJ326" s="1">
        <v>0</v>
      </c>
      <c r="AK326" s="1">
        <v>0</v>
      </c>
      <c r="AL326" s="1">
        <v>4866666.55</v>
      </c>
      <c r="AM326" s="1">
        <f t="shared" si="48"/>
        <v>0</v>
      </c>
      <c r="AN326" s="1"/>
      <c r="AO326" s="1">
        <v>0</v>
      </c>
      <c r="AP326" s="1"/>
      <c r="AQ326" s="1"/>
      <c r="AR326" s="1">
        <f t="shared" si="50"/>
        <v>0</v>
      </c>
      <c r="AS326" s="1">
        <f t="shared" si="51"/>
        <v>4866666.55</v>
      </c>
      <c r="AT326" s="39">
        <f t="shared" si="52"/>
        <v>1216666.73</v>
      </c>
      <c r="AU326" s="39"/>
      <c r="AV326" s="39">
        <f t="shared" si="53"/>
        <v>4866666.55</v>
      </c>
      <c r="AW326" s="8" t="s">
        <v>604</v>
      </c>
      <c r="AX326" t="s">
        <v>604</v>
      </c>
    </row>
    <row r="327" spans="1:50" x14ac:dyDescent="0.25">
      <c r="A327" t="str">
        <f t="shared" si="49"/>
        <v>1.1-00-2401_2464004_2436510</v>
      </c>
      <c r="B327" t="s">
        <v>148</v>
      </c>
      <c r="C327" t="s">
        <v>149</v>
      </c>
      <c r="D327" t="s">
        <v>34</v>
      </c>
      <c r="E327" t="s">
        <v>906</v>
      </c>
      <c r="F327" t="s">
        <v>909</v>
      </c>
      <c r="G327" t="s">
        <v>35</v>
      </c>
      <c r="H327" t="s">
        <v>51</v>
      </c>
      <c r="I327" t="s">
        <v>52</v>
      </c>
      <c r="J327" t="s">
        <v>351</v>
      </c>
      <c r="K327" t="s">
        <v>352</v>
      </c>
      <c r="L327">
        <v>6</v>
      </c>
      <c r="M327" t="s">
        <v>40</v>
      </c>
      <c r="N327">
        <v>4</v>
      </c>
      <c r="O327" t="s">
        <v>373</v>
      </c>
      <c r="P327" t="s">
        <v>374</v>
      </c>
      <c r="Q327" t="s">
        <v>375</v>
      </c>
      <c r="R327" t="s">
        <v>902</v>
      </c>
      <c r="S327">
        <v>3000</v>
      </c>
      <c r="T327" t="s">
        <v>44</v>
      </c>
      <c r="U327">
        <v>3651</v>
      </c>
      <c r="V327" t="s">
        <v>378</v>
      </c>
      <c r="W327">
        <v>0</v>
      </c>
      <c r="X327" t="s">
        <v>46</v>
      </c>
      <c r="Y327" s="1">
        <v>4728216</v>
      </c>
      <c r="Z327" s="1">
        <v>3000000</v>
      </c>
      <c r="AA327" s="1">
        <v>2336400</v>
      </c>
      <c r="AB327" s="1">
        <v>2336400</v>
      </c>
      <c r="AC327" s="1">
        <v>1298000</v>
      </c>
      <c r="AD327" s="1">
        <v>1298000</v>
      </c>
      <c r="AE327" s="1">
        <v>1298000</v>
      </c>
      <c r="AF327" s="32">
        <f t="shared" si="47"/>
        <v>2391816</v>
      </c>
      <c r="AG327" s="1">
        <v>0</v>
      </c>
      <c r="AH327" s="1">
        <v>1728216</v>
      </c>
      <c r="AI327" s="1">
        <v>0</v>
      </c>
      <c r="AJ327" s="1">
        <v>0</v>
      </c>
      <c r="AK327" s="1">
        <v>1728216</v>
      </c>
      <c r="AL327" s="1">
        <v>4728216</v>
      </c>
      <c r="AM327" s="1">
        <f t="shared" si="48"/>
        <v>0</v>
      </c>
      <c r="AN327" s="1"/>
      <c r="AO327" s="1">
        <v>0</v>
      </c>
      <c r="AP327" s="1"/>
      <c r="AQ327" s="1"/>
      <c r="AR327" s="1">
        <f t="shared" si="50"/>
        <v>0</v>
      </c>
      <c r="AS327" s="1">
        <f t="shared" si="51"/>
        <v>4728216</v>
      </c>
      <c r="AT327" s="39">
        <f t="shared" si="52"/>
        <v>2391816</v>
      </c>
      <c r="AU327" s="39"/>
      <c r="AV327" s="39">
        <f t="shared" si="53"/>
        <v>4728216</v>
      </c>
      <c r="AW327" s="8" t="s">
        <v>604</v>
      </c>
      <c r="AX327" t="s">
        <v>841</v>
      </c>
    </row>
    <row r="328" spans="1:50" x14ac:dyDescent="0.25">
      <c r="A328" t="str">
        <f t="shared" si="49"/>
        <v>1.1-00-2401_2464004_2436610</v>
      </c>
      <c r="B328" t="s">
        <v>148</v>
      </c>
      <c r="C328" t="s">
        <v>149</v>
      </c>
      <c r="D328" t="s">
        <v>34</v>
      </c>
      <c r="E328" t="s">
        <v>906</v>
      </c>
      <c r="F328" t="s">
        <v>909</v>
      </c>
      <c r="G328" t="s">
        <v>35</v>
      </c>
      <c r="H328" t="s">
        <v>51</v>
      </c>
      <c r="I328" t="s">
        <v>52</v>
      </c>
      <c r="J328" t="s">
        <v>351</v>
      </c>
      <c r="K328" t="s">
        <v>352</v>
      </c>
      <c r="L328">
        <v>6</v>
      </c>
      <c r="M328" t="s">
        <v>40</v>
      </c>
      <c r="N328">
        <v>4</v>
      </c>
      <c r="O328" t="s">
        <v>373</v>
      </c>
      <c r="P328" t="s">
        <v>374</v>
      </c>
      <c r="Q328" t="s">
        <v>375</v>
      </c>
      <c r="R328" t="s">
        <v>902</v>
      </c>
      <c r="S328">
        <v>3000</v>
      </c>
      <c r="T328" t="s">
        <v>44</v>
      </c>
      <c r="U328">
        <v>3661</v>
      </c>
      <c r="V328" t="s">
        <v>379</v>
      </c>
      <c r="W328">
        <v>0</v>
      </c>
      <c r="X328" t="s">
        <v>46</v>
      </c>
      <c r="Y328" s="1">
        <v>8995784</v>
      </c>
      <c r="Z328" s="1">
        <v>7000000</v>
      </c>
      <c r="AA328" s="1">
        <v>5421165.9800000004</v>
      </c>
      <c r="AB328" s="1">
        <v>5421165.9800000004</v>
      </c>
      <c r="AC328" s="1">
        <v>2845092.2</v>
      </c>
      <c r="AD328" s="1">
        <v>2845092.2</v>
      </c>
      <c r="AE328" s="1">
        <v>2845092.2</v>
      </c>
      <c r="AF328" s="32">
        <f t="shared" ref="AF328:AF359" si="54">Y328-AA328</f>
        <v>3574618.0199999996</v>
      </c>
      <c r="AG328" s="1">
        <v>0</v>
      </c>
      <c r="AH328" s="1">
        <v>1995784</v>
      </c>
      <c r="AI328" s="1">
        <v>0</v>
      </c>
      <c r="AJ328" s="1">
        <v>0</v>
      </c>
      <c r="AK328" s="1">
        <v>1995784</v>
      </c>
      <c r="AL328" s="1">
        <v>8995784</v>
      </c>
      <c r="AM328" s="1">
        <f t="shared" si="48"/>
        <v>0</v>
      </c>
      <c r="AN328" s="1"/>
      <c r="AO328" s="1">
        <v>0</v>
      </c>
      <c r="AP328" s="1"/>
      <c r="AQ328" s="1"/>
      <c r="AR328" s="1">
        <f t="shared" si="50"/>
        <v>0</v>
      </c>
      <c r="AS328" s="1">
        <f t="shared" si="51"/>
        <v>8995784</v>
      </c>
      <c r="AT328" s="39">
        <f t="shared" si="52"/>
        <v>3574618.0199999996</v>
      </c>
      <c r="AU328" s="39"/>
      <c r="AV328" s="39">
        <f t="shared" si="53"/>
        <v>8995784</v>
      </c>
      <c r="AW328" s="8" t="s">
        <v>604</v>
      </c>
      <c r="AX328" t="s">
        <v>841</v>
      </c>
    </row>
    <row r="329" spans="1:50" x14ac:dyDescent="0.25">
      <c r="A329" t="str">
        <f t="shared" si="49"/>
        <v>1.1-00-2402_2417007_2437110</v>
      </c>
      <c r="B329" t="s">
        <v>148</v>
      </c>
      <c r="C329" t="s">
        <v>149</v>
      </c>
      <c r="D329" t="s">
        <v>34</v>
      </c>
      <c r="E329" t="s">
        <v>906</v>
      </c>
      <c r="F329" t="s">
        <v>909</v>
      </c>
      <c r="G329" t="s">
        <v>35</v>
      </c>
      <c r="H329" t="s">
        <v>307</v>
      </c>
      <c r="I329" t="s">
        <v>308</v>
      </c>
      <c r="J329" t="s">
        <v>85</v>
      </c>
      <c r="K329" t="s">
        <v>86</v>
      </c>
      <c r="L329">
        <v>1</v>
      </c>
      <c r="M329" t="s">
        <v>190</v>
      </c>
      <c r="N329">
        <v>7</v>
      </c>
      <c r="O329" t="s">
        <v>401</v>
      </c>
      <c r="P329" t="s">
        <v>315</v>
      </c>
      <c r="Q329" t="s">
        <v>316</v>
      </c>
      <c r="R329" t="s">
        <v>902</v>
      </c>
      <c r="S329">
        <v>3000</v>
      </c>
      <c r="T329" t="s">
        <v>44</v>
      </c>
      <c r="U329">
        <v>3711</v>
      </c>
      <c r="V329" t="s">
        <v>330</v>
      </c>
      <c r="W329">
        <v>0</v>
      </c>
      <c r="X329" t="s">
        <v>46</v>
      </c>
      <c r="Y329" s="1">
        <v>3700</v>
      </c>
      <c r="Z329" s="1">
        <v>0</v>
      </c>
      <c r="AA329" s="1">
        <v>0</v>
      </c>
      <c r="AB329" s="1">
        <v>0</v>
      </c>
      <c r="AC329" s="1">
        <v>0</v>
      </c>
      <c r="AD329" s="1">
        <v>0</v>
      </c>
      <c r="AE329" s="1">
        <v>0</v>
      </c>
      <c r="AF329" s="32">
        <f t="shared" si="54"/>
        <v>3700</v>
      </c>
      <c r="AG329" s="1">
        <v>0</v>
      </c>
      <c r="AH329" s="1">
        <v>0</v>
      </c>
      <c r="AI329" s="1">
        <v>0</v>
      </c>
      <c r="AJ329" s="1">
        <v>0</v>
      </c>
      <c r="AK329" s="1">
        <v>0</v>
      </c>
      <c r="AL329" s="1">
        <v>0</v>
      </c>
      <c r="AM329" s="1">
        <f t="shared" si="48"/>
        <v>-3700</v>
      </c>
      <c r="AN329" s="1"/>
      <c r="AO329" s="1">
        <v>0</v>
      </c>
      <c r="AP329" s="1"/>
      <c r="AQ329" s="1"/>
      <c r="AR329" s="1">
        <f t="shared" si="50"/>
        <v>0</v>
      </c>
      <c r="AS329" s="1">
        <f t="shared" si="51"/>
        <v>3700</v>
      </c>
      <c r="AT329" s="39">
        <f t="shared" si="52"/>
        <v>3700</v>
      </c>
      <c r="AU329" s="39"/>
      <c r="AV329" s="39">
        <f t="shared" si="53"/>
        <v>3700</v>
      </c>
      <c r="AW329" s="8" t="s">
        <v>604</v>
      </c>
    </row>
    <row r="330" spans="1:50" x14ac:dyDescent="0.25">
      <c r="A330" t="str">
        <f t="shared" si="49"/>
        <v>1.1-00-2401_2463003_2437110</v>
      </c>
      <c r="B330" t="s">
        <v>148</v>
      </c>
      <c r="C330" t="s">
        <v>149</v>
      </c>
      <c r="D330" t="s">
        <v>34</v>
      </c>
      <c r="E330" t="s">
        <v>906</v>
      </c>
      <c r="F330" t="s">
        <v>909</v>
      </c>
      <c r="G330" t="s">
        <v>35</v>
      </c>
      <c r="H330" t="s">
        <v>51</v>
      </c>
      <c r="I330" t="s">
        <v>52</v>
      </c>
      <c r="J330" t="s">
        <v>351</v>
      </c>
      <c r="K330" t="s">
        <v>352</v>
      </c>
      <c r="L330">
        <v>6</v>
      </c>
      <c r="M330" t="s">
        <v>40</v>
      </c>
      <c r="N330">
        <v>3</v>
      </c>
      <c r="O330" t="s">
        <v>369</v>
      </c>
      <c r="P330" t="s">
        <v>370</v>
      </c>
      <c r="Q330" t="s">
        <v>371</v>
      </c>
      <c r="R330" t="s">
        <v>902</v>
      </c>
      <c r="S330">
        <v>3000</v>
      </c>
      <c r="T330" t="s">
        <v>44</v>
      </c>
      <c r="U330">
        <v>3711</v>
      </c>
      <c r="V330" t="s">
        <v>330</v>
      </c>
      <c r="W330">
        <v>0</v>
      </c>
      <c r="X330" t="s">
        <v>46</v>
      </c>
      <c r="Y330" s="1">
        <v>14707.69</v>
      </c>
      <c r="Z330" s="1">
        <v>14707.69</v>
      </c>
      <c r="AA330" s="1">
        <v>0</v>
      </c>
      <c r="AB330" s="1">
        <v>0</v>
      </c>
      <c r="AC330" s="1">
        <v>0</v>
      </c>
      <c r="AD330" s="1">
        <v>0</v>
      </c>
      <c r="AE330" s="1">
        <v>0</v>
      </c>
      <c r="AF330" s="32">
        <f t="shared" si="54"/>
        <v>14707.69</v>
      </c>
      <c r="AG330" s="1">
        <v>0</v>
      </c>
      <c r="AH330" s="1">
        <v>0</v>
      </c>
      <c r="AI330" s="1">
        <v>0</v>
      </c>
      <c r="AJ330" s="1">
        <v>0</v>
      </c>
      <c r="AK330" s="1">
        <v>0</v>
      </c>
      <c r="AL330" s="1">
        <v>14707.68</v>
      </c>
      <c r="AM330" s="1">
        <f t="shared" si="48"/>
        <v>-1.0000000000218279E-2</v>
      </c>
      <c r="AN330" s="1"/>
      <c r="AO330" s="1">
        <v>0</v>
      </c>
      <c r="AP330" s="1"/>
      <c r="AQ330" s="1"/>
      <c r="AR330" s="1">
        <f t="shared" si="50"/>
        <v>0</v>
      </c>
      <c r="AS330" s="1">
        <f t="shared" si="51"/>
        <v>14707.69</v>
      </c>
      <c r="AT330" s="39">
        <f t="shared" si="52"/>
        <v>14707.69</v>
      </c>
      <c r="AU330" s="39"/>
      <c r="AV330" s="39">
        <f t="shared" si="53"/>
        <v>14707.69</v>
      </c>
      <c r="AW330" s="8" t="s">
        <v>616</v>
      </c>
      <c r="AX330" t="s">
        <v>604</v>
      </c>
    </row>
    <row r="331" spans="1:50" x14ac:dyDescent="0.25">
      <c r="A331" t="str">
        <f t="shared" si="49"/>
        <v>1.1-00-2404_24618012_2437110</v>
      </c>
      <c r="B331" t="s">
        <v>148</v>
      </c>
      <c r="C331" t="s">
        <v>149</v>
      </c>
      <c r="D331" t="s">
        <v>34</v>
      </c>
      <c r="E331" t="s">
        <v>906</v>
      </c>
      <c r="F331" t="s">
        <v>909</v>
      </c>
      <c r="G331" t="s">
        <v>35</v>
      </c>
      <c r="H331" t="s">
        <v>36</v>
      </c>
      <c r="I331" t="s">
        <v>37</v>
      </c>
      <c r="J331" t="s">
        <v>38</v>
      </c>
      <c r="K331" t="s">
        <v>39</v>
      </c>
      <c r="L331">
        <v>6</v>
      </c>
      <c r="M331" t="s">
        <v>40</v>
      </c>
      <c r="N331">
        <v>18</v>
      </c>
      <c r="O331" t="s">
        <v>319</v>
      </c>
      <c r="P331" t="s">
        <v>320</v>
      </c>
      <c r="Q331" t="s">
        <v>321</v>
      </c>
      <c r="R331" t="s">
        <v>902</v>
      </c>
      <c r="S331">
        <v>3000</v>
      </c>
      <c r="T331" t="s">
        <v>44</v>
      </c>
      <c r="U331">
        <v>3711</v>
      </c>
      <c r="V331" t="s">
        <v>330</v>
      </c>
      <c r="W331">
        <v>0</v>
      </c>
      <c r="X331" t="s">
        <v>46</v>
      </c>
      <c r="Y331" s="1">
        <v>8960</v>
      </c>
      <c r="Z331" s="1">
        <v>8960</v>
      </c>
      <c r="AA331" s="1">
        <v>0</v>
      </c>
      <c r="AB331" s="1">
        <v>0</v>
      </c>
      <c r="AC331" s="1">
        <v>0</v>
      </c>
      <c r="AD331" s="1">
        <v>0</v>
      </c>
      <c r="AE331" s="1">
        <v>0</v>
      </c>
      <c r="AF331" s="32">
        <f t="shared" si="54"/>
        <v>8960</v>
      </c>
      <c r="AG331" s="1">
        <v>0</v>
      </c>
      <c r="AH331" s="1">
        <v>0</v>
      </c>
      <c r="AI331" s="1">
        <v>0</v>
      </c>
      <c r="AJ331" s="1">
        <v>0</v>
      </c>
      <c r="AK331" s="1">
        <v>0</v>
      </c>
      <c r="AL331" s="1">
        <v>8960</v>
      </c>
      <c r="AM331" s="1">
        <f t="shared" si="48"/>
        <v>0</v>
      </c>
      <c r="AN331" s="1"/>
      <c r="AO331" s="1">
        <v>0</v>
      </c>
      <c r="AP331" s="1"/>
      <c r="AQ331" s="1"/>
      <c r="AR331" s="1">
        <f t="shared" si="50"/>
        <v>0</v>
      </c>
      <c r="AS331" s="1">
        <f t="shared" si="51"/>
        <v>8960</v>
      </c>
      <c r="AT331" s="39">
        <f t="shared" si="52"/>
        <v>8960</v>
      </c>
      <c r="AU331" s="39"/>
      <c r="AV331" s="39">
        <f t="shared" si="53"/>
        <v>8960</v>
      </c>
      <c r="AW331" s="8" t="s">
        <v>604</v>
      </c>
      <c r="AX331" t="s">
        <v>604</v>
      </c>
    </row>
    <row r="332" spans="1:50" x14ac:dyDescent="0.25">
      <c r="A332" t="str">
        <f t="shared" si="49"/>
        <v>1.1-00-2408_24741025_2437110</v>
      </c>
      <c r="B332" t="s">
        <v>148</v>
      </c>
      <c r="C332" t="s">
        <v>149</v>
      </c>
      <c r="D332" t="s">
        <v>109</v>
      </c>
      <c r="E332" t="s">
        <v>906</v>
      </c>
      <c r="F332" t="s">
        <v>910</v>
      </c>
      <c r="G332" t="s">
        <v>110</v>
      </c>
      <c r="H332" t="s">
        <v>111</v>
      </c>
      <c r="I332" t="s">
        <v>112</v>
      </c>
      <c r="J332" t="s">
        <v>113</v>
      </c>
      <c r="K332" t="s">
        <v>114</v>
      </c>
      <c r="L332">
        <v>7</v>
      </c>
      <c r="M332" t="s">
        <v>115</v>
      </c>
      <c r="N332">
        <v>41</v>
      </c>
      <c r="O332" t="s">
        <v>120</v>
      </c>
      <c r="P332" t="s">
        <v>117</v>
      </c>
      <c r="Q332" t="s">
        <v>118</v>
      </c>
      <c r="R332" t="s">
        <v>902</v>
      </c>
      <c r="S332">
        <v>3000</v>
      </c>
      <c r="T332" t="s">
        <v>44</v>
      </c>
      <c r="U332">
        <v>3711</v>
      </c>
      <c r="V332" s="14" t="s">
        <v>330</v>
      </c>
      <c r="W332">
        <v>0</v>
      </c>
      <c r="X332" t="s">
        <v>46</v>
      </c>
      <c r="Y332" s="1">
        <v>0</v>
      </c>
      <c r="Z332" s="1">
        <v>0</v>
      </c>
      <c r="AA332" s="1">
        <v>0</v>
      </c>
      <c r="AB332" s="1">
        <v>0</v>
      </c>
      <c r="AC332" s="1">
        <v>0</v>
      </c>
      <c r="AD332" s="1">
        <v>0</v>
      </c>
      <c r="AE332" s="1">
        <v>0</v>
      </c>
      <c r="AF332" s="32">
        <f t="shared" si="54"/>
        <v>0</v>
      </c>
      <c r="AG332" s="1">
        <v>0</v>
      </c>
      <c r="AH332" s="1">
        <v>0</v>
      </c>
      <c r="AI332" s="1">
        <v>0</v>
      </c>
      <c r="AJ332" s="1">
        <v>0</v>
      </c>
      <c r="AK332" s="1">
        <v>0</v>
      </c>
      <c r="AL332" s="1">
        <v>0</v>
      </c>
      <c r="AM332" s="1">
        <f t="shared" si="48"/>
        <v>0</v>
      </c>
      <c r="AN332" s="1"/>
      <c r="AO332" s="1">
        <v>0</v>
      </c>
      <c r="AP332" s="1">
        <v>35000</v>
      </c>
      <c r="AQ332" s="1"/>
      <c r="AR332" s="1">
        <f t="shared" si="50"/>
        <v>35000</v>
      </c>
      <c r="AS332" s="1">
        <f t="shared" si="51"/>
        <v>35000</v>
      </c>
      <c r="AT332" s="39">
        <f t="shared" si="52"/>
        <v>35000</v>
      </c>
      <c r="AU332" s="39"/>
      <c r="AV332" s="39">
        <f t="shared" si="53"/>
        <v>35000</v>
      </c>
      <c r="AW332" s="8"/>
    </row>
    <row r="333" spans="1:50" x14ac:dyDescent="0.25">
      <c r="A333" t="str">
        <f t="shared" si="49"/>
        <v>1.1-00-2408_24740025_2437210</v>
      </c>
      <c r="B333" t="s">
        <v>148</v>
      </c>
      <c r="C333" t="s">
        <v>149</v>
      </c>
      <c r="D333" t="s">
        <v>109</v>
      </c>
      <c r="E333" t="s">
        <v>906</v>
      </c>
      <c r="F333" t="s">
        <v>910</v>
      </c>
      <c r="G333" t="s">
        <v>110</v>
      </c>
      <c r="H333" t="s">
        <v>111</v>
      </c>
      <c r="I333" t="s">
        <v>112</v>
      </c>
      <c r="J333" t="s">
        <v>113</v>
      </c>
      <c r="K333" t="s">
        <v>114</v>
      </c>
      <c r="L333">
        <v>7</v>
      </c>
      <c r="M333" t="s">
        <v>115</v>
      </c>
      <c r="N333">
        <v>40</v>
      </c>
      <c r="O333" t="s">
        <v>116</v>
      </c>
      <c r="P333" t="s">
        <v>117</v>
      </c>
      <c r="Q333" t="s">
        <v>118</v>
      </c>
      <c r="R333" t="s">
        <v>902</v>
      </c>
      <c r="S333">
        <v>3000</v>
      </c>
      <c r="T333" t="s">
        <v>44</v>
      </c>
      <c r="U333">
        <v>3721</v>
      </c>
      <c r="V333" t="s">
        <v>331</v>
      </c>
      <c r="W333">
        <v>0</v>
      </c>
      <c r="X333" t="s">
        <v>46</v>
      </c>
      <c r="Y333" s="1">
        <v>0</v>
      </c>
      <c r="Z333" s="1">
        <v>0</v>
      </c>
      <c r="AA333" s="1">
        <v>0</v>
      </c>
      <c r="AB333" s="1">
        <v>0</v>
      </c>
      <c r="AC333" s="1">
        <v>0</v>
      </c>
      <c r="AD333" s="1">
        <v>0</v>
      </c>
      <c r="AE333" s="1">
        <v>0</v>
      </c>
      <c r="AF333" s="1">
        <f t="shared" si="54"/>
        <v>0</v>
      </c>
      <c r="AG333" s="1">
        <v>0</v>
      </c>
      <c r="AH333" s="1">
        <v>0</v>
      </c>
      <c r="AI333" s="1">
        <v>0</v>
      </c>
      <c r="AJ333" s="1">
        <v>0</v>
      </c>
      <c r="AK333" s="1">
        <v>0</v>
      </c>
      <c r="AL333" s="1">
        <v>0</v>
      </c>
      <c r="AM333" s="1">
        <f t="shared" si="48"/>
        <v>0</v>
      </c>
      <c r="AO333" s="1">
        <v>0</v>
      </c>
      <c r="AP333" s="1">
        <v>15000</v>
      </c>
      <c r="AR333" s="1">
        <f t="shared" si="50"/>
        <v>15000</v>
      </c>
      <c r="AT333" s="39">
        <f t="shared" si="52"/>
        <v>0</v>
      </c>
      <c r="AU333" s="39"/>
      <c r="AV333" s="39">
        <f t="shared" si="53"/>
        <v>0</v>
      </c>
      <c r="AW333" s="8" t="s">
        <v>604</v>
      </c>
    </row>
    <row r="334" spans="1:50" x14ac:dyDescent="0.25">
      <c r="A334" t="str">
        <f t="shared" si="49"/>
        <v>1.1-00-2404_24618012_2437210</v>
      </c>
      <c r="B334" t="s">
        <v>148</v>
      </c>
      <c r="C334" t="s">
        <v>149</v>
      </c>
      <c r="D334" t="s">
        <v>34</v>
      </c>
      <c r="E334" t="s">
        <v>906</v>
      </c>
      <c r="F334" t="s">
        <v>909</v>
      </c>
      <c r="G334" t="s">
        <v>35</v>
      </c>
      <c r="H334" t="s">
        <v>36</v>
      </c>
      <c r="I334" t="s">
        <v>37</v>
      </c>
      <c r="J334" t="s">
        <v>38</v>
      </c>
      <c r="K334" t="s">
        <v>39</v>
      </c>
      <c r="L334">
        <v>6</v>
      </c>
      <c r="M334" t="s">
        <v>40</v>
      </c>
      <c r="N334">
        <v>18</v>
      </c>
      <c r="O334" t="s">
        <v>319</v>
      </c>
      <c r="P334" t="s">
        <v>320</v>
      </c>
      <c r="Q334" t="s">
        <v>321</v>
      </c>
      <c r="R334" t="s">
        <v>902</v>
      </c>
      <c r="S334">
        <v>3000</v>
      </c>
      <c r="T334" t="s">
        <v>44</v>
      </c>
      <c r="U334">
        <v>3721</v>
      </c>
      <c r="V334" t="s">
        <v>331</v>
      </c>
      <c r="W334">
        <v>0</v>
      </c>
      <c r="X334" t="s">
        <v>46</v>
      </c>
      <c r="Y334" s="1">
        <v>2480</v>
      </c>
      <c r="Z334" s="1">
        <v>2480</v>
      </c>
      <c r="AA334" s="1">
        <v>0</v>
      </c>
      <c r="AB334" s="1">
        <v>0</v>
      </c>
      <c r="AC334" s="1">
        <v>0</v>
      </c>
      <c r="AD334" s="1">
        <v>0</v>
      </c>
      <c r="AE334" s="1">
        <v>0</v>
      </c>
      <c r="AF334" s="32">
        <f t="shared" si="54"/>
        <v>2480</v>
      </c>
      <c r="AG334" s="1">
        <v>0</v>
      </c>
      <c r="AH334" s="1">
        <v>0</v>
      </c>
      <c r="AI334" s="1">
        <v>0</v>
      </c>
      <c r="AJ334" s="1">
        <v>0</v>
      </c>
      <c r="AK334" s="1">
        <v>0</v>
      </c>
      <c r="AL334" s="1">
        <v>2480</v>
      </c>
      <c r="AM334" s="1">
        <f t="shared" si="48"/>
        <v>0</v>
      </c>
      <c r="AN334" s="1"/>
      <c r="AO334" s="1">
        <v>0</v>
      </c>
      <c r="AP334" s="1"/>
      <c r="AQ334" s="1"/>
      <c r="AR334" s="1">
        <f t="shared" si="50"/>
        <v>0</v>
      </c>
      <c r="AS334" s="1">
        <f t="shared" ref="AS334:AS365" si="55">Y334+AR334</f>
        <v>2480</v>
      </c>
      <c r="AT334" s="39">
        <f t="shared" si="52"/>
        <v>2480</v>
      </c>
      <c r="AU334" s="39"/>
      <c r="AV334" s="39">
        <f t="shared" si="53"/>
        <v>2480</v>
      </c>
      <c r="AW334" s="8" t="s">
        <v>604</v>
      </c>
      <c r="AX334" t="s">
        <v>604</v>
      </c>
    </row>
    <row r="335" spans="1:50" x14ac:dyDescent="0.25">
      <c r="A335" t="str">
        <f t="shared" si="49"/>
        <v>1.1-00-2417_24456037_2437210</v>
      </c>
      <c r="B335" t="s">
        <v>148</v>
      </c>
      <c r="C335" t="s">
        <v>149</v>
      </c>
      <c r="D335" t="s">
        <v>414</v>
      </c>
      <c r="E335" t="s">
        <v>907</v>
      </c>
      <c r="F335" t="s">
        <v>911</v>
      </c>
      <c r="G335" t="s">
        <v>415</v>
      </c>
      <c r="H335" t="s">
        <v>111</v>
      </c>
      <c r="I335" t="s">
        <v>112</v>
      </c>
      <c r="J335" t="s">
        <v>416</v>
      </c>
      <c r="K335" t="s">
        <v>417</v>
      </c>
      <c r="L335">
        <v>4</v>
      </c>
      <c r="M335" t="s">
        <v>291</v>
      </c>
      <c r="N335">
        <v>56</v>
      </c>
      <c r="O335" t="s">
        <v>418</v>
      </c>
      <c r="P335" t="s">
        <v>419</v>
      </c>
      <c r="Q335" t="s">
        <v>420</v>
      </c>
      <c r="R335" t="s">
        <v>902</v>
      </c>
      <c r="S335">
        <v>3000</v>
      </c>
      <c r="T335" t="s">
        <v>44</v>
      </c>
      <c r="U335">
        <v>3721</v>
      </c>
      <c r="V335" t="s">
        <v>331</v>
      </c>
      <c r="W335">
        <v>0</v>
      </c>
      <c r="X335" t="s">
        <v>46</v>
      </c>
      <c r="Y335" s="1">
        <v>3000</v>
      </c>
      <c r="Z335" s="1">
        <v>0</v>
      </c>
      <c r="AA335" s="1">
        <v>3000</v>
      </c>
      <c r="AB335" s="1">
        <v>3000</v>
      </c>
      <c r="AC335" s="1">
        <v>0</v>
      </c>
      <c r="AD335" s="1">
        <v>0</v>
      </c>
      <c r="AE335" s="1">
        <v>0</v>
      </c>
      <c r="AF335" s="32">
        <f t="shared" si="54"/>
        <v>0</v>
      </c>
      <c r="AG335" s="1">
        <v>0</v>
      </c>
      <c r="AH335" s="1">
        <v>3000</v>
      </c>
      <c r="AI335" s="1">
        <v>0</v>
      </c>
      <c r="AJ335" s="1">
        <v>0</v>
      </c>
      <c r="AK335" s="1">
        <v>3000</v>
      </c>
      <c r="AL335" s="1">
        <v>0</v>
      </c>
      <c r="AM335" s="1">
        <f t="shared" si="48"/>
        <v>-3000</v>
      </c>
      <c r="AN335" s="1"/>
      <c r="AO335" s="1">
        <v>0</v>
      </c>
      <c r="AP335" s="1"/>
      <c r="AQ335" s="1"/>
      <c r="AR335" s="1">
        <f t="shared" si="50"/>
        <v>0</v>
      </c>
      <c r="AS335" s="1">
        <f t="shared" si="55"/>
        <v>3000</v>
      </c>
      <c r="AT335" s="39">
        <f t="shared" si="52"/>
        <v>0</v>
      </c>
      <c r="AU335" s="39"/>
      <c r="AV335" s="39">
        <f t="shared" si="53"/>
        <v>3000</v>
      </c>
      <c r="AW335" s="8" t="s">
        <v>604</v>
      </c>
      <c r="AX335" t="s">
        <v>604</v>
      </c>
    </row>
    <row r="336" spans="1:50" x14ac:dyDescent="0.25">
      <c r="A336" t="str">
        <f t="shared" si="49"/>
        <v>1.1-00-2402_2417007_2437510</v>
      </c>
      <c r="B336" t="s">
        <v>148</v>
      </c>
      <c r="C336" t="s">
        <v>149</v>
      </c>
      <c r="D336" t="s">
        <v>34</v>
      </c>
      <c r="E336" t="s">
        <v>906</v>
      </c>
      <c r="F336" t="s">
        <v>909</v>
      </c>
      <c r="G336" t="s">
        <v>35</v>
      </c>
      <c r="H336" t="s">
        <v>307</v>
      </c>
      <c r="I336" t="s">
        <v>308</v>
      </c>
      <c r="J336" t="s">
        <v>85</v>
      </c>
      <c r="K336" t="s">
        <v>86</v>
      </c>
      <c r="L336">
        <v>1</v>
      </c>
      <c r="M336" t="s">
        <v>190</v>
      </c>
      <c r="N336">
        <v>7</v>
      </c>
      <c r="O336" t="s">
        <v>401</v>
      </c>
      <c r="P336" t="s">
        <v>315</v>
      </c>
      <c r="Q336" t="s">
        <v>316</v>
      </c>
      <c r="R336" t="s">
        <v>902</v>
      </c>
      <c r="S336">
        <v>3000</v>
      </c>
      <c r="T336" t="s">
        <v>44</v>
      </c>
      <c r="U336">
        <v>3751</v>
      </c>
      <c r="V336" t="s">
        <v>372</v>
      </c>
      <c r="W336">
        <v>0</v>
      </c>
      <c r="X336" t="s">
        <v>46</v>
      </c>
      <c r="Y336" s="1">
        <v>3300</v>
      </c>
      <c r="Z336" s="1">
        <v>0</v>
      </c>
      <c r="AA336" s="1">
        <v>0</v>
      </c>
      <c r="AB336" s="1">
        <v>0</v>
      </c>
      <c r="AC336" s="1">
        <v>0</v>
      </c>
      <c r="AD336" s="1">
        <v>0</v>
      </c>
      <c r="AE336" s="1">
        <v>0</v>
      </c>
      <c r="AF336" s="32">
        <f t="shared" si="54"/>
        <v>3300</v>
      </c>
      <c r="AG336" s="1">
        <v>0</v>
      </c>
      <c r="AH336" s="1">
        <v>0</v>
      </c>
      <c r="AI336" s="1">
        <v>0</v>
      </c>
      <c r="AJ336" s="1">
        <v>0</v>
      </c>
      <c r="AK336" s="1">
        <v>0</v>
      </c>
      <c r="AL336" s="1">
        <v>0</v>
      </c>
      <c r="AM336" s="1">
        <f t="shared" si="48"/>
        <v>-3300</v>
      </c>
      <c r="AN336" s="1"/>
      <c r="AO336" s="1">
        <v>0</v>
      </c>
      <c r="AP336" s="1"/>
      <c r="AQ336" s="1"/>
      <c r="AR336" s="1">
        <f t="shared" si="50"/>
        <v>0</v>
      </c>
      <c r="AS336" s="1">
        <f t="shared" si="55"/>
        <v>3300</v>
      </c>
      <c r="AT336" s="39">
        <f t="shared" si="52"/>
        <v>3300</v>
      </c>
      <c r="AU336" s="39"/>
      <c r="AV336" s="39">
        <f t="shared" si="53"/>
        <v>3300</v>
      </c>
      <c r="AW336" s="8" t="s">
        <v>604</v>
      </c>
    </row>
    <row r="337" spans="1:50" x14ac:dyDescent="0.25">
      <c r="A337" t="str">
        <f t="shared" si="49"/>
        <v>1.1-00-2401_2463003_2437510</v>
      </c>
      <c r="B337" t="s">
        <v>148</v>
      </c>
      <c r="C337" t="s">
        <v>149</v>
      </c>
      <c r="D337" t="s">
        <v>34</v>
      </c>
      <c r="E337" t="s">
        <v>906</v>
      </c>
      <c r="F337" t="s">
        <v>909</v>
      </c>
      <c r="G337" t="s">
        <v>35</v>
      </c>
      <c r="H337" t="s">
        <v>51</v>
      </c>
      <c r="I337" t="s">
        <v>52</v>
      </c>
      <c r="J337" t="s">
        <v>351</v>
      </c>
      <c r="K337" t="s">
        <v>352</v>
      </c>
      <c r="L337">
        <v>6</v>
      </c>
      <c r="M337" t="s">
        <v>40</v>
      </c>
      <c r="N337">
        <v>3</v>
      </c>
      <c r="O337" t="s">
        <v>369</v>
      </c>
      <c r="P337" t="s">
        <v>370</v>
      </c>
      <c r="Q337" t="s">
        <v>371</v>
      </c>
      <c r="R337" t="s">
        <v>902</v>
      </c>
      <c r="S337">
        <v>3000</v>
      </c>
      <c r="T337" t="s">
        <v>44</v>
      </c>
      <c r="U337">
        <v>3751</v>
      </c>
      <c r="V337" t="s">
        <v>372</v>
      </c>
      <c r="W337">
        <v>0</v>
      </c>
      <c r="X337" t="s">
        <v>46</v>
      </c>
      <c r="Y337" s="1">
        <v>11397.95</v>
      </c>
      <c r="Z337" s="1">
        <v>11397.95</v>
      </c>
      <c r="AA337" s="1">
        <v>0</v>
      </c>
      <c r="AB337" s="1">
        <v>0</v>
      </c>
      <c r="AC337" s="1">
        <v>0</v>
      </c>
      <c r="AD337" s="1">
        <v>0</v>
      </c>
      <c r="AE337" s="1">
        <v>0</v>
      </c>
      <c r="AF337" s="32">
        <f t="shared" si="54"/>
        <v>11397.95</v>
      </c>
      <c r="AG337" s="1">
        <v>0</v>
      </c>
      <c r="AH337" s="1">
        <v>0</v>
      </c>
      <c r="AI337" s="1">
        <v>0</v>
      </c>
      <c r="AJ337" s="1">
        <v>0</v>
      </c>
      <c r="AK337" s="1">
        <v>0</v>
      </c>
      <c r="AL337" s="1">
        <v>11397.95</v>
      </c>
      <c r="AM337" s="1">
        <f t="shared" si="48"/>
        <v>0</v>
      </c>
      <c r="AN337" s="1"/>
      <c r="AO337" s="1">
        <v>0</v>
      </c>
      <c r="AP337" s="1"/>
      <c r="AQ337" s="1"/>
      <c r="AR337" s="1">
        <f t="shared" si="50"/>
        <v>0</v>
      </c>
      <c r="AS337" s="1">
        <f t="shared" si="55"/>
        <v>11397.95</v>
      </c>
      <c r="AT337" s="39">
        <f t="shared" si="52"/>
        <v>11397.95</v>
      </c>
      <c r="AU337" s="39"/>
      <c r="AV337" s="39">
        <f t="shared" si="53"/>
        <v>11397.95</v>
      </c>
      <c r="AW337" s="8" t="s">
        <v>616</v>
      </c>
      <c r="AX337" t="s">
        <v>604</v>
      </c>
    </row>
    <row r="338" spans="1:50" x14ac:dyDescent="0.25">
      <c r="A338" t="str">
        <f t="shared" si="49"/>
        <v>1.1-00-2408_24741025_2437510</v>
      </c>
      <c r="B338" t="s">
        <v>148</v>
      </c>
      <c r="C338" t="s">
        <v>149</v>
      </c>
      <c r="D338" t="s">
        <v>109</v>
      </c>
      <c r="E338" t="s">
        <v>906</v>
      </c>
      <c r="F338" t="s">
        <v>910</v>
      </c>
      <c r="G338" t="s">
        <v>110</v>
      </c>
      <c r="H338" t="s">
        <v>111</v>
      </c>
      <c r="I338" t="s">
        <v>112</v>
      </c>
      <c r="J338" t="s">
        <v>113</v>
      </c>
      <c r="K338" t="s">
        <v>114</v>
      </c>
      <c r="L338">
        <v>7</v>
      </c>
      <c r="M338" t="s">
        <v>115</v>
      </c>
      <c r="N338">
        <v>41</v>
      </c>
      <c r="O338" t="s">
        <v>120</v>
      </c>
      <c r="P338" t="s">
        <v>117</v>
      </c>
      <c r="Q338" t="s">
        <v>118</v>
      </c>
      <c r="R338" t="s">
        <v>902</v>
      </c>
      <c r="S338">
        <v>3000</v>
      </c>
      <c r="T338" t="s">
        <v>44</v>
      </c>
      <c r="U338">
        <v>3751</v>
      </c>
      <c r="V338" s="14" t="s">
        <v>372</v>
      </c>
      <c r="W338">
        <v>0</v>
      </c>
      <c r="X338" t="s">
        <v>46</v>
      </c>
      <c r="Y338" s="1">
        <v>0</v>
      </c>
      <c r="Z338" s="1">
        <v>0</v>
      </c>
      <c r="AA338" s="1">
        <v>0</v>
      </c>
      <c r="AB338" s="1">
        <v>0</v>
      </c>
      <c r="AC338" s="1">
        <v>0</v>
      </c>
      <c r="AD338" s="1">
        <v>0</v>
      </c>
      <c r="AE338" s="1">
        <v>0</v>
      </c>
      <c r="AF338" s="32">
        <f t="shared" si="54"/>
        <v>0</v>
      </c>
      <c r="AG338" s="1">
        <v>0</v>
      </c>
      <c r="AH338" s="1">
        <v>0</v>
      </c>
      <c r="AI338" s="1">
        <v>0</v>
      </c>
      <c r="AJ338" s="1">
        <v>0</v>
      </c>
      <c r="AK338" s="1">
        <v>0</v>
      </c>
      <c r="AL338" s="1">
        <v>0</v>
      </c>
      <c r="AM338" s="1">
        <f t="shared" si="48"/>
        <v>0</v>
      </c>
      <c r="AN338" s="1"/>
      <c r="AO338" s="1">
        <v>0</v>
      </c>
      <c r="AP338" s="1">
        <v>35000</v>
      </c>
      <c r="AQ338" s="1"/>
      <c r="AR338" s="1">
        <f t="shared" si="50"/>
        <v>35000</v>
      </c>
      <c r="AS338" s="1">
        <f t="shared" si="55"/>
        <v>35000</v>
      </c>
      <c r="AT338" s="39">
        <f t="shared" si="52"/>
        <v>35000</v>
      </c>
      <c r="AU338" s="39"/>
      <c r="AV338" s="39">
        <f t="shared" si="53"/>
        <v>35000</v>
      </c>
      <c r="AW338" s="8"/>
    </row>
    <row r="339" spans="1:50" x14ac:dyDescent="0.25">
      <c r="A339" t="str">
        <f t="shared" si="49"/>
        <v>1.1-00-2402_2417007_2437910</v>
      </c>
      <c r="B339" t="s">
        <v>148</v>
      </c>
      <c r="C339" t="s">
        <v>149</v>
      </c>
      <c r="D339" t="s">
        <v>34</v>
      </c>
      <c r="E339" t="s">
        <v>906</v>
      </c>
      <c r="F339" t="s">
        <v>909</v>
      </c>
      <c r="G339" t="s">
        <v>35</v>
      </c>
      <c r="H339" t="s">
        <v>307</v>
      </c>
      <c r="I339" t="s">
        <v>308</v>
      </c>
      <c r="J339" t="s">
        <v>85</v>
      </c>
      <c r="K339" t="s">
        <v>86</v>
      </c>
      <c r="L339">
        <v>1</v>
      </c>
      <c r="M339" t="s">
        <v>190</v>
      </c>
      <c r="N339">
        <v>7</v>
      </c>
      <c r="O339" t="s">
        <v>401</v>
      </c>
      <c r="P339" t="s">
        <v>315</v>
      </c>
      <c r="Q339" t="s">
        <v>316</v>
      </c>
      <c r="R339" t="s">
        <v>902</v>
      </c>
      <c r="S339">
        <v>3000</v>
      </c>
      <c r="T339" t="s">
        <v>44</v>
      </c>
      <c r="U339">
        <v>3791</v>
      </c>
      <c r="V339" t="s">
        <v>332</v>
      </c>
      <c r="W339">
        <v>0</v>
      </c>
      <c r="X339" t="s">
        <v>46</v>
      </c>
      <c r="Y339" s="1">
        <v>8000</v>
      </c>
      <c r="Z339" s="1">
        <v>0</v>
      </c>
      <c r="AA339" s="1">
        <v>0</v>
      </c>
      <c r="AB339" s="1">
        <v>0</v>
      </c>
      <c r="AC339" s="1">
        <v>0</v>
      </c>
      <c r="AD339" s="1">
        <v>0</v>
      </c>
      <c r="AE339" s="1">
        <v>0</v>
      </c>
      <c r="AF339" s="32">
        <f t="shared" si="54"/>
        <v>8000</v>
      </c>
      <c r="AG339" s="1">
        <v>0</v>
      </c>
      <c r="AH339" s="1">
        <v>0</v>
      </c>
      <c r="AI339" s="1">
        <v>0</v>
      </c>
      <c r="AJ339" s="1">
        <v>0</v>
      </c>
      <c r="AK339" s="1">
        <v>0</v>
      </c>
      <c r="AL339" s="1">
        <v>0</v>
      </c>
      <c r="AM339" s="1">
        <f t="shared" si="48"/>
        <v>-8000</v>
      </c>
      <c r="AN339" s="1"/>
      <c r="AO339" s="1">
        <v>0</v>
      </c>
      <c r="AP339" s="1"/>
      <c r="AQ339" s="1"/>
      <c r="AR339" s="1">
        <f t="shared" si="50"/>
        <v>0</v>
      </c>
      <c r="AS339" s="1">
        <f t="shared" si="55"/>
        <v>8000</v>
      </c>
      <c r="AT339" s="39">
        <f t="shared" si="52"/>
        <v>8000</v>
      </c>
      <c r="AU339" s="39"/>
      <c r="AV339" s="39">
        <f t="shared" si="53"/>
        <v>8000</v>
      </c>
      <c r="AW339" s="8" t="s">
        <v>604</v>
      </c>
    </row>
    <row r="340" spans="1:50" x14ac:dyDescent="0.25">
      <c r="A340" t="str">
        <f t="shared" si="49"/>
        <v>1.1-00-2404_24618012_2437910</v>
      </c>
      <c r="B340" t="s">
        <v>148</v>
      </c>
      <c r="C340" t="s">
        <v>149</v>
      </c>
      <c r="D340" t="s">
        <v>34</v>
      </c>
      <c r="E340" t="s">
        <v>906</v>
      </c>
      <c r="F340" t="s">
        <v>909</v>
      </c>
      <c r="G340" t="s">
        <v>35</v>
      </c>
      <c r="H340" t="s">
        <v>36</v>
      </c>
      <c r="I340" t="s">
        <v>37</v>
      </c>
      <c r="J340" t="s">
        <v>38</v>
      </c>
      <c r="K340" t="s">
        <v>39</v>
      </c>
      <c r="L340">
        <v>6</v>
      </c>
      <c r="M340" t="s">
        <v>40</v>
      </c>
      <c r="N340">
        <v>18</v>
      </c>
      <c r="O340" t="s">
        <v>319</v>
      </c>
      <c r="P340" t="s">
        <v>320</v>
      </c>
      <c r="Q340" t="s">
        <v>321</v>
      </c>
      <c r="R340" t="s">
        <v>902</v>
      </c>
      <c r="S340">
        <v>3000</v>
      </c>
      <c r="T340" t="s">
        <v>44</v>
      </c>
      <c r="U340">
        <v>3791</v>
      </c>
      <c r="V340" t="s">
        <v>332</v>
      </c>
      <c r="W340">
        <v>0</v>
      </c>
      <c r="X340" t="s">
        <v>46</v>
      </c>
      <c r="Y340" s="1">
        <v>3500</v>
      </c>
      <c r="Z340" s="1">
        <v>3500</v>
      </c>
      <c r="AA340" s="1">
        <v>0</v>
      </c>
      <c r="AB340" s="1">
        <v>0</v>
      </c>
      <c r="AC340" s="1">
        <v>0</v>
      </c>
      <c r="AD340" s="1">
        <v>0</v>
      </c>
      <c r="AE340" s="1">
        <v>0</v>
      </c>
      <c r="AF340" s="32">
        <f t="shared" si="54"/>
        <v>3500</v>
      </c>
      <c r="AG340" s="1">
        <v>0</v>
      </c>
      <c r="AH340" s="1">
        <v>0</v>
      </c>
      <c r="AI340" s="1">
        <v>0</v>
      </c>
      <c r="AJ340" s="1">
        <v>0</v>
      </c>
      <c r="AK340" s="1">
        <v>0</v>
      </c>
      <c r="AL340" s="1">
        <v>3500</v>
      </c>
      <c r="AM340" s="1">
        <f t="shared" si="48"/>
        <v>0</v>
      </c>
      <c r="AN340" s="1"/>
      <c r="AO340" s="1">
        <v>0</v>
      </c>
      <c r="AP340" s="1"/>
      <c r="AQ340" s="1"/>
      <c r="AR340" s="1">
        <f t="shared" si="50"/>
        <v>0</v>
      </c>
      <c r="AS340" s="1">
        <f t="shared" si="55"/>
        <v>3500</v>
      </c>
      <c r="AT340" s="39">
        <f t="shared" si="52"/>
        <v>3500</v>
      </c>
      <c r="AU340" s="39"/>
      <c r="AV340" s="39">
        <f t="shared" si="53"/>
        <v>3500</v>
      </c>
      <c r="AW340" s="8" t="s">
        <v>604</v>
      </c>
      <c r="AX340" t="s">
        <v>604</v>
      </c>
    </row>
    <row r="341" spans="1:50" x14ac:dyDescent="0.25">
      <c r="A341" t="str">
        <f t="shared" si="49"/>
        <v>1.1-00-2401_2452002_243821XX</v>
      </c>
      <c r="B341" t="s">
        <v>148</v>
      </c>
      <c r="C341" t="s">
        <v>149</v>
      </c>
      <c r="D341" t="s">
        <v>34</v>
      </c>
      <c r="E341" t="s">
        <v>906</v>
      </c>
      <c r="F341" t="s">
        <v>909</v>
      </c>
      <c r="G341" t="s">
        <v>35</v>
      </c>
      <c r="H341" t="s">
        <v>51</v>
      </c>
      <c r="I341" t="s">
        <v>52</v>
      </c>
      <c r="J341" t="s">
        <v>351</v>
      </c>
      <c r="K341" t="s">
        <v>352</v>
      </c>
      <c r="L341">
        <v>5</v>
      </c>
      <c r="M341" t="s">
        <v>276</v>
      </c>
      <c r="N341">
        <v>2</v>
      </c>
      <c r="O341" t="s">
        <v>362</v>
      </c>
      <c r="P341" t="s">
        <v>363</v>
      </c>
      <c r="Q341" t="s">
        <v>364</v>
      </c>
      <c r="R341" t="s">
        <v>902</v>
      </c>
      <c r="S341">
        <v>3000</v>
      </c>
      <c r="T341" t="s">
        <v>44</v>
      </c>
      <c r="U341">
        <v>3821</v>
      </c>
      <c r="V341" t="s">
        <v>175</v>
      </c>
      <c r="W341" s="12" t="s">
        <v>546</v>
      </c>
      <c r="X341" t="s">
        <v>592</v>
      </c>
      <c r="Y341" s="1">
        <v>0</v>
      </c>
      <c r="Z341" s="1">
        <v>0</v>
      </c>
      <c r="AA341" s="1">
        <v>0</v>
      </c>
      <c r="AB341" s="1">
        <v>0</v>
      </c>
      <c r="AC341" s="1">
        <v>0</v>
      </c>
      <c r="AD341" s="1">
        <v>0</v>
      </c>
      <c r="AE341" s="1">
        <v>0</v>
      </c>
      <c r="AF341" s="32">
        <f t="shared" si="54"/>
        <v>0</v>
      </c>
      <c r="AG341" s="1">
        <v>0</v>
      </c>
      <c r="AH341" s="1">
        <v>0</v>
      </c>
      <c r="AI341" s="1">
        <v>0</v>
      </c>
      <c r="AJ341" s="1">
        <v>0</v>
      </c>
      <c r="AK341" s="1">
        <v>0</v>
      </c>
      <c r="AL341" s="1"/>
      <c r="AM341" s="1">
        <v>0</v>
      </c>
      <c r="AN341" s="1"/>
      <c r="AO341" s="1">
        <v>0</v>
      </c>
      <c r="AP341" s="1"/>
      <c r="AQ341" s="1"/>
      <c r="AR341" s="1">
        <f t="shared" si="50"/>
        <v>0</v>
      </c>
      <c r="AS341" s="1">
        <f t="shared" si="55"/>
        <v>0</v>
      </c>
      <c r="AT341" s="39">
        <f t="shared" si="52"/>
        <v>0</v>
      </c>
      <c r="AU341" s="39"/>
      <c r="AV341" s="39">
        <f t="shared" si="53"/>
        <v>0</v>
      </c>
      <c r="AW341" s="8" t="s">
        <v>616</v>
      </c>
      <c r="AX341" t="s">
        <v>604</v>
      </c>
    </row>
    <row r="342" spans="1:50" x14ac:dyDescent="0.25">
      <c r="A342" t="str">
        <f t="shared" si="49"/>
        <v>1.1-00-2401_2452002_2438210</v>
      </c>
      <c r="B342" t="s">
        <v>148</v>
      </c>
      <c r="C342" t="s">
        <v>149</v>
      </c>
      <c r="D342" t="s">
        <v>34</v>
      </c>
      <c r="E342" t="s">
        <v>906</v>
      </c>
      <c r="F342" t="s">
        <v>909</v>
      </c>
      <c r="G342" t="s">
        <v>35</v>
      </c>
      <c r="H342" t="s">
        <v>51</v>
      </c>
      <c r="I342" t="s">
        <v>52</v>
      </c>
      <c r="J342" t="s">
        <v>351</v>
      </c>
      <c r="K342" t="s">
        <v>352</v>
      </c>
      <c r="L342">
        <v>5</v>
      </c>
      <c r="M342" t="s">
        <v>276</v>
      </c>
      <c r="N342">
        <v>2</v>
      </c>
      <c r="O342" t="s">
        <v>362</v>
      </c>
      <c r="P342" t="s">
        <v>363</v>
      </c>
      <c r="Q342" t="s">
        <v>364</v>
      </c>
      <c r="R342" t="s">
        <v>902</v>
      </c>
      <c r="S342">
        <v>3000</v>
      </c>
      <c r="T342" t="s">
        <v>44</v>
      </c>
      <c r="U342">
        <v>3821</v>
      </c>
      <c r="V342" t="s">
        <v>175</v>
      </c>
      <c r="W342">
        <v>0</v>
      </c>
      <c r="X342" t="s">
        <v>46</v>
      </c>
      <c r="Y342" s="1">
        <v>0</v>
      </c>
      <c r="Z342" s="1">
        <v>850588.4</v>
      </c>
      <c r="AA342" s="1">
        <v>0</v>
      </c>
      <c r="AB342" s="1">
        <v>0</v>
      </c>
      <c r="AC342" s="1">
        <v>0</v>
      </c>
      <c r="AD342" s="1">
        <v>0</v>
      </c>
      <c r="AE342" s="1">
        <v>0</v>
      </c>
      <c r="AF342" s="32">
        <f t="shared" si="54"/>
        <v>0</v>
      </c>
      <c r="AG342" s="1">
        <v>0</v>
      </c>
      <c r="AH342" s="1">
        <v>0</v>
      </c>
      <c r="AI342" s="1">
        <v>0</v>
      </c>
      <c r="AJ342" s="1">
        <v>850588.4</v>
      </c>
      <c r="AK342" s="1">
        <v>-850588.4</v>
      </c>
      <c r="AL342" s="1">
        <v>850588.4</v>
      </c>
      <c r="AM342" s="1">
        <f t="shared" ref="AM342:AM374" si="56">AL342-Y342</f>
        <v>850588.4</v>
      </c>
      <c r="AN342" s="1"/>
      <c r="AO342" s="1">
        <v>0</v>
      </c>
      <c r="AP342" s="1"/>
      <c r="AQ342" s="1"/>
      <c r="AR342" s="1">
        <f t="shared" si="50"/>
        <v>0</v>
      </c>
      <c r="AS342" s="1">
        <f t="shared" si="55"/>
        <v>0</v>
      </c>
      <c r="AT342" s="39">
        <f t="shared" si="52"/>
        <v>0</v>
      </c>
      <c r="AU342" s="39"/>
      <c r="AV342" s="39">
        <f t="shared" si="53"/>
        <v>0</v>
      </c>
      <c r="AW342" s="8" t="s">
        <v>616</v>
      </c>
      <c r="AX342" t="s">
        <v>604</v>
      </c>
    </row>
    <row r="343" spans="1:50" x14ac:dyDescent="0.25">
      <c r="A343" t="str">
        <f t="shared" si="49"/>
        <v>1.1-00-2401_2455005_2438210</v>
      </c>
      <c r="B343" t="s">
        <v>148</v>
      </c>
      <c r="C343" t="s">
        <v>149</v>
      </c>
      <c r="D343" t="s">
        <v>34</v>
      </c>
      <c r="E343" t="s">
        <v>906</v>
      </c>
      <c r="F343" t="s">
        <v>909</v>
      </c>
      <c r="G343" t="s">
        <v>35</v>
      </c>
      <c r="H343" t="s">
        <v>51</v>
      </c>
      <c r="I343" t="s">
        <v>52</v>
      </c>
      <c r="J343" t="s">
        <v>351</v>
      </c>
      <c r="K343" t="s">
        <v>352</v>
      </c>
      <c r="L343">
        <v>5</v>
      </c>
      <c r="M343" t="s">
        <v>276</v>
      </c>
      <c r="N343">
        <v>5</v>
      </c>
      <c r="O343" t="s">
        <v>365</v>
      </c>
      <c r="P343" t="s">
        <v>366</v>
      </c>
      <c r="Q343" t="s">
        <v>367</v>
      </c>
      <c r="R343" t="s">
        <v>902</v>
      </c>
      <c r="S343">
        <v>3000</v>
      </c>
      <c r="T343" t="s">
        <v>44</v>
      </c>
      <c r="U343">
        <v>3821</v>
      </c>
      <c r="V343" t="s">
        <v>175</v>
      </c>
      <c r="W343">
        <v>0</v>
      </c>
      <c r="X343" t="s">
        <v>46</v>
      </c>
      <c r="Y343" s="1">
        <v>850588.4</v>
      </c>
      <c r="Z343" s="1">
        <v>500000</v>
      </c>
      <c r="AA343" s="1">
        <v>200622</v>
      </c>
      <c r="AB343" s="1">
        <v>200622</v>
      </c>
      <c r="AC343" s="1">
        <v>177422</v>
      </c>
      <c r="AD343" s="1">
        <v>168722</v>
      </c>
      <c r="AE343" s="1">
        <v>168722</v>
      </c>
      <c r="AF343" s="32">
        <f t="shared" si="54"/>
        <v>649966.4</v>
      </c>
      <c r="AG343" s="1">
        <v>0</v>
      </c>
      <c r="AH343" s="1">
        <v>350588.4</v>
      </c>
      <c r="AI343" s="1">
        <v>0</v>
      </c>
      <c r="AJ343" s="1">
        <v>0</v>
      </c>
      <c r="AK343" s="1">
        <v>350588.4</v>
      </c>
      <c r="AL343" s="1">
        <v>500000</v>
      </c>
      <c r="AM343" s="1">
        <f t="shared" si="56"/>
        <v>-350588.4</v>
      </c>
      <c r="AN343" s="1"/>
      <c r="AO343" s="1">
        <v>0</v>
      </c>
      <c r="AP343" s="1"/>
      <c r="AQ343" s="1">
        <f>-30000+-120000</f>
        <v>-150000</v>
      </c>
      <c r="AR343" s="1">
        <f t="shared" si="50"/>
        <v>-150000</v>
      </c>
      <c r="AS343" s="1">
        <f t="shared" si="55"/>
        <v>700588.4</v>
      </c>
      <c r="AT343" s="39">
        <f t="shared" si="52"/>
        <v>499966.4</v>
      </c>
      <c r="AU343" s="39"/>
      <c r="AV343" s="39">
        <f t="shared" si="53"/>
        <v>700588.4</v>
      </c>
      <c r="AW343" s="8" t="s">
        <v>604</v>
      </c>
      <c r="AX343" t="s">
        <v>604</v>
      </c>
    </row>
    <row r="344" spans="1:50" x14ac:dyDescent="0.25">
      <c r="A344" t="str">
        <f t="shared" si="49"/>
        <v>1.1-00-2401_2455005_243821XX</v>
      </c>
      <c r="B344" t="s">
        <v>148</v>
      </c>
      <c r="C344" t="s">
        <v>149</v>
      </c>
      <c r="D344" t="s">
        <v>34</v>
      </c>
      <c r="E344" t="s">
        <v>906</v>
      </c>
      <c r="F344" t="s">
        <v>909</v>
      </c>
      <c r="G344" t="s">
        <v>35</v>
      </c>
      <c r="H344" t="s">
        <v>51</v>
      </c>
      <c r="I344" t="s">
        <v>52</v>
      </c>
      <c r="J344" t="s">
        <v>351</v>
      </c>
      <c r="K344" t="s">
        <v>352</v>
      </c>
      <c r="L344">
        <v>5</v>
      </c>
      <c r="M344" t="s">
        <v>276</v>
      </c>
      <c r="N344">
        <v>5</v>
      </c>
      <c r="O344" t="s">
        <v>365</v>
      </c>
      <c r="P344" t="s">
        <v>366</v>
      </c>
      <c r="Q344" t="s">
        <v>367</v>
      </c>
      <c r="R344" t="s">
        <v>902</v>
      </c>
      <c r="S344">
        <v>3000</v>
      </c>
      <c r="T344" t="s">
        <v>44</v>
      </c>
      <c r="U344">
        <v>3821</v>
      </c>
      <c r="V344" t="s">
        <v>175</v>
      </c>
      <c r="W344" s="12" t="s">
        <v>546</v>
      </c>
      <c r="X344" t="s">
        <v>592</v>
      </c>
      <c r="Y344" s="1">
        <v>0</v>
      </c>
      <c r="Z344" s="1">
        <v>0</v>
      </c>
      <c r="AA344" s="1">
        <v>0</v>
      </c>
      <c r="AB344" s="1">
        <v>0</v>
      </c>
      <c r="AC344" s="1">
        <v>0</v>
      </c>
      <c r="AD344" s="1">
        <v>0</v>
      </c>
      <c r="AE344" s="1">
        <v>0</v>
      </c>
      <c r="AF344" s="32">
        <f t="shared" si="54"/>
        <v>0</v>
      </c>
      <c r="AG344" s="1">
        <v>0</v>
      </c>
      <c r="AH344" s="1">
        <v>0</v>
      </c>
      <c r="AI344" s="1">
        <v>0</v>
      </c>
      <c r="AJ344" s="1">
        <v>0</v>
      </c>
      <c r="AK344" s="1">
        <v>0</v>
      </c>
      <c r="AL344" s="1">
        <v>1000000</v>
      </c>
      <c r="AM344" s="1">
        <f t="shared" si="56"/>
        <v>1000000</v>
      </c>
      <c r="AN344" s="1"/>
      <c r="AO344" s="1">
        <v>0</v>
      </c>
      <c r="AP344" s="1">
        <v>1000000</v>
      </c>
      <c r="AQ344" s="1"/>
      <c r="AR344" s="1">
        <f t="shared" si="50"/>
        <v>1000000</v>
      </c>
      <c r="AS344" s="1">
        <f t="shared" si="55"/>
        <v>1000000</v>
      </c>
      <c r="AT344" s="39">
        <f t="shared" si="52"/>
        <v>1000000</v>
      </c>
      <c r="AU344" s="39"/>
      <c r="AV344" s="39">
        <f t="shared" si="53"/>
        <v>1000000</v>
      </c>
      <c r="AW344" s="8" t="s">
        <v>616</v>
      </c>
      <c r="AX344" t="s">
        <v>604</v>
      </c>
    </row>
    <row r="345" spans="1:50" x14ac:dyDescent="0.25">
      <c r="A345" t="str">
        <f t="shared" si="49"/>
        <v>1.1-00-2401_2455005_24382132</v>
      </c>
      <c r="B345" t="s">
        <v>148</v>
      </c>
      <c r="C345" t="s">
        <v>149</v>
      </c>
      <c r="D345" t="s">
        <v>34</v>
      </c>
      <c r="E345" t="s">
        <v>906</v>
      </c>
      <c r="F345" t="s">
        <v>909</v>
      </c>
      <c r="G345" t="s">
        <v>35</v>
      </c>
      <c r="H345" t="s">
        <v>51</v>
      </c>
      <c r="I345" t="s">
        <v>52</v>
      </c>
      <c r="J345" t="s">
        <v>351</v>
      </c>
      <c r="K345" t="s">
        <v>352</v>
      </c>
      <c r="L345">
        <v>5</v>
      </c>
      <c r="M345" t="s">
        <v>276</v>
      </c>
      <c r="N345">
        <v>5</v>
      </c>
      <c r="O345" t="s">
        <v>365</v>
      </c>
      <c r="P345" t="s">
        <v>366</v>
      </c>
      <c r="Q345" t="s">
        <v>367</v>
      </c>
      <c r="R345" t="s">
        <v>902</v>
      </c>
      <c r="S345">
        <v>3000</v>
      </c>
      <c r="T345" t="s">
        <v>44</v>
      </c>
      <c r="U345">
        <v>3821</v>
      </c>
      <c r="V345" t="s">
        <v>175</v>
      </c>
      <c r="W345">
        <v>32</v>
      </c>
      <c r="X345" t="s">
        <v>368</v>
      </c>
      <c r="Y345" s="1">
        <v>500000</v>
      </c>
      <c r="Z345" s="1">
        <v>0</v>
      </c>
      <c r="AA345" s="1">
        <v>0</v>
      </c>
      <c r="AB345" s="1">
        <v>0</v>
      </c>
      <c r="AC345" s="1">
        <v>0</v>
      </c>
      <c r="AD345" s="1">
        <v>0</v>
      </c>
      <c r="AE345" s="1">
        <v>0</v>
      </c>
      <c r="AF345" s="32">
        <f t="shared" si="54"/>
        <v>500000</v>
      </c>
      <c r="AG345" s="1">
        <v>0</v>
      </c>
      <c r="AH345" s="1">
        <v>500000</v>
      </c>
      <c r="AI345" s="1">
        <v>0</v>
      </c>
      <c r="AJ345" s="1">
        <v>0</v>
      </c>
      <c r="AK345" s="1">
        <v>500000</v>
      </c>
      <c r="AL345" s="1">
        <v>0</v>
      </c>
      <c r="AM345" s="1">
        <f t="shared" si="56"/>
        <v>-500000</v>
      </c>
      <c r="AN345" s="1"/>
      <c r="AO345" s="1">
        <v>0</v>
      </c>
      <c r="AP345" s="1"/>
      <c r="AQ345" s="1"/>
      <c r="AR345" s="1">
        <f t="shared" si="50"/>
        <v>0</v>
      </c>
      <c r="AS345" s="1">
        <f t="shared" si="55"/>
        <v>500000</v>
      </c>
      <c r="AT345" s="39">
        <f t="shared" si="52"/>
        <v>500000</v>
      </c>
      <c r="AU345" s="39"/>
      <c r="AV345" s="39">
        <f t="shared" si="53"/>
        <v>500000</v>
      </c>
      <c r="AW345" s="8" t="s">
        <v>604</v>
      </c>
      <c r="AX345" t="s">
        <v>604</v>
      </c>
    </row>
    <row r="346" spans="1:50" x14ac:dyDescent="0.25">
      <c r="A346" t="str">
        <f t="shared" si="49"/>
        <v>1.1-00-2402_2417007_2438210</v>
      </c>
      <c r="B346" t="s">
        <v>148</v>
      </c>
      <c r="C346" t="s">
        <v>149</v>
      </c>
      <c r="D346" t="s">
        <v>34</v>
      </c>
      <c r="E346" t="s">
        <v>906</v>
      </c>
      <c r="F346" t="s">
        <v>909</v>
      </c>
      <c r="G346" t="s">
        <v>35</v>
      </c>
      <c r="H346" t="s">
        <v>307</v>
      </c>
      <c r="I346" t="s">
        <v>308</v>
      </c>
      <c r="J346" t="s">
        <v>85</v>
      </c>
      <c r="K346" t="s">
        <v>86</v>
      </c>
      <c r="L346">
        <v>1</v>
      </c>
      <c r="M346" t="s">
        <v>190</v>
      </c>
      <c r="N346">
        <v>7</v>
      </c>
      <c r="O346" t="s">
        <v>401</v>
      </c>
      <c r="P346" t="s">
        <v>315</v>
      </c>
      <c r="Q346" t="s">
        <v>316</v>
      </c>
      <c r="R346" t="s">
        <v>902</v>
      </c>
      <c r="S346">
        <v>3000</v>
      </c>
      <c r="T346" t="s">
        <v>44</v>
      </c>
      <c r="U346">
        <v>3821</v>
      </c>
      <c r="V346" t="s">
        <v>175</v>
      </c>
      <c r="W346">
        <v>0</v>
      </c>
      <c r="X346" t="s">
        <v>46</v>
      </c>
      <c r="Y346" s="1">
        <v>145000</v>
      </c>
      <c r="Z346" s="1">
        <v>160000</v>
      </c>
      <c r="AA346" s="1">
        <v>29000.01</v>
      </c>
      <c r="AB346" s="1">
        <v>29000.01</v>
      </c>
      <c r="AC346" s="1">
        <v>14000.01</v>
      </c>
      <c r="AD346" s="1">
        <v>14000.01</v>
      </c>
      <c r="AE346" s="1">
        <v>14000.01</v>
      </c>
      <c r="AF346" s="32">
        <f t="shared" si="54"/>
        <v>115999.99</v>
      </c>
      <c r="AG346" s="1">
        <v>0</v>
      </c>
      <c r="AH346" s="1">
        <v>0</v>
      </c>
      <c r="AI346" s="1">
        <v>0</v>
      </c>
      <c r="AJ346" s="1">
        <v>0</v>
      </c>
      <c r="AK346" s="1">
        <v>0</v>
      </c>
      <c r="AL346" s="1">
        <v>160000</v>
      </c>
      <c r="AM346" s="1">
        <f t="shared" si="56"/>
        <v>15000</v>
      </c>
      <c r="AN346" s="1"/>
      <c r="AO346" s="1">
        <v>0</v>
      </c>
      <c r="AP346" s="1"/>
      <c r="AQ346" s="1"/>
      <c r="AR346" s="1">
        <f t="shared" si="50"/>
        <v>0</v>
      </c>
      <c r="AS346" s="1">
        <f t="shared" si="55"/>
        <v>145000</v>
      </c>
      <c r="AT346" s="39">
        <f t="shared" si="52"/>
        <v>115999.99</v>
      </c>
      <c r="AU346" s="39"/>
      <c r="AV346" s="39">
        <f t="shared" si="53"/>
        <v>145000</v>
      </c>
      <c r="AW346" s="8" t="s">
        <v>737</v>
      </c>
      <c r="AX346" t="s">
        <v>604</v>
      </c>
    </row>
    <row r="347" spans="1:50" x14ac:dyDescent="0.25">
      <c r="A347" t="str">
        <f t="shared" si="49"/>
        <v>1.1-00-2402_24311009_2438210</v>
      </c>
      <c r="B347" t="s">
        <v>148</v>
      </c>
      <c r="C347" t="s">
        <v>149</v>
      </c>
      <c r="D347" t="s">
        <v>83</v>
      </c>
      <c r="E347" t="s">
        <v>906</v>
      </c>
      <c r="F347" t="s">
        <v>910</v>
      </c>
      <c r="G347" t="s">
        <v>84</v>
      </c>
      <c r="H347" t="s">
        <v>51</v>
      </c>
      <c r="I347" t="s">
        <v>52</v>
      </c>
      <c r="J347" t="s">
        <v>85</v>
      </c>
      <c r="K347" t="s">
        <v>86</v>
      </c>
      <c r="L347">
        <v>3</v>
      </c>
      <c r="M347" t="s">
        <v>87</v>
      </c>
      <c r="N347">
        <v>11</v>
      </c>
      <c r="O347" t="s">
        <v>224</v>
      </c>
      <c r="P347" t="s">
        <v>89</v>
      </c>
      <c r="Q347" t="s">
        <v>90</v>
      </c>
      <c r="R347" t="s">
        <v>902</v>
      </c>
      <c r="S347">
        <v>3000</v>
      </c>
      <c r="T347" t="s">
        <v>44</v>
      </c>
      <c r="U347">
        <v>3821</v>
      </c>
      <c r="V347" t="s">
        <v>175</v>
      </c>
      <c r="W347">
        <v>0</v>
      </c>
      <c r="X347" t="s">
        <v>46</v>
      </c>
      <c r="Y347" s="1">
        <v>200000</v>
      </c>
      <c r="Z347" s="1">
        <v>200000</v>
      </c>
      <c r="AA347" s="1">
        <v>0</v>
      </c>
      <c r="AB347" s="1">
        <v>0</v>
      </c>
      <c r="AC347" s="1">
        <v>0</v>
      </c>
      <c r="AD347" s="1">
        <v>0</v>
      </c>
      <c r="AE347" s="1">
        <v>0</v>
      </c>
      <c r="AF347" s="32">
        <f t="shared" si="54"/>
        <v>200000</v>
      </c>
      <c r="AG347" s="1">
        <v>0</v>
      </c>
      <c r="AH347" s="1">
        <v>0</v>
      </c>
      <c r="AI347" s="1">
        <v>0</v>
      </c>
      <c r="AJ347" s="1">
        <v>0</v>
      </c>
      <c r="AK347" s="1">
        <v>0</v>
      </c>
      <c r="AL347" s="1">
        <v>200000</v>
      </c>
      <c r="AM347" s="1">
        <f t="shared" si="56"/>
        <v>0</v>
      </c>
      <c r="AN347" s="1"/>
      <c r="AO347" s="1">
        <v>0</v>
      </c>
      <c r="AP347" s="1"/>
      <c r="AQ347" s="1"/>
      <c r="AR347" s="1">
        <f t="shared" si="50"/>
        <v>0</v>
      </c>
      <c r="AS347" s="1">
        <f t="shared" si="55"/>
        <v>200000</v>
      </c>
      <c r="AT347" s="39">
        <f t="shared" si="52"/>
        <v>200000</v>
      </c>
      <c r="AU347" s="39"/>
      <c r="AV347" s="39">
        <f t="shared" si="53"/>
        <v>200000</v>
      </c>
      <c r="AW347" s="8" t="s">
        <v>738</v>
      </c>
      <c r="AX347" t="s">
        <v>604</v>
      </c>
    </row>
    <row r="348" spans="1:50" x14ac:dyDescent="0.25">
      <c r="A348" t="str">
        <f t="shared" si="49"/>
        <v>1.1-00-2402_24114010_2438210</v>
      </c>
      <c r="B348" t="s">
        <v>148</v>
      </c>
      <c r="C348" t="s">
        <v>149</v>
      </c>
      <c r="D348" t="s">
        <v>34</v>
      </c>
      <c r="E348" t="s">
        <v>906</v>
      </c>
      <c r="F348" t="s">
        <v>909</v>
      </c>
      <c r="G348" t="s">
        <v>35</v>
      </c>
      <c r="H348" t="s">
        <v>152</v>
      </c>
      <c r="I348" t="s">
        <v>153</v>
      </c>
      <c r="J348" t="s">
        <v>85</v>
      </c>
      <c r="K348" t="s">
        <v>86</v>
      </c>
      <c r="L348">
        <v>1</v>
      </c>
      <c r="M348" t="s">
        <v>190</v>
      </c>
      <c r="N348">
        <v>14</v>
      </c>
      <c r="O348" t="s">
        <v>345</v>
      </c>
      <c r="P348" t="s">
        <v>199</v>
      </c>
      <c r="Q348" s="17" t="s">
        <v>599</v>
      </c>
      <c r="R348" t="s">
        <v>902</v>
      </c>
      <c r="S348">
        <v>3000</v>
      </c>
      <c r="T348" t="s">
        <v>44</v>
      </c>
      <c r="U348">
        <v>3821</v>
      </c>
      <c r="V348" t="s">
        <v>175</v>
      </c>
      <c r="W348">
        <v>0</v>
      </c>
      <c r="X348" t="s">
        <v>46</v>
      </c>
      <c r="Y348" s="1">
        <v>1246800</v>
      </c>
      <c r="Z348" s="1">
        <v>1000000</v>
      </c>
      <c r="AA348" s="1">
        <v>1217304</v>
      </c>
      <c r="AB348" s="1">
        <v>504600</v>
      </c>
      <c r="AC348" s="1">
        <v>504600</v>
      </c>
      <c r="AD348" s="1">
        <v>0</v>
      </c>
      <c r="AE348" s="1">
        <v>0</v>
      </c>
      <c r="AF348" s="32">
        <f t="shared" si="54"/>
        <v>29496</v>
      </c>
      <c r="AG348" s="1">
        <v>0</v>
      </c>
      <c r="AH348" s="1">
        <v>396800</v>
      </c>
      <c r="AI348" s="1">
        <v>0</v>
      </c>
      <c r="AJ348" s="1">
        <v>150000</v>
      </c>
      <c r="AK348" s="1">
        <v>246800</v>
      </c>
      <c r="AL348" s="1">
        <v>1000000</v>
      </c>
      <c r="AM348" s="1">
        <f t="shared" si="56"/>
        <v>-246800</v>
      </c>
      <c r="AN348" s="1"/>
      <c r="AO348" s="1">
        <v>0</v>
      </c>
      <c r="AP348" s="1"/>
      <c r="AQ348" s="1"/>
      <c r="AR348" s="1">
        <f t="shared" si="50"/>
        <v>0</v>
      </c>
      <c r="AS348" s="1">
        <f t="shared" si="55"/>
        <v>1246800</v>
      </c>
      <c r="AT348" s="39">
        <f t="shared" si="52"/>
        <v>29496</v>
      </c>
      <c r="AU348" s="39"/>
      <c r="AV348" s="39">
        <f t="shared" si="53"/>
        <v>1246800</v>
      </c>
      <c r="AW348" s="8" t="s">
        <v>739</v>
      </c>
      <c r="AX348" t="s">
        <v>604</v>
      </c>
    </row>
    <row r="349" spans="1:50" x14ac:dyDescent="0.25">
      <c r="A349" t="str">
        <f t="shared" si="49"/>
        <v>1.1-00-2402_24115010_2438210</v>
      </c>
      <c r="B349" t="s">
        <v>148</v>
      </c>
      <c r="C349" t="s">
        <v>149</v>
      </c>
      <c r="D349" t="s">
        <v>34</v>
      </c>
      <c r="E349" t="s">
        <v>906</v>
      </c>
      <c r="F349" t="s">
        <v>909</v>
      </c>
      <c r="G349" t="s">
        <v>35</v>
      </c>
      <c r="H349" t="s">
        <v>347</v>
      </c>
      <c r="I349" t="s">
        <v>348</v>
      </c>
      <c r="J349" t="s">
        <v>85</v>
      </c>
      <c r="K349" t="s">
        <v>86</v>
      </c>
      <c r="L349">
        <v>1</v>
      </c>
      <c r="M349" t="s">
        <v>190</v>
      </c>
      <c r="N349">
        <v>15</v>
      </c>
      <c r="O349" t="s">
        <v>349</v>
      </c>
      <c r="P349" t="s">
        <v>199</v>
      </c>
      <c r="Q349" s="17" t="s">
        <v>599</v>
      </c>
      <c r="R349" t="s">
        <v>902</v>
      </c>
      <c r="S349">
        <v>3000</v>
      </c>
      <c r="T349" t="s">
        <v>44</v>
      </c>
      <c r="U349">
        <v>3821</v>
      </c>
      <c r="V349" t="s">
        <v>175</v>
      </c>
      <c r="W349">
        <v>0</v>
      </c>
      <c r="X349" t="s">
        <v>46</v>
      </c>
      <c r="Y349" s="1">
        <v>603200</v>
      </c>
      <c r="Z349" s="1">
        <v>1000000</v>
      </c>
      <c r="AA349" s="1">
        <v>603200</v>
      </c>
      <c r="AB349" s="1">
        <v>603200</v>
      </c>
      <c r="AC349" s="1">
        <v>0</v>
      </c>
      <c r="AD349" s="1">
        <v>0</v>
      </c>
      <c r="AE349" s="1">
        <v>0</v>
      </c>
      <c r="AF349" s="32">
        <f t="shared" si="54"/>
        <v>0</v>
      </c>
      <c r="AG349" s="1">
        <v>0</v>
      </c>
      <c r="AH349" s="1">
        <v>0</v>
      </c>
      <c r="AI349" s="1">
        <v>0</v>
      </c>
      <c r="AJ349" s="1">
        <v>396800</v>
      </c>
      <c r="AK349" s="1">
        <v>-396800</v>
      </c>
      <c r="AL349" s="1">
        <v>2000000</v>
      </c>
      <c r="AM349" s="1">
        <f t="shared" si="56"/>
        <v>1396800</v>
      </c>
      <c r="AN349" s="1"/>
      <c r="AO349" s="1">
        <v>0</v>
      </c>
      <c r="AP349" s="1">
        <v>1396800</v>
      </c>
      <c r="AQ349" s="1"/>
      <c r="AR349" s="1">
        <f t="shared" si="50"/>
        <v>1396800</v>
      </c>
      <c r="AS349" s="1">
        <f t="shared" si="55"/>
        <v>2000000</v>
      </c>
      <c r="AT349" s="39">
        <f t="shared" si="52"/>
        <v>1396800</v>
      </c>
      <c r="AU349" s="39"/>
      <c r="AV349" s="39">
        <f t="shared" si="53"/>
        <v>2000000</v>
      </c>
      <c r="AW349" s="8" t="s">
        <v>740</v>
      </c>
      <c r="AX349" t="s">
        <v>604</v>
      </c>
    </row>
    <row r="350" spans="1:50" x14ac:dyDescent="0.25">
      <c r="A350" t="str">
        <f t="shared" si="49"/>
        <v>1.1-00-2404_24618012_2438210</v>
      </c>
      <c r="B350" t="s">
        <v>148</v>
      </c>
      <c r="C350" t="s">
        <v>149</v>
      </c>
      <c r="D350" t="s">
        <v>34</v>
      </c>
      <c r="E350" t="s">
        <v>906</v>
      </c>
      <c r="F350" t="s">
        <v>909</v>
      </c>
      <c r="G350" t="s">
        <v>35</v>
      </c>
      <c r="H350" t="s">
        <v>36</v>
      </c>
      <c r="I350" t="s">
        <v>37</v>
      </c>
      <c r="J350" t="s">
        <v>38</v>
      </c>
      <c r="K350" t="s">
        <v>39</v>
      </c>
      <c r="L350">
        <v>6</v>
      </c>
      <c r="M350" t="s">
        <v>40</v>
      </c>
      <c r="N350">
        <v>18</v>
      </c>
      <c r="O350" t="s">
        <v>319</v>
      </c>
      <c r="P350" t="s">
        <v>320</v>
      </c>
      <c r="Q350" t="s">
        <v>321</v>
      </c>
      <c r="R350" t="s">
        <v>902</v>
      </c>
      <c r="S350">
        <v>3000</v>
      </c>
      <c r="T350" t="s">
        <v>44</v>
      </c>
      <c r="U350">
        <v>3821</v>
      </c>
      <c r="V350" t="s">
        <v>175</v>
      </c>
      <c r="W350">
        <v>0</v>
      </c>
      <c r="X350" t="s">
        <v>46</v>
      </c>
      <c r="Y350" s="1">
        <v>1000000</v>
      </c>
      <c r="Z350" s="1">
        <v>1000000</v>
      </c>
      <c r="AA350" s="1">
        <v>0</v>
      </c>
      <c r="AB350" s="1">
        <v>0</v>
      </c>
      <c r="AC350" s="1">
        <v>0</v>
      </c>
      <c r="AD350" s="1">
        <v>0</v>
      </c>
      <c r="AE350" s="1">
        <v>0</v>
      </c>
      <c r="AF350" s="32">
        <f t="shared" si="54"/>
        <v>1000000</v>
      </c>
      <c r="AG350" s="1">
        <v>0</v>
      </c>
      <c r="AH350" s="1">
        <v>0</v>
      </c>
      <c r="AI350" s="1">
        <v>0</v>
      </c>
      <c r="AJ350" s="1">
        <v>0</v>
      </c>
      <c r="AK350" s="1">
        <v>0</v>
      </c>
      <c r="AL350" s="1">
        <v>1000000</v>
      </c>
      <c r="AM350" s="1">
        <f t="shared" si="56"/>
        <v>0</v>
      </c>
      <c r="AN350" s="1"/>
      <c r="AO350" s="1">
        <v>0</v>
      </c>
      <c r="AP350" s="1"/>
      <c r="AQ350" s="1"/>
      <c r="AR350" s="1">
        <f t="shared" si="50"/>
        <v>0</v>
      </c>
      <c r="AS350" s="1">
        <f t="shared" si="55"/>
        <v>1000000</v>
      </c>
      <c r="AT350" s="39">
        <f t="shared" si="52"/>
        <v>1000000</v>
      </c>
      <c r="AU350" s="39"/>
      <c r="AV350" s="39">
        <f t="shared" si="53"/>
        <v>1000000</v>
      </c>
      <c r="AW350" s="8" t="s">
        <v>604</v>
      </c>
      <c r="AX350" t="s">
        <v>604</v>
      </c>
    </row>
    <row r="351" spans="1:50" x14ac:dyDescent="0.25">
      <c r="A351" t="str">
        <f t="shared" si="49"/>
        <v>1.1-00-2405_24621015_2438210</v>
      </c>
      <c r="B351" t="s">
        <v>148</v>
      </c>
      <c r="C351" t="s">
        <v>149</v>
      </c>
      <c r="D351" t="s">
        <v>34</v>
      </c>
      <c r="E351" t="s">
        <v>906</v>
      </c>
      <c r="F351" t="s">
        <v>909</v>
      </c>
      <c r="G351" t="s">
        <v>35</v>
      </c>
      <c r="H351" t="s">
        <v>51</v>
      </c>
      <c r="I351" t="s">
        <v>52</v>
      </c>
      <c r="J351" t="s">
        <v>53</v>
      </c>
      <c r="K351" t="s">
        <v>54</v>
      </c>
      <c r="L351">
        <v>6</v>
      </c>
      <c r="M351" t="s">
        <v>40</v>
      </c>
      <c r="N351">
        <v>21</v>
      </c>
      <c r="O351" t="s">
        <v>55</v>
      </c>
      <c r="P351" t="s">
        <v>56</v>
      </c>
      <c r="Q351" t="s">
        <v>57</v>
      </c>
      <c r="R351" t="s">
        <v>902</v>
      </c>
      <c r="S351">
        <v>3000</v>
      </c>
      <c r="T351" t="s">
        <v>44</v>
      </c>
      <c r="U351">
        <v>3821</v>
      </c>
      <c r="V351" t="s">
        <v>175</v>
      </c>
      <c r="W351">
        <v>0</v>
      </c>
      <c r="X351" t="s">
        <v>46</v>
      </c>
      <c r="Y351" s="1">
        <v>639567.19999999995</v>
      </c>
      <c r="Z351" s="1">
        <v>639567.19999999995</v>
      </c>
      <c r="AA351" s="1">
        <v>514777.25</v>
      </c>
      <c r="AB351" s="1">
        <v>514777.25</v>
      </c>
      <c r="AC351" s="1">
        <v>0</v>
      </c>
      <c r="AD351" s="1">
        <v>0</v>
      </c>
      <c r="AE351" s="1">
        <v>0</v>
      </c>
      <c r="AF351" s="32">
        <f t="shared" si="54"/>
        <v>124789.94999999995</v>
      </c>
      <c r="AG351" s="1">
        <v>0</v>
      </c>
      <c r="AH351" s="1">
        <v>0</v>
      </c>
      <c r="AI351" s="1">
        <v>0</v>
      </c>
      <c r="AJ351" s="1">
        <v>0</v>
      </c>
      <c r="AK351" s="1">
        <v>0</v>
      </c>
      <c r="AL351" s="1">
        <v>639567.19999999995</v>
      </c>
      <c r="AM351" s="1">
        <f t="shared" si="56"/>
        <v>0</v>
      </c>
      <c r="AN351" s="1"/>
      <c r="AO351" s="1">
        <v>0</v>
      </c>
      <c r="AP351" s="1"/>
      <c r="AQ351" s="1"/>
      <c r="AR351" s="1">
        <f t="shared" si="50"/>
        <v>0</v>
      </c>
      <c r="AS351" s="1">
        <f t="shared" si="55"/>
        <v>639567.19999999995</v>
      </c>
      <c r="AT351" s="39">
        <f t="shared" si="52"/>
        <v>124789.94999999995</v>
      </c>
      <c r="AU351" s="39"/>
      <c r="AV351" s="39">
        <f t="shared" si="53"/>
        <v>639567.19999999995</v>
      </c>
      <c r="AW351" s="8" t="s">
        <v>604</v>
      </c>
      <c r="AX351" t="s">
        <v>604</v>
      </c>
    </row>
    <row r="352" spans="1:50" x14ac:dyDescent="0.25">
      <c r="A352" t="str">
        <f t="shared" si="49"/>
        <v>1.1-00-2406_24526016_2438210</v>
      </c>
      <c r="B352" t="s">
        <v>148</v>
      </c>
      <c r="C352" t="s">
        <v>149</v>
      </c>
      <c r="D352" t="s">
        <v>266</v>
      </c>
      <c r="E352" t="s">
        <v>907</v>
      </c>
      <c r="F352" t="s">
        <v>267</v>
      </c>
      <c r="G352" t="s">
        <v>267</v>
      </c>
      <c r="H352" t="s">
        <v>152</v>
      </c>
      <c r="I352" t="s">
        <v>153</v>
      </c>
      <c r="J352" t="s">
        <v>274</v>
      </c>
      <c r="K352" t="s">
        <v>275</v>
      </c>
      <c r="L352">
        <v>5</v>
      </c>
      <c r="M352" t="s">
        <v>276</v>
      </c>
      <c r="N352">
        <v>26</v>
      </c>
      <c r="O352" t="s">
        <v>277</v>
      </c>
      <c r="P352" t="s">
        <v>278</v>
      </c>
      <c r="Q352" t="s">
        <v>279</v>
      </c>
      <c r="R352" t="s">
        <v>902</v>
      </c>
      <c r="S352">
        <v>3000</v>
      </c>
      <c r="T352" t="s">
        <v>44</v>
      </c>
      <c r="U352">
        <v>3821</v>
      </c>
      <c r="V352" t="s">
        <v>175</v>
      </c>
      <c r="W352">
        <v>0</v>
      </c>
      <c r="X352" t="s">
        <v>46</v>
      </c>
      <c r="Y352" s="1">
        <v>4000000</v>
      </c>
      <c r="Z352" s="1">
        <v>4000000</v>
      </c>
      <c r="AA352" s="1">
        <v>3955136</v>
      </c>
      <c r="AB352" s="1">
        <v>2865200</v>
      </c>
      <c r="AC352" s="1">
        <v>0</v>
      </c>
      <c r="AD352" s="1">
        <v>0</v>
      </c>
      <c r="AE352" s="1">
        <v>0</v>
      </c>
      <c r="AF352" s="32">
        <f t="shared" si="54"/>
        <v>44864</v>
      </c>
      <c r="AG352" s="1">
        <v>0</v>
      </c>
      <c r="AH352" s="1">
        <v>0</v>
      </c>
      <c r="AI352" s="1">
        <v>0</v>
      </c>
      <c r="AJ352" s="1">
        <v>0</v>
      </c>
      <c r="AK352" s="1">
        <v>0</v>
      </c>
      <c r="AL352" s="1">
        <v>4000000</v>
      </c>
      <c r="AM352" s="1">
        <f t="shared" si="56"/>
        <v>0</v>
      </c>
      <c r="AN352" s="1"/>
      <c r="AO352" s="1">
        <v>0</v>
      </c>
      <c r="AP352" s="1"/>
      <c r="AQ352" s="1"/>
      <c r="AR352" s="1">
        <f t="shared" si="50"/>
        <v>0</v>
      </c>
      <c r="AS352" s="1">
        <f t="shared" si="55"/>
        <v>4000000</v>
      </c>
      <c r="AT352" s="39">
        <f t="shared" si="52"/>
        <v>44864</v>
      </c>
      <c r="AU352" s="39"/>
      <c r="AV352" s="39">
        <f t="shared" si="53"/>
        <v>4000000</v>
      </c>
      <c r="AW352" s="8" t="s">
        <v>616</v>
      </c>
      <c r="AX352" t="s">
        <v>604</v>
      </c>
    </row>
    <row r="353" spans="1:50" x14ac:dyDescent="0.25">
      <c r="A353" t="str">
        <f t="shared" si="49"/>
        <v>1.1-00-2406_24529017_2438210</v>
      </c>
      <c r="B353" t="s">
        <v>148</v>
      </c>
      <c r="C353" t="s">
        <v>149</v>
      </c>
      <c r="D353" t="s">
        <v>428</v>
      </c>
      <c r="E353" t="s">
        <v>907</v>
      </c>
      <c r="F353" t="s">
        <v>914</v>
      </c>
      <c r="G353" t="s">
        <v>429</v>
      </c>
      <c r="H353" t="s">
        <v>347</v>
      </c>
      <c r="I353" t="s">
        <v>348</v>
      </c>
      <c r="J353" t="s">
        <v>274</v>
      </c>
      <c r="K353" t="s">
        <v>275</v>
      </c>
      <c r="L353">
        <v>5</v>
      </c>
      <c r="M353" t="s">
        <v>276</v>
      </c>
      <c r="N353">
        <v>29</v>
      </c>
      <c r="O353" t="s">
        <v>430</v>
      </c>
      <c r="P353" t="s">
        <v>431</v>
      </c>
      <c r="Q353" t="s">
        <v>432</v>
      </c>
      <c r="R353" t="s">
        <v>902</v>
      </c>
      <c r="S353">
        <v>3000</v>
      </c>
      <c r="T353" t="s">
        <v>44</v>
      </c>
      <c r="U353">
        <v>3821</v>
      </c>
      <c r="V353" t="s">
        <v>175</v>
      </c>
      <c r="W353">
        <v>0</v>
      </c>
      <c r="X353" t="s">
        <v>46</v>
      </c>
      <c r="Y353" s="1">
        <v>400000</v>
      </c>
      <c r="Z353" s="1">
        <v>400000</v>
      </c>
      <c r="AA353" s="1">
        <v>74611.199999999997</v>
      </c>
      <c r="AB353" s="1">
        <v>74611.199999999997</v>
      </c>
      <c r="AC353" s="1">
        <v>74611.199999999997</v>
      </c>
      <c r="AD353" s="1">
        <v>0</v>
      </c>
      <c r="AE353" s="1">
        <v>0</v>
      </c>
      <c r="AF353" s="32">
        <f t="shared" si="54"/>
        <v>325388.79999999999</v>
      </c>
      <c r="AG353" s="1">
        <v>0</v>
      </c>
      <c r="AH353" s="1">
        <v>0</v>
      </c>
      <c r="AI353" s="1">
        <v>0</v>
      </c>
      <c r="AJ353" s="1">
        <v>0</v>
      </c>
      <c r="AK353" s="1">
        <v>0</v>
      </c>
      <c r="AL353" s="1">
        <v>1300000</v>
      </c>
      <c r="AM353" s="1">
        <f t="shared" si="56"/>
        <v>900000</v>
      </c>
      <c r="AN353" s="1"/>
      <c r="AO353" s="1">
        <v>0</v>
      </c>
      <c r="AP353" s="1"/>
      <c r="AQ353" s="1">
        <v>-68000</v>
      </c>
      <c r="AR353" s="1">
        <f t="shared" si="50"/>
        <v>-68000</v>
      </c>
      <c r="AS353" s="1">
        <f t="shared" si="55"/>
        <v>332000</v>
      </c>
      <c r="AT353" s="39">
        <f t="shared" si="52"/>
        <v>257388.79999999999</v>
      </c>
      <c r="AU353" s="39"/>
      <c r="AV353" s="39">
        <f t="shared" si="53"/>
        <v>332000</v>
      </c>
      <c r="AW353" s="8" t="s">
        <v>604</v>
      </c>
      <c r="AX353" t="s">
        <v>831</v>
      </c>
    </row>
    <row r="354" spans="1:50" x14ac:dyDescent="0.25">
      <c r="A354" t="str">
        <f t="shared" si="49"/>
        <v>1.1-00-2406_24529017_24382115</v>
      </c>
      <c r="B354" t="s">
        <v>148</v>
      </c>
      <c r="C354" t="s">
        <v>149</v>
      </c>
      <c r="D354" t="s">
        <v>428</v>
      </c>
      <c r="E354" t="s">
        <v>907</v>
      </c>
      <c r="F354" t="s">
        <v>914</v>
      </c>
      <c r="G354" t="s">
        <v>429</v>
      </c>
      <c r="H354" t="s">
        <v>347</v>
      </c>
      <c r="I354" t="s">
        <v>348</v>
      </c>
      <c r="J354" t="s">
        <v>274</v>
      </c>
      <c r="K354" t="s">
        <v>275</v>
      </c>
      <c r="L354">
        <v>5</v>
      </c>
      <c r="M354" t="s">
        <v>276</v>
      </c>
      <c r="N354">
        <v>29</v>
      </c>
      <c r="O354" t="s">
        <v>430</v>
      </c>
      <c r="P354" t="s">
        <v>431</v>
      </c>
      <c r="Q354" t="s">
        <v>432</v>
      </c>
      <c r="R354" t="s">
        <v>902</v>
      </c>
      <c r="S354">
        <v>3000</v>
      </c>
      <c r="T354" t="s">
        <v>44</v>
      </c>
      <c r="U354">
        <v>3821</v>
      </c>
      <c r="V354" t="s">
        <v>175</v>
      </c>
      <c r="W354">
        <v>15</v>
      </c>
      <c r="X354" t="s">
        <v>433</v>
      </c>
      <c r="Y354" s="1">
        <v>1500000</v>
      </c>
      <c r="Z354" s="1">
        <v>1500000</v>
      </c>
      <c r="AA354" s="1">
        <v>1492920</v>
      </c>
      <c r="AB354" s="1">
        <v>1492920</v>
      </c>
      <c r="AC354" s="1">
        <v>1492920</v>
      </c>
      <c r="AD354" s="1">
        <v>1492920</v>
      </c>
      <c r="AE354" s="1">
        <v>1492920</v>
      </c>
      <c r="AF354" s="32">
        <f t="shared" si="54"/>
        <v>7080</v>
      </c>
      <c r="AG354" s="1">
        <v>0</v>
      </c>
      <c r="AH354" s="1">
        <v>0</v>
      </c>
      <c r="AI354" s="1">
        <v>0</v>
      </c>
      <c r="AJ354" s="1">
        <v>0</v>
      </c>
      <c r="AK354" s="1">
        <v>0</v>
      </c>
      <c r="AL354" s="1">
        <v>2000000</v>
      </c>
      <c r="AM354" s="1">
        <f t="shared" si="56"/>
        <v>500000</v>
      </c>
      <c r="AN354" s="1"/>
      <c r="AO354" s="1">
        <v>0</v>
      </c>
      <c r="AP354" s="1"/>
      <c r="AQ354" s="1"/>
      <c r="AR354" s="1">
        <f t="shared" si="50"/>
        <v>0</v>
      </c>
      <c r="AS354" s="1">
        <f t="shared" si="55"/>
        <v>1500000</v>
      </c>
      <c r="AT354" s="39">
        <f t="shared" si="52"/>
        <v>7080</v>
      </c>
      <c r="AU354" s="39"/>
      <c r="AV354" s="39">
        <f t="shared" si="53"/>
        <v>1500000</v>
      </c>
      <c r="AW354" s="8" t="s">
        <v>604</v>
      </c>
      <c r="AX354" t="s">
        <v>604</v>
      </c>
    </row>
    <row r="355" spans="1:50" x14ac:dyDescent="0.25">
      <c r="A355" t="str">
        <f t="shared" si="49"/>
        <v>1.1-00-2406_24529017_24382116</v>
      </c>
      <c r="B355" t="s">
        <v>148</v>
      </c>
      <c r="C355" t="s">
        <v>149</v>
      </c>
      <c r="D355" t="s">
        <v>428</v>
      </c>
      <c r="E355" t="s">
        <v>907</v>
      </c>
      <c r="F355" t="s">
        <v>914</v>
      </c>
      <c r="G355" t="s">
        <v>429</v>
      </c>
      <c r="H355" t="s">
        <v>347</v>
      </c>
      <c r="I355" t="s">
        <v>348</v>
      </c>
      <c r="J355" t="s">
        <v>274</v>
      </c>
      <c r="K355" t="s">
        <v>275</v>
      </c>
      <c r="L355">
        <v>5</v>
      </c>
      <c r="M355" t="s">
        <v>276</v>
      </c>
      <c r="N355">
        <v>29</v>
      </c>
      <c r="O355" t="s">
        <v>430</v>
      </c>
      <c r="P355" t="s">
        <v>431</v>
      </c>
      <c r="Q355" t="s">
        <v>432</v>
      </c>
      <c r="R355" t="s">
        <v>902</v>
      </c>
      <c r="S355">
        <v>3000</v>
      </c>
      <c r="T355" t="s">
        <v>44</v>
      </c>
      <c r="U355">
        <v>3821</v>
      </c>
      <c r="V355" t="s">
        <v>175</v>
      </c>
      <c r="W355">
        <v>16</v>
      </c>
      <c r="X355" t="s">
        <v>434</v>
      </c>
      <c r="Y355" s="1">
        <v>600000</v>
      </c>
      <c r="Z355" s="1">
        <v>600000</v>
      </c>
      <c r="AA355" s="1">
        <v>589860</v>
      </c>
      <c r="AB355" s="1">
        <v>589860</v>
      </c>
      <c r="AC355" s="1">
        <v>589860</v>
      </c>
      <c r="AD355" s="1">
        <v>589860</v>
      </c>
      <c r="AE355" s="1">
        <v>589860</v>
      </c>
      <c r="AF355" s="32">
        <f t="shared" si="54"/>
        <v>10140</v>
      </c>
      <c r="AG355" s="1">
        <v>0</v>
      </c>
      <c r="AH355" s="1">
        <v>0</v>
      </c>
      <c r="AI355" s="1">
        <v>0</v>
      </c>
      <c r="AJ355" s="1">
        <v>0</v>
      </c>
      <c r="AK355" s="1">
        <v>0</v>
      </c>
      <c r="AL355" s="1">
        <v>900000</v>
      </c>
      <c r="AM355" s="1">
        <f t="shared" si="56"/>
        <v>300000</v>
      </c>
      <c r="AN355" s="1"/>
      <c r="AO355" s="1">
        <v>0</v>
      </c>
      <c r="AP355" s="1"/>
      <c r="AQ355" s="1"/>
      <c r="AR355" s="1">
        <f t="shared" si="50"/>
        <v>0</v>
      </c>
      <c r="AS355" s="1">
        <f t="shared" si="55"/>
        <v>600000</v>
      </c>
      <c r="AT355" s="39">
        <f t="shared" si="52"/>
        <v>10140</v>
      </c>
      <c r="AU355" s="39"/>
      <c r="AV355" s="39">
        <f t="shared" si="53"/>
        <v>600000</v>
      </c>
      <c r="AW355" s="8" t="s">
        <v>604</v>
      </c>
      <c r="AX355" t="s">
        <v>604</v>
      </c>
    </row>
    <row r="356" spans="1:50" x14ac:dyDescent="0.25">
      <c r="A356" t="str">
        <f t="shared" si="49"/>
        <v>1.1-00-2406_24530018_2438210</v>
      </c>
      <c r="B356" t="s">
        <v>148</v>
      </c>
      <c r="C356" t="s">
        <v>149</v>
      </c>
      <c r="D356" t="s">
        <v>266</v>
      </c>
      <c r="E356" t="s">
        <v>907</v>
      </c>
      <c r="F356" t="s">
        <v>267</v>
      </c>
      <c r="G356" t="s">
        <v>267</v>
      </c>
      <c r="H356" t="s">
        <v>152</v>
      </c>
      <c r="I356" t="s">
        <v>153</v>
      </c>
      <c r="J356" t="s">
        <v>274</v>
      </c>
      <c r="K356" t="s">
        <v>275</v>
      </c>
      <c r="L356">
        <v>5</v>
      </c>
      <c r="M356" t="s">
        <v>276</v>
      </c>
      <c r="N356">
        <v>30</v>
      </c>
      <c r="O356" t="s">
        <v>283</v>
      </c>
      <c r="P356" t="s">
        <v>284</v>
      </c>
      <c r="Q356" t="s">
        <v>285</v>
      </c>
      <c r="R356" t="s">
        <v>902</v>
      </c>
      <c r="S356">
        <v>3000</v>
      </c>
      <c r="T356" t="s">
        <v>44</v>
      </c>
      <c r="U356">
        <v>3821</v>
      </c>
      <c r="V356" t="s">
        <v>175</v>
      </c>
      <c r="W356">
        <v>0</v>
      </c>
      <c r="X356" t="s">
        <v>46</v>
      </c>
      <c r="Y356" s="1">
        <v>74530</v>
      </c>
      <c r="Z356" s="1">
        <v>74530</v>
      </c>
      <c r="AA356" s="1">
        <v>0</v>
      </c>
      <c r="AB356" s="1">
        <v>0</v>
      </c>
      <c r="AC356" s="1">
        <v>0</v>
      </c>
      <c r="AD356" s="1">
        <v>0</v>
      </c>
      <c r="AE356" s="1">
        <v>0</v>
      </c>
      <c r="AF356" s="32">
        <f t="shared" si="54"/>
        <v>74530</v>
      </c>
      <c r="AG356" s="1">
        <v>0</v>
      </c>
      <c r="AH356" s="1">
        <v>0</v>
      </c>
      <c r="AI356" s="1">
        <v>0</v>
      </c>
      <c r="AJ356" s="1">
        <v>0</v>
      </c>
      <c r="AK356" s="1">
        <v>0</v>
      </c>
      <c r="AL356" s="1">
        <v>74530</v>
      </c>
      <c r="AM356" s="1">
        <f t="shared" si="56"/>
        <v>0</v>
      </c>
      <c r="AN356" s="1"/>
      <c r="AO356" s="1">
        <v>0</v>
      </c>
      <c r="AP356" s="1"/>
      <c r="AQ356" s="1"/>
      <c r="AR356" s="1">
        <f t="shared" si="50"/>
        <v>0</v>
      </c>
      <c r="AS356" s="1">
        <f t="shared" si="55"/>
        <v>74530</v>
      </c>
      <c r="AT356" s="39">
        <f t="shared" si="52"/>
        <v>74530</v>
      </c>
      <c r="AU356" s="39"/>
      <c r="AV356" s="39">
        <f t="shared" si="53"/>
        <v>74530</v>
      </c>
      <c r="AW356" s="8" t="s">
        <v>604</v>
      </c>
      <c r="AX356" t="s">
        <v>604</v>
      </c>
    </row>
    <row r="357" spans="1:50" x14ac:dyDescent="0.25">
      <c r="A357" t="str">
        <f t="shared" si="49"/>
        <v>1.1-00-2409_24842026_24382128</v>
      </c>
      <c r="B357" t="s">
        <v>148</v>
      </c>
      <c r="C357" t="s">
        <v>149</v>
      </c>
      <c r="D357" t="s">
        <v>150</v>
      </c>
      <c r="E357" t="s">
        <v>908</v>
      </c>
      <c r="F357" t="s">
        <v>917</v>
      </c>
      <c r="G357" t="s">
        <v>151</v>
      </c>
      <c r="H357" t="s">
        <v>51</v>
      </c>
      <c r="I357" t="s">
        <v>52</v>
      </c>
      <c r="J357" t="s">
        <v>154</v>
      </c>
      <c r="K357" t="s">
        <v>155</v>
      </c>
      <c r="L357">
        <v>8</v>
      </c>
      <c r="M357" t="s">
        <v>156</v>
      </c>
      <c r="N357">
        <v>42</v>
      </c>
      <c r="O357" t="s">
        <v>162</v>
      </c>
      <c r="P357" t="s">
        <v>163</v>
      </c>
      <c r="Q357" t="s">
        <v>164</v>
      </c>
      <c r="R357" t="s">
        <v>902</v>
      </c>
      <c r="S357">
        <v>3000</v>
      </c>
      <c r="T357" t="s">
        <v>44</v>
      </c>
      <c r="U357">
        <v>3821</v>
      </c>
      <c r="V357" t="s">
        <v>175</v>
      </c>
      <c r="W357">
        <v>28</v>
      </c>
      <c r="X357" t="s">
        <v>181</v>
      </c>
      <c r="Y357" s="1">
        <v>200000</v>
      </c>
      <c r="Z357" s="1">
        <v>200000</v>
      </c>
      <c r="AA357" s="1">
        <v>200000</v>
      </c>
      <c r="AB357" s="1">
        <v>200000</v>
      </c>
      <c r="AC357" s="1">
        <v>200000</v>
      </c>
      <c r="AD357" s="1">
        <v>200000</v>
      </c>
      <c r="AE357" s="1">
        <v>200000</v>
      </c>
      <c r="AF357" s="32">
        <f t="shared" si="54"/>
        <v>0</v>
      </c>
      <c r="AG357" s="1">
        <v>0</v>
      </c>
      <c r="AH357" s="1">
        <v>0</v>
      </c>
      <c r="AI357" s="1">
        <v>0</v>
      </c>
      <c r="AJ357" s="1">
        <v>0</v>
      </c>
      <c r="AK357" s="1">
        <v>0</v>
      </c>
      <c r="AL357" s="1">
        <v>200000</v>
      </c>
      <c r="AM357" s="1">
        <f t="shared" si="56"/>
        <v>0</v>
      </c>
      <c r="AN357" s="1"/>
      <c r="AO357" s="1">
        <v>0</v>
      </c>
      <c r="AP357" s="1"/>
      <c r="AQ357" s="1"/>
      <c r="AR357" s="1">
        <f t="shared" si="50"/>
        <v>0</v>
      </c>
      <c r="AS357" s="1">
        <f t="shared" si="55"/>
        <v>200000</v>
      </c>
      <c r="AT357" s="39">
        <f t="shared" si="52"/>
        <v>0</v>
      </c>
      <c r="AU357" s="39"/>
      <c r="AV357" s="39">
        <f t="shared" si="53"/>
        <v>200000</v>
      </c>
      <c r="AW357" s="8" t="s">
        <v>604</v>
      </c>
      <c r="AX357" t="s">
        <v>604</v>
      </c>
    </row>
    <row r="358" spans="1:50" x14ac:dyDescent="0.25">
      <c r="A358" t="str">
        <f t="shared" si="49"/>
        <v>1.1-00-2409_24842026_24382127</v>
      </c>
      <c r="B358" t="s">
        <v>148</v>
      </c>
      <c r="C358" t="s">
        <v>149</v>
      </c>
      <c r="D358" t="s">
        <v>150</v>
      </c>
      <c r="E358" t="s">
        <v>908</v>
      </c>
      <c r="F358" t="s">
        <v>917</v>
      </c>
      <c r="G358" t="s">
        <v>151</v>
      </c>
      <c r="H358" t="s">
        <v>51</v>
      </c>
      <c r="I358" t="s">
        <v>52</v>
      </c>
      <c r="J358" t="s">
        <v>154</v>
      </c>
      <c r="K358" t="s">
        <v>155</v>
      </c>
      <c r="L358">
        <v>8</v>
      </c>
      <c r="M358" t="s">
        <v>156</v>
      </c>
      <c r="N358">
        <v>42</v>
      </c>
      <c r="O358" t="s">
        <v>162</v>
      </c>
      <c r="P358" t="s">
        <v>163</v>
      </c>
      <c r="Q358" t="s">
        <v>164</v>
      </c>
      <c r="R358" t="s">
        <v>902</v>
      </c>
      <c r="S358">
        <v>3000</v>
      </c>
      <c r="T358" t="s">
        <v>44</v>
      </c>
      <c r="U358">
        <v>3821</v>
      </c>
      <c r="V358" t="s">
        <v>175</v>
      </c>
      <c r="W358">
        <v>27</v>
      </c>
      <c r="X358" t="s">
        <v>180</v>
      </c>
      <c r="Y358" s="1">
        <v>0</v>
      </c>
      <c r="Z358" s="1">
        <v>450000</v>
      </c>
      <c r="AA358" s="1">
        <v>0</v>
      </c>
      <c r="AB358" s="1">
        <v>0</v>
      </c>
      <c r="AC358" s="1">
        <v>0</v>
      </c>
      <c r="AD358" s="1">
        <v>0</v>
      </c>
      <c r="AE358" s="1">
        <v>0</v>
      </c>
      <c r="AF358" s="32">
        <f t="shared" si="54"/>
        <v>0</v>
      </c>
      <c r="AG358" s="1">
        <v>0</v>
      </c>
      <c r="AH358" s="1">
        <v>0</v>
      </c>
      <c r="AI358" s="1">
        <v>0</v>
      </c>
      <c r="AJ358" s="1">
        <v>450000</v>
      </c>
      <c r="AK358" s="1">
        <v>-450000</v>
      </c>
      <c r="AL358" s="1">
        <v>450000</v>
      </c>
      <c r="AM358" s="1">
        <f t="shared" si="56"/>
        <v>450000</v>
      </c>
      <c r="AN358" s="1"/>
      <c r="AO358" s="1">
        <v>0</v>
      </c>
      <c r="AP358" s="1"/>
      <c r="AQ358" s="1"/>
      <c r="AR358" s="1">
        <f t="shared" si="50"/>
        <v>0</v>
      </c>
      <c r="AS358" s="1">
        <f t="shared" si="55"/>
        <v>0</v>
      </c>
      <c r="AT358" s="39">
        <f t="shared" si="52"/>
        <v>0</v>
      </c>
      <c r="AU358" s="39"/>
      <c r="AV358" s="39">
        <f t="shared" si="53"/>
        <v>0</v>
      </c>
      <c r="AW358" s="8" t="s">
        <v>746</v>
      </c>
      <c r="AX358" t="s">
        <v>604</v>
      </c>
    </row>
    <row r="359" spans="1:50" x14ac:dyDescent="0.25">
      <c r="A359" t="str">
        <f t="shared" si="49"/>
        <v>1.1-00-2409_24842026_24382123</v>
      </c>
      <c r="B359" t="s">
        <v>148</v>
      </c>
      <c r="C359" t="s">
        <v>149</v>
      </c>
      <c r="D359" t="s">
        <v>150</v>
      </c>
      <c r="E359" t="s">
        <v>908</v>
      </c>
      <c r="F359" t="s">
        <v>917</v>
      </c>
      <c r="G359" t="s">
        <v>151</v>
      </c>
      <c r="H359" t="s">
        <v>51</v>
      </c>
      <c r="I359" t="s">
        <v>52</v>
      </c>
      <c r="J359" t="s">
        <v>154</v>
      </c>
      <c r="K359" t="s">
        <v>155</v>
      </c>
      <c r="L359">
        <v>8</v>
      </c>
      <c r="M359" t="s">
        <v>156</v>
      </c>
      <c r="N359">
        <v>42</v>
      </c>
      <c r="O359" t="s">
        <v>162</v>
      </c>
      <c r="P359" t="s">
        <v>163</v>
      </c>
      <c r="Q359" t="s">
        <v>164</v>
      </c>
      <c r="R359" t="s">
        <v>902</v>
      </c>
      <c r="S359">
        <v>3000</v>
      </c>
      <c r="T359" t="s">
        <v>44</v>
      </c>
      <c r="U359">
        <v>3821</v>
      </c>
      <c r="V359" t="s">
        <v>175</v>
      </c>
      <c r="W359">
        <v>23</v>
      </c>
      <c r="X359" t="s">
        <v>176</v>
      </c>
      <c r="Y359" s="1">
        <v>740080</v>
      </c>
      <c r="Z359" s="1">
        <v>500000</v>
      </c>
      <c r="AA359" s="1">
        <v>740080</v>
      </c>
      <c r="AB359" s="1">
        <v>740080</v>
      </c>
      <c r="AC359" s="1">
        <v>740080</v>
      </c>
      <c r="AD359" s="1">
        <v>740080</v>
      </c>
      <c r="AE359" s="1">
        <v>740080</v>
      </c>
      <c r="AF359" s="32">
        <f t="shared" si="54"/>
        <v>0</v>
      </c>
      <c r="AG359" s="1">
        <v>0</v>
      </c>
      <c r="AH359" s="1">
        <v>250000</v>
      </c>
      <c r="AI359" s="1">
        <v>0</v>
      </c>
      <c r="AJ359" s="1">
        <v>9920</v>
      </c>
      <c r="AK359" s="1">
        <v>240080</v>
      </c>
      <c r="AL359" s="1">
        <v>500000</v>
      </c>
      <c r="AM359" s="1">
        <f t="shared" si="56"/>
        <v>-240080</v>
      </c>
      <c r="AN359" s="1"/>
      <c r="AO359" s="1">
        <v>0</v>
      </c>
      <c r="AP359" s="1"/>
      <c r="AQ359" s="1"/>
      <c r="AR359" s="1">
        <f t="shared" si="50"/>
        <v>0</v>
      </c>
      <c r="AS359" s="1">
        <f t="shared" si="55"/>
        <v>740080</v>
      </c>
      <c r="AT359" s="39">
        <f t="shared" si="52"/>
        <v>0</v>
      </c>
      <c r="AU359" s="39"/>
      <c r="AV359" s="39">
        <f t="shared" si="53"/>
        <v>740080</v>
      </c>
      <c r="AW359" s="8" t="s">
        <v>742</v>
      </c>
      <c r="AX359" t="s">
        <v>604</v>
      </c>
    </row>
    <row r="360" spans="1:50" x14ac:dyDescent="0.25">
      <c r="A360" t="str">
        <f t="shared" si="49"/>
        <v>1.1-00-2409_24842026_24382124</v>
      </c>
      <c r="B360" t="s">
        <v>148</v>
      </c>
      <c r="C360" t="s">
        <v>149</v>
      </c>
      <c r="D360" t="s">
        <v>150</v>
      </c>
      <c r="E360" t="s">
        <v>908</v>
      </c>
      <c r="F360" t="s">
        <v>917</v>
      </c>
      <c r="G360" t="s">
        <v>151</v>
      </c>
      <c r="H360" t="s">
        <v>51</v>
      </c>
      <c r="I360" t="s">
        <v>52</v>
      </c>
      <c r="J360" t="s">
        <v>154</v>
      </c>
      <c r="K360" t="s">
        <v>155</v>
      </c>
      <c r="L360">
        <v>8</v>
      </c>
      <c r="M360" t="s">
        <v>156</v>
      </c>
      <c r="N360">
        <v>42</v>
      </c>
      <c r="O360" t="s">
        <v>162</v>
      </c>
      <c r="P360" t="s">
        <v>163</v>
      </c>
      <c r="Q360" t="s">
        <v>164</v>
      </c>
      <c r="R360" t="s">
        <v>902</v>
      </c>
      <c r="S360">
        <v>3000</v>
      </c>
      <c r="T360" t="s">
        <v>44</v>
      </c>
      <c r="U360">
        <v>3821</v>
      </c>
      <c r="V360" t="s">
        <v>175</v>
      </c>
      <c r="W360">
        <v>24</v>
      </c>
      <c r="X360" t="s">
        <v>177</v>
      </c>
      <c r="Y360" s="1">
        <v>640000</v>
      </c>
      <c r="Z360" s="1">
        <v>500000</v>
      </c>
      <c r="AA360" s="1">
        <v>640000</v>
      </c>
      <c r="AB360" s="1">
        <v>640000</v>
      </c>
      <c r="AC360" s="1">
        <v>640000</v>
      </c>
      <c r="AD360" s="1">
        <v>640000</v>
      </c>
      <c r="AE360" s="1">
        <v>640000</v>
      </c>
      <c r="AF360" s="32">
        <f t="shared" ref="AF360:AF392" si="57">Y360-AA360</f>
        <v>0</v>
      </c>
      <c r="AG360" s="1">
        <v>0</v>
      </c>
      <c r="AH360" s="1">
        <v>150000</v>
      </c>
      <c r="AI360" s="1">
        <v>0</v>
      </c>
      <c r="AJ360" s="1">
        <v>10000</v>
      </c>
      <c r="AK360" s="1">
        <v>140000</v>
      </c>
      <c r="AL360" s="1">
        <v>500000</v>
      </c>
      <c r="AM360" s="1">
        <f t="shared" si="56"/>
        <v>-140000</v>
      </c>
      <c r="AN360" s="1"/>
      <c r="AO360" s="1">
        <v>0</v>
      </c>
      <c r="AP360" s="1"/>
      <c r="AQ360" s="1"/>
      <c r="AR360" s="1">
        <f t="shared" si="50"/>
        <v>0</v>
      </c>
      <c r="AS360" s="1">
        <f t="shared" si="55"/>
        <v>640000</v>
      </c>
      <c r="AT360" s="39">
        <f t="shared" si="52"/>
        <v>0</v>
      </c>
      <c r="AU360" s="39"/>
      <c r="AV360" s="39">
        <f t="shared" si="53"/>
        <v>640000</v>
      </c>
      <c r="AW360" s="8" t="s">
        <v>743</v>
      </c>
      <c r="AX360" t="s">
        <v>604</v>
      </c>
    </row>
    <row r="361" spans="1:50" x14ac:dyDescent="0.25">
      <c r="A361" t="str">
        <f t="shared" si="49"/>
        <v>1.1-00-2409_24842026_24382125</v>
      </c>
      <c r="B361" t="s">
        <v>148</v>
      </c>
      <c r="C361" t="s">
        <v>149</v>
      </c>
      <c r="D361" t="s">
        <v>150</v>
      </c>
      <c r="E361" t="s">
        <v>908</v>
      </c>
      <c r="F361" t="s">
        <v>917</v>
      </c>
      <c r="G361" t="s">
        <v>151</v>
      </c>
      <c r="H361" t="s">
        <v>51</v>
      </c>
      <c r="I361" t="s">
        <v>52</v>
      </c>
      <c r="J361" t="s">
        <v>154</v>
      </c>
      <c r="K361" t="s">
        <v>155</v>
      </c>
      <c r="L361">
        <v>8</v>
      </c>
      <c r="M361" t="s">
        <v>156</v>
      </c>
      <c r="N361">
        <v>42</v>
      </c>
      <c r="O361" t="s">
        <v>162</v>
      </c>
      <c r="P361" t="s">
        <v>163</v>
      </c>
      <c r="Q361" t="s">
        <v>164</v>
      </c>
      <c r="R361" t="s">
        <v>902</v>
      </c>
      <c r="S361">
        <v>3000</v>
      </c>
      <c r="T361" t="s">
        <v>44</v>
      </c>
      <c r="U361">
        <v>3821</v>
      </c>
      <c r="V361" t="s">
        <v>175</v>
      </c>
      <c r="W361">
        <v>25</v>
      </c>
      <c r="X361" t="s">
        <v>178</v>
      </c>
      <c r="Y361" s="1">
        <v>1287600</v>
      </c>
      <c r="Z361" s="1">
        <v>615000</v>
      </c>
      <c r="AA361" s="1">
        <v>1287600</v>
      </c>
      <c r="AB361" s="1">
        <v>1287600</v>
      </c>
      <c r="AC361" s="1">
        <v>556800</v>
      </c>
      <c r="AD361" s="1">
        <v>453560</v>
      </c>
      <c r="AE361" s="1">
        <v>453560</v>
      </c>
      <c r="AF361" s="32">
        <f t="shared" si="57"/>
        <v>0</v>
      </c>
      <c r="AG361" s="1">
        <v>0</v>
      </c>
      <c r="AH361" s="1">
        <v>700000</v>
      </c>
      <c r="AI361" s="1">
        <v>0</v>
      </c>
      <c r="AJ361" s="1">
        <v>27400</v>
      </c>
      <c r="AK361" s="1">
        <v>672600</v>
      </c>
      <c r="AL361" s="1">
        <v>600000</v>
      </c>
      <c r="AM361" s="1">
        <f t="shared" si="56"/>
        <v>-687600</v>
      </c>
      <c r="AN361" s="1"/>
      <c r="AO361" s="1">
        <v>0</v>
      </c>
      <c r="AP361" s="1"/>
      <c r="AQ361" s="1"/>
      <c r="AR361" s="1">
        <f t="shared" si="50"/>
        <v>0</v>
      </c>
      <c r="AS361" s="1">
        <f t="shared" si="55"/>
        <v>1287600</v>
      </c>
      <c r="AT361" s="39">
        <f t="shared" si="52"/>
        <v>0</v>
      </c>
      <c r="AU361" s="39"/>
      <c r="AV361" s="39">
        <f t="shared" si="53"/>
        <v>1287600</v>
      </c>
      <c r="AW361" s="8" t="s">
        <v>744</v>
      </c>
      <c r="AX361" t="s">
        <v>604</v>
      </c>
    </row>
    <row r="362" spans="1:50" x14ac:dyDescent="0.25">
      <c r="A362" t="str">
        <f t="shared" si="49"/>
        <v>1.1-00-2409_24842026_24382126</v>
      </c>
      <c r="B362" t="s">
        <v>148</v>
      </c>
      <c r="C362" t="s">
        <v>149</v>
      </c>
      <c r="D362" t="s">
        <v>150</v>
      </c>
      <c r="E362" t="s">
        <v>908</v>
      </c>
      <c r="F362" t="s">
        <v>917</v>
      </c>
      <c r="G362" t="s">
        <v>151</v>
      </c>
      <c r="H362" t="s">
        <v>51</v>
      </c>
      <c r="I362" t="s">
        <v>52</v>
      </c>
      <c r="J362" t="s">
        <v>154</v>
      </c>
      <c r="K362" t="s">
        <v>155</v>
      </c>
      <c r="L362">
        <v>8</v>
      </c>
      <c r="M362" t="s">
        <v>156</v>
      </c>
      <c r="N362">
        <v>42</v>
      </c>
      <c r="O362" t="s">
        <v>162</v>
      </c>
      <c r="P362" t="s">
        <v>163</v>
      </c>
      <c r="Q362" t="s">
        <v>164</v>
      </c>
      <c r="R362" t="s">
        <v>902</v>
      </c>
      <c r="S362">
        <v>3000</v>
      </c>
      <c r="T362" t="s">
        <v>44</v>
      </c>
      <c r="U362">
        <v>3821</v>
      </c>
      <c r="V362" t="s">
        <v>175</v>
      </c>
      <c r="W362">
        <v>26</v>
      </c>
      <c r="X362" t="s">
        <v>179</v>
      </c>
      <c r="Y362" s="1">
        <v>0</v>
      </c>
      <c r="Z362" s="1">
        <v>735000</v>
      </c>
      <c r="AA362" s="1">
        <v>0</v>
      </c>
      <c r="AB362" s="1">
        <v>0</v>
      </c>
      <c r="AC362" s="1">
        <v>0</v>
      </c>
      <c r="AD362" s="1">
        <v>0</v>
      </c>
      <c r="AE362" s="1">
        <v>0</v>
      </c>
      <c r="AF362" s="32">
        <f t="shared" si="57"/>
        <v>0</v>
      </c>
      <c r="AG362" s="1">
        <v>0</v>
      </c>
      <c r="AH362" s="1">
        <v>15000</v>
      </c>
      <c r="AI362" s="1">
        <v>0</v>
      </c>
      <c r="AJ362" s="1">
        <v>750000</v>
      </c>
      <c r="AK362" s="1">
        <v>-735000</v>
      </c>
      <c r="AL362" s="1">
        <v>750000</v>
      </c>
      <c r="AM362" s="1">
        <f t="shared" si="56"/>
        <v>750000</v>
      </c>
      <c r="AN362" s="1"/>
      <c r="AO362" s="1">
        <v>0</v>
      </c>
      <c r="AP362" s="1"/>
      <c r="AQ362" s="1"/>
      <c r="AR362" s="1">
        <f t="shared" si="50"/>
        <v>0</v>
      </c>
      <c r="AS362" s="1">
        <f t="shared" si="55"/>
        <v>0</v>
      </c>
      <c r="AT362" s="39">
        <f t="shared" si="52"/>
        <v>0</v>
      </c>
      <c r="AU362" s="39"/>
      <c r="AV362" s="39">
        <f t="shared" si="53"/>
        <v>0</v>
      </c>
      <c r="AW362" s="8" t="s">
        <v>745</v>
      </c>
      <c r="AX362" t="s">
        <v>604</v>
      </c>
    </row>
    <row r="363" spans="1:50" x14ac:dyDescent="0.25">
      <c r="A363" t="str">
        <f t="shared" si="49"/>
        <v>1.1-00-2409_24842026_2438210</v>
      </c>
      <c r="B363" t="s">
        <v>148</v>
      </c>
      <c r="C363" t="s">
        <v>149</v>
      </c>
      <c r="D363" t="s">
        <v>150</v>
      </c>
      <c r="E363" t="s">
        <v>908</v>
      </c>
      <c r="F363" t="s">
        <v>917</v>
      </c>
      <c r="G363" t="s">
        <v>151</v>
      </c>
      <c r="H363" t="s">
        <v>51</v>
      </c>
      <c r="I363" t="s">
        <v>52</v>
      </c>
      <c r="J363" t="s">
        <v>154</v>
      </c>
      <c r="K363" t="s">
        <v>155</v>
      </c>
      <c r="L363">
        <v>8</v>
      </c>
      <c r="M363" t="s">
        <v>156</v>
      </c>
      <c r="N363">
        <v>42</v>
      </c>
      <c r="O363" t="s">
        <v>162</v>
      </c>
      <c r="P363" t="s">
        <v>163</v>
      </c>
      <c r="Q363" t="s">
        <v>164</v>
      </c>
      <c r="R363" t="s">
        <v>902</v>
      </c>
      <c r="S363">
        <v>3000</v>
      </c>
      <c r="T363" t="s">
        <v>44</v>
      </c>
      <c r="U363">
        <v>3821</v>
      </c>
      <c r="V363" t="s">
        <v>175</v>
      </c>
      <c r="W363">
        <v>0</v>
      </c>
      <c r="X363" t="s">
        <v>46</v>
      </c>
      <c r="Y363" s="1">
        <v>1887360</v>
      </c>
      <c r="Z363" s="1">
        <v>500000</v>
      </c>
      <c r="AA363" s="1">
        <v>2535960</v>
      </c>
      <c r="AB363" s="1">
        <v>2036000</v>
      </c>
      <c r="AC363" s="1">
        <v>1886000</v>
      </c>
      <c r="AD363" s="1">
        <v>1886000</v>
      </c>
      <c r="AE363" s="1">
        <v>1886000</v>
      </c>
      <c r="AF363" s="32">
        <f t="shared" si="57"/>
        <v>-648600</v>
      </c>
      <c r="AG363" s="1">
        <v>0</v>
      </c>
      <c r="AH363" s="1">
        <v>1437360</v>
      </c>
      <c r="AI363" s="1">
        <v>0</v>
      </c>
      <c r="AJ363" s="1">
        <v>50000</v>
      </c>
      <c r="AK363" s="1">
        <v>1387360</v>
      </c>
      <c r="AL363" s="1">
        <v>1350000</v>
      </c>
      <c r="AM363" s="1">
        <f t="shared" si="56"/>
        <v>-537360</v>
      </c>
      <c r="AN363" s="1"/>
      <c r="AO363" s="1">
        <v>148640</v>
      </c>
      <c r="AP363" s="1">
        <v>100000</v>
      </c>
      <c r="AQ363" s="1">
        <f>500000+100000</f>
        <v>600000</v>
      </c>
      <c r="AR363" s="1">
        <f t="shared" si="50"/>
        <v>848640</v>
      </c>
      <c r="AS363" s="1">
        <f t="shared" si="55"/>
        <v>2736000</v>
      </c>
      <c r="AT363" s="38">
        <f t="shared" si="52"/>
        <v>200040</v>
      </c>
      <c r="AU363" s="38"/>
      <c r="AV363" s="38">
        <f t="shared" si="53"/>
        <v>2736000</v>
      </c>
      <c r="AW363" s="8" t="s">
        <v>741</v>
      </c>
      <c r="AX363" t="s">
        <v>604</v>
      </c>
    </row>
    <row r="364" spans="1:50" x14ac:dyDescent="0.25">
      <c r="A364" t="str">
        <f t="shared" si="49"/>
        <v>1.1-00-2409_24847029_24382122</v>
      </c>
      <c r="B364" t="s">
        <v>148</v>
      </c>
      <c r="C364" t="s">
        <v>149</v>
      </c>
      <c r="D364" t="s">
        <v>435</v>
      </c>
      <c r="E364" t="s">
        <v>908</v>
      </c>
      <c r="F364" t="s">
        <v>436</v>
      </c>
      <c r="G364" t="s">
        <v>436</v>
      </c>
      <c r="H364" t="s">
        <v>51</v>
      </c>
      <c r="I364" t="s">
        <v>52</v>
      </c>
      <c r="J364" t="s">
        <v>154</v>
      </c>
      <c r="K364" t="s">
        <v>155</v>
      </c>
      <c r="L364">
        <v>8</v>
      </c>
      <c r="M364" t="s">
        <v>156</v>
      </c>
      <c r="N364">
        <v>47</v>
      </c>
      <c r="O364" t="s">
        <v>437</v>
      </c>
      <c r="P364" t="s">
        <v>438</v>
      </c>
      <c r="Q364" t="s">
        <v>439</v>
      </c>
      <c r="R364" t="s">
        <v>902</v>
      </c>
      <c r="S364">
        <v>3000</v>
      </c>
      <c r="T364" t="s">
        <v>44</v>
      </c>
      <c r="U364">
        <v>3821</v>
      </c>
      <c r="V364" t="s">
        <v>175</v>
      </c>
      <c r="W364">
        <v>22</v>
      </c>
      <c r="X364" t="s">
        <v>440</v>
      </c>
      <c r="Y364" s="1">
        <v>0</v>
      </c>
      <c r="Z364" s="1">
        <v>700000</v>
      </c>
      <c r="AA364" s="1">
        <v>0</v>
      </c>
      <c r="AB364" s="1">
        <v>0</v>
      </c>
      <c r="AC364" s="1">
        <v>0</v>
      </c>
      <c r="AD364" s="1">
        <v>0</v>
      </c>
      <c r="AE364" s="1">
        <v>0</v>
      </c>
      <c r="AF364" s="32">
        <f t="shared" si="57"/>
        <v>0</v>
      </c>
      <c r="AG364" s="1">
        <v>0</v>
      </c>
      <c r="AH364" s="1">
        <v>0</v>
      </c>
      <c r="AI364" s="1">
        <v>0</v>
      </c>
      <c r="AJ364" s="1">
        <v>700000</v>
      </c>
      <c r="AK364" s="1">
        <v>-700000</v>
      </c>
      <c r="AL364" s="1">
        <v>700000</v>
      </c>
      <c r="AM364" s="1">
        <f t="shared" si="56"/>
        <v>700000</v>
      </c>
      <c r="AN364" s="1"/>
      <c r="AO364" s="1">
        <v>0</v>
      </c>
      <c r="AP364" s="1"/>
      <c r="AQ364" s="1"/>
      <c r="AR364" s="1">
        <f t="shared" si="50"/>
        <v>0</v>
      </c>
      <c r="AS364" s="1">
        <f t="shared" si="55"/>
        <v>0</v>
      </c>
      <c r="AT364" s="39">
        <f t="shared" si="52"/>
        <v>0</v>
      </c>
      <c r="AU364" s="39"/>
      <c r="AV364" s="39">
        <f t="shared" si="53"/>
        <v>0</v>
      </c>
      <c r="AW364" s="8" t="s">
        <v>747</v>
      </c>
      <c r="AX364" t="s">
        <v>604</v>
      </c>
    </row>
    <row r="365" spans="1:50" x14ac:dyDescent="0.25">
      <c r="A365" t="str">
        <f t="shared" si="49"/>
        <v>1.1-00-2410_24448030_2438210</v>
      </c>
      <c r="B365" t="s">
        <v>148</v>
      </c>
      <c r="C365" t="s">
        <v>149</v>
      </c>
      <c r="D365" t="s">
        <v>266</v>
      </c>
      <c r="E365" t="s">
        <v>907</v>
      </c>
      <c r="F365" t="s">
        <v>267</v>
      </c>
      <c r="G365" t="s">
        <v>267</v>
      </c>
      <c r="H365" t="s">
        <v>51</v>
      </c>
      <c r="I365" t="s">
        <v>52</v>
      </c>
      <c r="J365" t="s">
        <v>289</v>
      </c>
      <c r="K365" t="s">
        <v>290</v>
      </c>
      <c r="L365">
        <v>4</v>
      </c>
      <c r="M365" t="s">
        <v>291</v>
      </c>
      <c r="N365">
        <v>48</v>
      </c>
      <c r="O365" t="s">
        <v>292</v>
      </c>
      <c r="P365" t="s">
        <v>293</v>
      </c>
      <c r="Q365" t="s">
        <v>294</v>
      </c>
      <c r="R365" t="s">
        <v>902</v>
      </c>
      <c r="S365">
        <v>3000</v>
      </c>
      <c r="T365" t="s">
        <v>44</v>
      </c>
      <c r="U365">
        <v>3821</v>
      </c>
      <c r="V365" t="s">
        <v>175</v>
      </c>
      <c r="W365">
        <v>0</v>
      </c>
      <c r="X365" t="s">
        <v>46</v>
      </c>
      <c r="Y365" s="1">
        <v>619981</v>
      </c>
      <c r="Z365" s="1">
        <v>619981</v>
      </c>
      <c r="AA365" s="1">
        <v>600000</v>
      </c>
      <c r="AB365" s="1">
        <v>600000</v>
      </c>
      <c r="AC365" s="1">
        <v>0</v>
      </c>
      <c r="AD365" s="1">
        <v>0</v>
      </c>
      <c r="AE365" s="1">
        <v>0</v>
      </c>
      <c r="AF365" s="32">
        <f t="shared" si="57"/>
        <v>19981</v>
      </c>
      <c r="AG365" s="1">
        <v>0</v>
      </c>
      <c r="AH365" s="1">
        <v>0</v>
      </c>
      <c r="AI365" s="1">
        <v>0</v>
      </c>
      <c r="AJ365" s="1">
        <v>0</v>
      </c>
      <c r="AK365" s="1">
        <v>0</v>
      </c>
      <c r="AL365" s="1">
        <v>619981</v>
      </c>
      <c r="AM365" s="1">
        <f t="shared" si="56"/>
        <v>0</v>
      </c>
      <c r="AN365" s="1"/>
      <c r="AO365" s="1">
        <v>0</v>
      </c>
      <c r="AP365" s="1"/>
      <c r="AQ365" s="1"/>
      <c r="AR365" s="1">
        <f t="shared" si="50"/>
        <v>0</v>
      </c>
      <c r="AS365" s="1">
        <f t="shared" si="55"/>
        <v>619981</v>
      </c>
      <c r="AT365" s="39">
        <f t="shared" si="52"/>
        <v>19981</v>
      </c>
      <c r="AU365" s="39"/>
      <c r="AV365" s="39">
        <f t="shared" si="53"/>
        <v>619981</v>
      </c>
      <c r="AW365" s="8" t="s">
        <v>616</v>
      </c>
      <c r="AX365" t="s">
        <v>604</v>
      </c>
    </row>
    <row r="366" spans="1:50" x14ac:dyDescent="0.25">
      <c r="A366" t="str">
        <f t="shared" si="49"/>
        <v>1.1-00-2417_24456037_2438210</v>
      </c>
      <c r="B366" t="s">
        <v>148</v>
      </c>
      <c r="C366" t="s">
        <v>149</v>
      </c>
      <c r="D366" t="s">
        <v>414</v>
      </c>
      <c r="E366" t="s">
        <v>907</v>
      </c>
      <c r="F366" t="s">
        <v>911</v>
      </c>
      <c r="G366" t="s">
        <v>415</v>
      </c>
      <c r="H366" t="s">
        <v>111</v>
      </c>
      <c r="I366" t="s">
        <v>112</v>
      </c>
      <c r="J366" t="s">
        <v>416</v>
      </c>
      <c r="K366" t="s">
        <v>417</v>
      </c>
      <c r="L366">
        <v>4</v>
      </c>
      <c r="M366" t="s">
        <v>291</v>
      </c>
      <c r="N366">
        <v>56</v>
      </c>
      <c r="O366" t="s">
        <v>418</v>
      </c>
      <c r="P366" t="s">
        <v>419</v>
      </c>
      <c r="Q366" t="s">
        <v>420</v>
      </c>
      <c r="R366" t="s">
        <v>902</v>
      </c>
      <c r="S366">
        <v>3000</v>
      </c>
      <c r="T366" t="s">
        <v>44</v>
      </c>
      <c r="U366">
        <v>3821</v>
      </c>
      <c r="V366" t="s">
        <v>175</v>
      </c>
      <c r="W366">
        <v>0</v>
      </c>
      <c r="X366" t="s">
        <v>46</v>
      </c>
      <c r="Y366" s="1">
        <v>100000</v>
      </c>
      <c r="Z366" s="1">
        <v>100000</v>
      </c>
      <c r="AA366" s="1">
        <v>0</v>
      </c>
      <c r="AB366" s="1">
        <v>0</v>
      </c>
      <c r="AC366" s="1">
        <v>0</v>
      </c>
      <c r="AD366" s="1">
        <v>0</v>
      </c>
      <c r="AE366" s="1">
        <v>0</v>
      </c>
      <c r="AF366" s="32">
        <f t="shared" si="57"/>
        <v>100000</v>
      </c>
      <c r="AG366" s="1">
        <v>0</v>
      </c>
      <c r="AH366" s="1">
        <v>0</v>
      </c>
      <c r="AI366" s="1">
        <v>0</v>
      </c>
      <c r="AJ366" s="1">
        <v>0</v>
      </c>
      <c r="AK366" s="1">
        <v>0</v>
      </c>
      <c r="AL366" s="1">
        <v>100000</v>
      </c>
      <c r="AM366" s="1">
        <f t="shared" si="56"/>
        <v>0</v>
      </c>
      <c r="AN366" s="1"/>
      <c r="AO366" s="1">
        <v>0</v>
      </c>
      <c r="AP366" s="1"/>
      <c r="AQ366" s="1"/>
      <c r="AR366" s="1">
        <f t="shared" si="50"/>
        <v>0</v>
      </c>
      <c r="AS366" s="1">
        <f t="shared" ref="AS366:AS398" si="58">Y366+AR366</f>
        <v>100000</v>
      </c>
      <c r="AT366" s="39">
        <f t="shared" si="52"/>
        <v>100000</v>
      </c>
      <c r="AU366" s="39"/>
      <c r="AV366" s="39">
        <f t="shared" si="53"/>
        <v>100000</v>
      </c>
      <c r="AW366" s="8" t="s">
        <v>748</v>
      </c>
      <c r="AX366" t="s">
        <v>604</v>
      </c>
    </row>
    <row r="367" spans="1:50" x14ac:dyDescent="0.25">
      <c r="A367" t="str">
        <f t="shared" si="49"/>
        <v>1.1-00-2405_24621015_2439110</v>
      </c>
      <c r="B367" t="s">
        <v>148</v>
      </c>
      <c r="C367" t="s">
        <v>149</v>
      </c>
      <c r="D367" t="s">
        <v>34</v>
      </c>
      <c r="E367" t="s">
        <v>906</v>
      </c>
      <c r="F367" t="s">
        <v>909</v>
      </c>
      <c r="G367" t="s">
        <v>35</v>
      </c>
      <c r="H367" t="s">
        <v>51</v>
      </c>
      <c r="I367" t="s">
        <v>52</v>
      </c>
      <c r="J367" t="s">
        <v>53</v>
      </c>
      <c r="K367" t="s">
        <v>54</v>
      </c>
      <c r="L367">
        <v>6</v>
      </c>
      <c r="M367" t="s">
        <v>40</v>
      </c>
      <c r="N367">
        <v>21</v>
      </c>
      <c r="O367" t="s">
        <v>55</v>
      </c>
      <c r="P367" t="s">
        <v>56</v>
      </c>
      <c r="Q367" t="s">
        <v>57</v>
      </c>
      <c r="R367" t="s">
        <v>902</v>
      </c>
      <c r="S367">
        <v>3000</v>
      </c>
      <c r="T367" t="s">
        <v>44</v>
      </c>
      <c r="U367">
        <v>3911</v>
      </c>
      <c r="V367" t="s">
        <v>388</v>
      </c>
      <c r="W367">
        <v>0</v>
      </c>
      <c r="X367" t="s">
        <v>46</v>
      </c>
      <c r="Y367" s="1">
        <v>700000</v>
      </c>
      <c r="Z367" s="1">
        <v>700000</v>
      </c>
      <c r="AA367" s="1">
        <v>297933.06</v>
      </c>
      <c r="AB367" s="1">
        <v>297933.06</v>
      </c>
      <c r="AC367" s="1">
        <v>297933.06</v>
      </c>
      <c r="AD367" s="1">
        <v>297933.06</v>
      </c>
      <c r="AE367" s="1">
        <v>297933.06</v>
      </c>
      <c r="AF367" s="32">
        <f t="shared" si="57"/>
        <v>402066.94</v>
      </c>
      <c r="AG367" s="1">
        <v>0</v>
      </c>
      <c r="AH367" s="1">
        <v>0</v>
      </c>
      <c r="AI367" s="1">
        <v>0</v>
      </c>
      <c r="AJ367" s="1">
        <v>0</v>
      </c>
      <c r="AK367" s="1">
        <v>0</v>
      </c>
      <c r="AL367" s="1">
        <v>700000</v>
      </c>
      <c r="AM367" s="1">
        <f t="shared" si="56"/>
        <v>0</v>
      </c>
      <c r="AN367" s="1"/>
      <c r="AO367" s="1">
        <v>0</v>
      </c>
      <c r="AP367" s="1"/>
      <c r="AQ367" s="1"/>
      <c r="AR367" s="1">
        <f t="shared" si="50"/>
        <v>0</v>
      </c>
      <c r="AS367" s="1">
        <f t="shared" si="58"/>
        <v>700000</v>
      </c>
      <c r="AT367" s="39">
        <f t="shared" si="52"/>
        <v>402066.94</v>
      </c>
      <c r="AU367" s="39"/>
      <c r="AV367" s="39">
        <f t="shared" si="53"/>
        <v>700000</v>
      </c>
      <c r="AW367" s="8" t="s">
        <v>604</v>
      </c>
      <c r="AX367" t="s">
        <v>604</v>
      </c>
    </row>
    <row r="368" spans="1:50" x14ac:dyDescent="0.25">
      <c r="A368" t="str">
        <f t="shared" si="49"/>
        <v>502.1-1104_24619013_2439210</v>
      </c>
      <c r="B368" t="s">
        <v>921</v>
      </c>
      <c r="C368" t="s">
        <v>922</v>
      </c>
      <c r="D368" t="s">
        <v>34</v>
      </c>
      <c r="E368" t="s">
        <v>906</v>
      </c>
      <c r="F368" t="s">
        <v>909</v>
      </c>
      <c r="G368" t="s">
        <v>35</v>
      </c>
      <c r="H368" t="s">
        <v>36</v>
      </c>
      <c r="I368" t="s">
        <v>37</v>
      </c>
      <c r="J368" t="s">
        <v>38</v>
      </c>
      <c r="K368" t="s">
        <v>39</v>
      </c>
      <c r="L368">
        <v>6</v>
      </c>
      <c r="M368" t="s">
        <v>40</v>
      </c>
      <c r="N368">
        <v>19</v>
      </c>
      <c r="O368" t="s">
        <v>41</v>
      </c>
      <c r="P368" t="s">
        <v>42</v>
      </c>
      <c r="Q368" t="s">
        <v>43</v>
      </c>
      <c r="R368" t="s">
        <v>902</v>
      </c>
      <c r="S368">
        <v>3000</v>
      </c>
      <c r="T368" t="s">
        <v>44</v>
      </c>
      <c r="U368">
        <v>3921</v>
      </c>
      <c r="V368" t="s">
        <v>45</v>
      </c>
      <c r="W368">
        <v>0</v>
      </c>
      <c r="X368" t="s">
        <v>46</v>
      </c>
      <c r="Y368" s="1">
        <v>0</v>
      </c>
      <c r="Z368" s="1">
        <v>0</v>
      </c>
      <c r="AA368" s="1">
        <v>0</v>
      </c>
      <c r="AB368" s="1">
        <v>0</v>
      </c>
      <c r="AC368" s="1">
        <v>0</v>
      </c>
      <c r="AD368" s="1">
        <v>0</v>
      </c>
      <c r="AE368" s="1">
        <v>0</v>
      </c>
      <c r="AF368" s="1">
        <f t="shared" si="57"/>
        <v>0</v>
      </c>
      <c r="AG368" s="1">
        <v>0</v>
      </c>
      <c r="AH368" s="1">
        <v>0</v>
      </c>
      <c r="AI368" s="1">
        <v>0</v>
      </c>
      <c r="AJ368" s="1">
        <v>0</v>
      </c>
      <c r="AK368" s="1">
        <v>0</v>
      </c>
      <c r="AL368" s="1">
        <v>0</v>
      </c>
      <c r="AM368" s="1">
        <v>0</v>
      </c>
      <c r="AN368" s="1"/>
      <c r="AO368" s="1">
        <v>0</v>
      </c>
      <c r="AP368" s="1">
        <v>104076.75</v>
      </c>
      <c r="AQ368" s="1"/>
      <c r="AR368" s="1">
        <f t="shared" si="50"/>
        <v>104076.75</v>
      </c>
      <c r="AS368" s="1">
        <f t="shared" si="58"/>
        <v>104076.75</v>
      </c>
      <c r="AT368" s="39">
        <f t="shared" si="52"/>
        <v>104076.75</v>
      </c>
      <c r="AU368" s="39"/>
      <c r="AV368" s="39">
        <f t="shared" si="53"/>
        <v>104076.75</v>
      </c>
      <c r="AW368" s="8"/>
      <c r="AX368" t="s">
        <v>920</v>
      </c>
    </row>
    <row r="369" spans="1:52" x14ac:dyDescent="0.25">
      <c r="A369" t="str">
        <f t="shared" si="49"/>
        <v>212-404_24619013_2439210</v>
      </c>
      <c r="B369" t="s">
        <v>873</v>
      </c>
      <c r="C369" t="s">
        <v>874</v>
      </c>
      <c r="D369" t="s">
        <v>34</v>
      </c>
      <c r="E369" t="s">
        <v>906</v>
      </c>
      <c r="F369" t="s">
        <v>909</v>
      </c>
      <c r="G369" t="s">
        <v>35</v>
      </c>
      <c r="H369" t="s">
        <v>36</v>
      </c>
      <c r="I369" t="s">
        <v>37</v>
      </c>
      <c r="J369" t="s">
        <v>38</v>
      </c>
      <c r="K369" t="s">
        <v>39</v>
      </c>
      <c r="L369">
        <v>6</v>
      </c>
      <c r="M369" t="s">
        <v>40</v>
      </c>
      <c r="N369">
        <v>19</v>
      </c>
      <c r="O369" t="s">
        <v>41</v>
      </c>
      <c r="P369" t="s">
        <v>42</v>
      </c>
      <c r="Q369" t="s">
        <v>43</v>
      </c>
      <c r="R369" t="s">
        <v>902</v>
      </c>
      <c r="S369">
        <v>3000</v>
      </c>
      <c r="T369" t="s">
        <v>44</v>
      </c>
      <c r="U369">
        <v>3921</v>
      </c>
      <c r="V369" t="s">
        <v>45</v>
      </c>
      <c r="W369">
        <v>0</v>
      </c>
      <c r="X369" t="s">
        <v>46</v>
      </c>
      <c r="Y369" s="1">
        <v>0</v>
      </c>
      <c r="Z369" s="1">
        <v>0</v>
      </c>
      <c r="AA369" s="1">
        <v>1135715.3</v>
      </c>
      <c r="AB369" s="1">
        <v>1135715.3</v>
      </c>
      <c r="AC369" s="1">
        <v>1135715.3</v>
      </c>
      <c r="AD369" s="1">
        <v>1135715.3</v>
      </c>
      <c r="AE369" s="1">
        <v>962700.85</v>
      </c>
      <c r="AF369" s="1">
        <f t="shared" si="57"/>
        <v>-1135715.3</v>
      </c>
      <c r="AG369" s="1">
        <v>0</v>
      </c>
      <c r="AH369" s="1">
        <v>0</v>
      </c>
      <c r="AI369" s="1">
        <v>0</v>
      </c>
      <c r="AJ369" s="1">
        <v>0</v>
      </c>
      <c r="AK369" s="1">
        <v>0</v>
      </c>
      <c r="AL369" s="1">
        <v>0</v>
      </c>
      <c r="AM369" s="1">
        <f t="shared" si="56"/>
        <v>0</v>
      </c>
      <c r="AN369" s="7"/>
      <c r="AO369" s="1">
        <v>0</v>
      </c>
      <c r="AP369" s="1">
        <v>1135715.3</v>
      </c>
      <c r="AQ369" s="7"/>
      <c r="AR369" s="1">
        <f t="shared" si="50"/>
        <v>1135715.3</v>
      </c>
      <c r="AS369" s="1">
        <f t="shared" si="58"/>
        <v>1135715.3</v>
      </c>
      <c r="AT369" s="39">
        <f t="shared" si="52"/>
        <v>0</v>
      </c>
      <c r="AU369" s="39"/>
      <c r="AV369" s="39">
        <f t="shared" si="53"/>
        <v>1135715.3</v>
      </c>
      <c r="AW369" s="7" t="s">
        <v>604</v>
      </c>
      <c r="AX369" s="7"/>
      <c r="AY369" s="2"/>
      <c r="AZ369" s="2"/>
    </row>
    <row r="370" spans="1:52" x14ac:dyDescent="0.25">
      <c r="A370" t="str">
        <f t="shared" si="49"/>
        <v>212-304_24619013_2439210</v>
      </c>
      <c r="B370" t="s">
        <v>870</v>
      </c>
      <c r="C370" t="s">
        <v>871</v>
      </c>
      <c r="D370" t="s">
        <v>34</v>
      </c>
      <c r="E370" t="s">
        <v>906</v>
      </c>
      <c r="F370" t="s">
        <v>909</v>
      </c>
      <c r="G370" t="s">
        <v>35</v>
      </c>
      <c r="H370" t="s">
        <v>36</v>
      </c>
      <c r="I370" t="s">
        <v>37</v>
      </c>
      <c r="J370" t="s">
        <v>38</v>
      </c>
      <c r="K370" t="s">
        <v>39</v>
      </c>
      <c r="L370">
        <v>6</v>
      </c>
      <c r="M370" t="s">
        <v>40</v>
      </c>
      <c r="N370">
        <v>19</v>
      </c>
      <c r="O370" t="s">
        <v>41</v>
      </c>
      <c r="P370" t="s">
        <v>42</v>
      </c>
      <c r="Q370" t="s">
        <v>43</v>
      </c>
      <c r="R370" t="s">
        <v>902</v>
      </c>
      <c r="S370">
        <v>3000</v>
      </c>
      <c r="T370" t="s">
        <v>44</v>
      </c>
      <c r="U370">
        <v>3921</v>
      </c>
      <c r="V370" t="s">
        <v>45</v>
      </c>
      <c r="W370">
        <v>0</v>
      </c>
      <c r="X370" t="s">
        <v>46</v>
      </c>
      <c r="Y370" s="1">
        <v>0</v>
      </c>
      <c r="Z370" s="1">
        <v>0</v>
      </c>
      <c r="AA370" s="1">
        <v>0</v>
      </c>
      <c r="AB370" s="1">
        <v>1135715.3</v>
      </c>
      <c r="AC370" s="1">
        <v>1135715.3</v>
      </c>
      <c r="AD370" s="1">
        <v>0</v>
      </c>
      <c r="AE370" s="1">
        <v>0</v>
      </c>
      <c r="AF370" s="1">
        <f t="shared" si="57"/>
        <v>0</v>
      </c>
      <c r="AG370">
        <v>0</v>
      </c>
      <c r="AH370">
        <v>0</v>
      </c>
      <c r="AI370">
        <v>0</v>
      </c>
      <c r="AJ370">
        <v>0</v>
      </c>
      <c r="AK370">
        <v>0</v>
      </c>
      <c r="AL370" s="1">
        <v>0</v>
      </c>
      <c r="AM370" s="1">
        <f t="shared" si="56"/>
        <v>0</v>
      </c>
      <c r="AN370" s="1"/>
      <c r="AO370" s="1">
        <v>0</v>
      </c>
      <c r="AP370" s="1"/>
      <c r="AQ370" s="1"/>
      <c r="AR370" s="1">
        <f t="shared" si="50"/>
        <v>0</v>
      </c>
      <c r="AS370" s="1">
        <f t="shared" si="58"/>
        <v>0</v>
      </c>
      <c r="AT370" s="39">
        <f t="shared" si="52"/>
        <v>0</v>
      </c>
      <c r="AU370" s="39"/>
      <c r="AV370" s="39">
        <f t="shared" si="53"/>
        <v>0</v>
      </c>
      <c r="AW370" s="8" t="s">
        <v>604</v>
      </c>
      <c r="AX370" t="s">
        <v>604</v>
      </c>
    </row>
    <row r="371" spans="1:52" x14ac:dyDescent="0.25">
      <c r="A371" t="str">
        <f t="shared" si="49"/>
        <v>2.6-05-2304_24619013_2439210</v>
      </c>
      <c r="B371" t="s">
        <v>32</v>
      </c>
      <c r="C371" t="s">
        <v>33</v>
      </c>
      <c r="D371" t="s">
        <v>34</v>
      </c>
      <c r="E371" t="s">
        <v>906</v>
      </c>
      <c r="F371" t="s">
        <v>909</v>
      </c>
      <c r="G371" t="s">
        <v>35</v>
      </c>
      <c r="H371" t="s">
        <v>36</v>
      </c>
      <c r="I371" t="s">
        <v>37</v>
      </c>
      <c r="J371" t="s">
        <v>38</v>
      </c>
      <c r="K371" t="s">
        <v>39</v>
      </c>
      <c r="L371">
        <v>6</v>
      </c>
      <c r="M371" t="s">
        <v>40</v>
      </c>
      <c r="N371">
        <v>19</v>
      </c>
      <c r="O371" t="s">
        <v>41</v>
      </c>
      <c r="P371" t="s">
        <v>42</v>
      </c>
      <c r="Q371" t="s">
        <v>43</v>
      </c>
      <c r="R371" t="s">
        <v>902</v>
      </c>
      <c r="S371">
        <v>3000</v>
      </c>
      <c r="T371" t="s">
        <v>44</v>
      </c>
      <c r="U371">
        <v>3921</v>
      </c>
      <c r="V371" t="s">
        <v>45</v>
      </c>
      <c r="W371">
        <v>0</v>
      </c>
      <c r="X371" t="s">
        <v>46</v>
      </c>
      <c r="Y371" s="1">
        <v>38913</v>
      </c>
      <c r="Z371" s="1">
        <v>0</v>
      </c>
      <c r="AA371" s="1">
        <v>38913</v>
      </c>
      <c r="AB371" s="1">
        <v>38913</v>
      </c>
      <c r="AC371" s="1">
        <v>38913</v>
      </c>
      <c r="AD371" s="1">
        <v>38913</v>
      </c>
      <c r="AE371" s="1">
        <v>38913</v>
      </c>
      <c r="AF371" s="32">
        <f t="shared" si="57"/>
        <v>0</v>
      </c>
      <c r="AG371" s="1">
        <v>38913</v>
      </c>
      <c r="AH371" s="1">
        <v>0</v>
      </c>
      <c r="AI371" s="1">
        <v>0</v>
      </c>
      <c r="AJ371" s="1">
        <v>0</v>
      </c>
      <c r="AK371" s="1">
        <v>38913</v>
      </c>
      <c r="AL371" s="1">
        <v>0</v>
      </c>
      <c r="AM371" s="1">
        <f t="shared" si="56"/>
        <v>-38913</v>
      </c>
      <c r="AN371" s="1"/>
      <c r="AO371" s="1">
        <v>0</v>
      </c>
      <c r="AP371" s="1"/>
      <c r="AQ371" s="1"/>
      <c r="AR371" s="1">
        <f t="shared" si="50"/>
        <v>0</v>
      </c>
      <c r="AS371" s="1">
        <f t="shared" si="58"/>
        <v>38913</v>
      </c>
      <c r="AT371" s="39">
        <f t="shared" si="52"/>
        <v>0</v>
      </c>
      <c r="AU371" s="39"/>
      <c r="AV371" s="39">
        <f t="shared" si="53"/>
        <v>38913</v>
      </c>
      <c r="AW371" s="8" t="s">
        <v>604</v>
      </c>
      <c r="AX371" t="s">
        <v>604</v>
      </c>
    </row>
    <row r="372" spans="1:52" x14ac:dyDescent="0.25">
      <c r="A372" t="str">
        <f t="shared" si="49"/>
        <v>2.6-06-2304_24619013_2439210</v>
      </c>
      <c r="B372" t="s">
        <v>142</v>
      </c>
      <c r="C372" t="s">
        <v>143</v>
      </c>
      <c r="D372" t="s">
        <v>34</v>
      </c>
      <c r="E372" t="s">
        <v>906</v>
      </c>
      <c r="F372" t="s">
        <v>909</v>
      </c>
      <c r="G372" t="s">
        <v>35</v>
      </c>
      <c r="H372" t="s">
        <v>36</v>
      </c>
      <c r="I372" t="s">
        <v>37</v>
      </c>
      <c r="J372" t="s">
        <v>38</v>
      </c>
      <c r="K372" t="s">
        <v>39</v>
      </c>
      <c r="L372">
        <v>6</v>
      </c>
      <c r="M372" t="s">
        <v>40</v>
      </c>
      <c r="N372">
        <v>19</v>
      </c>
      <c r="O372" t="s">
        <v>41</v>
      </c>
      <c r="P372" t="s">
        <v>42</v>
      </c>
      <c r="Q372" t="s">
        <v>43</v>
      </c>
      <c r="R372" t="s">
        <v>902</v>
      </c>
      <c r="S372">
        <v>3000</v>
      </c>
      <c r="T372" t="s">
        <v>44</v>
      </c>
      <c r="U372">
        <v>3921</v>
      </c>
      <c r="V372" t="s">
        <v>45</v>
      </c>
      <c r="W372">
        <v>0</v>
      </c>
      <c r="X372" t="s">
        <v>46</v>
      </c>
      <c r="Y372" s="1">
        <v>167669.15</v>
      </c>
      <c r="Z372" s="1">
        <v>0</v>
      </c>
      <c r="AA372" s="1">
        <v>167669.15</v>
      </c>
      <c r="AB372" s="1">
        <v>167669.15</v>
      </c>
      <c r="AC372" s="1">
        <v>167669.15</v>
      </c>
      <c r="AD372" s="1">
        <v>167669.15</v>
      </c>
      <c r="AE372" s="1">
        <v>167669.15</v>
      </c>
      <c r="AF372" s="32">
        <f t="shared" si="57"/>
        <v>0</v>
      </c>
      <c r="AG372" s="1">
        <v>167669.15</v>
      </c>
      <c r="AH372" s="1">
        <v>0</v>
      </c>
      <c r="AI372" s="1">
        <v>0</v>
      </c>
      <c r="AJ372" s="1">
        <v>0</v>
      </c>
      <c r="AK372" s="1">
        <v>167669.15</v>
      </c>
      <c r="AL372" s="1">
        <v>0</v>
      </c>
      <c r="AM372" s="1">
        <f t="shared" si="56"/>
        <v>-167669.15</v>
      </c>
      <c r="AN372" s="1"/>
      <c r="AO372" s="1">
        <v>0</v>
      </c>
      <c r="AP372" s="1"/>
      <c r="AQ372" s="1"/>
      <c r="AR372" s="1">
        <f t="shared" si="50"/>
        <v>0</v>
      </c>
      <c r="AS372" s="1">
        <f t="shared" si="58"/>
        <v>167669.15</v>
      </c>
      <c r="AT372" s="39">
        <f t="shared" si="52"/>
        <v>0</v>
      </c>
      <c r="AU372" s="39"/>
      <c r="AV372" s="39">
        <f t="shared" si="53"/>
        <v>167669.15</v>
      </c>
      <c r="AW372" s="8" t="s">
        <v>604</v>
      </c>
      <c r="AX372" t="s">
        <v>604</v>
      </c>
    </row>
    <row r="373" spans="1:52" x14ac:dyDescent="0.25">
      <c r="A373" t="str">
        <f t="shared" si="49"/>
        <v>2.6-12-2304_24619013_2439210</v>
      </c>
      <c r="B373" t="s">
        <v>144</v>
      </c>
      <c r="C373" t="s">
        <v>145</v>
      </c>
      <c r="D373" t="s">
        <v>34</v>
      </c>
      <c r="E373" t="s">
        <v>906</v>
      </c>
      <c r="F373" t="s">
        <v>909</v>
      </c>
      <c r="G373" t="s">
        <v>35</v>
      </c>
      <c r="H373" t="s">
        <v>36</v>
      </c>
      <c r="I373" t="s">
        <v>37</v>
      </c>
      <c r="J373" t="s">
        <v>38</v>
      </c>
      <c r="K373" t="s">
        <v>39</v>
      </c>
      <c r="L373">
        <v>6</v>
      </c>
      <c r="M373" t="s">
        <v>40</v>
      </c>
      <c r="N373">
        <v>19</v>
      </c>
      <c r="O373" t="s">
        <v>41</v>
      </c>
      <c r="P373" t="s">
        <v>42</v>
      </c>
      <c r="Q373" t="s">
        <v>43</v>
      </c>
      <c r="R373" t="s">
        <v>902</v>
      </c>
      <c r="S373">
        <v>3000</v>
      </c>
      <c r="T373" t="s">
        <v>44</v>
      </c>
      <c r="U373">
        <v>3921</v>
      </c>
      <c r="V373" t="s">
        <v>45</v>
      </c>
      <c r="W373">
        <v>0</v>
      </c>
      <c r="X373" t="s">
        <v>46</v>
      </c>
      <c r="Y373" s="1">
        <v>7445.91</v>
      </c>
      <c r="Z373" s="1">
        <v>0</v>
      </c>
      <c r="AA373" s="1">
        <v>7445.91</v>
      </c>
      <c r="AB373" s="1">
        <v>7445.91</v>
      </c>
      <c r="AC373" s="1">
        <v>7445.91</v>
      </c>
      <c r="AD373" s="1">
        <v>7445.91</v>
      </c>
      <c r="AE373" s="1">
        <v>7445.91</v>
      </c>
      <c r="AF373" s="32">
        <f t="shared" si="57"/>
        <v>0</v>
      </c>
      <c r="AG373" s="1">
        <v>7445.91</v>
      </c>
      <c r="AH373" s="1">
        <v>0</v>
      </c>
      <c r="AI373" s="1">
        <v>0</v>
      </c>
      <c r="AJ373" s="1">
        <v>0</v>
      </c>
      <c r="AK373" s="1">
        <v>7445.91</v>
      </c>
      <c r="AL373" s="1">
        <v>0</v>
      </c>
      <c r="AM373" s="1">
        <f t="shared" si="56"/>
        <v>-7445.91</v>
      </c>
      <c r="AN373" s="1"/>
      <c r="AO373" s="1">
        <v>0</v>
      </c>
      <c r="AP373" s="1"/>
      <c r="AQ373" s="1"/>
      <c r="AR373" s="1">
        <f t="shared" si="50"/>
        <v>0</v>
      </c>
      <c r="AS373" s="1">
        <f t="shared" si="58"/>
        <v>7445.91</v>
      </c>
      <c r="AT373" s="39">
        <f t="shared" si="52"/>
        <v>0</v>
      </c>
      <c r="AU373" s="39"/>
      <c r="AV373" s="39">
        <f t="shared" si="53"/>
        <v>7445.91</v>
      </c>
      <c r="AW373" s="8" t="s">
        <v>604</v>
      </c>
      <c r="AX373" t="s">
        <v>604</v>
      </c>
    </row>
    <row r="374" spans="1:52" x14ac:dyDescent="0.25">
      <c r="A374" t="str">
        <f t="shared" si="49"/>
        <v>2.5-02-2304_24619013_2439210</v>
      </c>
      <c r="B374" t="s">
        <v>146</v>
      </c>
      <c r="C374" t="s">
        <v>147</v>
      </c>
      <c r="D374" t="s">
        <v>34</v>
      </c>
      <c r="E374" t="s">
        <v>906</v>
      </c>
      <c r="F374" t="s">
        <v>909</v>
      </c>
      <c r="G374" t="s">
        <v>35</v>
      </c>
      <c r="H374" t="s">
        <v>36</v>
      </c>
      <c r="I374" t="s">
        <v>37</v>
      </c>
      <c r="J374" t="s">
        <v>38</v>
      </c>
      <c r="K374" t="s">
        <v>39</v>
      </c>
      <c r="L374">
        <v>6</v>
      </c>
      <c r="M374" t="s">
        <v>40</v>
      </c>
      <c r="N374">
        <v>19</v>
      </c>
      <c r="O374" t="s">
        <v>41</v>
      </c>
      <c r="P374" t="s">
        <v>42</v>
      </c>
      <c r="Q374" t="s">
        <v>43</v>
      </c>
      <c r="R374" t="s">
        <v>902</v>
      </c>
      <c r="S374">
        <v>3000</v>
      </c>
      <c r="T374" t="s">
        <v>44</v>
      </c>
      <c r="U374">
        <v>3921</v>
      </c>
      <c r="V374" t="s">
        <v>45</v>
      </c>
      <c r="W374">
        <v>0</v>
      </c>
      <c r="X374" t="s">
        <v>46</v>
      </c>
      <c r="Y374" s="1">
        <v>583718.5</v>
      </c>
      <c r="Z374" s="1">
        <v>0</v>
      </c>
      <c r="AA374" s="1">
        <v>921278.58</v>
      </c>
      <c r="AB374" s="1">
        <v>921278.58</v>
      </c>
      <c r="AC374" s="1">
        <v>921278.58</v>
      </c>
      <c r="AD374" s="1">
        <v>921278.58</v>
      </c>
      <c r="AE374" s="1">
        <v>921278.58</v>
      </c>
      <c r="AF374" s="32">
        <f t="shared" si="57"/>
        <v>-337560.07999999996</v>
      </c>
      <c r="AG374" s="1">
        <v>583718.5</v>
      </c>
      <c r="AH374" s="1">
        <v>0</v>
      </c>
      <c r="AI374" s="1">
        <v>0</v>
      </c>
      <c r="AJ374" s="1">
        <v>0</v>
      </c>
      <c r="AK374" s="1">
        <v>583718.5</v>
      </c>
      <c r="AL374" s="1">
        <v>0</v>
      </c>
      <c r="AM374" s="1">
        <f t="shared" si="56"/>
        <v>-583718.5</v>
      </c>
      <c r="AN374" s="1"/>
      <c r="AO374" s="1">
        <v>337560.08</v>
      </c>
      <c r="AP374" s="1"/>
      <c r="AQ374" s="1"/>
      <c r="AR374" s="1">
        <f t="shared" si="50"/>
        <v>337560.08</v>
      </c>
      <c r="AS374" s="1">
        <f t="shared" si="58"/>
        <v>921278.58000000007</v>
      </c>
      <c r="AT374" s="38">
        <f t="shared" si="52"/>
        <v>0</v>
      </c>
      <c r="AU374" s="38"/>
      <c r="AV374" s="38">
        <f t="shared" si="53"/>
        <v>921278.58000000007</v>
      </c>
      <c r="AW374" s="8" t="s">
        <v>604</v>
      </c>
      <c r="AX374" t="s">
        <v>847</v>
      </c>
    </row>
    <row r="375" spans="1:52" x14ac:dyDescent="0.25">
      <c r="A375" t="str">
        <f t="shared" si="49"/>
        <v>2.6-14-2304_24619013_2439210</v>
      </c>
      <c r="B375" t="s">
        <v>467</v>
      </c>
      <c r="C375" t="s">
        <v>468</v>
      </c>
      <c r="D375" t="s">
        <v>34</v>
      </c>
      <c r="E375" t="s">
        <v>906</v>
      </c>
      <c r="F375" t="s">
        <v>909</v>
      </c>
      <c r="G375" t="s">
        <v>35</v>
      </c>
      <c r="H375" t="s">
        <v>36</v>
      </c>
      <c r="I375" t="s">
        <v>37</v>
      </c>
      <c r="J375" t="s">
        <v>38</v>
      </c>
      <c r="K375" t="s">
        <v>39</v>
      </c>
      <c r="L375">
        <v>6</v>
      </c>
      <c r="M375" t="s">
        <v>40</v>
      </c>
      <c r="N375">
        <v>19</v>
      </c>
      <c r="O375" t="s">
        <v>41</v>
      </c>
      <c r="P375" t="s">
        <v>42</v>
      </c>
      <c r="Q375" t="s">
        <v>43</v>
      </c>
      <c r="R375" t="s">
        <v>902</v>
      </c>
      <c r="S375">
        <v>3000</v>
      </c>
      <c r="T375" t="s">
        <v>44</v>
      </c>
      <c r="U375">
        <v>3921</v>
      </c>
      <c r="V375" t="s">
        <v>45</v>
      </c>
      <c r="W375">
        <v>0</v>
      </c>
      <c r="X375" t="s">
        <v>46</v>
      </c>
      <c r="Y375" s="1">
        <v>0</v>
      </c>
      <c r="Z375" s="1">
        <v>0</v>
      </c>
      <c r="AA375" s="1">
        <v>2676.88</v>
      </c>
      <c r="AB375" s="1">
        <v>2676.88</v>
      </c>
      <c r="AC375" s="1">
        <v>2676.88</v>
      </c>
      <c r="AD375" s="1">
        <v>2676.88</v>
      </c>
      <c r="AE375" s="1">
        <v>2676.88</v>
      </c>
      <c r="AF375" s="32">
        <f t="shared" si="57"/>
        <v>-2676.88</v>
      </c>
      <c r="AG375" s="1">
        <v>0</v>
      </c>
      <c r="AH375" s="1">
        <v>0</v>
      </c>
      <c r="AI375" s="1">
        <v>0</v>
      </c>
      <c r="AJ375" s="1">
        <v>0</v>
      </c>
      <c r="AK375" s="1">
        <v>0</v>
      </c>
      <c r="AL375" s="1">
        <v>0</v>
      </c>
      <c r="AM375" s="1">
        <f t="shared" ref="AM375:AM406" si="59">AL375-Y375</f>
        <v>0</v>
      </c>
      <c r="AN375" s="1"/>
      <c r="AO375" s="1">
        <v>2676.88</v>
      </c>
      <c r="AP375" s="1"/>
      <c r="AQ375" s="1"/>
      <c r="AR375" s="1">
        <f t="shared" si="50"/>
        <v>2676.88</v>
      </c>
      <c r="AS375" s="1">
        <f t="shared" si="58"/>
        <v>2676.88</v>
      </c>
      <c r="AT375" s="38">
        <f t="shared" si="52"/>
        <v>0</v>
      </c>
      <c r="AU375" s="38"/>
      <c r="AV375" s="38">
        <f t="shared" si="53"/>
        <v>2676.88</v>
      </c>
      <c r="AW375" s="8" t="s">
        <v>604</v>
      </c>
      <c r="AX375" t="s">
        <v>847</v>
      </c>
    </row>
    <row r="376" spans="1:52" x14ac:dyDescent="0.25">
      <c r="A376" t="str">
        <f t="shared" si="49"/>
        <v>2.5-01-2304_24619013_2439210</v>
      </c>
      <c r="B376" t="s">
        <v>469</v>
      </c>
      <c r="C376" t="s">
        <v>470</v>
      </c>
      <c r="D376" t="s">
        <v>34</v>
      </c>
      <c r="E376" t="s">
        <v>906</v>
      </c>
      <c r="F376" t="s">
        <v>909</v>
      </c>
      <c r="G376" t="s">
        <v>35</v>
      </c>
      <c r="H376" t="s">
        <v>36</v>
      </c>
      <c r="I376" t="s">
        <v>37</v>
      </c>
      <c r="J376" t="s">
        <v>38</v>
      </c>
      <c r="K376" t="s">
        <v>39</v>
      </c>
      <c r="L376">
        <v>6</v>
      </c>
      <c r="M376" t="s">
        <v>40</v>
      </c>
      <c r="N376">
        <v>19</v>
      </c>
      <c r="O376" t="s">
        <v>41</v>
      </c>
      <c r="P376" t="s">
        <v>42</v>
      </c>
      <c r="Q376" t="s">
        <v>43</v>
      </c>
      <c r="R376" t="s">
        <v>902</v>
      </c>
      <c r="S376">
        <v>3000</v>
      </c>
      <c r="T376" t="s">
        <v>44</v>
      </c>
      <c r="U376">
        <v>3921</v>
      </c>
      <c r="V376" t="s">
        <v>45</v>
      </c>
      <c r="W376">
        <v>0</v>
      </c>
      <c r="X376" t="s">
        <v>46</v>
      </c>
      <c r="Y376" s="1">
        <v>1453929.04</v>
      </c>
      <c r="Z376" s="1">
        <v>0</v>
      </c>
      <c r="AA376" s="1">
        <v>2224784.9500000002</v>
      </c>
      <c r="AB376" s="1">
        <v>2224784.9500000002</v>
      </c>
      <c r="AC376" s="1">
        <v>2224784.9500000002</v>
      </c>
      <c r="AD376" s="1">
        <v>2224784.9500000002</v>
      </c>
      <c r="AE376" s="1">
        <v>2224784.9500000002</v>
      </c>
      <c r="AF376" s="32">
        <f t="shared" si="57"/>
        <v>-770855.91000000015</v>
      </c>
      <c r="AG376" s="1">
        <v>1453929.04</v>
      </c>
      <c r="AH376" s="1">
        <v>0</v>
      </c>
      <c r="AI376" s="1">
        <v>0</v>
      </c>
      <c r="AJ376" s="1">
        <v>0</v>
      </c>
      <c r="AK376" s="1">
        <v>1453929.04</v>
      </c>
      <c r="AL376" s="1">
        <v>0</v>
      </c>
      <c r="AM376" s="1">
        <f t="shared" si="59"/>
        <v>-1453929.04</v>
      </c>
      <c r="AN376" s="1"/>
      <c r="AO376" s="1">
        <v>770855.91</v>
      </c>
      <c r="AP376" s="1"/>
      <c r="AQ376" s="1"/>
      <c r="AR376" s="1">
        <f t="shared" si="50"/>
        <v>770855.91</v>
      </c>
      <c r="AS376" s="1">
        <f t="shared" si="58"/>
        <v>2224784.9500000002</v>
      </c>
      <c r="AT376" s="38">
        <f t="shared" si="52"/>
        <v>0</v>
      </c>
      <c r="AU376" s="38"/>
      <c r="AV376" s="38">
        <f t="shared" si="53"/>
        <v>2224784.9500000002</v>
      </c>
      <c r="AW376" s="8" t="s">
        <v>604</v>
      </c>
      <c r="AX376" t="s">
        <v>847</v>
      </c>
    </row>
    <row r="377" spans="1:52" x14ac:dyDescent="0.25">
      <c r="A377" t="str">
        <f t="shared" si="49"/>
        <v>2.6-11-2304_24619013_2439210</v>
      </c>
      <c r="B377" t="s">
        <v>471</v>
      </c>
      <c r="C377" t="s">
        <v>472</v>
      </c>
      <c r="D377" t="s">
        <v>34</v>
      </c>
      <c r="E377" t="s">
        <v>906</v>
      </c>
      <c r="F377" t="s">
        <v>909</v>
      </c>
      <c r="G377" t="s">
        <v>35</v>
      </c>
      <c r="H377" t="s">
        <v>36</v>
      </c>
      <c r="I377" t="s">
        <v>37</v>
      </c>
      <c r="J377" t="s">
        <v>38</v>
      </c>
      <c r="K377" t="s">
        <v>39</v>
      </c>
      <c r="L377">
        <v>6</v>
      </c>
      <c r="M377" t="s">
        <v>40</v>
      </c>
      <c r="N377">
        <v>19</v>
      </c>
      <c r="O377" t="s">
        <v>41</v>
      </c>
      <c r="P377" t="s">
        <v>42</v>
      </c>
      <c r="Q377" t="s">
        <v>43</v>
      </c>
      <c r="R377" t="s">
        <v>902</v>
      </c>
      <c r="S377">
        <v>3000</v>
      </c>
      <c r="T377" t="s">
        <v>44</v>
      </c>
      <c r="U377">
        <v>3921</v>
      </c>
      <c r="V377" t="s">
        <v>45</v>
      </c>
      <c r="W377">
        <v>0</v>
      </c>
      <c r="X377" t="s">
        <v>46</v>
      </c>
      <c r="Y377" s="1">
        <v>1270.2</v>
      </c>
      <c r="Z377" s="1">
        <v>0</v>
      </c>
      <c r="AA377" s="1">
        <v>1770.05</v>
      </c>
      <c r="AB377" s="1">
        <v>1770.05</v>
      </c>
      <c r="AC377" s="1">
        <v>1770.05</v>
      </c>
      <c r="AD377" s="1">
        <v>1770.05</v>
      </c>
      <c r="AE377" s="1">
        <v>1770.05</v>
      </c>
      <c r="AF377" s="32">
        <f t="shared" si="57"/>
        <v>-499.84999999999991</v>
      </c>
      <c r="AG377" s="1">
        <v>1270.2</v>
      </c>
      <c r="AH377" s="1">
        <v>0</v>
      </c>
      <c r="AI377" s="1">
        <v>0</v>
      </c>
      <c r="AJ377" s="1">
        <v>0</v>
      </c>
      <c r="AK377" s="1">
        <v>1270.2</v>
      </c>
      <c r="AL377" s="1">
        <v>0</v>
      </c>
      <c r="AM377" s="1">
        <f t="shared" si="59"/>
        <v>-1270.2</v>
      </c>
      <c r="AN377" s="1"/>
      <c r="AO377" s="1">
        <v>499.85</v>
      </c>
      <c r="AP377" s="1"/>
      <c r="AQ377" s="1"/>
      <c r="AR377" s="1">
        <f t="shared" si="50"/>
        <v>499.85</v>
      </c>
      <c r="AS377" s="1">
        <f t="shared" si="58"/>
        <v>1770.0500000000002</v>
      </c>
      <c r="AT377" s="38">
        <f t="shared" si="52"/>
        <v>0</v>
      </c>
      <c r="AU377" s="38"/>
      <c r="AV377" s="38">
        <f t="shared" si="53"/>
        <v>1770.0500000000002</v>
      </c>
      <c r="AW377" s="8" t="s">
        <v>604</v>
      </c>
      <c r="AX377" t="s">
        <v>847</v>
      </c>
    </row>
    <row r="378" spans="1:52" x14ac:dyDescent="0.25">
      <c r="A378" t="str">
        <f t="shared" si="49"/>
        <v>2.6-01-2304_24619013_2439210</v>
      </c>
      <c r="B378" t="s">
        <v>473</v>
      </c>
      <c r="C378" t="s">
        <v>474</v>
      </c>
      <c r="D378" t="s">
        <v>34</v>
      </c>
      <c r="E378" t="s">
        <v>906</v>
      </c>
      <c r="F378" t="s">
        <v>909</v>
      </c>
      <c r="G378" t="s">
        <v>35</v>
      </c>
      <c r="H378" t="s">
        <v>36</v>
      </c>
      <c r="I378" t="s">
        <v>37</v>
      </c>
      <c r="J378" t="s">
        <v>38</v>
      </c>
      <c r="K378" t="s">
        <v>39</v>
      </c>
      <c r="L378">
        <v>6</v>
      </c>
      <c r="M378" t="s">
        <v>40</v>
      </c>
      <c r="N378">
        <v>19</v>
      </c>
      <c r="O378" t="s">
        <v>41</v>
      </c>
      <c r="P378" t="s">
        <v>42</v>
      </c>
      <c r="Q378" t="s">
        <v>43</v>
      </c>
      <c r="R378" t="s">
        <v>902</v>
      </c>
      <c r="S378">
        <v>3000</v>
      </c>
      <c r="T378" t="s">
        <v>44</v>
      </c>
      <c r="U378">
        <v>3921</v>
      </c>
      <c r="V378" t="s">
        <v>45</v>
      </c>
      <c r="W378">
        <v>0</v>
      </c>
      <c r="X378" t="s">
        <v>46</v>
      </c>
      <c r="Y378" s="1">
        <v>1000247.19</v>
      </c>
      <c r="Z378" s="1">
        <v>0</v>
      </c>
      <c r="AA378" s="1">
        <v>1000247.19</v>
      </c>
      <c r="AB378" s="1">
        <v>1000247.19</v>
      </c>
      <c r="AC378" s="1">
        <v>1000247.19</v>
      </c>
      <c r="AD378" s="1">
        <v>1000247.19</v>
      </c>
      <c r="AE378" s="1">
        <v>1000247.19</v>
      </c>
      <c r="AF378" s="32">
        <f t="shared" si="57"/>
        <v>0</v>
      </c>
      <c r="AG378" s="1">
        <v>1000247.19</v>
      </c>
      <c r="AH378" s="1">
        <v>0</v>
      </c>
      <c r="AI378" s="1">
        <v>0</v>
      </c>
      <c r="AJ378" s="1">
        <v>0</v>
      </c>
      <c r="AK378" s="1">
        <v>1000247.19</v>
      </c>
      <c r="AL378" s="1">
        <v>0</v>
      </c>
      <c r="AM378" s="1">
        <f t="shared" si="59"/>
        <v>-1000247.19</v>
      </c>
      <c r="AN378" s="1"/>
      <c r="AO378" s="1">
        <v>0</v>
      </c>
      <c r="AP378" s="1"/>
      <c r="AQ378" s="1"/>
      <c r="AR378" s="1">
        <f t="shared" si="50"/>
        <v>0</v>
      </c>
      <c r="AS378" s="1">
        <f t="shared" si="58"/>
        <v>1000247.19</v>
      </c>
      <c r="AT378" s="39">
        <f t="shared" si="52"/>
        <v>0</v>
      </c>
      <c r="AU378" s="39"/>
      <c r="AV378" s="39">
        <f t="shared" si="53"/>
        <v>1000247.19</v>
      </c>
      <c r="AW378" s="8" t="s">
        <v>604</v>
      </c>
      <c r="AX378" t="s">
        <v>604</v>
      </c>
    </row>
    <row r="379" spans="1:52" x14ac:dyDescent="0.25">
      <c r="A379" t="str">
        <f t="shared" si="49"/>
        <v>1.1-00-2402_2417007_2439220</v>
      </c>
      <c r="B379" t="s">
        <v>148</v>
      </c>
      <c r="C379" t="s">
        <v>149</v>
      </c>
      <c r="D379" t="s">
        <v>34</v>
      </c>
      <c r="E379" t="s">
        <v>906</v>
      </c>
      <c r="F379" t="s">
        <v>909</v>
      </c>
      <c r="G379" t="s">
        <v>35</v>
      </c>
      <c r="H379" t="s">
        <v>307</v>
      </c>
      <c r="I379" t="s">
        <v>308</v>
      </c>
      <c r="J379" t="s">
        <v>85</v>
      </c>
      <c r="K379" t="s">
        <v>86</v>
      </c>
      <c r="L379">
        <v>1</v>
      </c>
      <c r="M379" t="s">
        <v>190</v>
      </c>
      <c r="N379">
        <v>7</v>
      </c>
      <c r="O379" t="s">
        <v>401</v>
      </c>
      <c r="P379" t="s">
        <v>315</v>
      </c>
      <c r="Q379" t="s">
        <v>316</v>
      </c>
      <c r="R379" t="s">
        <v>902</v>
      </c>
      <c r="S379">
        <v>3000</v>
      </c>
      <c r="T379" t="s">
        <v>44</v>
      </c>
      <c r="U379">
        <v>3922</v>
      </c>
      <c r="V379" t="s">
        <v>222</v>
      </c>
      <c r="W379">
        <v>0</v>
      </c>
      <c r="X379" t="s">
        <v>46</v>
      </c>
      <c r="Y379" s="1">
        <v>1500000</v>
      </c>
      <c r="Z379" s="1">
        <v>500000</v>
      </c>
      <c r="AA379" s="1">
        <v>1097045.48</v>
      </c>
      <c r="AB379" s="1">
        <v>978047.07</v>
      </c>
      <c r="AC379" s="1">
        <v>451284.05</v>
      </c>
      <c r="AD379" s="1">
        <v>170922.83</v>
      </c>
      <c r="AE379" s="1">
        <v>170922.83</v>
      </c>
      <c r="AF379" s="32">
        <f t="shared" si="57"/>
        <v>402954.52</v>
      </c>
      <c r="AG379" s="1">
        <v>0</v>
      </c>
      <c r="AH379" s="1">
        <v>1000000</v>
      </c>
      <c r="AI379" s="1">
        <v>0</v>
      </c>
      <c r="AJ379" s="1">
        <v>0</v>
      </c>
      <c r="AK379" s="1">
        <v>1000000</v>
      </c>
      <c r="AL379" s="1">
        <v>1500000</v>
      </c>
      <c r="AM379" s="1">
        <f t="shared" si="59"/>
        <v>0</v>
      </c>
      <c r="AN379" s="1"/>
      <c r="AO379" s="1">
        <v>0</v>
      </c>
      <c r="AP379" s="1">
        <v>100000</v>
      </c>
      <c r="AQ379" s="1"/>
      <c r="AR379" s="1">
        <f t="shared" si="50"/>
        <v>100000</v>
      </c>
      <c r="AS379" s="1">
        <f t="shared" si="58"/>
        <v>1600000</v>
      </c>
      <c r="AT379" s="39">
        <f t="shared" si="52"/>
        <v>502954.52</v>
      </c>
      <c r="AU379" s="39"/>
      <c r="AV379" s="39">
        <f t="shared" si="53"/>
        <v>1600000</v>
      </c>
      <c r="AW379" s="8" t="s">
        <v>749</v>
      </c>
      <c r="AX379" t="s">
        <v>604</v>
      </c>
    </row>
    <row r="380" spans="1:52" x14ac:dyDescent="0.25">
      <c r="A380" t="str">
        <f t="shared" si="49"/>
        <v>1.1-00-2405_24621015_2439220</v>
      </c>
      <c r="B380" t="s">
        <v>148</v>
      </c>
      <c r="C380" t="s">
        <v>149</v>
      </c>
      <c r="D380" t="s">
        <v>34</v>
      </c>
      <c r="E380" t="s">
        <v>906</v>
      </c>
      <c r="F380" t="s">
        <v>909</v>
      </c>
      <c r="G380" t="s">
        <v>35</v>
      </c>
      <c r="H380" t="s">
        <v>51</v>
      </c>
      <c r="I380" t="s">
        <v>52</v>
      </c>
      <c r="J380" t="s">
        <v>53</v>
      </c>
      <c r="K380" t="s">
        <v>54</v>
      </c>
      <c r="L380">
        <v>6</v>
      </c>
      <c r="M380" t="s">
        <v>40</v>
      </c>
      <c r="N380">
        <v>21</v>
      </c>
      <c r="O380" t="s">
        <v>55</v>
      </c>
      <c r="P380" t="s">
        <v>56</v>
      </c>
      <c r="Q380" t="s">
        <v>57</v>
      </c>
      <c r="R380" t="s">
        <v>902</v>
      </c>
      <c r="S380">
        <v>3000</v>
      </c>
      <c r="T380" t="s">
        <v>44</v>
      </c>
      <c r="U380">
        <v>3922</v>
      </c>
      <c r="V380" t="s">
        <v>222</v>
      </c>
      <c r="W380">
        <v>0</v>
      </c>
      <c r="X380" t="s">
        <v>46</v>
      </c>
      <c r="Y380" s="1">
        <v>1000000</v>
      </c>
      <c r="Z380" s="1">
        <v>1000000</v>
      </c>
      <c r="AA380" s="1">
        <v>1095238.06</v>
      </c>
      <c r="AB380" s="1">
        <v>1095238.06</v>
      </c>
      <c r="AC380" s="1">
        <v>472436</v>
      </c>
      <c r="AD380" s="1">
        <v>472436</v>
      </c>
      <c r="AE380" s="1">
        <v>472436</v>
      </c>
      <c r="AF380" s="32">
        <f t="shared" si="57"/>
        <v>-95238.060000000056</v>
      </c>
      <c r="AG380" s="1">
        <v>0</v>
      </c>
      <c r="AH380" s="1">
        <v>0</v>
      </c>
      <c r="AI380" s="1">
        <v>0</v>
      </c>
      <c r="AJ380" s="1">
        <v>0</v>
      </c>
      <c r="AK380" s="1">
        <v>0</v>
      </c>
      <c r="AL380" s="1">
        <v>1000000</v>
      </c>
      <c r="AM380" s="1">
        <f t="shared" si="59"/>
        <v>0</v>
      </c>
      <c r="AN380" s="1"/>
      <c r="AO380" s="1">
        <f>-AF380</f>
        <v>95238.060000000056</v>
      </c>
      <c r="AP380" s="1">
        <v>200000</v>
      </c>
      <c r="AQ380" s="1"/>
      <c r="AR380" s="1">
        <f t="shared" si="50"/>
        <v>295238.06000000006</v>
      </c>
      <c r="AS380" s="1">
        <f t="shared" si="58"/>
        <v>1295238.06</v>
      </c>
      <c r="AT380" s="38">
        <f t="shared" si="52"/>
        <v>200000</v>
      </c>
      <c r="AU380" s="38"/>
      <c r="AV380" s="38">
        <f t="shared" si="53"/>
        <v>1295238.06</v>
      </c>
      <c r="AW380" s="8" t="s">
        <v>604</v>
      </c>
      <c r="AX380" t="s">
        <v>604</v>
      </c>
    </row>
    <row r="381" spans="1:52" x14ac:dyDescent="0.25">
      <c r="A381" t="str">
        <f t="shared" si="49"/>
        <v>1.1-00-2407_24236022_2439220</v>
      </c>
      <c r="B381" t="s">
        <v>148</v>
      </c>
      <c r="C381" t="s">
        <v>149</v>
      </c>
      <c r="D381" t="s">
        <v>188</v>
      </c>
      <c r="E381" t="s">
        <v>907</v>
      </c>
      <c r="F381" t="s">
        <v>912</v>
      </c>
      <c r="G381" t="s">
        <v>189</v>
      </c>
      <c r="H381" t="s">
        <v>51</v>
      </c>
      <c r="I381" t="s">
        <v>52</v>
      </c>
      <c r="J381" t="s">
        <v>103</v>
      </c>
      <c r="K381" t="s">
        <v>104</v>
      </c>
      <c r="L381">
        <v>2</v>
      </c>
      <c r="M381" t="s">
        <v>206</v>
      </c>
      <c r="N381">
        <v>36</v>
      </c>
      <c r="O381" t="s">
        <v>207</v>
      </c>
      <c r="P381" t="s">
        <v>208</v>
      </c>
      <c r="Q381" t="s">
        <v>209</v>
      </c>
      <c r="R381" t="s">
        <v>902</v>
      </c>
      <c r="S381">
        <v>3000</v>
      </c>
      <c r="T381" t="s">
        <v>44</v>
      </c>
      <c r="U381">
        <v>3922</v>
      </c>
      <c r="V381" t="s">
        <v>222</v>
      </c>
      <c r="W381">
        <v>0</v>
      </c>
      <c r="X381" t="s">
        <v>46</v>
      </c>
      <c r="Y381" s="1">
        <v>9300000</v>
      </c>
      <c r="Z381" s="1">
        <v>7000000</v>
      </c>
      <c r="AA381" s="1">
        <v>5039628</v>
      </c>
      <c r="AB381" s="1">
        <v>5039628</v>
      </c>
      <c r="AC381" s="1">
        <v>5039628</v>
      </c>
      <c r="AD381" s="1">
        <v>5039628</v>
      </c>
      <c r="AE381" s="1">
        <v>5039628</v>
      </c>
      <c r="AF381" s="32">
        <f t="shared" si="57"/>
        <v>4260372</v>
      </c>
      <c r="AG381" s="1">
        <v>0</v>
      </c>
      <c r="AH381" s="1">
        <v>2300000</v>
      </c>
      <c r="AI381" s="1">
        <v>0</v>
      </c>
      <c r="AJ381" s="1">
        <v>0</v>
      </c>
      <c r="AK381" s="1">
        <v>2300000</v>
      </c>
      <c r="AL381" s="1">
        <v>9300000</v>
      </c>
      <c r="AM381" s="1">
        <f t="shared" si="59"/>
        <v>0</v>
      </c>
      <c r="AN381" s="1"/>
      <c r="AO381" s="1">
        <v>0</v>
      </c>
      <c r="AP381" s="1"/>
      <c r="AQ381" s="1"/>
      <c r="AR381" s="1">
        <f t="shared" si="50"/>
        <v>0</v>
      </c>
      <c r="AS381" s="1">
        <f t="shared" si="58"/>
        <v>9300000</v>
      </c>
      <c r="AT381" s="39">
        <f t="shared" si="52"/>
        <v>4260372</v>
      </c>
      <c r="AU381" s="39"/>
      <c r="AV381" s="39">
        <f t="shared" si="53"/>
        <v>9300000</v>
      </c>
      <c r="AW381" s="8" t="s">
        <v>750</v>
      </c>
      <c r="AX381" t="s">
        <v>604</v>
      </c>
    </row>
    <row r="382" spans="1:52" x14ac:dyDescent="0.25">
      <c r="A382" t="str">
        <f t="shared" si="49"/>
        <v>1.1-00-2404_24619013_2439410</v>
      </c>
      <c r="B382" t="s">
        <v>148</v>
      </c>
      <c r="C382" t="s">
        <v>149</v>
      </c>
      <c r="D382" t="s">
        <v>34</v>
      </c>
      <c r="E382" t="s">
        <v>906</v>
      </c>
      <c r="F382" t="s">
        <v>909</v>
      </c>
      <c r="G382" t="s">
        <v>35</v>
      </c>
      <c r="H382" t="s">
        <v>36</v>
      </c>
      <c r="I382" t="s">
        <v>37</v>
      </c>
      <c r="J382" t="s">
        <v>38</v>
      </c>
      <c r="K382" t="s">
        <v>39</v>
      </c>
      <c r="L382">
        <v>6</v>
      </c>
      <c r="M382" t="s">
        <v>40</v>
      </c>
      <c r="N382">
        <v>19</v>
      </c>
      <c r="O382" t="s">
        <v>41</v>
      </c>
      <c r="P382" t="s">
        <v>42</v>
      </c>
      <c r="Q382" t="s">
        <v>43</v>
      </c>
      <c r="R382" t="s">
        <v>902</v>
      </c>
      <c r="S382">
        <v>3000</v>
      </c>
      <c r="T382" t="s">
        <v>44</v>
      </c>
      <c r="U382">
        <v>3941</v>
      </c>
      <c r="V382" t="s">
        <v>299</v>
      </c>
      <c r="W382">
        <v>0</v>
      </c>
      <c r="X382" t="s">
        <v>46</v>
      </c>
      <c r="Y382" s="1">
        <v>1661937.89</v>
      </c>
      <c r="Z382" s="1">
        <v>1661937.89</v>
      </c>
      <c r="AA382" s="1">
        <v>11417</v>
      </c>
      <c r="AB382" s="1">
        <v>11417</v>
      </c>
      <c r="AC382" s="1">
        <v>11417</v>
      </c>
      <c r="AD382" s="1">
        <v>11417</v>
      </c>
      <c r="AE382" s="1">
        <v>11416</v>
      </c>
      <c r="AF382" s="32">
        <f t="shared" si="57"/>
        <v>1650520.89</v>
      </c>
      <c r="AG382" s="1">
        <v>0</v>
      </c>
      <c r="AH382" s="1">
        <v>0</v>
      </c>
      <c r="AI382" s="1">
        <v>0</v>
      </c>
      <c r="AJ382" s="1">
        <v>0</v>
      </c>
      <c r="AK382" s="1">
        <v>0</v>
      </c>
      <c r="AL382" s="1">
        <v>1661937.89</v>
      </c>
      <c r="AM382" s="1">
        <f t="shared" si="59"/>
        <v>0</v>
      </c>
      <c r="AN382" s="1"/>
      <c r="AO382" s="1">
        <v>0</v>
      </c>
      <c r="AP382" s="1"/>
      <c r="AQ382" s="1"/>
      <c r="AR382" s="1">
        <f t="shared" si="50"/>
        <v>0</v>
      </c>
      <c r="AS382" s="1">
        <f t="shared" si="58"/>
        <v>1661937.89</v>
      </c>
      <c r="AT382" s="39">
        <f t="shared" si="52"/>
        <v>1650520.89</v>
      </c>
      <c r="AU382" s="39"/>
      <c r="AV382" s="39">
        <f t="shared" si="53"/>
        <v>1661937.89</v>
      </c>
      <c r="AW382" s="8" t="s">
        <v>604</v>
      </c>
      <c r="AX382" t="s">
        <v>604</v>
      </c>
    </row>
    <row r="383" spans="1:52" x14ac:dyDescent="0.25">
      <c r="A383" t="str">
        <f t="shared" si="49"/>
        <v>1.1-00-2405_24621015_2439410</v>
      </c>
      <c r="B383" t="s">
        <v>148</v>
      </c>
      <c r="C383" t="s">
        <v>149</v>
      </c>
      <c r="D383" t="s">
        <v>34</v>
      </c>
      <c r="E383" t="s">
        <v>906</v>
      </c>
      <c r="F383" t="s">
        <v>909</v>
      </c>
      <c r="G383" t="s">
        <v>35</v>
      </c>
      <c r="H383" t="s">
        <v>51</v>
      </c>
      <c r="I383" t="s">
        <v>52</v>
      </c>
      <c r="J383" t="s">
        <v>53</v>
      </c>
      <c r="K383" t="s">
        <v>54</v>
      </c>
      <c r="L383">
        <v>6</v>
      </c>
      <c r="M383" t="s">
        <v>40</v>
      </c>
      <c r="N383">
        <v>21</v>
      </c>
      <c r="O383" t="s">
        <v>55</v>
      </c>
      <c r="P383" t="s">
        <v>56</v>
      </c>
      <c r="Q383" t="s">
        <v>57</v>
      </c>
      <c r="R383" t="s">
        <v>902</v>
      </c>
      <c r="S383">
        <v>3000</v>
      </c>
      <c r="T383" t="s">
        <v>44</v>
      </c>
      <c r="U383">
        <v>3941</v>
      </c>
      <c r="V383" t="s">
        <v>299</v>
      </c>
      <c r="W383">
        <v>0</v>
      </c>
      <c r="X383" t="s">
        <v>46</v>
      </c>
      <c r="Y383" s="1">
        <v>10000000</v>
      </c>
      <c r="Z383" s="1">
        <v>10000000</v>
      </c>
      <c r="AA383" s="1">
        <v>8736934.6999999993</v>
      </c>
      <c r="AB383" s="1">
        <v>8736934.6999999993</v>
      </c>
      <c r="AC383" s="1">
        <v>8736934.6999999993</v>
      </c>
      <c r="AD383" s="1">
        <v>8736934.6999999993</v>
      </c>
      <c r="AE383" s="1">
        <v>8736934.6999999993</v>
      </c>
      <c r="AF383" s="32">
        <f t="shared" si="57"/>
        <v>1263065.3000000007</v>
      </c>
      <c r="AG383" s="1">
        <v>0</v>
      </c>
      <c r="AH383" s="1">
        <v>0</v>
      </c>
      <c r="AI383" s="1">
        <v>0</v>
      </c>
      <c r="AJ383" s="1">
        <v>0</v>
      </c>
      <c r="AK383" s="1">
        <v>0</v>
      </c>
      <c r="AL383" s="1">
        <v>12000000</v>
      </c>
      <c r="AM383" s="1">
        <f t="shared" si="59"/>
        <v>2000000</v>
      </c>
      <c r="AN383" s="1"/>
      <c r="AO383" s="1">
        <v>0</v>
      </c>
      <c r="AP383" s="1"/>
      <c r="AQ383" s="1"/>
      <c r="AR383" s="1">
        <f t="shared" si="50"/>
        <v>0</v>
      </c>
      <c r="AS383" s="1">
        <f t="shared" si="58"/>
        <v>10000000</v>
      </c>
      <c r="AT383" s="39">
        <f t="shared" si="52"/>
        <v>1263065.3000000007</v>
      </c>
      <c r="AU383" s="39"/>
      <c r="AV383" s="39">
        <f t="shared" si="53"/>
        <v>10000000</v>
      </c>
      <c r="AW383" s="8" t="s">
        <v>604</v>
      </c>
      <c r="AX383" t="s">
        <v>604</v>
      </c>
    </row>
    <row r="384" spans="1:52" x14ac:dyDescent="0.25">
      <c r="A384" t="str">
        <f t="shared" si="49"/>
        <v>1.1-00-2408_24740025_2439410</v>
      </c>
      <c r="B384" t="s">
        <v>148</v>
      </c>
      <c r="C384" t="s">
        <v>149</v>
      </c>
      <c r="D384" t="s">
        <v>109</v>
      </c>
      <c r="E384" t="s">
        <v>906</v>
      </c>
      <c r="F384" t="s">
        <v>910</v>
      </c>
      <c r="G384" t="s">
        <v>110</v>
      </c>
      <c r="H384" t="s">
        <v>111</v>
      </c>
      <c r="I384" t="s">
        <v>112</v>
      </c>
      <c r="J384" t="s">
        <v>113</v>
      </c>
      <c r="K384" t="s">
        <v>114</v>
      </c>
      <c r="L384">
        <v>7</v>
      </c>
      <c r="M384" t="s">
        <v>115</v>
      </c>
      <c r="N384">
        <v>40</v>
      </c>
      <c r="O384" t="s">
        <v>116</v>
      </c>
      <c r="P384" t="s">
        <v>117</v>
      </c>
      <c r="Q384" t="s">
        <v>118</v>
      </c>
      <c r="R384" t="s">
        <v>902</v>
      </c>
      <c r="S384">
        <v>3000</v>
      </c>
      <c r="T384" t="s">
        <v>44</v>
      </c>
      <c r="U384">
        <v>3941</v>
      </c>
      <c r="V384" t="s">
        <v>299</v>
      </c>
      <c r="W384">
        <v>0</v>
      </c>
      <c r="X384" t="s">
        <v>46</v>
      </c>
      <c r="Y384" s="1">
        <v>50000</v>
      </c>
      <c r="Z384" s="1">
        <v>50000</v>
      </c>
      <c r="AA384" s="1">
        <v>0</v>
      </c>
      <c r="AB384" s="1">
        <v>0</v>
      </c>
      <c r="AC384" s="1">
        <v>0</v>
      </c>
      <c r="AD384" s="1">
        <v>0</v>
      </c>
      <c r="AE384" s="1">
        <v>0</v>
      </c>
      <c r="AF384" s="32">
        <f t="shared" si="57"/>
        <v>50000</v>
      </c>
      <c r="AG384" s="1">
        <v>0</v>
      </c>
      <c r="AH384" s="1">
        <v>0</v>
      </c>
      <c r="AI384" s="1">
        <v>0</v>
      </c>
      <c r="AJ384" s="1">
        <v>0</v>
      </c>
      <c r="AK384" s="1">
        <v>0</v>
      </c>
      <c r="AL384" s="1">
        <v>50000</v>
      </c>
      <c r="AM384" s="1">
        <f t="shared" si="59"/>
        <v>0</v>
      </c>
      <c r="AN384" s="1"/>
      <c r="AO384" s="1">
        <v>0</v>
      </c>
      <c r="AP384" s="1">
        <f>35121+25000</f>
        <v>60121</v>
      </c>
      <c r="AQ384" s="1"/>
      <c r="AR384" s="1">
        <f t="shared" si="50"/>
        <v>60121</v>
      </c>
      <c r="AS384" s="1">
        <f t="shared" si="58"/>
        <v>110121</v>
      </c>
      <c r="AT384" s="39">
        <f t="shared" si="52"/>
        <v>110121</v>
      </c>
      <c r="AU384" s="39"/>
      <c r="AV384" s="39">
        <f t="shared" si="53"/>
        <v>110121</v>
      </c>
      <c r="AW384" s="8" t="s">
        <v>604</v>
      </c>
      <c r="AX384" t="s">
        <v>604</v>
      </c>
    </row>
    <row r="385" spans="1:50" x14ac:dyDescent="0.25">
      <c r="A385" t="str">
        <f t="shared" si="49"/>
        <v>1.1-00-2404_24620014_2439420</v>
      </c>
      <c r="B385" t="s">
        <v>148</v>
      </c>
      <c r="C385" t="s">
        <v>149</v>
      </c>
      <c r="D385" t="s">
        <v>34</v>
      </c>
      <c r="E385" t="s">
        <v>906</v>
      </c>
      <c r="F385" t="s">
        <v>909</v>
      </c>
      <c r="G385" t="s">
        <v>35</v>
      </c>
      <c r="H385" t="s">
        <v>36</v>
      </c>
      <c r="I385" t="s">
        <v>37</v>
      </c>
      <c r="J385" t="s">
        <v>38</v>
      </c>
      <c r="K385" t="s">
        <v>39</v>
      </c>
      <c r="L385">
        <v>6</v>
      </c>
      <c r="M385" t="s">
        <v>40</v>
      </c>
      <c r="N385">
        <v>20</v>
      </c>
      <c r="O385" t="s">
        <v>340</v>
      </c>
      <c r="P385" t="s">
        <v>341</v>
      </c>
      <c r="Q385" t="s">
        <v>342</v>
      </c>
      <c r="R385" t="s">
        <v>902</v>
      </c>
      <c r="S385">
        <v>3000</v>
      </c>
      <c r="T385" t="s">
        <v>44</v>
      </c>
      <c r="U385">
        <v>3942</v>
      </c>
      <c r="V385" t="s">
        <v>343</v>
      </c>
      <c r="W385">
        <v>0</v>
      </c>
      <c r="X385" t="s">
        <v>46</v>
      </c>
      <c r="Y385" s="1">
        <v>450000</v>
      </c>
      <c r="Z385" s="1">
        <v>450000</v>
      </c>
      <c r="AA385" s="1">
        <v>238494.98</v>
      </c>
      <c r="AB385" s="1">
        <v>238494.98</v>
      </c>
      <c r="AC385" s="1">
        <v>238494.98</v>
      </c>
      <c r="AD385" s="1">
        <v>231152.4</v>
      </c>
      <c r="AE385" s="1">
        <v>231029.95</v>
      </c>
      <c r="AF385" s="32">
        <f t="shared" si="57"/>
        <v>211505.02</v>
      </c>
      <c r="AG385" s="1">
        <v>0</v>
      </c>
      <c r="AH385" s="1">
        <v>0</v>
      </c>
      <c r="AI385" s="1">
        <v>0</v>
      </c>
      <c r="AJ385" s="1">
        <v>0</v>
      </c>
      <c r="AK385" s="1">
        <v>0</v>
      </c>
      <c r="AL385" s="1">
        <v>750000</v>
      </c>
      <c r="AM385" s="1">
        <f t="shared" si="59"/>
        <v>300000</v>
      </c>
      <c r="AN385" s="1"/>
      <c r="AO385" s="1">
        <v>0</v>
      </c>
      <c r="AP385" s="1"/>
      <c r="AQ385" s="1"/>
      <c r="AR385" s="1">
        <f t="shared" si="50"/>
        <v>0</v>
      </c>
      <c r="AS385" s="1">
        <f t="shared" si="58"/>
        <v>450000</v>
      </c>
      <c r="AT385" s="39">
        <f t="shared" si="52"/>
        <v>211505.02</v>
      </c>
      <c r="AU385" s="39"/>
      <c r="AV385" s="39">
        <f t="shared" si="53"/>
        <v>450000</v>
      </c>
      <c r="AW385" s="8" t="s">
        <v>604</v>
      </c>
      <c r="AX385" t="s">
        <v>604</v>
      </c>
    </row>
    <row r="386" spans="1:50" x14ac:dyDescent="0.25">
      <c r="A386" t="str">
        <f t="shared" si="49"/>
        <v>1.1-00-2404_24620014_2439510</v>
      </c>
      <c r="B386" t="s">
        <v>148</v>
      </c>
      <c r="C386" t="s">
        <v>149</v>
      </c>
      <c r="D386" t="s">
        <v>34</v>
      </c>
      <c r="E386" t="s">
        <v>906</v>
      </c>
      <c r="F386" t="s">
        <v>909</v>
      </c>
      <c r="G386" t="s">
        <v>35</v>
      </c>
      <c r="H386" t="s">
        <v>36</v>
      </c>
      <c r="I386" t="s">
        <v>37</v>
      </c>
      <c r="J386" t="s">
        <v>38</v>
      </c>
      <c r="K386" t="s">
        <v>39</v>
      </c>
      <c r="L386">
        <v>6</v>
      </c>
      <c r="M386" t="s">
        <v>40</v>
      </c>
      <c r="N386">
        <v>20</v>
      </c>
      <c r="O386" t="s">
        <v>340</v>
      </c>
      <c r="P386" t="s">
        <v>341</v>
      </c>
      <c r="Q386" t="s">
        <v>342</v>
      </c>
      <c r="R386" t="s">
        <v>902</v>
      </c>
      <c r="S386">
        <v>3000</v>
      </c>
      <c r="T386" t="s">
        <v>44</v>
      </c>
      <c r="U386">
        <v>3951</v>
      </c>
      <c r="V386" t="s">
        <v>344</v>
      </c>
      <c r="W386">
        <v>0</v>
      </c>
      <c r="X386" t="s">
        <v>46</v>
      </c>
      <c r="Y386" s="1">
        <v>300000</v>
      </c>
      <c r="Z386" s="1">
        <v>300000</v>
      </c>
      <c r="AA386" s="1">
        <v>0</v>
      </c>
      <c r="AB386" s="1">
        <v>0</v>
      </c>
      <c r="AC386" s="1">
        <v>0</v>
      </c>
      <c r="AD386" s="1">
        <v>0</v>
      </c>
      <c r="AE386" s="1">
        <v>0</v>
      </c>
      <c r="AF386" s="32">
        <f t="shared" si="57"/>
        <v>300000</v>
      </c>
      <c r="AG386" s="1">
        <v>0</v>
      </c>
      <c r="AH386" s="1">
        <v>0</v>
      </c>
      <c r="AI386" s="1">
        <v>0</v>
      </c>
      <c r="AJ386" s="1">
        <v>0</v>
      </c>
      <c r="AK386" s="1">
        <v>0</v>
      </c>
      <c r="AL386" s="1">
        <v>300000</v>
      </c>
      <c r="AM386" s="1">
        <f t="shared" si="59"/>
        <v>0</v>
      </c>
      <c r="AN386" s="1"/>
      <c r="AO386" s="1">
        <v>0</v>
      </c>
      <c r="AP386" s="1"/>
      <c r="AQ386" s="1"/>
      <c r="AR386" s="1">
        <f t="shared" si="50"/>
        <v>0</v>
      </c>
      <c r="AS386" s="1">
        <f t="shared" si="58"/>
        <v>300000</v>
      </c>
      <c r="AT386" s="39">
        <f t="shared" si="52"/>
        <v>300000</v>
      </c>
      <c r="AU386" s="39"/>
      <c r="AV386" s="39">
        <f t="shared" si="53"/>
        <v>300000</v>
      </c>
      <c r="AW386" s="8" t="s">
        <v>604</v>
      </c>
      <c r="AX386" t="s">
        <v>604</v>
      </c>
    </row>
    <row r="387" spans="1:50" x14ac:dyDescent="0.25">
      <c r="A387" t="str">
        <f t="shared" ref="A387:A450" si="60">CONCATENATE(B387,J387,L387,N387,P387,U387,W387)</f>
        <v>1.1-00-2404_24618012_2439610</v>
      </c>
      <c r="B387" t="s">
        <v>148</v>
      </c>
      <c r="C387" t="s">
        <v>149</v>
      </c>
      <c r="D387" t="s">
        <v>34</v>
      </c>
      <c r="E387" t="s">
        <v>906</v>
      </c>
      <c r="F387" t="s">
        <v>909</v>
      </c>
      <c r="G387" t="s">
        <v>35</v>
      </c>
      <c r="H387" t="s">
        <v>36</v>
      </c>
      <c r="I387" t="s">
        <v>37</v>
      </c>
      <c r="J387" t="s">
        <v>38</v>
      </c>
      <c r="K387" t="s">
        <v>39</v>
      </c>
      <c r="L387">
        <v>6</v>
      </c>
      <c r="M387" t="s">
        <v>40</v>
      </c>
      <c r="N387">
        <v>18</v>
      </c>
      <c r="O387" t="s">
        <v>319</v>
      </c>
      <c r="P387" t="s">
        <v>320</v>
      </c>
      <c r="Q387" t="s">
        <v>321</v>
      </c>
      <c r="R387" t="s">
        <v>902</v>
      </c>
      <c r="S387">
        <v>3000</v>
      </c>
      <c r="T387" t="s">
        <v>44</v>
      </c>
      <c r="U387">
        <v>3961</v>
      </c>
      <c r="V387" t="s">
        <v>333</v>
      </c>
      <c r="W387">
        <v>0</v>
      </c>
      <c r="X387" t="s">
        <v>46</v>
      </c>
      <c r="Y387" s="1">
        <v>18000</v>
      </c>
      <c r="Z387" s="1">
        <v>18000</v>
      </c>
      <c r="AA387" s="1">
        <v>15930.4</v>
      </c>
      <c r="AB387" s="1">
        <v>15930.4</v>
      </c>
      <c r="AC387" s="1">
        <v>15930.4</v>
      </c>
      <c r="AD387" s="1">
        <v>15930.4</v>
      </c>
      <c r="AE387" s="1">
        <v>15930.4</v>
      </c>
      <c r="AF387" s="32">
        <f t="shared" si="57"/>
        <v>2069.6000000000004</v>
      </c>
      <c r="AG387" s="1">
        <v>0</v>
      </c>
      <c r="AH387" s="1">
        <v>0</v>
      </c>
      <c r="AI387" s="1">
        <v>0</v>
      </c>
      <c r="AJ387" s="1">
        <v>0</v>
      </c>
      <c r="AK387" s="1">
        <v>0</v>
      </c>
      <c r="AL387" s="1">
        <v>18000</v>
      </c>
      <c r="AM387" s="1">
        <f t="shared" si="59"/>
        <v>0</v>
      </c>
      <c r="AN387" s="1"/>
      <c r="AO387" s="1">
        <v>0</v>
      </c>
      <c r="AP387" s="1"/>
      <c r="AQ387" s="1">
        <v>30000</v>
      </c>
      <c r="AR387" s="1">
        <f t="shared" ref="AR387:AR450" si="61">AO387+AP387+AQ387</f>
        <v>30000</v>
      </c>
      <c r="AS387" s="1">
        <f t="shared" si="58"/>
        <v>48000</v>
      </c>
      <c r="AT387" s="39">
        <f t="shared" ref="AT387:AT450" si="62">AS387-AA387</f>
        <v>32069.599999999999</v>
      </c>
      <c r="AU387" s="39"/>
      <c r="AV387" s="39">
        <f t="shared" ref="AV387:AV450" si="63">AS387+AU387</f>
        <v>48000</v>
      </c>
      <c r="AW387" s="8" t="s">
        <v>604</v>
      </c>
      <c r="AX387" t="s">
        <v>604</v>
      </c>
    </row>
    <row r="388" spans="1:50" x14ac:dyDescent="0.25">
      <c r="A388" t="str">
        <f t="shared" si="60"/>
        <v>1.1-00-2405_24621015_2439620</v>
      </c>
      <c r="B388" t="s">
        <v>148</v>
      </c>
      <c r="C388" t="s">
        <v>149</v>
      </c>
      <c r="D388" t="s">
        <v>34</v>
      </c>
      <c r="E388" t="s">
        <v>906</v>
      </c>
      <c r="F388" t="s">
        <v>909</v>
      </c>
      <c r="G388" t="s">
        <v>35</v>
      </c>
      <c r="H388" t="s">
        <v>51</v>
      </c>
      <c r="I388" t="s">
        <v>52</v>
      </c>
      <c r="J388" t="s">
        <v>53</v>
      </c>
      <c r="K388" t="s">
        <v>54</v>
      </c>
      <c r="L388">
        <v>6</v>
      </c>
      <c r="M388" t="s">
        <v>40</v>
      </c>
      <c r="N388">
        <v>21</v>
      </c>
      <c r="O388" t="s">
        <v>55</v>
      </c>
      <c r="P388" t="s">
        <v>56</v>
      </c>
      <c r="Q388" t="s">
        <v>57</v>
      </c>
      <c r="R388" t="s">
        <v>902</v>
      </c>
      <c r="S388">
        <v>3000</v>
      </c>
      <c r="T388" t="s">
        <v>44</v>
      </c>
      <c r="U388">
        <v>3962</v>
      </c>
      <c r="V388" t="s">
        <v>304</v>
      </c>
      <c r="W388">
        <v>0</v>
      </c>
      <c r="X388" t="s">
        <v>46</v>
      </c>
      <c r="Y388" s="1">
        <v>100000</v>
      </c>
      <c r="Z388" s="1">
        <v>100000</v>
      </c>
      <c r="AA388" s="1">
        <v>65556.800000000003</v>
      </c>
      <c r="AB388" s="1">
        <v>65556.800000000003</v>
      </c>
      <c r="AC388" s="1">
        <v>63904.800000000003</v>
      </c>
      <c r="AD388" s="1">
        <v>63904.800000000003</v>
      </c>
      <c r="AE388" s="1">
        <v>63904.800000000003</v>
      </c>
      <c r="AF388" s="32">
        <f t="shared" si="57"/>
        <v>34443.199999999997</v>
      </c>
      <c r="AG388" s="1">
        <v>0</v>
      </c>
      <c r="AH388" s="1">
        <v>0</v>
      </c>
      <c r="AI388" s="1">
        <v>0</v>
      </c>
      <c r="AJ388" s="1">
        <v>0</v>
      </c>
      <c r="AK388" s="1">
        <v>0</v>
      </c>
      <c r="AL388" s="1">
        <v>100000</v>
      </c>
      <c r="AM388" s="1">
        <f t="shared" si="59"/>
        <v>0</v>
      </c>
      <c r="AN388" s="1"/>
      <c r="AO388" s="1">
        <v>0</v>
      </c>
      <c r="AP388" s="1"/>
      <c r="AQ388" s="1"/>
      <c r="AR388" s="1">
        <f t="shared" si="61"/>
        <v>0</v>
      </c>
      <c r="AS388" s="1">
        <f t="shared" si="58"/>
        <v>100000</v>
      </c>
      <c r="AT388" s="39">
        <f t="shared" si="62"/>
        <v>34443.199999999997</v>
      </c>
      <c r="AU388" s="39"/>
      <c r="AV388" s="39">
        <f t="shared" si="63"/>
        <v>100000</v>
      </c>
      <c r="AW388" s="8" t="s">
        <v>604</v>
      </c>
      <c r="AX388" t="s">
        <v>604</v>
      </c>
    </row>
    <row r="389" spans="1:50" x14ac:dyDescent="0.25">
      <c r="A389" t="str">
        <f t="shared" si="60"/>
        <v>1.1-00-2408_24741025_2439620</v>
      </c>
      <c r="B389" t="s">
        <v>148</v>
      </c>
      <c r="C389" t="s">
        <v>149</v>
      </c>
      <c r="D389" t="s">
        <v>109</v>
      </c>
      <c r="E389" t="s">
        <v>906</v>
      </c>
      <c r="F389" t="s">
        <v>910</v>
      </c>
      <c r="G389" t="s">
        <v>110</v>
      </c>
      <c r="H389" t="s">
        <v>111</v>
      </c>
      <c r="I389" t="s">
        <v>112</v>
      </c>
      <c r="J389" t="s">
        <v>113</v>
      </c>
      <c r="K389" t="s">
        <v>114</v>
      </c>
      <c r="L389">
        <v>7</v>
      </c>
      <c r="M389" t="s">
        <v>115</v>
      </c>
      <c r="N389">
        <v>41</v>
      </c>
      <c r="O389" t="s">
        <v>120</v>
      </c>
      <c r="P389" t="s">
        <v>117</v>
      </c>
      <c r="Q389" t="s">
        <v>118</v>
      </c>
      <c r="R389" t="s">
        <v>902</v>
      </c>
      <c r="S389">
        <v>3000</v>
      </c>
      <c r="T389" t="s">
        <v>44</v>
      </c>
      <c r="U389">
        <v>3962</v>
      </c>
      <c r="V389" t="s">
        <v>304</v>
      </c>
      <c r="W389">
        <v>0</v>
      </c>
      <c r="X389" t="s">
        <v>46</v>
      </c>
      <c r="Y389" s="1">
        <v>120000</v>
      </c>
      <c r="Z389" s="1">
        <v>120000</v>
      </c>
      <c r="AA389" s="1">
        <v>23490</v>
      </c>
      <c r="AB389" s="1">
        <v>23490</v>
      </c>
      <c r="AC389" s="1">
        <v>8142</v>
      </c>
      <c r="AD389" s="1">
        <v>8142</v>
      </c>
      <c r="AE389" s="1">
        <v>8142</v>
      </c>
      <c r="AF389" s="32">
        <f t="shared" si="57"/>
        <v>96510</v>
      </c>
      <c r="AG389" s="1">
        <v>0</v>
      </c>
      <c r="AH389" s="1">
        <v>0</v>
      </c>
      <c r="AI389" s="1">
        <v>0</v>
      </c>
      <c r="AJ389" s="1">
        <v>0</v>
      </c>
      <c r="AK389" s="1">
        <v>0</v>
      </c>
      <c r="AL389" s="1">
        <v>120000</v>
      </c>
      <c r="AM389" s="1">
        <f t="shared" si="59"/>
        <v>0</v>
      </c>
      <c r="AN389" s="1"/>
      <c r="AO389" s="1">
        <v>0</v>
      </c>
      <c r="AP389" s="1"/>
      <c r="AQ389" s="1"/>
      <c r="AR389" s="1">
        <f t="shared" si="61"/>
        <v>0</v>
      </c>
      <c r="AS389" s="1">
        <f t="shared" si="58"/>
        <v>120000</v>
      </c>
      <c r="AT389" s="39">
        <f t="shared" si="62"/>
        <v>96510</v>
      </c>
      <c r="AU389" s="39"/>
      <c r="AV389" s="39">
        <f t="shared" si="63"/>
        <v>120000</v>
      </c>
      <c r="AW389" s="8" t="s">
        <v>604</v>
      </c>
      <c r="AX389" t="s">
        <v>604</v>
      </c>
    </row>
    <row r="390" spans="1:50" x14ac:dyDescent="0.25">
      <c r="A390" t="str">
        <f t="shared" si="60"/>
        <v>1.1-00-2404_24619013_2442110</v>
      </c>
      <c r="B390" t="s">
        <v>148</v>
      </c>
      <c r="C390" t="s">
        <v>149</v>
      </c>
      <c r="D390" t="s">
        <v>34</v>
      </c>
      <c r="E390" t="s">
        <v>906</v>
      </c>
      <c r="F390" t="s">
        <v>909</v>
      </c>
      <c r="G390" t="s">
        <v>35</v>
      </c>
      <c r="H390" t="s">
        <v>36</v>
      </c>
      <c r="I390" t="s">
        <v>37</v>
      </c>
      <c r="J390" t="s">
        <v>38</v>
      </c>
      <c r="K390" t="s">
        <v>39</v>
      </c>
      <c r="L390">
        <v>6</v>
      </c>
      <c r="M390" t="s">
        <v>40</v>
      </c>
      <c r="N390">
        <v>19</v>
      </c>
      <c r="O390" t="s">
        <v>41</v>
      </c>
      <c r="P390" t="s">
        <v>42</v>
      </c>
      <c r="Q390" t="s">
        <v>43</v>
      </c>
      <c r="R390" t="s">
        <v>902</v>
      </c>
      <c r="S390">
        <v>4000</v>
      </c>
      <c r="T390" t="s">
        <v>49</v>
      </c>
      <c r="U390">
        <v>4211</v>
      </c>
      <c r="V390" t="s">
        <v>273</v>
      </c>
      <c r="W390">
        <v>0</v>
      </c>
      <c r="X390" t="s">
        <v>46</v>
      </c>
      <c r="Y390" s="1">
        <v>2200000</v>
      </c>
      <c r="Z390" s="1">
        <v>2200000</v>
      </c>
      <c r="AA390" s="1">
        <v>2105566.7599999998</v>
      </c>
      <c r="AB390" s="1">
        <v>2105566.7599999998</v>
      </c>
      <c r="AC390" s="1">
        <v>2105566.7599999998</v>
      </c>
      <c r="AD390" s="1">
        <v>2105566.7599999998</v>
      </c>
      <c r="AE390" s="1">
        <v>2105566.7599999998</v>
      </c>
      <c r="AF390" s="32">
        <f t="shared" si="57"/>
        <v>94433.240000000224</v>
      </c>
      <c r="AG390" s="1">
        <v>0</v>
      </c>
      <c r="AH390" s="1">
        <v>0</v>
      </c>
      <c r="AI390" s="1">
        <v>0</v>
      </c>
      <c r="AJ390" s="1">
        <v>0</v>
      </c>
      <c r="AK390" s="1">
        <v>0</v>
      </c>
      <c r="AL390" s="1">
        <v>2200000</v>
      </c>
      <c r="AM390" s="1">
        <f t="shared" si="59"/>
        <v>0</v>
      </c>
      <c r="AN390" s="1"/>
      <c r="AO390" s="1">
        <v>0</v>
      </c>
      <c r="AP390" s="1"/>
      <c r="AQ390" s="1"/>
      <c r="AR390" s="1">
        <f t="shared" si="61"/>
        <v>0</v>
      </c>
      <c r="AS390" s="1">
        <f t="shared" si="58"/>
        <v>2200000</v>
      </c>
      <c r="AT390" s="39">
        <f t="shared" si="62"/>
        <v>94433.240000000224</v>
      </c>
      <c r="AU390" s="39"/>
      <c r="AV390" s="39">
        <f t="shared" si="63"/>
        <v>2200000</v>
      </c>
      <c r="AW390" s="8" t="s">
        <v>604</v>
      </c>
      <c r="AX390" t="s">
        <v>604</v>
      </c>
    </row>
    <row r="391" spans="1:50" x14ac:dyDescent="0.25">
      <c r="A391" t="str">
        <f t="shared" si="60"/>
        <v>1.1-00-2410_24448030_2442110</v>
      </c>
      <c r="B391" t="s">
        <v>148</v>
      </c>
      <c r="C391" t="s">
        <v>149</v>
      </c>
      <c r="D391" t="s">
        <v>266</v>
      </c>
      <c r="E391" t="s">
        <v>907</v>
      </c>
      <c r="F391" t="s">
        <v>267</v>
      </c>
      <c r="G391" t="s">
        <v>267</v>
      </c>
      <c r="H391" t="s">
        <v>51</v>
      </c>
      <c r="I391" t="s">
        <v>52</v>
      </c>
      <c r="J391" t="s">
        <v>289</v>
      </c>
      <c r="K391" t="s">
        <v>290</v>
      </c>
      <c r="L391">
        <v>4</v>
      </c>
      <c r="M391" t="s">
        <v>291</v>
      </c>
      <c r="N391">
        <v>48</v>
      </c>
      <c r="O391" t="s">
        <v>292</v>
      </c>
      <c r="P391" t="s">
        <v>293</v>
      </c>
      <c r="Q391" t="s">
        <v>294</v>
      </c>
      <c r="R391" t="s">
        <v>902</v>
      </c>
      <c r="S391">
        <v>4000</v>
      </c>
      <c r="T391" t="s">
        <v>49</v>
      </c>
      <c r="U391">
        <v>4211</v>
      </c>
      <c r="V391" t="s">
        <v>273</v>
      </c>
      <c r="W391">
        <v>0</v>
      </c>
      <c r="X391" t="s">
        <v>46</v>
      </c>
      <c r="Y391" s="1">
        <v>199200</v>
      </c>
      <c r="Z391" s="1">
        <v>199200</v>
      </c>
      <c r="AA391" s="1">
        <v>0</v>
      </c>
      <c r="AB391" s="1">
        <v>0</v>
      </c>
      <c r="AC391" s="1">
        <v>0</v>
      </c>
      <c r="AD391" s="1">
        <v>0</v>
      </c>
      <c r="AE391" s="1">
        <v>0</v>
      </c>
      <c r="AF391" s="32">
        <f t="shared" si="57"/>
        <v>199200</v>
      </c>
      <c r="AG391" s="1">
        <v>0</v>
      </c>
      <c r="AH391" s="1">
        <v>0</v>
      </c>
      <c r="AI391" s="1">
        <v>0</v>
      </c>
      <c r="AJ391" s="1">
        <v>0</v>
      </c>
      <c r="AK391" s="1">
        <v>0</v>
      </c>
      <c r="AL391" s="1">
        <v>199200</v>
      </c>
      <c r="AM391" s="1">
        <f t="shared" si="59"/>
        <v>0</v>
      </c>
      <c r="AN391" s="1"/>
      <c r="AO391" s="1">
        <v>0</v>
      </c>
      <c r="AP391" s="1"/>
      <c r="AQ391" s="1"/>
      <c r="AR391" s="1">
        <f t="shared" si="61"/>
        <v>0</v>
      </c>
      <c r="AS391" s="1">
        <f t="shared" si="58"/>
        <v>199200</v>
      </c>
      <c r="AT391" s="39">
        <f t="shared" si="62"/>
        <v>199200</v>
      </c>
      <c r="AU391" s="39"/>
      <c r="AV391" s="39">
        <f t="shared" si="63"/>
        <v>199200</v>
      </c>
      <c r="AW391" s="8" t="s">
        <v>616</v>
      </c>
      <c r="AX391" t="s">
        <v>604</v>
      </c>
    </row>
    <row r="392" spans="1:50" x14ac:dyDescent="0.25">
      <c r="A392" t="str">
        <f t="shared" si="60"/>
        <v>1.1-00-2412_24151032_2442110</v>
      </c>
      <c r="B392" t="s">
        <v>148</v>
      </c>
      <c r="C392" t="s">
        <v>149</v>
      </c>
      <c r="D392" t="s">
        <v>454</v>
      </c>
      <c r="E392" t="s">
        <v>907</v>
      </c>
      <c r="F392" t="s">
        <v>916</v>
      </c>
      <c r="G392" t="s">
        <v>455</v>
      </c>
      <c r="H392" t="s">
        <v>111</v>
      </c>
      <c r="I392" t="s">
        <v>112</v>
      </c>
      <c r="J392" t="s">
        <v>456</v>
      </c>
      <c r="K392" t="s">
        <v>457</v>
      </c>
      <c r="L392">
        <v>1</v>
      </c>
      <c r="M392" t="s">
        <v>190</v>
      </c>
      <c r="N392">
        <v>51</v>
      </c>
      <c r="O392" t="s">
        <v>458</v>
      </c>
      <c r="P392" t="s">
        <v>459</v>
      </c>
      <c r="Q392" t="s">
        <v>460</v>
      </c>
      <c r="R392" t="s">
        <v>902</v>
      </c>
      <c r="S392">
        <v>4000</v>
      </c>
      <c r="T392" t="s">
        <v>49</v>
      </c>
      <c r="U392">
        <v>4211</v>
      </c>
      <c r="V392" t="s">
        <v>273</v>
      </c>
      <c r="W392">
        <v>0</v>
      </c>
      <c r="X392" t="s">
        <v>46</v>
      </c>
      <c r="Y392" s="1">
        <v>68471532.379999995</v>
      </c>
      <c r="Z392" s="1">
        <v>68471532.379999995</v>
      </c>
      <c r="AA392" s="1">
        <v>36613249.939999998</v>
      </c>
      <c r="AB392" s="1">
        <v>36613249.939999998</v>
      </c>
      <c r="AC392" s="1">
        <v>36613249.939999998</v>
      </c>
      <c r="AD392" s="1">
        <v>36613249.939999998</v>
      </c>
      <c r="AE392" s="1">
        <v>36613249.939999998</v>
      </c>
      <c r="AF392" s="32">
        <f t="shared" si="57"/>
        <v>31858282.439999998</v>
      </c>
      <c r="AG392" s="1">
        <v>0</v>
      </c>
      <c r="AH392" s="1">
        <v>0</v>
      </c>
      <c r="AI392" s="1">
        <v>0</v>
      </c>
      <c r="AJ392" s="1">
        <v>0</v>
      </c>
      <c r="AK392" s="1">
        <v>0</v>
      </c>
      <c r="AL392" s="1">
        <v>68471532.384000003</v>
      </c>
      <c r="AM392" s="1">
        <f t="shared" si="59"/>
        <v>4.0000081062316895E-3</v>
      </c>
      <c r="AN392" s="1"/>
      <c r="AO392" s="1">
        <v>0</v>
      </c>
      <c r="AP392" s="1"/>
      <c r="AQ392" s="1"/>
      <c r="AR392" s="1">
        <f t="shared" si="61"/>
        <v>0</v>
      </c>
      <c r="AS392" s="1">
        <f t="shared" si="58"/>
        <v>68471532.379999995</v>
      </c>
      <c r="AT392" s="39">
        <f t="shared" si="62"/>
        <v>31858282.439999998</v>
      </c>
      <c r="AU392" s="39"/>
      <c r="AV392" s="39">
        <f t="shared" si="63"/>
        <v>68471532.379999995</v>
      </c>
      <c r="AW392" s="8" t="s">
        <v>604</v>
      </c>
      <c r="AX392" t="s">
        <v>604</v>
      </c>
    </row>
    <row r="393" spans="1:50" x14ac:dyDescent="0.25">
      <c r="A393" t="str">
        <f t="shared" si="60"/>
        <v>1.1-00-2413_24152033_2442110</v>
      </c>
      <c r="B393" t="s">
        <v>148</v>
      </c>
      <c r="C393" t="s">
        <v>149</v>
      </c>
      <c r="D393" t="s">
        <v>442</v>
      </c>
      <c r="E393" t="s">
        <v>907</v>
      </c>
      <c r="F393" t="s">
        <v>916</v>
      </c>
      <c r="G393" t="s">
        <v>443</v>
      </c>
      <c r="H393" t="s">
        <v>111</v>
      </c>
      <c r="I393" t="s">
        <v>112</v>
      </c>
      <c r="J393" t="s">
        <v>444</v>
      </c>
      <c r="K393" t="s">
        <v>445</v>
      </c>
      <c r="L393">
        <v>1</v>
      </c>
      <c r="M393" t="s">
        <v>190</v>
      </c>
      <c r="N393">
        <v>52</v>
      </c>
      <c r="O393" t="s">
        <v>446</v>
      </c>
      <c r="P393" t="s">
        <v>447</v>
      </c>
      <c r="Q393" t="s">
        <v>448</v>
      </c>
      <c r="R393" t="s">
        <v>902</v>
      </c>
      <c r="S393">
        <v>4000</v>
      </c>
      <c r="T393" t="s">
        <v>49</v>
      </c>
      <c r="U393">
        <v>4211</v>
      </c>
      <c r="V393" t="s">
        <v>273</v>
      </c>
      <c r="W393">
        <v>0</v>
      </c>
      <c r="X393" t="s">
        <v>46</v>
      </c>
      <c r="Y393" s="1">
        <v>6135546.4699999997</v>
      </c>
      <c r="Z393" s="1">
        <v>6135546.4699999997</v>
      </c>
      <c r="AA393" s="1">
        <v>2405358.2599999998</v>
      </c>
      <c r="AB393" s="1">
        <v>2405358.2599999998</v>
      </c>
      <c r="AC393" s="1">
        <v>2405358.2599999998</v>
      </c>
      <c r="AD393" s="1">
        <v>2405358.2599999998</v>
      </c>
      <c r="AE393" s="1">
        <v>2405358.2599999998</v>
      </c>
      <c r="AF393" s="32">
        <f t="shared" ref="AF393:AF424" si="64">Y393-AA393</f>
        <v>3730188.21</v>
      </c>
      <c r="AG393" s="1">
        <v>0</v>
      </c>
      <c r="AH393" s="1">
        <v>0</v>
      </c>
      <c r="AI393" s="1">
        <v>0</v>
      </c>
      <c r="AJ393" s="1">
        <v>0</v>
      </c>
      <c r="AK393" s="1">
        <v>0</v>
      </c>
      <c r="AL393" s="1">
        <v>6135546.4720000001</v>
      </c>
      <c r="AM393" s="1">
        <f t="shared" si="59"/>
        <v>2.0000003278255463E-3</v>
      </c>
      <c r="AN393" s="1"/>
      <c r="AO393" s="1">
        <v>0</v>
      </c>
      <c r="AP393" s="1"/>
      <c r="AQ393" s="1"/>
      <c r="AR393" s="1">
        <f t="shared" si="61"/>
        <v>0</v>
      </c>
      <c r="AS393" s="1">
        <f t="shared" si="58"/>
        <v>6135546.4699999997</v>
      </c>
      <c r="AT393" s="39">
        <f t="shared" si="62"/>
        <v>3730188.21</v>
      </c>
      <c r="AU393" s="39"/>
      <c r="AV393" s="39">
        <f t="shared" si="63"/>
        <v>6135546.4699999997</v>
      </c>
      <c r="AW393" s="8" t="s">
        <v>751</v>
      </c>
      <c r="AX393" t="s">
        <v>604</v>
      </c>
    </row>
    <row r="394" spans="1:50" x14ac:dyDescent="0.25">
      <c r="A394" t="str">
        <f t="shared" si="60"/>
        <v>1.1-00-2414_24153034_2442110</v>
      </c>
      <c r="B394" t="s">
        <v>148</v>
      </c>
      <c r="C394" t="s">
        <v>149</v>
      </c>
      <c r="D394" t="s">
        <v>442</v>
      </c>
      <c r="E394" t="s">
        <v>907</v>
      </c>
      <c r="F394" t="s">
        <v>916</v>
      </c>
      <c r="G394" t="s">
        <v>443</v>
      </c>
      <c r="H394" t="s">
        <v>111</v>
      </c>
      <c r="I394" t="s">
        <v>112</v>
      </c>
      <c r="J394" t="s">
        <v>449</v>
      </c>
      <c r="K394" t="s">
        <v>450</v>
      </c>
      <c r="L394">
        <v>1</v>
      </c>
      <c r="M394" t="s">
        <v>190</v>
      </c>
      <c r="N394">
        <v>53</v>
      </c>
      <c r="O394" t="s">
        <v>451</v>
      </c>
      <c r="P394" t="s">
        <v>452</v>
      </c>
      <c r="Q394" t="s">
        <v>453</v>
      </c>
      <c r="R394" t="s">
        <v>902</v>
      </c>
      <c r="S394">
        <v>4000</v>
      </c>
      <c r="T394" t="s">
        <v>49</v>
      </c>
      <c r="U394">
        <v>4211</v>
      </c>
      <c r="V394" t="s">
        <v>273</v>
      </c>
      <c r="W394">
        <v>0</v>
      </c>
      <c r="X394" t="s">
        <v>46</v>
      </c>
      <c r="Y394" s="1">
        <v>13523208.92</v>
      </c>
      <c r="Z394" s="1">
        <v>10523208.92</v>
      </c>
      <c r="AA394" s="1">
        <v>4166666.65</v>
      </c>
      <c r="AB394" s="1">
        <v>4166666.65</v>
      </c>
      <c r="AC394" s="1">
        <v>4166666.65</v>
      </c>
      <c r="AD394" s="1">
        <v>4166666.65</v>
      </c>
      <c r="AE394" s="1">
        <v>4166666.65</v>
      </c>
      <c r="AF394" s="32">
        <f t="shared" si="64"/>
        <v>9356542.2699999996</v>
      </c>
      <c r="AG394" s="1">
        <v>3000000</v>
      </c>
      <c r="AH394" s="1">
        <v>0</v>
      </c>
      <c r="AI394" s="1">
        <v>0</v>
      </c>
      <c r="AJ394" s="1">
        <v>0</v>
      </c>
      <c r="AK394" s="1">
        <v>3000000</v>
      </c>
      <c r="AL394" s="1">
        <v>10523208.92</v>
      </c>
      <c r="AM394" s="1">
        <f t="shared" si="59"/>
        <v>-3000000</v>
      </c>
      <c r="AN394" s="1"/>
      <c r="AO394" s="1">
        <v>0</v>
      </c>
      <c r="AP394" s="1"/>
      <c r="AQ394" s="1"/>
      <c r="AR394" s="1">
        <f t="shared" si="61"/>
        <v>0</v>
      </c>
      <c r="AS394" s="1">
        <f t="shared" si="58"/>
        <v>13523208.92</v>
      </c>
      <c r="AT394" s="39">
        <f t="shared" si="62"/>
        <v>9356542.2699999996</v>
      </c>
      <c r="AU394" s="39"/>
      <c r="AV394" s="39">
        <f t="shared" si="63"/>
        <v>13523208.92</v>
      </c>
      <c r="AW394" s="8" t="s">
        <v>752</v>
      </c>
      <c r="AX394" t="s">
        <v>832</v>
      </c>
    </row>
    <row r="395" spans="1:50" x14ac:dyDescent="0.25">
      <c r="A395" t="str">
        <f t="shared" si="60"/>
        <v>1.1-00-2415_24154035_2442110</v>
      </c>
      <c r="B395" t="s">
        <v>148</v>
      </c>
      <c r="C395" t="s">
        <v>149</v>
      </c>
      <c r="D395" t="s">
        <v>266</v>
      </c>
      <c r="E395" t="s">
        <v>907</v>
      </c>
      <c r="F395" t="s">
        <v>267</v>
      </c>
      <c r="G395" t="s">
        <v>267</v>
      </c>
      <c r="H395" t="s">
        <v>111</v>
      </c>
      <c r="I395" t="s">
        <v>112</v>
      </c>
      <c r="J395" t="s">
        <v>268</v>
      </c>
      <c r="K395" t="s">
        <v>269</v>
      </c>
      <c r="L395">
        <v>1</v>
      </c>
      <c r="M395" t="s">
        <v>190</v>
      </c>
      <c r="N395">
        <v>54</v>
      </c>
      <c r="O395" t="s">
        <v>270</v>
      </c>
      <c r="P395" t="s">
        <v>271</v>
      </c>
      <c r="Q395" t="s">
        <v>272</v>
      </c>
      <c r="R395" t="s">
        <v>902</v>
      </c>
      <c r="S395">
        <v>4000</v>
      </c>
      <c r="T395" t="s">
        <v>49</v>
      </c>
      <c r="U395">
        <v>4211</v>
      </c>
      <c r="V395" t="s">
        <v>273</v>
      </c>
      <c r="W395">
        <v>0</v>
      </c>
      <c r="X395" t="s">
        <v>46</v>
      </c>
      <c r="Y395" s="1">
        <v>14778438.16</v>
      </c>
      <c r="Z395" s="1">
        <v>12778438.16</v>
      </c>
      <c r="AA395" s="1">
        <v>7071159.5899999999</v>
      </c>
      <c r="AB395" s="1">
        <v>7071159.5899999999</v>
      </c>
      <c r="AC395" s="1">
        <v>7071159.5899999999</v>
      </c>
      <c r="AD395" s="1">
        <v>7071159.5899999999</v>
      </c>
      <c r="AE395" s="1">
        <v>7071159.5899999999</v>
      </c>
      <c r="AF395" s="32">
        <f t="shared" si="64"/>
        <v>7707278.5700000003</v>
      </c>
      <c r="AG395" s="1">
        <v>2000000</v>
      </c>
      <c r="AH395" s="1">
        <v>0</v>
      </c>
      <c r="AI395" s="1">
        <v>0</v>
      </c>
      <c r="AJ395" s="1">
        <v>0</v>
      </c>
      <c r="AK395" s="1">
        <v>2000000</v>
      </c>
      <c r="AL395" s="1">
        <v>12778438.16</v>
      </c>
      <c r="AM395" s="1">
        <f t="shared" si="59"/>
        <v>-2000000</v>
      </c>
      <c r="AN395" s="1"/>
      <c r="AO395" s="1">
        <v>0</v>
      </c>
      <c r="AP395" s="1"/>
      <c r="AQ395" s="1"/>
      <c r="AR395" s="1">
        <f t="shared" si="61"/>
        <v>0</v>
      </c>
      <c r="AS395" s="1">
        <f t="shared" si="58"/>
        <v>14778438.16</v>
      </c>
      <c r="AT395" s="39">
        <f t="shared" si="62"/>
        <v>7707278.5700000003</v>
      </c>
      <c r="AU395" s="39"/>
      <c r="AV395" s="39">
        <f t="shared" si="63"/>
        <v>14778438.16</v>
      </c>
      <c r="AW395" s="8" t="s">
        <v>604</v>
      </c>
      <c r="AX395" t="s">
        <v>833</v>
      </c>
    </row>
    <row r="396" spans="1:50" x14ac:dyDescent="0.25">
      <c r="A396" t="str">
        <f t="shared" si="60"/>
        <v>1.1-00-2416_24555036_2442110</v>
      </c>
      <c r="B396" t="s">
        <v>148</v>
      </c>
      <c r="C396" t="s">
        <v>149</v>
      </c>
      <c r="D396" t="s">
        <v>461</v>
      </c>
      <c r="E396" t="s">
        <v>907</v>
      </c>
      <c r="F396" t="s">
        <v>914</v>
      </c>
      <c r="G396" t="s">
        <v>462</v>
      </c>
      <c r="H396" t="s">
        <v>347</v>
      </c>
      <c r="I396" t="s">
        <v>348</v>
      </c>
      <c r="J396" t="s">
        <v>463</v>
      </c>
      <c r="K396" t="s">
        <v>464</v>
      </c>
      <c r="L396">
        <v>5</v>
      </c>
      <c r="M396" t="s">
        <v>276</v>
      </c>
      <c r="N396">
        <v>55</v>
      </c>
      <c r="O396" t="s">
        <v>465</v>
      </c>
      <c r="P396" t="s">
        <v>466</v>
      </c>
      <c r="Q396" t="s">
        <v>464</v>
      </c>
      <c r="R396" t="s">
        <v>902</v>
      </c>
      <c r="S396">
        <v>4000</v>
      </c>
      <c r="T396" t="s">
        <v>49</v>
      </c>
      <c r="U396">
        <v>4211</v>
      </c>
      <c r="V396" t="s">
        <v>273</v>
      </c>
      <c r="W396">
        <v>0</v>
      </c>
      <c r="X396" t="s">
        <v>46</v>
      </c>
      <c r="Y396" s="1">
        <v>17059649.879999999</v>
      </c>
      <c r="Z396" s="1">
        <v>17059649.879999999</v>
      </c>
      <c r="AA396" s="1">
        <v>9807275.9199999999</v>
      </c>
      <c r="AB396" s="1">
        <v>9807275.9199999999</v>
      </c>
      <c r="AC396" s="1">
        <v>9807275.9199999999</v>
      </c>
      <c r="AD396" s="1">
        <v>9807275.9199999999</v>
      </c>
      <c r="AE396" s="1">
        <v>9807275.9199999999</v>
      </c>
      <c r="AF396" s="32">
        <f t="shared" si="64"/>
        <v>7252373.959999999</v>
      </c>
      <c r="AG396" s="1">
        <v>0</v>
      </c>
      <c r="AH396" s="1">
        <v>0</v>
      </c>
      <c r="AI396" s="1">
        <v>0</v>
      </c>
      <c r="AJ396" s="1">
        <v>0</v>
      </c>
      <c r="AK396" s="1">
        <v>0</v>
      </c>
      <c r="AL396" s="1">
        <v>17059649.881200004</v>
      </c>
      <c r="AM396" s="1">
        <f t="shared" si="59"/>
        <v>1.2000054121017456E-3</v>
      </c>
      <c r="AN396" s="1"/>
      <c r="AO396" s="1">
        <v>0</v>
      </c>
      <c r="AP396" s="1"/>
      <c r="AQ396" s="1">
        <v>68000</v>
      </c>
      <c r="AR396" s="1">
        <f t="shared" si="61"/>
        <v>68000</v>
      </c>
      <c r="AS396" s="1">
        <f t="shared" si="58"/>
        <v>17127649.879999999</v>
      </c>
      <c r="AT396" s="39">
        <f t="shared" si="62"/>
        <v>7320373.959999999</v>
      </c>
      <c r="AU396" s="39"/>
      <c r="AV396" s="39">
        <f t="shared" si="63"/>
        <v>17127649.879999999</v>
      </c>
      <c r="AW396" s="8" t="s">
        <v>604</v>
      </c>
      <c r="AX396" t="s">
        <v>604</v>
      </c>
    </row>
    <row r="397" spans="1:50" x14ac:dyDescent="0.25">
      <c r="A397" s="52" t="str">
        <f t="shared" si="60"/>
        <v>1.6-01-2404_24619013_2442510</v>
      </c>
      <c r="B397" s="52" t="s">
        <v>47</v>
      </c>
      <c r="C397" s="52" t="s">
        <v>48</v>
      </c>
      <c r="D397" t="s">
        <v>34</v>
      </c>
      <c r="E397" t="s">
        <v>906</v>
      </c>
      <c r="F397" t="s">
        <v>909</v>
      </c>
      <c r="G397" t="s">
        <v>35</v>
      </c>
      <c r="H397" t="s">
        <v>36</v>
      </c>
      <c r="I397" t="s">
        <v>37</v>
      </c>
      <c r="J397" t="s">
        <v>38</v>
      </c>
      <c r="K397" t="s">
        <v>39</v>
      </c>
      <c r="L397">
        <v>6</v>
      </c>
      <c r="M397" t="s">
        <v>40</v>
      </c>
      <c r="N397">
        <v>19</v>
      </c>
      <c r="O397" t="s">
        <v>41</v>
      </c>
      <c r="P397" t="s">
        <v>42</v>
      </c>
      <c r="Q397" t="s">
        <v>43</v>
      </c>
      <c r="R397" t="s">
        <v>902</v>
      </c>
      <c r="S397" s="52">
        <v>4000</v>
      </c>
      <c r="T397" s="52" t="s">
        <v>49</v>
      </c>
      <c r="U397" s="52">
        <v>4251</v>
      </c>
      <c r="V397" s="52" t="s">
        <v>50</v>
      </c>
      <c r="W397" s="52">
        <v>0</v>
      </c>
      <c r="X397" s="52" t="s">
        <v>46</v>
      </c>
      <c r="Y397" s="55">
        <v>0</v>
      </c>
      <c r="Z397" s="1">
        <v>0</v>
      </c>
      <c r="AA397" s="55">
        <v>2528081.39</v>
      </c>
      <c r="AB397" s="1">
        <v>2528081.39</v>
      </c>
      <c r="AC397" s="1">
        <v>2528081.39</v>
      </c>
      <c r="AD397" s="1">
        <v>2528081.39</v>
      </c>
      <c r="AE397" s="1">
        <v>2528081.39</v>
      </c>
      <c r="AF397" s="55">
        <f t="shared" si="64"/>
        <v>-2528081.39</v>
      </c>
      <c r="AG397" s="1">
        <v>0</v>
      </c>
      <c r="AH397" s="1">
        <v>0</v>
      </c>
      <c r="AI397" s="1">
        <v>0</v>
      </c>
      <c r="AJ397" s="1">
        <v>0</v>
      </c>
      <c r="AK397" s="1">
        <v>0</v>
      </c>
      <c r="AL397" s="1">
        <v>0</v>
      </c>
      <c r="AM397" s="1">
        <f t="shared" si="59"/>
        <v>0</v>
      </c>
      <c r="AN397" s="1"/>
      <c r="AO397" s="1">
        <v>0</v>
      </c>
      <c r="AP397" s="55">
        <v>5000000</v>
      </c>
      <c r="AQ397" s="55"/>
      <c r="AR397" s="55">
        <f t="shared" si="61"/>
        <v>5000000</v>
      </c>
      <c r="AS397" s="55">
        <f t="shared" si="58"/>
        <v>5000000</v>
      </c>
      <c r="AT397" s="56">
        <f t="shared" si="62"/>
        <v>2471918.61</v>
      </c>
      <c r="AU397" s="56"/>
      <c r="AV397" s="56">
        <f t="shared" si="63"/>
        <v>5000000</v>
      </c>
      <c r="AW397" s="58" t="s">
        <v>604</v>
      </c>
      <c r="AX397" t="s">
        <v>846</v>
      </c>
    </row>
    <row r="398" spans="1:50" x14ac:dyDescent="0.25">
      <c r="A398" t="str">
        <f t="shared" si="60"/>
        <v>1.5-01-2404_24619013_2442510</v>
      </c>
      <c r="B398" t="s">
        <v>71</v>
      </c>
      <c r="C398" t="s">
        <v>72</v>
      </c>
      <c r="D398" t="s">
        <v>34</v>
      </c>
      <c r="E398" t="s">
        <v>906</v>
      </c>
      <c r="F398" t="s">
        <v>909</v>
      </c>
      <c r="G398" t="s">
        <v>35</v>
      </c>
      <c r="H398" t="s">
        <v>36</v>
      </c>
      <c r="I398" t="s">
        <v>37</v>
      </c>
      <c r="J398" t="s">
        <v>38</v>
      </c>
      <c r="K398" t="s">
        <v>39</v>
      </c>
      <c r="L398">
        <v>6</v>
      </c>
      <c r="M398" t="s">
        <v>40</v>
      </c>
      <c r="N398">
        <v>19</v>
      </c>
      <c r="O398" t="s">
        <v>41</v>
      </c>
      <c r="P398" t="s">
        <v>42</v>
      </c>
      <c r="Q398" t="s">
        <v>43</v>
      </c>
      <c r="R398" t="s">
        <v>902</v>
      </c>
      <c r="S398">
        <v>4000</v>
      </c>
      <c r="T398" t="s">
        <v>49</v>
      </c>
      <c r="U398">
        <v>4251</v>
      </c>
      <c r="V398" t="s">
        <v>50</v>
      </c>
      <c r="W398">
        <v>0</v>
      </c>
      <c r="X398" t="s">
        <v>46</v>
      </c>
      <c r="Y398" s="1">
        <v>0</v>
      </c>
      <c r="Z398" s="1">
        <v>0</v>
      </c>
      <c r="AA398" s="1">
        <v>3960020.72</v>
      </c>
      <c r="AB398" s="1">
        <v>3960020.72</v>
      </c>
      <c r="AC398" s="1">
        <v>3960020.72</v>
      </c>
      <c r="AD398" s="1">
        <v>3960020.72</v>
      </c>
      <c r="AE398" s="1">
        <v>3960020.72</v>
      </c>
      <c r="AF398" s="32">
        <f t="shared" si="64"/>
        <v>-3960020.72</v>
      </c>
      <c r="AG398" s="1">
        <v>0</v>
      </c>
      <c r="AH398" s="1">
        <v>0</v>
      </c>
      <c r="AI398" s="1">
        <v>0</v>
      </c>
      <c r="AJ398" s="1">
        <v>0</v>
      </c>
      <c r="AK398" s="1">
        <v>0</v>
      </c>
      <c r="AL398" s="1">
        <v>0</v>
      </c>
      <c r="AM398" s="1">
        <f t="shared" si="59"/>
        <v>0</v>
      </c>
      <c r="AN398" s="1"/>
      <c r="AO398" s="1">
        <v>0</v>
      </c>
      <c r="AP398" s="1">
        <v>0</v>
      </c>
      <c r="AQ398" s="1">
        <v>7000000</v>
      </c>
      <c r="AR398" s="1">
        <f t="shared" si="61"/>
        <v>7000000</v>
      </c>
      <c r="AS398" s="1">
        <f t="shared" si="58"/>
        <v>7000000</v>
      </c>
      <c r="AT398" s="39">
        <f t="shared" si="62"/>
        <v>3039979.28</v>
      </c>
      <c r="AU398" s="39"/>
      <c r="AV398" s="39">
        <f t="shared" si="63"/>
        <v>7000000</v>
      </c>
      <c r="AW398" s="8" t="s">
        <v>604</v>
      </c>
      <c r="AX398" t="s">
        <v>846</v>
      </c>
    </row>
    <row r="399" spans="1:50" x14ac:dyDescent="0.25">
      <c r="A399" t="str">
        <f t="shared" si="60"/>
        <v>1.1-00-2404_24619013_2442510</v>
      </c>
      <c r="B399" t="s">
        <v>148</v>
      </c>
      <c r="C399" t="s">
        <v>149</v>
      </c>
      <c r="D399" t="s">
        <v>34</v>
      </c>
      <c r="E399" t="s">
        <v>906</v>
      </c>
      <c r="F399" t="s">
        <v>909</v>
      </c>
      <c r="G399" t="s">
        <v>35</v>
      </c>
      <c r="H399" t="s">
        <v>36</v>
      </c>
      <c r="I399" t="s">
        <v>37</v>
      </c>
      <c r="J399" t="s">
        <v>38</v>
      </c>
      <c r="K399" t="s">
        <v>39</v>
      </c>
      <c r="L399">
        <v>6</v>
      </c>
      <c r="M399" t="s">
        <v>40</v>
      </c>
      <c r="N399">
        <v>19</v>
      </c>
      <c r="O399" t="s">
        <v>41</v>
      </c>
      <c r="P399" t="s">
        <v>42</v>
      </c>
      <c r="Q399" t="s">
        <v>43</v>
      </c>
      <c r="R399" t="s">
        <v>902</v>
      </c>
      <c r="S399">
        <v>4000</v>
      </c>
      <c r="T399" t="s">
        <v>49</v>
      </c>
      <c r="U399">
        <v>4251</v>
      </c>
      <c r="V399" t="s">
        <v>50</v>
      </c>
      <c r="W399">
        <v>0</v>
      </c>
      <c r="X399" t="s">
        <v>46</v>
      </c>
      <c r="Y399" s="1">
        <v>9158535.4499999993</v>
      </c>
      <c r="Z399" s="1">
        <v>5000000</v>
      </c>
      <c r="AA399" s="1">
        <v>0</v>
      </c>
      <c r="AB399" s="1">
        <v>0</v>
      </c>
      <c r="AC399" s="1">
        <v>0</v>
      </c>
      <c r="AD399" s="1">
        <v>0</v>
      </c>
      <c r="AE399" s="1">
        <v>0</v>
      </c>
      <c r="AF399" s="32">
        <f t="shared" si="64"/>
        <v>9158535.4499999993</v>
      </c>
      <c r="AG399" s="1">
        <v>0</v>
      </c>
      <c r="AH399" s="1">
        <v>4158535.45</v>
      </c>
      <c r="AI399" s="1">
        <v>0</v>
      </c>
      <c r="AJ399" s="1">
        <v>0</v>
      </c>
      <c r="AK399" s="1">
        <v>4158535.45</v>
      </c>
      <c r="AL399" s="1">
        <v>9400000</v>
      </c>
      <c r="AM399" s="1">
        <f t="shared" si="59"/>
        <v>241464.55000000075</v>
      </c>
      <c r="AN399" s="1"/>
      <c r="AO399" s="1">
        <v>0</v>
      </c>
      <c r="AP399" s="1"/>
      <c r="AQ399" s="1"/>
      <c r="AR399" s="1">
        <f t="shared" si="61"/>
        <v>0</v>
      </c>
      <c r="AS399" s="1">
        <f t="shared" ref="AS399:AS430" si="65">Y399+AR399</f>
        <v>9158535.4499999993</v>
      </c>
      <c r="AT399" s="39">
        <f t="shared" si="62"/>
        <v>9158535.4499999993</v>
      </c>
      <c r="AU399" s="39"/>
      <c r="AV399" s="39">
        <f t="shared" si="63"/>
        <v>9158535.4499999993</v>
      </c>
      <c r="AW399" s="8" t="s">
        <v>604</v>
      </c>
      <c r="AX399" t="s">
        <v>845</v>
      </c>
    </row>
    <row r="400" spans="1:50" x14ac:dyDescent="0.25">
      <c r="A400" t="str">
        <f t="shared" si="60"/>
        <v>1.1-00-2409_24844028_2443110</v>
      </c>
      <c r="B400" t="s">
        <v>148</v>
      </c>
      <c r="C400" t="s">
        <v>149</v>
      </c>
      <c r="D400" t="s">
        <v>150</v>
      </c>
      <c r="E400" t="s">
        <v>908</v>
      </c>
      <c r="F400" t="s">
        <v>917</v>
      </c>
      <c r="G400" t="s">
        <v>151</v>
      </c>
      <c r="H400" t="s">
        <v>51</v>
      </c>
      <c r="I400" t="s">
        <v>52</v>
      </c>
      <c r="J400" t="s">
        <v>154</v>
      </c>
      <c r="K400" t="s">
        <v>155</v>
      </c>
      <c r="L400">
        <v>8</v>
      </c>
      <c r="M400" t="s">
        <v>156</v>
      </c>
      <c r="N400">
        <v>44</v>
      </c>
      <c r="O400" t="s">
        <v>186</v>
      </c>
      <c r="P400" t="s">
        <v>158</v>
      </c>
      <c r="Q400" t="s">
        <v>159</v>
      </c>
      <c r="R400" t="s">
        <v>902</v>
      </c>
      <c r="S400">
        <v>4000</v>
      </c>
      <c r="T400" t="s">
        <v>49</v>
      </c>
      <c r="U400">
        <v>4311</v>
      </c>
      <c r="V400" t="s">
        <v>160</v>
      </c>
      <c r="W400">
        <v>0</v>
      </c>
      <c r="X400" t="s">
        <v>46</v>
      </c>
      <c r="Y400" s="1">
        <v>500000</v>
      </c>
      <c r="Z400" s="1">
        <v>0</v>
      </c>
      <c r="AA400" s="1">
        <v>0</v>
      </c>
      <c r="AB400" s="1">
        <v>0</v>
      </c>
      <c r="AC400" s="1">
        <v>0</v>
      </c>
      <c r="AD400" s="1">
        <v>0</v>
      </c>
      <c r="AE400" s="1">
        <v>0</v>
      </c>
      <c r="AF400" s="32">
        <f t="shared" si="64"/>
        <v>500000</v>
      </c>
      <c r="AG400" s="1">
        <v>0</v>
      </c>
      <c r="AH400" s="1">
        <v>500000</v>
      </c>
      <c r="AI400" s="1">
        <v>0</v>
      </c>
      <c r="AJ400" s="1">
        <v>0</v>
      </c>
      <c r="AK400" s="1">
        <v>500000</v>
      </c>
      <c r="AL400" s="1">
        <v>0</v>
      </c>
      <c r="AM400" s="1">
        <f t="shared" si="59"/>
        <v>-500000</v>
      </c>
      <c r="AN400" s="1"/>
      <c r="AO400" s="1">
        <v>0</v>
      </c>
      <c r="AP400" s="1"/>
      <c r="AQ400" s="1">
        <v>-500000</v>
      </c>
      <c r="AR400" s="1">
        <f t="shared" si="61"/>
        <v>-500000</v>
      </c>
      <c r="AS400" s="1">
        <f t="shared" si="65"/>
        <v>0</v>
      </c>
      <c r="AT400" s="39">
        <f t="shared" si="62"/>
        <v>0</v>
      </c>
      <c r="AU400" s="39"/>
      <c r="AV400" s="39">
        <f t="shared" si="63"/>
        <v>0</v>
      </c>
      <c r="AW400" s="8" t="s">
        <v>604</v>
      </c>
      <c r="AX400" t="s">
        <v>604</v>
      </c>
    </row>
    <row r="401" spans="1:50" x14ac:dyDescent="0.25">
      <c r="A401" t="str">
        <f t="shared" si="60"/>
        <v>1.1-00-2409_24845028_2443110</v>
      </c>
      <c r="B401" t="s">
        <v>148</v>
      </c>
      <c r="C401" t="s">
        <v>149</v>
      </c>
      <c r="D401" t="s">
        <v>150</v>
      </c>
      <c r="E401" t="s">
        <v>908</v>
      </c>
      <c r="F401" t="s">
        <v>917</v>
      </c>
      <c r="G401" t="s">
        <v>151</v>
      </c>
      <c r="H401" t="s">
        <v>152</v>
      </c>
      <c r="I401" t="s">
        <v>153</v>
      </c>
      <c r="J401" t="s">
        <v>154</v>
      </c>
      <c r="K401" t="s">
        <v>155</v>
      </c>
      <c r="L401">
        <v>8</v>
      </c>
      <c r="M401" t="s">
        <v>156</v>
      </c>
      <c r="N401">
        <v>45</v>
      </c>
      <c r="O401" t="s">
        <v>157</v>
      </c>
      <c r="P401" t="s">
        <v>158</v>
      </c>
      <c r="Q401" t="s">
        <v>159</v>
      </c>
      <c r="R401" t="s">
        <v>902</v>
      </c>
      <c r="S401">
        <v>4000</v>
      </c>
      <c r="T401" t="s">
        <v>49</v>
      </c>
      <c r="U401">
        <v>4311</v>
      </c>
      <c r="V401" t="s">
        <v>160</v>
      </c>
      <c r="W401">
        <v>0</v>
      </c>
      <c r="X401" t="s">
        <v>46</v>
      </c>
      <c r="Y401" s="1">
        <v>3000000</v>
      </c>
      <c r="Z401" s="1">
        <v>3000000</v>
      </c>
      <c r="AA401" s="1">
        <v>2978400</v>
      </c>
      <c r="AB401" s="1">
        <v>2978400</v>
      </c>
      <c r="AC401" s="1">
        <v>848625</v>
      </c>
      <c r="AD401" s="1">
        <v>848625</v>
      </c>
      <c r="AE401" s="1">
        <v>848625</v>
      </c>
      <c r="AF401" s="32">
        <f t="shared" si="64"/>
        <v>21600</v>
      </c>
      <c r="AG401" s="1">
        <v>0</v>
      </c>
      <c r="AH401" s="1">
        <v>0</v>
      </c>
      <c r="AI401" s="1">
        <v>0</v>
      </c>
      <c r="AJ401" s="1">
        <v>0</v>
      </c>
      <c r="AK401" s="1">
        <v>0</v>
      </c>
      <c r="AL401" s="1">
        <v>3000000</v>
      </c>
      <c r="AM401" s="1">
        <f t="shared" si="59"/>
        <v>0</v>
      </c>
      <c r="AN401" s="1"/>
      <c r="AO401" s="1">
        <v>0</v>
      </c>
      <c r="AP401" s="1"/>
      <c r="AQ401" s="1"/>
      <c r="AR401" s="1">
        <f t="shared" si="61"/>
        <v>0</v>
      </c>
      <c r="AS401" s="1">
        <f t="shared" si="65"/>
        <v>3000000</v>
      </c>
      <c r="AT401" s="39">
        <f t="shared" si="62"/>
        <v>21600</v>
      </c>
      <c r="AU401" s="39"/>
      <c r="AV401" s="39">
        <f t="shared" si="63"/>
        <v>3000000</v>
      </c>
      <c r="AW401" s="8" t="s">
        <v>753</v>
      </c>
      <c r="AX401" t="s">
        <v>604</v>
      </c>
    </row>
    <row r="402" spans="1:50" x14ac:dyDescent="0.25">
      <c r="A402" t="str">
        <f t="shared" si="60"/>
        <v>1.1-00-2409_24846028_2443110</v>
      </c>
      <c r="B402" t="s">
        <v>148</v>
      </c>
      <c r="C402" t="s">
        <v>149</v>
      </c>
      <c r="D402" t="s">
        <v>150</v>
      </c>
      <c r="E402" t="s">
        <v>908</v>
      </c>
      <c r="F402" t="s">
        <v>917</v>
      </c>
      <c r="G402" t="s">
        <v>151</v>
      </c>
      <c r="H402" t="s">
        <v>152</v>
      </c>
      <c r="I402" t="s">
        <v>153</v>
      </c>
      <c r="J402" t="s">
        <v>154</v>
      </c>
      <c r="K402" t="s">
        <v>155</v>
      </c>
      <c r="L402">
        <v>8</v>
      </c>
      <c r="M402" t="s">
        <v>156</v>
      </c>
      <c r="N402">
        <v>46</v>
      </c>
      <c r="O402" t="s">
        <v>161</v>
      </c>
      <c r="P402" t="s">
        <v>158</v>
      </c>
      <c r="Q402" t="s">
        <v>159</v>
      </c>
      <c r="R402" t="s">
        <v>902</v>
      </c>
      <c r="S402">
        <v>4000</v>
      </c>
      <c r="T402" t="s">
        <v>49</v>
      </c>
      <c r="U402">
        <v>4311</v>
      </c>
      <c r="V402" t="s">
        <v>160</v>
      </c>
      <c r="W402">
        <v>0</v>
      </c>
      <c r="X402" t="s">
        <v>46</v>
      </c>
      <c r="Y402" s="1">
        <v>400000</v>
      </c>
      <c r="Z402" s="1">
        <v>400000</v>
      </c>
      <c r="AA402" s="1">
        <v>35000</v>
      </c>
      <c r="AB402" s="1">
        <v>35000</v>
      </c>
      <c r="AC402" s="1">
        <v>35000</v>
      </c>
      <c r="AD402" s="1">
        <v>32000</v>
      </c>
      <c r="AE402" s="1">
        <v>16000</v>
      </c>
      <c r="AF402" s="32">
        <f t="shared" si="64"/>
        <v>365000</v>
      </c>
      <c r="AG402" s="1">
        <v>0</v>
      </c>
      <c r="AH402" s="1">
        <v>0</v>
      </c>
      <c r="AI402" s="1">
        <v>0</v>
      </c>
      <c r="AJ402" s="1">
        <v>0</v>
      </c>
      <c r="AK402" s="1">
        <v>0</v>
      </c>
      <c r="AL402" s="1">
        <v>400000</v>
      </c>
      <c r="AM402" s="1">
        <f t="shared" si="59"/>
        <v>0</v>
      </c>
      <c r="AN402" s="1"/>
      <c r="AO402" s="1">
        <v>0</v>
      </c>
      <c r="AP402" s="1"/>
      <c r="AQ402" s="1"/>
      <c r="AR402" s="1">
        <f t="shared" si="61"/>
        <v>0</v>
      </c>
      <c r="AS402" s="1">
        <f t="shared" si="65"/>
        <v>400000</v>
      </c>
      <c r="AT402" s="39">
        <f t="shared" si="62"/>
        <v>365000</v>
      </c>
      <c r="AU402" s="39"/>
      <c r="AV402" s="39">
        <f t="shared" si="63"/>
        <v>400000</v>
      </c>
      <c r="AW402" s="8" t="s">
        <v>754</v>
      </c>
      <c r="AX402" t="s">
        <v>604</v>
      </c>
    </row>
    <row r="403" spans="1:50" x14ac:dyDescent="0.25">
      <c r="A403" t="str">
        <f t="shared" si="60"/>
        <v>1.1-00-2401_2411001_24441137</v>
      </c>
      <c r="B403" t="s">
        <v>148</v>
      </c>
      <c r="C403" t="s">
        <v>149</v>
      </c>
      <c r="D403" t="s">
        <v>34</v>
      </c>
      <c r="E403" t="s">
        <v>906</v>
      </c>
      <c r="F403" t="s">
        <v>909</v>
      </c>
      <c r="G403" t="s">
        <v>35</v>
      </c>
      <c r="H403" t="s">
        <v>51</v>
      </c>
      <c r="I403" t="s">
        <v>52</v>
      </c>
      <c r="J403" t="s">
        <v>351</v>
      </c>
      <c r="K403" t="s">
        <v>352</v>
      </c>
      <c r="L403">
        <v>1</v>
      </c>
      <c r="M403" t="s">
        <v>190</v>
      </c>
      <c r="N403">
        <v>1</v>
      </c>
      <c r="O403" t="s">
        <v>353</v>
      </c>
      <c r="P403" t="s">
        <v>354</v>
      </c>
      <c r="Q403" t="s">
        <v>355</v>
      </c>
      <c r="R403" t="s">
        <v>902</v>
      </c>
      <c r="S403">
        <v>4000</v>
      </c>
      <c r="T403" t="s">
        <v>49</v>
      </c>
      <c r="U403">
        <v>4411</v>
      </c>
      <c r="V403" t="s">
        <v>195</v>
      </c>
      <c r="W403">
        <v>37</v>
      </c>
      <c r="X403" t="s">
        <v>357</v>
      </c>
      <c r="Y403" s="1">
        <v>0</v>
      </c>
      <c r="Z403" s="1">
        <v>0</v>
      </c>
      <c r="AA403" s="1">
        <v>0</v>
      </c>
      <c r="AB403" s="1">
        <v>0</v>
      </c>
      <c r="AC403" s="1">
        <v>0</v>
      </c>
      <c r="AD403" s="1">
        <v>0</v>
      </c>
      <c r="AE403" s="1">
        <v>0</v>
      </c>
      <c r="AF403" s="32">
        <f t="shared" si="64"/>
        <v>0</v>
      </c>
      <c r="AG403" s="1">
        <v>0</v>
      </c>
      <c r="AH403" s="1">
        <v>0</v>
      </c>
      <c r="AI403" s="1">
        <v>0</v>
      </c>
      <c r="AJ403" s="1">
        <v>0</v>
      </c>
      <c r="AK403" s="1">
        <v>0</v>
      </c>
      <c r="AL403" s="1">
        <v>0</v>
      </c>
      <c r="AM403" s="1">
        <f t="shared" si="59"/>
        <v>0</v>
      </c>
      <c r="AN403" s="1"/>
      <c r="AO403" s="1">
        <v>0</v>
      </c>
      <c r="AP403" s="1">
        <v>205000</v>
      </c>
      <c r="AQ403" s="1"/>
      <c r="AR403" s="1">
        <f t="shared" si="61"/>
        <v>205000</v>
      </c>
      <c r="AS403" s="1">
        <f t="shared" si="65"/>
        <v>205000</v>
      </c>
      <c r="AT403" s="39">
        <f t="shared" si="62"/>
        <v>205000</v>
      </c>
      <c r="AU403" s="39"/>
      <c r="AV403" s="39">
        <f t="shared" si="63"/>
        <v>205000</v>
      </c>
      <c r="AW403" s="8" t="s">
        <v>604</v>
      </c>
      <c r="AX403" t="s">
        <v>604</v>
      </c>
    </row>
    <row r="404" spans="1:50" x14ac:dyDescent="0.25">
      <c r="A404" t="str">
        <f t="shared" si="60"/>
        <v>1.1-00-2401_2411001_2444112</v>
      </c>
      <c r="B404" t="s">
        <v>148</v>
      </c>
      <c r="C404" t="s">
        <v>149</v>
      </c>
      <c r="D404" t="s">
        <v>34</v>
      </c>
      <c r="E404" t="s">
        <v>906</v>
      </c>
      <c r="F404" t="s">
        <v>909</v>
      </c>
      <c r="G404" t="s">
        <v>35</v>
      </c>
      <c r="H404" t="s">
        <v>51</v>
      </c>
      <c r="I404" t="s">
        <v>52</v>
      </c>
      <c r="J404" t="s">
        <v>351</v>
      </c>
      <c r="K404" t="s">
        <v>352</v>
      </c>
      <c r="L404">
        <v>1</v>
      </c>
      <c r="M404" t="s">
        <v>190</v>
      </c>
      <c r="N404">
        <v>1</v>
      </c>
      <c r="O404" t="s">
        <v>353</v>
      </c>
      <c r="P404" t="s">
        <v>354</v>
      </c>
      <c r="Q404" t="s">
        <v>355</v>
      </c>
      <c r="R404" t="s">
        <v>902</v>
      </c>
      <c r="S404">
        <v>4000</v>
      </c>
      <c r="T404" t="s">
        <v>49</v>
      </c>
      <c r="U404">
        <v>4411</v>
      </c>
      <c r="V404" t="s">
        <v>195</v>
      </c>
      <c r="W404">
        <v>2</v>
      </c>
      <c r="X404" t="s">
        <v>356</v>
      </c>
      <c r="Y404" s="1">
        <v>324000</v>
      </c>
      <c r="Z404" s="1">
        <v>324000</v>
      </c>
      <c r="AA404" s="1">
        <v>90000</v>
      </c>
      <c r="AB404" s="1">
        <v>90000</v>
      </c>
      <c r="AC404" s="1">
        <v>90000</v>
      </c>
      <c r="AD404" s="1">
        <v>90000</v>
      </c>
      <c r="AE404" s="1">
        <v>90000</v>
      </c>
      <c r="AF404" s="32">
        <f t="shared" si="64"/>
        <v>234000</v>
      </c>
      <c r="AG404" s="1">
        <v>0</v>
      </c>
      <c r="AH404" s="1">
        <v>0</v>
      </c>
      <c r="AI404" s="1">
        <v>0</v>
      </c>
      <c r="AJ404" s="1">
        <v>0</v>
      </c>
      <c r="AK404" s="1">
        <v>0</v>
      </c>
      <c r="AL404" s="1">
        <v>324000</v>
      </c>
      <c r="AM404" s="1">
        <f t="shared" si="59"/>
        <v>0</v>
      </c>
      <c r="AN404" s="1"/>
      <c r="AO404" s="1">
        <v>0</v>
      </c>
      <c r="AP404" s="1"/>
      <c r="AQ404" s="1"/>
      <c r="AR404" s="1">
        <f t="shared" si="61"/>
        <v>0</v>
      </c>
      <c r="AS404" s="1">
        <f t="shared" si="65"/>
        <v>324000</v>
      </c>
      <c r="AT404" s="39">
        <f t="shared" si="62"/>
        <v>234000</v>
      </c>
      <c r="AU404" s="39"/>
      <c r="AV404" s="39">
        <f t="shared" si="63"/>
        <v>324000</v>
      </c>
      <c r="AW404" s="8" t="s">
        <v>755</v>
      </c>
      <c r="AX404" t="s">
        <v>604</v>
      </c>
    </row>
    <row r="405" spans="1:50" x14ac:dyDescent="0.25">
      <c r="A405" t="str">
        <f t="shared" si="60"/>
        <v>1.1-00-2401_2411001_2444110</v>
      </c>
      <c r="B405" t="s">
        <v>148</v>
      </c>
      <c r="C405" t="s">
        <v>149</v>
      </c>
      <c r="D405" t="s">
        <v>34</v>
      </c>
      <c r="E405" t="s">
        <v>906</v>
      </c>
      <c r="F405" t="s">
        <v>909</v>
      </c>
      <c r="G405" t="s">
        <v>35</v>
      </c>
      <c r="H405" t="s">
        <v>51</v>
      </c>
      <c r="I405" t="s">
        <v>52</v>
      </c>
      <c r="J405" t="s">
        <v>351</v>
      </c>
      <c r="K405" t="s">
        <v>352</v>
      </c>
      <c r="L405">
        <v>1</v>
      </c>
      <c r="M405" t="s">
        <v>190</v>
      </c>
      <c r="N405">
        <v>1</v>
      </c>
      <c r="O405" t="s">
        <v>353</v>
      </c>
      <c r="P405" t="s">
        <v>354</v>
      </c>
      <c r="Q405" t="s">
        <v>355</v>
      </c>
      <c r="R405" t="s">
        <v>902</v>
      </c>
      <c r="S405">
        <v>4000</v>
      </c>
      <c r="T405" t="s">
        <v>49</v>
      </c>
      <c r="U405">
        <v>4411</v>
      </c>
      <c r="V405" t="s">
        <v>195</v>
      </c>
      <c r="W405">
        <v>0</v>
      </c>
      <c r="X405" t="s">
        <v>46</v>
      </c>
      <c r="Y405" s="1">
        <v>2163246</v>
      </c>
      <c r="Z405" s="1">
        <v>2163246</v>
      </c>
      <c r="AA405" s="1">
        <v>1104743.77</v>
      </c>
      <c r="AB405" s="1">
        <v>1104743.77</v>
      </c>
      <c r="AC405" s="1">
        <v>1104743.77</v>
      </c>
      <c r="AD405" s="1">
        <v>1034743.77</v>
      </c>
      <c r="AE405" s="1">
        <v>1012304.4</v>
      </c>
      <c r="AF405" s="32">
        <f t="shared" si="64"/>
        <v>1058502.23</v>
      </c>
      <c r="AG405" s="1">
        <v>0</v>
      </c>
      <c r="AH405" s="1">
        <v>0</v>
      </c>
      <c r="AI405" s="1">
        <v>0</v>
      </c>
      <c r="AJ405" s="1">
        <v>0</v>
      </c>
      <c r="AK405" s="1">
        <v>0</v>
      </c>
      <c r="AL405" s="1">
        <v>2163246</v>
      </c>
      <c r="AM405" s="1">
        <f t="shared" si="59"/>
        <v>0</v>
      </c>
      <c r="AN405" s="1"/>
      <c r="AO405" s="1">
        <v>0</v>
      </c>
      <c r="AP405" s="1"/>
      <c r="AQ405" s="1"/>
      <c r="AR405" s="1">
        <f t="shared" si="61"/>
        <v>0</v>
      </c>
      <c r="AS405" s="1">
        <f t="shared" si="65"/>
        <v>2163246</v>
      </c>
      <c r="AT405" s="39">
        <f t="shared" si="62"/>
        <v>1058502.23</v>
      </c>
      <c r="AU405" s="39"/>
      <c r="AV405" s="39">
        <f t="shared" si="63"/>
        <v>2163246</v>
      </c>
      <c r="AW405" s="8" t="s">
        <v>604</v>
      </c>
      <c r="AX405" t="s">
        <v>604</v>
      </c>
    </row>
    <row r="406" spans="1:50" x14ac:dyDescent="0.25">
      <c r="A406" t="str">
        <f t="shared" si="60"/>
        <v>1.1-00-2402_24110008_2444117</v>
      </c>
      <c r="B406" t="s">
        <v>148</v>
      </c>
      <c r="C406" t="s">
        <v>149</v>
      </c>
      <c r="D406" t="s">
        <v>188</v>
      </c>
      <c r="E406" t="s">
        <v>907</v>
      </c>
      <c r="F406" t="s">
        <v>912</v>
      </c>
      <c r="G406" t="s">
        <v>189</v>
      </c>
      <c r="H406" t="s">
        <v>152</v>
      </c>
      <c r="I406" t="s">
        <v>153</v>
      </c>
      <c r="J406" t="s">
        <v>85</v>
      </c>
      <c r="K406" t="s">
        <v>86</v>
      </c>
      <c r="L406">
        <v>1</v>
      </c>
      <c r="M406" t="s">
        <v>190</v>
      </c>
      <c r="N406">
        <v>10</v>
      </c>
      <c r="O406" t="s">
        <v>191</v>
      </c>
      <c r="P406" t="s">
        <v>192</v>
      </c>
      <c r="Q406" t="s">
        <v>193</v>
      </c>
      <c r="R406" t="s">
        <v>902</v>
      </c>
      <c r="S406">
        <v>4000</v>
      </c>
      <c r="T406" t="s">
        <v>49</v>
      </c>
      <c r="U406">
        <v>4411</v>
      </c>
      <c r="V406" t="s">
        <v>195</v>
      </c>
      <c r="W406">
        <v>7</v>
      </c>
      <c r="X406" t="s">
        <v>196</v>
      </c>
      <c r="Y406" s="1">
        <v>3500000</v>
      </c>
      <c r="Z406" s="1">
        <v>3500000</v>
      </c>
      <c r="AA406" s="1">
        <v>1983041.25</v>
      </c>
      <c r="AB406" s="1">
        <v>1073601.25</v>
      </c>
      <c r="AC406" s="1">
        <v>965025.25</v>
      </c>
      <c r="AD406" s="1">
        <v>872582.31</v>
      </c>
      <c r="AE406" s="1">
        <v>835505.31</v>
      </c>
      <c r="AF406" s="32">
        <f t="shared" si="64"/>
        <v>1516958.75</v>
      </c>
      <c r="AG406" s="1">
        <v>0</v>
      </c>
      <c r="AH406" s="1">
        <v>0</v>
      </c>
      <c r="AI406" s="1">
        <v>0</v>
      </c>
      <c r="AJ406" s="1">
        <v>0</v>
      </c>
      <c r="AK406" s="1">
        <v>0</v>
      </c>
      <c r="AL406" s="1">
        <v>3500000</v>
      </c>
      <c r="AM406" s="1">
        <f t="shared" si="59"/>
        <v>0</v>
      </c>
      <c r="AN406" s="1"/>
      <c r="AO406" s="1">
        <v>0</v>
      </c>
      <c r="AP406" s="1"/>
      <c r="AQ406" s="1"/>
      <c r="AR406" s="1">
        <f t="shared" si="61"/>
        <v>0</v>
      </c>
      <c r="AS406" s="1">
        <f t="shared" si="65"/>
        <v>3500000</v>
      </c>
      <c r="AT406" s="39">
        <f t="shared" si="62"/>
        <v>1516958.75</v>
      </c>
      <c r="AU406" s="39"/>
      <c r="AV406" s="39">
        <f t="shared" si="63"/>
        <v>3500000</v>
      </c>
      <c r="AW406" s="8" t="s">
        <v>756</v>
      </c>
      <c r="AX406" t="s">
        <v>604</v>
      </c>
    </row>
    <row r="407" spans="1:50" x14ac:dyDescent="0.25">
      <c r="A407" t="str">
        <f t="shared" si="60"/>
        <v>1.1-00-2402_24110008_2444118</v>
      </c>
      <c r="B407" t="s">
        <v>148</v>
      </c>
      <c r="C407" t="s">
        <v>149</v>
      </c>
      <c r="D407" t="s">
        <v>188</v>
      </c>
      <c r="E407" t="s">
        <v>907</v>
      </c>
      <c r="F407" t="s">
        <v>912</v>
      </c>
      <c r="G407" t="s">
        <v>189</v>
      </c>
      <c r="H407" t="s">
        <v>152</v>
      </c>
      <c r="I407" t="s">
        <v>153</v>
      </c>
      <c r="J407" t="s">
        <v>85</v>
      </c>
      <c r="K407" t="s">
        <v>86</v>
      </c>
      <c r="L407">
        <v>1</v>
      </c>
      <c r="M407" t="s">
        <v>190</v>
      </c>
      <c r="N407">
        <v>10</v>
      </c>
      <c r="O407" t="s">
        <v>191</v>
      </c>
      <c r="P407" t="s">
        <v>192</v>
      </c>
      <c r="Q407" t="s">
        <v>193</v>
      </c>
      <c r="R407" t="s">
        <v>902</v>
      </c>
      <c r="S407">
        <v>4000</v>
      </c>
      <c r="T407" t="s">
        <v>49</v>
      </c>
      <c r="U407">
        <v>4411</v>
      </c>
      <c r="V407" t="s">
        <v>195</v>
      </c>
      <c r="W407">
        <v>8</v>
      </c>
      <c r="X407" t="s">
        <v>197</v>
      </c>
      <c r="Y407" s="1">
        <v>1000000</v>
      </c>
      <c r="Z407" s="1">
        <v>1000000</v>
      </c>
      <c r="AA407" s="1">
        <v>225649</v>
      </c>
      <c r="AB407" s="1">
        <v>225649</v>
      </c>
      <c r="AC407" s="1">
        <v>0</v>
      </c>
      <c r="AD407" s="1">
        <v>0</v>
      </c>
      <c r="AE407" s="1">
        <v>0</v>
      </c>
      <c r="AF407" s="32">
        <f t="shared" si="64"/>
        <v>774351</v>
      </c>
      <c r="AG407" s="1">
        <v>0</v>
      </c>
      <c r="AH407" s="1">
        <v>0</v>
      </c>
      <c r="AI407" s="1">
        <v>0</v>
      </c>
      <c r="AJ407" s="1">
        <v>0</v>
      </c>
      <c r="AK407" s="1">
        <v>0</v>
      </c>
      <c r="AL407" s="1">
        <v>1000000</v>
      </c>
      <c r="AM407" s="1">
        <f t="shared" ref="AM407:AM438" si="66">AL407-Y407</f>
        <v>0</v>
      </c>
      <c r="AN407" s="1"/>
      <c r="AO407" s="1">
        <v>0</v>
      </c>
      <c r="AP407" s="1"/>
      <c r="AQ407" s="1"/>
      <c r="AR407" s="1">
        <f t="shared" si="61"/>
        <v>0</v>
      </c>
      <c r="AS407" s="1">
        <f t="shared" si="65"/>
        <v>1000000</v>
      </c>
      <c r="AT407" s="39">
        <f t="shared" si="62"/>
        <v>774351</v>
      </c>
      <c r="AU407" s="39"/>
      <c r="AV407" s="39">
        <f t="shared" si="63"/>
        <v>1000000</v>
      </c>
      <c r="AW407" s="8" t="s">
        <v>757</v>
      </c>
      <c r="AX407" t="s">
        <v>604</v>
      </c>
    </row>
    <row r="408" spans="1:50" x14ac:dyDescent="0.25">
      <c r="A408" t="str">
        <f t="shared" si="60"/>
        <v>1.1-00-2402_24116010_2444110</v>
      </c>
      <c r="B408" t="s">
        <v>148</v>
      </c>
      <c r="C408" t="s">
        <v>149</v>
      </c>
      <c r="D408" t="s">
        <v>188</v>
      </c>
      <c r="E408" t="s">
        <v>907</v>
      </c>
      <c r="F408" t="s">
        <v>912</v>
      </c>
      <c r="G408" t="s">
        <v>189</v>
      </c>
      <c r="H408" t="s">
        <v>152</v>
      </c>
      <c r="I408" t="s">
        <v>153</v>
      </c>
      <c r="J408" t="s">
        <v>85</v>
      </c>
      <c r="K408" t="s">
        <v>86</v>
      </c>
      <c r="L408">
        <v>1</v>
      </c>
      <c r="M408" t="s">
        <v>190</v>
      </c>
      <c r="N408">
        <v>16</v>
      </c>
      <c r="O408" t="s">
        <v>198</v>
      </c>
      <c r="P408" t="s">
        <v>199</v>
      </c>
      <c r="Q408" s="17" t="s">
        <v>599</v>
      </c>
      <c r="R408" t="s">
        <v>902</v>
      </c>
      <c r="S408">
        <v>4000</v>
      </c>
      <c r="T408" t="s">
        <v>49</v>
      </c>
      <c r="U408">
        <v>4411</v>
      </c>
      <c r="V408" t="s">
        <v>195</v>
      </c>
      <c r="W408">
        <v>0</v>
      </c>
      <c r="X408" t="s">
        <v>46</v>
      </c>
      <c r="Y408" s="1">
        <v>5600000</v>
      </c>
      <c r="Z408" s="1">
        <v>5600000</v>
      </c>
      <c r="AA408" s="1">
        <v>5600000</v>
      </c>
      <c r="AB408" s="1">
        <v>5600000</v>
      </c>
      <c r="AC408" s="1">
        <v>5600000</v>
      </c>
      <c r="AD408" s="1">
        <v>5600000</v>
      </c>
      <c r="AE408" s="1">
        <v>5560000</v>
      </c>
      <c r="AF408" s="32">
        <f t="shared" si="64"/>
        <v>0</v>
      </c>
      <c r="AG408" s="1">
        <v>0</v>
      </c>
      <c r="AH408" s="1">
        <v>0</v>
      </c>
      <c r="AI408" s="1">
        <v>0</v>
      </c>
      <c r="AJ408" s="1">
        <v>0</v>
      </c>
      <c r="AK408" s="1">
        <v>0</v>
      </c>
      <c r="AL408" s="1">
        <v>5600000</v>
      </c>
      <c r="AM408" s="1">
        <f t="shared" si="66"/>
        <v>0</v>
      </c>
      <c r="AN408" s="1"/>
      <c r="AO408" s="1">
        <v>0</v>
      </c>
      <c r="AP408" s="1"/>
      <c r="AQ408" s="1"/>
      <c r="AR408" s="1">
        <f t="shared" si="61"/>
        <v>0</v>
      </c>
      <c r="AS408" s="1">
        <f t="shared" si="65"/>
        <v>5600000</v>
      </c>
      <c r="AT408" s="39">
        <f t="shared" si="62"/>
        <v>0</v>
      </c>
      <c r="AU408" s="39"/>
      <c r="AV408" s="39">
        <f t="shared" si="63"/>
        <v>5600000</v>
      </c>
      <c r="AW408" s="8" t="s">
        <v>758</v>
      </c>
      <c r="AX408" t="s">
        <v>604</v>
      </c>
    </row>
    <row r="409" spans="1:50" x14ac:dyDescent="0.25">
      <c r="A409" t="str">
        <f t="shared" si="60"/>
        <v>1.1-00-2406_24525016_2444110</v>
      </c>
      <c r="B409" t="s">
        <v>148</v>
      </c>
      <c r="C409" t="s">
        <v>149</v>
      </c>
      <c r="D409" t="s">
        <v>421</v>
      </c>
      <c r="E409" t="s">
        <v>907</v>
      </c>
      <c r="F409" t="s">
        <v>915</v>
      </c>
      <c r="G409" t="s">
        <v>422</v>
      </c>
      <c r="H409" t="s">
        <v>152</v>
      </c>
      <c r="I409" t="s">
        <v>153</v>
      </c>
      <c r="J409" t="s">
        <v>274</v>
      </c>
      <c r="K409" t="s">
        <v>275</v>
      </c>
      <c r="L409">
        <v>5</v>
      </c>
      <c r="M409" t="s">
        <v>276</v>
      </c>
      <c r="N409">
        <v>25</v>
      </c>
      <c r="O409" t="s">
        <v>423</v>
      </c>
      <c r="P409" t="s">
        <v>278</v>
      </c>
      <c r="Q409" t="s">
        <v>279</v>
      </c>
      <c r="R409" t="s">
        <v>902</v>
      </c>
      <c r="S409">
        <v>4000</v>
      </c>
      <c r="T409" t="s">
        <v>49</v>
      </c>
      <c r="U409">
        <v>4411</v>
      </c>
      <c r="V409" t="s">
        <v>195</v>
      </c>
      <c r="W409">
        <v>0</v>
      </c>
      <c r="X409" t="s">
        <v>46</v>
      </c>
      <c r="Y409" s="1">
        <v>100000</v>
      </c>
      <c r="Z409" s="1">
        <v>100000</v>
      </c>
      <c r="AA409" s="1">
        <v>0</v>
      </c>
      <c r="AB409" s="1">
        <v>0</v>
      </c>
      <c r="AC409" s="1">
        <v>0</v>
      </c>
      <c r="AD409" s="1">
        <v>0</v>
      </c>
      <c r="AE409" s="1">
        <v>0</v>
      </c>
      <c r="AF409" s="32">
        <f t="shared" si="64"/>
        <v>100000</v>
      </c>
      <c r="AG409" s="1">
        <v>0</v>
      </c>
      <c r="AH409" s="1">
        <v>0</v>
      </c>
      <c r="AI409" s="1">
        <v>0</v>
      </c>
      <c r="AJ409" s="1">
        <v>0</v>
      </c>
      <c r="AK409" s="1">
        <v>0</v>
      </c>
      <c r="AL409" s="1">
        <v>100000</v>
      </c>
      <c r="AM409" s="1">
        <f t="shared" si="66"/>
        <v>0</v>
      </c>
      <c r="AN409" s="1"/>
      <c r="AO409" s="1">
        <v>0</v>
      </c>
      <c r="AP409" s="1"/>
      <c r="AQ409" s="1"/>
      <c r="AR409" s="1">
        <f t="shared" si="61"/>
        <v>0</v>
      </c>
      <c r="AS409" s="1">
        <f t="shared" si="65"/>
        <v>100000</v>
      </c>
      <c r="AT409" s="39">
        <f t="shared" si="62"/>
        <v>100000</v>
      </c>
      <c r="AU409" s="39"/>
      <c r="AV409" s="39">
        <f t="shared" si="63"/>
        <v>100000</v>
      </c>
      <c r="AW409" s="8" t="s">
        <v>604</v>
      </c>
      <c r="AX409" t="s">
        <v>604</v>
      </c>
    </row>
    <row r="410" spans="1:50" x14ac:dyDescent="0.25">
      <c r="A410" t="str">
        <f t="shared" si="60"/>
        <v>1.1-00-2406_24527016_2444110</v>
      </c>
      <c r="B410" t="s">
        <v>148</v>
      </c>
      <c r="C410" t="s">
        <v>149</v>
      </c>
      <c r="D410" t="s">
        <v>266</v>
      </c>
      <c r="E410" t="s">
        <v>907</v>
      </c>
      <c r="F410" t="s">
        <v>267</v>
      </c>
      <c r="G410" t="s">
        <v>267</v>
      </c>
      <c r="H410" t="s">
        <v>152</v>
      </c>
      <c r="I410" t="s">
        <v>153</v>
      </c>
      <c r="J410" t="s">
        <v>274</v>
      </c>
      <c r="K410" t="s">
        <v>275</v>
      </c>
      <c r="L410">
        <v>5</v>
      </c>
      <c r="M410" t="s">
        <v>276</v>
      </c>
      <c r="N410">
        <v>27</v>
      </c>
      <c r="O410" t="s">
        <v>282</v>
      </c>
      <c r="P410" t="s">
        <v>278</v>
      </c>
      <c r="Q410" t="s">
        <v>279</v>
      </c>
      <c r="R410" t="s">
        <v>902</v>
      </c>
      <c r="S410">
        <v>4000</v>
      </c>
      <c r="T410" t="s">
        <v>49</v>
      </c>
      <c r="U410">
        <v>4411</v>
      </c>
      <c r="V410" t="s">
        <v>195</v>
      </c>
      <c r="W410">
        <v>0</v>
      </c>
      <c r="X410" t="s">
        <v>46</v>
      </c>
      <c r="Y410" s="1">
        <v>1000000</v>
      </c>
      <c r="Z410" s="1">
        <v>1000000</v>
      </c>
      <c r="AA410" s="1">
        <v>287966.42</v>
      </c>
      <c r="AB410" s="1">
        <v>287966.42</v>
      </c>
      <c r="AC410" s="1">
        <v>287966.42</v>
      </c>
      <c r="AD410" s="1">
        <v>260466.42</v>
      </c>
      <c r="AE410" s="1">
        <v>260466.42</v>
      </c>
      <c r="AF410" s="32">
        <f t="shared" si="64"/>
        <v>712033.58000000007</v>
      </c>
      <c r="AG410" s="1">
        <v>0</v>
      </c>
      <c r="AH410" s="1">
        <v>0</v>
      </c>
      <c r="AI410" s="1">
        <v>0</v>
      </c>
      <c r="AJ410" s="1">
        <v>0</v>
      </c>
      <c r="AK410" s="1">
        <v>0</v>
      </c>
      <c r="AL410" s="1">
        <v>1000000</v>
      </c>
      <c r="AM410" s="1">
        <f t="shared" si="66"/>
        <v>0</v>
      </c>
      <c r="AN410" s="1"/>
      <c r="AO410" s="1">
        <v>0</v>
      </c>
      <c r="AP410" s="1"/>
      <c r="AQ410" s="1"/>
      <c r="AR410" s="1">
        <f t="shared" si="61"/>
        <v>0</v>
      </c>
      <c r="AS410" s="1">
        <f t="shared" si="65"/>
        <v>1000000</v>
      </c>
      <c r="AT410" s="39">
        <f t="shared" si="62"/>
        <v>712033.58000000007</v>
      </c>
      <c r="AU410" s="39"/>
      <c r="AV410" s="39">
        <f t="shared" si="63"/>
        <v>1000000</v>
      </c>
      <c r="AW410" s="8" t="s">
        <v>616</v>
      </c>
      <c r="AX410" t="s">
        <v>604</v>
      </c>
    </row>
    <row r="411" spans="1:50" x14ac:dyDescent="0.25">
      <c r="A411" t="str">
        <f t="shared" si="60"/>
        <v>1.1-00-2406_24530018_2444110</v>
      </c>
      <c r="B411" t="s">
        <v>148</v>
      </c>
      <c r="C411" t="s">
        <v>149</v>
      </c>
      <c r="D411" t="s">
        <v>266</v>
      </c>
      <c r="E411" t="s">
        <v>907</v>
      </c>
      <c r="F411" t="s">
        <v>267</v>
      </c>
      <c r="G411" t="s">
        <v>267</v>
      </c>
      <c r="H411" t="s">
        <v>152</v>
      </c>
      <c r="I411" t="s">
        <v>153</v>
      </c>
      <c r="J411" t="s">
        <v>274</v>
      </c>
      <c r="K411" t="s">
        <v>275</v>
      </c>
      <c r="L411">
        <v>5</v>
      </c>
      <c r="M411" t="s">
        <v>276</v>
      </c>
      <c r="N411">
        <v>30</v>
      </c>
      <c r="O411" t="s">
        <v>283</v>
      </c>
      <c r="P411" t="s">
        <v>284</v>
      </c>
      <c r="Q411" t="s">
        <v>285</v>
      </c>
      <c r="R411" t="s">
        <v>902</v>
      </c>
      <c r="S411">
        <v>4000</v>
      </c>
      <c r="T411" t="s">
        <v>49</v>
      </c>
      <c r="U411">
        <v>4411</v>
      </c>
      <c r="V411" t="s">
        <v>195</v>
      </c>
      <c r="W411">
        <v>0</v>
      </c>
      <c r="X411" t="s">
        <v>46</v>
      </c>
      <c r="Y411" s="1">
        <v>12000000</v>
      </c>
      <c r="Z411" s="1">
        <v>12000000</v>
      </c>
      <c r="AA411" s="1">
        <v>11964000</v>
      </c>
      <c r="AB411" s="1">
        <v>11964000</v>
      </c>
      <c r="AC411" s="1">
        <v>11964000</v>
      </c>
      <c r="AD411" s="1">
        <v>11964000</v>
      </c>
      <c r="AE411" s="1">
        <v>11964000</v>
      </c>
      <c r="AF411" s="32">
        <f t="shared" si="64"/>
        <v>36000</v>
      </c>
      <c r="AG411" s="1">
        <v>0</v>
      </c>
      <c r="AH411" s="1">
        <v>0</v>
      </c>
      <c r="AI411" s="1">
        <v>0</v>
      </c>
      <c r="AJ411" s="1">
        <v>0</v>
      </c>
      <c r="AK411" s="1">
        <v>0</v>
      </c>
      <c r="AL411" s="1">
        <v>12000000</v>
      </c>
      <c r="AM411" s="1">
        <f t="shared" si="66"/>
        <v>0</v>
      </c>
      <c r="AN411" s="1"/>
      <c r="AO411" s="1">
        <v>0</v>
      </c>
      <c r="AP411" s="1"/>
      <c r="AQ411" s="1"/>
      <c r="AR411" s="1">
        <f t="shared" si="61"/>
        <v>0</v>
      </c>
      <c r="AS411" s="1">
        <f t="shared" si="65"/>
        <v>12000000</v>
      </c>
      <c r="AT411" s="39">
        <f t="shared" si="62"/>
        <v>36000</v>
      </c>
      <c r="AU411" s="39"/>
      <c r="AV411" s="39">
        <f t="shared" si="63"/>
        <v>12000000</v>
      </c>
      <c r="AW411" s="8" t="s">
        <v>759</v>
      </c>
      <c r="AX411" t="s">
        <v>604</v>
      </c>
    </row>
    <row r="412" spans="1:50" x14ac:dyDescent="0.25">
      <c r="A412" t="str">
        <f t="shared" si="60"/>
        <v>1.1-00-2406_24531018_2444110</v>
      </c>
      <c r="B412" t="s">
        <v>148</v>
      </c>
      <c r="C412" t="s">
        <v>149</v>
      </c>
      <c r="D412" t="s">
        <v>266</v>
      </c>
      <c r="E412" t="s">
        <v>907</v>
      </c>
      <c r="F412" t="s">
        <v>267</v>
      </c>
      <c r="G412" t="s">
        <v>267</v>
      </c>
      <c r="H412" t="s">
        <v>152</v>
      </c>
      <c r="I412" t="s">
        <v>153</v>
      </c>
      <c r="J412" t="s">
        <v>274</v>
      </c>
      <c r="K412" t="s">
        <v>275</v>
      </c>
      <c r="L412">
        <v>5</v>
      </c>
      <c r="M412" t="s">
        <v>276</v>
      </c>
      <c r="N412">
        <v>31</v>
      </c>
      <c r="O412" t="s">
        <v>287</v>
      </c>
      <c r="P412" t="s">
        <v>284</v>
      </c>
      <c r="Q412" t="s">
        <v>285</v>
      </c>
      <c r="R412" t="s">
        <v>902</v>
      </c>
      <c r="S412">
        <v>4000</v>
      </c>
      <c r="T412" t="s">
        <v>49</v>
      </c>
      <c r="U412">
        <v>4411</v>
      </c>
      <c r="V412" t="s">
        <v>195</v>
      </c>
      <c r="W412">
        <v>0</v>
      </c>
      <c r="X412" t="s">
        <v>46</v>
      </c>
      <c r="Y412" s="1">
        <v>52216447.640000001</v>
      </c>
      <c r="Z412" s="1">
        <v>54793475.799999997</v>
      </c>
      <c r="AA412" s="1">
        <v>52216447.640000001</v>
      </c>
      <c r="AB412" s="1">
        <v>52216447.640000001</v>
      </c>
      <c r="AC412" s="1">
        <v>52216447.640000001</v>
      </c>
      <c r="AD412" s="1">
        <v>52216447.640000001</v>
      </c>
      <c r="AE412" s="1">
        <v>52216447.640000001</v>
      </c>
      <c r="AF412" s="32">
        <f t="shared" si="64"/>
        <v>0</v>
      </c>
      <c r="AG412" s="1">
        <v>0</v>
      </c>
      <c r="AH412" s="1">
        <v>0.04</v>
      </c>
      <c r="AI412" s="1">
        <v>0</v>
      </c>
      <c r="AJ412" s="1">
        <v>2577028.2000000002</v>
      </c>
      <c r="AK412" s="1">
        <v>-2577028.16</v>
      </c>
      <c r="AL412" s="1">
        <v>54793475.799999997</v>
      </c>
      <c r="AM412" s="1">
        <f t="shared" si="66"/>
        <v>2577028.1599999964</v>
      </c>
      <c r="AN412" s="1"/>
      <c r="AO412" s="1">
        <v>0</v>
      </c>
      <c r="AP412" s="1">
        <v>20000000</v>
      </c>
      <c r="AQ412" s="1"/>
      <c r="AR412" s="1">
        <f t="shared" si="61"/>
        <v>20000000</v>
      </c>
      <c r="AS412" s="1">
        <f t="shared" si="65"/>
        <v>72216447.640000001</v>
      </c>
      <c r="AT412" s="39">
        <f t="shared" si="62"/>
        <v>20000000</v>
      </c>
      <c r="AU412" s="39"/>
      <c r="AV412" s="39">
        <f t="shared" si="63"/>
        <v>72216447.640000001</v>
      </c>
      <c r="AW412" s="8" t="s">
        <v>760</v>
      </c>
      <c r="AX412" t="s">
        <v>885</v>
      </c>
    </row>
    <row r="413" spans="1:50" x14ac:dyDescent="0.25">
      <c r="A413" t="str">
        <f t="shared" si="60"/>
        <v>1.1-00-2406_24532018_2444110</v>
      </c>
      <c r="B413" t="s">
        <v>148</v>
      </c>
      <c r="C413" t="s">
        <v>149</v>
      </c>
      <c r="D413" t="s">
        <v>266</v>
      </c>
      <c r="E413" t="s">
        <v>907</v>
      </c>
      <c r="F413" t="s">
        <v>267</v>
      </c>
      <c r="G413" t="s">
        <v>267</v>
      </c>
      <c r="H413" t="s">
        <v>152</v>
      </c>
      <c r="I413" t="s">
        <v>153</v>
      </c>
      <c r="J413" t="s">
        <v>274</v>
      </c>
      <c r="K413" t="s">
        <v>275</v>
      </c>
      <c r="L413">
        <v>5</v>
      </c>
      <c r="M413" t="s">
        <v>276</v>
      </c>
      <c r="N413">
        <v>32</v>
      </c>
      <c r="O413" t="s">
        <v>288</v>
      </c>
      <c r="P413" t="s">
        <v>284</v>
      </c>
      <c r="Q413" t="s">
        <v>285</v>
      </c>
      <c r="R413" t="s">
        <v>902</v>
      </c>
      <c r="S413">
        <v>4000</v>
      </c>
      <c r="T413" t="s">
        <v>49</v>
      </c>
      <c r="U413">
        <v>4411</v>
      </c>
      <c r="V413" t="s">
        <v>195</v>
      </c>
      <c r="W413">
        <v>0</v>
      </c>
      <c r="X413" t="s">
        <v>46</v>
      </c>
      <c r="Y413" s="1">
        <v>17662452.359999999</v>
      </c>
      <c r="Z413" s="1">
        <v>15085424.199999999</v>
      </c>
      <c r="AA413" s="1">
        <v>17603613.140000001</v>
      </c>
      <c r="AB413" s="1">
        <v>17603613.140000001</v>
      </c>
      <c r="AC413" s="1">
        <v>17603613.140000001</v>
      </c>
      <c r="AD413" s="1">
        <v>17121505.969999999</v>
      </c>
      <c r="AE413" s="1">
        <v>17121505.969999999</v>
      </c>
      <c r="AF413" s="32">
        <f t="shared" si="64"/>
        <v>58839.219999998808</v>
      </c>
      <c r="AG413" s="1">
        <v>0</v>
      </c>
      <c r="AH413" s="1">
        <v>2577028.2000000002</v>
      </c>
      <c r="AI413" s="1">
        <v>0</v>
      </c>
      <c r="AJ413" s="1">
        <v>0.04</v>
      </c>
      <c r="AK413" s="1">
        <v>2577028.16</v>
      </c>
      <c r="AL413" s="1">
        <v>15085424.199999999</v>
      </c>
      <c r="AM413" s="1">
        <f t="shared" si="66"/>
        <v>-2577028.16</v>
      </c>
      <c r="AN413" s="1"/>
      <c r="AO413" s="1">
        <v>0</v>
      </c>
      <c r="AP413" s="1"/>
      <c r="AQ413" s="1"/>
      <c r="AR413" s="1">
        <f t="shared" si="61"/>
        <v>0</v>
      </c>
      <c r="AS413" s="1">
        <f t="shared" si="65"/>
        <v>17662452.359999999</v>
      </c>
      <c r="AT413" s="39">
        <f t="shared" si="62"/>
        <v>58839.219999998808</v>
      </c>
      <c r="AU413" s="39"/>
      <c r="AV413" s="39">
        <f t="shared" si="63"/>
        <v>17662452.359999999</v>
      </c>
      <c r="AW413" s="8" t="s">
        <v>760</v>
      </c>
      <c r="AX413" t="s">
        <v>604</v>
      </c>
    </row>
    <row r="414" spans="1:50" x14ac:dyDescent="0.25">
      <c r="A414" t="str">
        <f t="shared" si="60"/>
        <v>1.1-00-2409_24847029_24441129</v>
      </c>
      <c r="B414" t="s">
        <v>148</v>
      </c>
      <c r="C414" t="s">
        <v>149</v>
      </c>
      <c r="D414" t="s">
        <v>435</v>
      </c>
      <c r="E414" t="s">
        <v>908</v>
      </c>
      <c r="F414" t="s">
        <v>436</v>
      </c>
      <c r="G414" t="s">
        <v>436</v>
      </c>
      <c r="H414" t="s">
        <v>51</v>
      </c>
      <c r="I414" t="s">
        <v>52</v>
      </c>
      <c r="J414" t="s">
        <v>154</v>
      </c>
      <c r="K414" t="s">
        <v>155</v>
      </c>
      <c r="L414">
        <v>8</v>
      </c>
      <c r="M414" t="s">
        <v>156</v>
      </c>
      <c r="N414">
        <v>47</v>
      </c>
      <c r="O414" t="s">
        <v>437</v>
      </c>
      <c r="P414" t="s">
        <v>438</v>
      </c>
      <c r="Q414" t="s">
        <v>439</v>
      </c>
      <c r="R414" t="s">
        <v>902</v>
      </c>
      <c r="S414">
        <v>4000</v>
      </c>
      <c r="T414" t="s">
        <v>49</v>
      </c>
      <c r="U414">
        <v>4411</v>
      </c>
      <c r="V414" t="s">
        <v>195</v>
      </c>
      <c r="W414">
        <v>29</v>
      </c>
      <c r="X414" t="s">
        <v>441</v>
      </c>
      <c r="Y414" s="1">
        <v>100000</v>
      </c>
      <c r="Z414" s="1">
        <v>100000</v>
      </c>
      <c r="AA414" s="1">
        <v>100000</v>
      </c>
      <c r="AB414" s="1">
        <v>100000</v>
      </c>
      <c r="AC414" s="1">
        <v>100000</v>
      </c>
      <c r="AD414" s="1">
        <v>100000</v>
      </c>
      <c r="AE414" s="1">
        <v>100000</v>
      </c>
      <c r="AF414" s="32">
        <f t="shared" si="64"/>
        <v>0</v>
      </c>
      <c r="AG414" s="1">
        <v>0</v>
      </c>
      <c r="AH414" s="1">
        <v>0</v>
      </c>
      <c r="AI414" s="1">
        <v>0</v>
      </c>
      <c r="AJ414" s="1">
        <v>0</v>
      </c>
      <c r="AK414" s="1">
        <v>0</v>
      </c>
      <c r="AL414" s="1">
        <v>100000</v>
      </c>
      <c r="AM414" s="1">
        <f t="shared" si="66"/>
        <v>0</v>
      </c>
      <c r="AN414" s="1"/>
      <c r="AO414" s="1">
        <v>0</v>
      </c>
      <c r="AP414" s="1"/>
      <c r="AQ414" s="1"/>
      <c r="AR414" s="1">
        <f t="shared" si="61"/>
        <v>0</v>
      </c>
      <c r="AS414" s="1">
        <f t="shared" si="65"/>
        <v>100000</v>
      </c>
      <c r="AT414" s="39">
        <f t="shared" si="62"/>
        <v>0</v>
      </c>
      <c r="AU414" s="39"/>
      <c r="AV414" s="39">
        <f t="shared" si="63"/>
        <v>100000</v>
      </c>
      <c r="AW414" s="8" t="s">
        <v>761</v>
      </c>
      <c r="AX414" t="s">
        <v>604</v>
      </c>
    </row>
    <row r="415" spans="1:50" x14ac:dyDescent="0.25">
      <c r="A415" t="str">
        <f t="shared" si="60"/>
        <v>1.1-00-2410_24448030_24441130</v>
      </c>
      <c r="B415" t="s">
        <v>148</v>
      </c>
      <c r="C415" t="s">
        <v>149</v>
      </c>
      <c r="D415" t="s">
        <v>266</v>
      </c>
      <c r="E415" t="s">
        <v>907</v>
      </c>
      <c r="F415" t="s">
        <v>267</v>
      </c>
      <c r="G415" t="s">
        <v>267</v>
      </c>
      <c r="H415" t="s">
        <v>51</v>
      </c>
      <c r="I415" t="s">
        <v>52</v>
      </c>
      <c r="J415" t="s">
        <v>289</v>
      </c>
      <c r="K415" t="s">
        <v>290</v>
      </c>
      <c r="L415">
        <v>4</v>
      </c>
      <c r="M415" t="s">
        <v>291</v>
      </c>
      <c r="N415">
        <v>48</v>
      </c>
      <c r="O415" t="s">
        <v>292</v>
      </c>
      <c r="P415" t="s">
        <v>293</v>
      </c>
      <c r="Q415" t="s">
        <v>294</v>
      </c>
      <c r="R415" t="s">
        <v>902</v>
      </c>
      <c r="S415">
        <v>4000</v>
      </c>
      <c r="T415" t="s">
        <v>49</v>
      </c>
      <c r="U415">
        <v>4411</v>
      </c>
      <c r="V415" t="s">
        <v>195</v>
      </c>
      <c r="W415">
        <v>30</v>
      </c>
      <c r="X415" t="s">
        <v>297</v>
      </c>
      <c r="Y415" s="1">
        <v>450000</v>
      </c>
      <c r="Z415" s="1">
        <v>450000</v>
      </c>
      <c r="AA415" s="1">
        <v>287797.15999999997</v>
      </c>
      <c r="AB415" s="1">
        <v>287797.15999999997</v>
      </c>
      <c r="AC415" s="1">
        <v>0</v>
      </c>
      <c r="AD415" s="1">
        <v>0</v>
      </c>
      <c r="AE415" s="1">
        <v>0</v>
      </c>
      <c r="AF415" s="32">
        <f t="shared" si="64"/>
        <v>162202.84000000003</v>
      </c>
      <c r="AG415" s="1">
        <v>0</v>
      </c>
      <c r="AH415" s="1">
        <v>0</v>
      </c>
      <c r="AI415" s="1">
        <v>0</v>
      </c>
      <c r="AJ415" s="1">
        <v>0</v>
      </c>
      <c r="AK415" s="1">
        <v>0</v>
      </c>
      <c r="AL415" s="1">
        <v>450000</v>
      </c>
      <c r="AM415" s="1">
        <f t="shared" si="66"/>
        <v>0</v>
      </c>
      <c r="AN415" s="1"/>
      <c r="AO415" s="1">
        <v>0</v>
      </c>
      <c r="AP415" s="1"/>
      <c r="AQ415" s="1"/>
      <c r="AR415" s="1">
        <f t="shared" si="61"/>
        <v>0</v>
      </c>
      <c r="AS415" s="1">
        <f t="shared" si="65"/>
        <v>450000</v>
      </c>
      <c r="AT415" s="39">
        <f t="shared" si="62"/>
        <v>162202.84000000003</v>
      </c>
      <c r="AU415" s="39"/>
      <c r="AV415" s="39">
        <f t="shared" si="63"/>
        <v>450000</v>
      </c>
      <c r="AW415" s="8" t="s">
        <v>616</v>
      </c>
      <c r="AX415" t="s">
        <v>604</v>
      </c>
    </row>
    <row r="416" spans="1:50" x14ac:dyDescent="0.25">
      <c r="A416" t="str">
        <f t="shared" si="60"/>
        <v>1.1-00-2402_24157010_2444110</v>
      </c>
      <c r="B416" t="s">
        <v>148</v>
      </c>
      <c r="C416" t="s">
        <v>149</v>
      </c>
      <c r="D416" t="s">
        <v>188</v>
      </c>
      <c r="E416" t="s">
        <v>907</v>
      </c>
      <c r="F416" t="s">
        <v>912</v>
      </c>
      <c r="G416" t="s">
        <v>189</v>
      </c>
      <c r="H416" t="s">
        <v>152</v>
      </c>
      <c r="I416" t="s">
        <v>153</v>
      </c>
      <c r="J416" t="s">
        <v>85</v>
      </c>
      <c r="K416" t="s">
        <v>86</v>
      </c>
      <c r="L416">
        <v>1</v>
      </c>
      <c r="M416" t="s">
        <v>190</v>
      </c>
      <c r="N416">
        <v>57</v>
      </c>
      <c r="O416" t="s">
        <v>205</v>
      </c>
      <c r="P416" t="s">
        <v>199</v>
      </c>
      <c r="Q416" s="17" t="s">
        <v>599</v>
      </c>
      <c r="R416" t="s">
        <v>902</v>
      </c>
      <c r="S416">
        <v>4000</v>
      </c>
      <c r="T416" t="s">
        <v>49</v>
      </c>
      <c r="U416">
        <v>4411</v>
      </c>
      <c r="V416" t="s">
        <v>195</v>
      </c>
      <c r="W416">
        <v>0</v>
      </c>
      <c r="X416" t="s">
        <v>46</v>
      </c>
      <c r="Y416" s="1">
        <v>1200000</v>
      </c>
      <c r="Z416" s="1">
        <v>1200000</v>
      </c>
      <c r="AA416" s="1">
        <v>622000</v>
      </c>
      <c r="AB416" s="1">
        <v>622000</v>
      </c>
      <c r="AC416" s="1">
        <v>622000</v>
      </c>
      <c r="AD416" s="1">
        <v>598000</v>
      </c>
      <c r="AE416" s="1">
        <v>598000</v>
      </c>
      <c r="AF416" s="32">
        <f t="shared" si="64"/>
        <v>578000</v>
      </c>
      <c r="AG416" s="1">
        <v>0</v>
      </c>
      <c r="AH416" s="1">
        <v>0</v>
      </c>
      <c r="AI416" s="1">
        <v>0</v>
      </c>
      <c r="AJ416" s="1">
        <v>0</v>
      </c>
      <c r="AK416" s="1">
        <v>0</v>
      </c>
      <c r="AL416" s="1">
        <v>1200000</v>
      </c>
      <c r="AM416" s="1">
        <f t="shared" si="66"/>
        <v>0</v>
      </c>
      <c r="AN416" s="1"/>
      <c r="AO416" s="1">
        <v>0</v>
      </c>
      <c r="AP416" s="1"/>
      <c r="AQ416" s="1"/>
      <c r="AR416" s="1">
        <f t="shared" si="61"/>
        <v>0</v>
      </c>
      <c r="AS416" s="1">
        <f t="shared" si="65"/>
        <v>1200000</v>
      </c>
      <c r="AT416" s="39">
        <f t="shared" si="62"/>
        <v>578000</v>
      </c>
      <c r="AU416" s="39"/>
      <c r="AV416" s="39">
        <f t="shared" si="63"/>
        <v>1200000</v>
      </c>
      <c r="AW416" s="8" t="s">
        <v>764</v>
      </c>
      <c r="AX416" t="s">
        <v>604</v>
      </c>
    </row>
    <row r="417" spans="1:50" x14ac:dyDescent="0.25">
      <c r="A417" t="str">
        <f t="shared" si="60"/>
        <v>1.1-00-2406_24528016_2444210</v>
      </c>
      <c r="B417" t="s">
        <v>148</v>
      </c>
      <c r="C417" t="s">
        <v>149</v>
      </c>
      <c r="D417" t="s">
        <v>421</v>
      </c>
      <c r="E417" t="s">
        <v>907</v>
      </c>
      <c r="F417" t="s">
        <v>915</v>
      </c>
      <c r="G417" t="s">
        <v>422</v>
      </c>
      <c r="H417" t="s">
        <v>152</v>
      </c>
      <c r="I417" t="s">
        <v>153</v>
      </c>
      <c r="J417" t="s">
        <v>274</v>
      </c>
      <c r="K417" t="s">
        <v>275</v>
      </c>
      <c r="L417">
        <v>5</v>
      </c>
      <c r="M417" t="s">
        <v>276</v>
      </c>
      <c r="N417">
        <v>28</v>
      </c>
      <c r="O417" t="s">
        <v>426</v>
      </c>
      <c r="P417" t="s">
        <v>278</v>
      </c>
      <c r="Q417" t="s">
        <v>279</v>
      </c>
      <c r="R417" t="s">
        <v>902</v>
      </c>
      <c r="S417">
        <v>4000</v>
      </c>
      <c r="T417" t="s">
        <v>49</v>
      </c>
      <c r="U417">
        <v>4421</v>
      </c>
      <c r="V417" t="s">
        <v>427</v>
      </c>
      <c r="W417">
        <v>0</v>
      </c>
      <c r="X417" t="s">
        <v>46</v>
      </c>
      <c r="Y417" s="1">
        <v>200000</v>
      </c>
      <c r="Z417" s="1">
        <v>200000</v>
      </c>
      <c r="AA417" s="1">
        <v>49200</v>
      </c>
      <c r="AB417" s="1">
        <v>49200</v>
      </c>
      <c r="AC417" s="1">
        <v>49200</v>
      </c>
      <c r="AD417" s="1">
        <v>0</v>
      </c>
      <c r="AE417" s="1">
        <v>0</v>
      </c>
      <c r="AF417" s="32">
        <f t="shared" si="64"/>
        <v>150800</v>
      </c>
      <c r="AG417" s="1">
        <v>0</v>
      </c>
      <c r="AH417" s="1">
        <v>0</v>
      </c>
      <c r="AI417" s="1">
        <v>0</v>
      </c>
      <c r="AJ417" s="1">
        <v>0</v>
      </c>
      <c r="AK417" s="1">
        <v>0</v>
      </c>
      <c r="AL417" s="1">
        <v>200000</v>
      </c>
      <c r="AM417" s="1">
        <f t="shared" si="66"/>
        <v>0</v>
      </c>
      <c r="AN417" s="1"/>
      <c r="AO417" s="1">
        <v>0</v>
      </c>
      <c r="AP417" s="1"/>
      <c r="AQ417" s="1"/>
      <c r="AR417" s="1">
        <f t="shared" si="61"/>
        <v>0</v>
      </c>
      <c r="AS417" s="1">
        <f t="shared" si="65"/>
        <v>200000</v>
      </c>
      <c r="AT417" s="39">
        <f t="shared" si="62"/>
        <v>150800</v>
      </c>
      <c r="AU417" s="39"/>
      <c r="AV417" s="39">
        <f t="shared" si="63"/>
        <v>200000</v>
      </c>
      <c r="AW417" s="8" t="s">
        <v>616</v>
      </c>
      <c r="AX417" t="s">
        <v>604</v>
      </c>
    </row>
    <row r="418" spans="1:50" x14ac:dyDescent="0.25">
      <c r="A418" t="str">
        <f t="shared" si="60"/>
        <v>1.1-00-2406_24525016_24443117</v>
      </c>
      <c r="B418" t="s">
        <v>148</v>
      </c>
      <c r="C418" t="s">
        <v>149</v>
      </c>
      <c r="D418" t="s">
        <v>421</v>
      </c>
      <c r="E418" t="s">
        <v>907</v>
      </c>
      <c r="F418" t="s">
        <v>915</v>
      </c>
      <c r="G418" t="s">
        <v>422</v>
      </c>
      <c r="H418" t="s">
        <v>152</v>
      </c>
      <c r="I418" t="s">
        <v>153</v>
      </c>
      <c r="J418" t="s">
        <v>274</v>
      </c>
      <c r="K418" t="s">
        <v>275</v>
      </c>
      <c r="L418">
        <v>5</v>
      </c>
      <c r="M418" t="s">
        <v>276</v>
      </c>
      <c r="N418">
        <v>25</v>
      </c>
      <c r="O418" t="s">
        <v>423</v>
      </c>
      <c r="P418" t="s">
        <v>278</v>
      </c>
      <c r="Q418" t="s">
        <v>279</v>
      </c>
      <c r="R418" t="s">
        <v>902</v>
      </c>
      <c r="S418">
        <v>4000</v>
      </c>
      <c r="T418" t="s">
        <v>49</v>
      </c>
      <c r="U418">
        <v>4431</v>
      </c>
      <c r="V418" t="s">
        <v>424</v>
      </c>
      <c r="W418">
        <v>17</v>
      </c>
      <c r="X418" t="s">
        <v>425</v>
      </c>
      <c r="Y418" s="1">
        <v>400000</v>
      </c>
      <c r="Z418" s="1">
        <v>400000</v>
      </c>
      <c r="AA418" s="1">
        <v>160064</v>
      </c>
      <c r="AB418" s="1">
        <v>160064</v>
      </c>
      <c r="AC418" s="1">
        <v>0</v>
      </c>
      <c r="AD418" s="1">
        <v>0</v>
      </c>
      <c r="AE418" s="1">
        <v>0</v>
      </c>
      <c r="AF418" s="32">
        <f t="shared" si="64"/>
        <v>239936</v>
      </c>
      <c r="AG418" s="1">
        <v>0</v>
      </c>
      <c r="AH418" s="1">
        <v>0</v>
      </c>
      <c r="AI418" s="1">
        <v>0</v>
      </c>
      <c r="AJ418" s="1">
        <v>0</v>
      </c>
      <c r="AK418" s="1">
        <v>0</v>
      </c>
      <c r="AL418" s="1">
        <v>400000</v>
      </c>
      <c r="AM418" s="1">
        <f t="shared" si="66"/>
        <v>0</v>
      </c>
      <c r="AN418" s="1"/>
      <c r="AO418" s="1">
        <v>0</v>
      </c>
      <c r="AP418" s="1"/>
      <c r="AQ418" s="1"/>
      <c r="AR418" s="1">
        <f t="shared" si="61"/>
        <v>0</v>
      </c>
      <c r="AS418" s="1">
        <f t="shared" si="65"/>
        <v>400000</v>
      </c>
      <c r="AT418" s="39">
        <f t="shared" si="62"/>
        <v>239936</v>
      </c>
      <c r="AU418" s="39"/>
      <c r="AV418" s="39">
        <f t="shared" si="63"/>
        <v>400000</v>
      </c>
      <c r="AW418" s="8" t="s">
        <v>604</v>
      </c>
      <c r="AX418" t="s">
        <v>604</v>
      </c>
    </row>
    <row r="419" spans="1:50" x14ac:dyDescent="0.25">
      <c r="A419" t="str">
        <f t="shared" si="60"/>
        <v>1.1-00-2406_24525016_2444310</v>
      </c>
      <c r="B419" t="s">
        <v>148</v>
      </c>
      <c r="C419" t="s">
        <v>149</v>
      </c>
      <c r="D419" t="s">
        <v>421</v>
      </c>
      <c r="E419" t="s">
        <v>907</v>
      </c>
      <c r="F419" t="s">
        <v>915</v>
      </c>
      <c r="G419" t="s">
        <v>422</v>
      </c>
      <c r="H419" t="s">
        <v>152</v>
      </c>
      <c r="I419" t="s">
        <v>153</v>
      </c>
      <c r="J419" t="s">
        <v>274</v>
      </c>
      <c r="K419" t="s">
        <v>275</v>
      </c>
      <c r="L419">
        <v>5</v>
      </c>
      <c r="M419" t="s">
        <v>276</v>
      </c>
      <c r="N419">
        <v>25</v>
      </c>
      <c r="O419" t="s">
        <v>423</v>
      </c>
      <c r="P419" t="s">
        <v>278</v>
      </c>
      <c r="Q419" t="s">
        <v>279</v>
      </c>
      <c r="R419" t="s">
        <v>902</v>
      </c>
      <c r="S419">
        <v>4000</v>
      </c>
      <c r="T419" t="s">
        <v>49</v>
      </c>
      <c r="U419">
        <v>4431</v>
      </c>
      <c r="V419" t="s">
        <v>424</v>
      </c>
      <c r="W419">
        <v>0</v>
      </c>
      <c r="X419" t="s">
        <v>46</v>
      </c>
      <c r="Y419" s="1">
        <v>3900000</v>
      </c>
      <c r="Z419" s="1">
        <v>3900000</v>
      </c>
      <c r="AA419" s="1">
        <v>792732</v>
      </c>
      <c r="AB419" s="1">
        <v>792732</v>
      </c>
      <c r="AC419" s="1">
        <v>792732</v>
      </c>
      <c r="AD419" s="1">
        <v>792732</v>
      </c>
      <c r="AE419" s="1">
        <v>792732</v>
      </c>
      <c r="AF419" s="32">
        <f t="shared" si="64"/>
        <v>3107268</v>
      </c>
      <c r="AG419" s="1">
        <v>0</v>
      </c>
      <c r="AH419" s="1">
        <v>0</v>
      </c>
      <c r="AI419" s="1">
        <v>0</v>
      </c>
      <c r="AJ419" s="1">
        <v>0</v>
      </c>
      <c r="AK419" s="1">
        <v>0</v>
      </c>
      <c r="AL419" s="1">
        <v>3900000</v>
      </c>
      <c r="AM419" s="1">
        <f t="shared" si="66"/>
        <v>0</v>
      </c>
      <c r="AN419" s="1"/>
      <c r="AO419" s="1">
        <v>0</v>
      </c>
      <c r="AP419" s="1"/>
      <c r="AQ419" s="1"/>
      <c r="AR419" s="1">
        <f t="shared" si="61"/>
        <v>0</v>
      </c>
      <c r="AS419" s="1">
        <f t="shared" si="65"/>
        <v>3900000</v>
      </c>
      <c r="AT419" s="39">
        <f t="shared" si="62"/>
        <v>3107268</v>
      </c>
      <c r="AU419" s="39"/>
      <c r="AV419" s="39">
        <f t="shared" si="63"/>
        <v>3900000</v>
      </c>
      <c r="AW419" s="8" t="s">
        <v>604</v>
      </c>
      <c r="AX419" t="s">
        <v>604</v>
      </c>
    </row>
    <row r="420" spans="1:50" x14ac:dyDescent="0.25">
      <c r="A420" t="str">
        <f t="shared" si="60"/>
        <v>1.1-00-2401_2411001_2444516</v>
      </c>
      <c r="B420" t="s">
        <v>148</v>
      </c>
      <c r="C420" t="s">
        <v>149</v>
      </c>
      <c r="D420" t="s">
        <v>34</v>
      </c>
      <c r="E420" t="s">
        <v>906</v>
      </c>
      <c r="F420" t="s">
        <v>909</v>
      </c>
      <c r="G420" t="s">
        <v>35</v>
      </c>
      <c r="H420" t="s">
        <v>51</v>
      </c>
      <c r="I420" t="s">
        <v>52</v>
      </c>
      <c r="J420" t="s">
        <v>351</v>
      </c>
      <c r="K420" t="s">
        <v>352</v>
      </c>
      <c r="L420">
        <v>1</v>
      </c>
      <c r="M420" t="s">
        <v>190</v>
      </c>
      <c r="N420">
        <v>1</v>
      </c>
      <c r="O420" t="s">
        <v>353</v>
      </c>
      <c r="P420" t="s">
        <v>354</v>
      </c>
      <c r="Q420" t="s">
        <v>355</v>
      </c>
      <c r="R420" t="s">
        <v>902</v>
      </c>
      <c r="S420">
        <v>4000</v>
      </c>
      <c r="T420" t="s">
        <v>49</v>
      </c>
      <c r="U420">
        <v>4451</v>
      </c>
      <c r="V420" t="s">
        <v>280</v>
      </c>
      <c r="W420">
        <v>6</v>
      </c>
      <c r="X420" t="s">
        <v>361</v>
      </c>
      <c r="Y420" s="1">
        <v>70000</v>
      </c>
      <c r="Z420" s="1">
        <v>70000</v>
      </c>
      <c r="AA420" s="1">
        <v>0</v>
      </c>
      <c r="AB420" s="1">
        <v>0</v>
      </c>
      <c r="AC420" s="1">
        <v>0</v>
      </c>
      <c r="AD420" s="1">
        <v>0</v>
      </c>
      <c r="AE420" s="1">
        <v>0</v>
      </c>
      <c r="AF420" s="32">
        <f t="shared" si="64"/>
        <v>70000</v>
      </c>
      <c r="AG420" s="1">
        <v>0</v>
      </c>
      <c r="AH420" s="1">
        <v>0</v>
      </c>
      <c r="AI420" s="1">
        <v>0</v>
      </c>
      <c r="AJ420" s="1">
        <v>0</v>
      </c>
      <c r="AK420" s="1">
        <v>0</v>
      </c>
      <c r="AL420" s="1">
        <v>70000</v>
      </c>
      <c r="AM420" s="1">
        <f t="shared" si="66"/>
        <v>0</v>
      </c>
      <c r="AN420" s="1"/>
      <c r="AO420" s="1">
        <v>0</v>
      </c>
      <c r="AP420" s="1"/>
      <c r="AQ420" s="1"/>
      <c r="AR420" s="1">
        <f t="shared" si="61"/>
        <v>0</v>
      </c>
      <c r="AS420" s="1">
        <f t="shared" si="65"/>
        <v>70000</v>
      </c>
      <c r="AT420" s="39">
        <f t="shared" si="62"/>
        <v>70000</v>
      </c>
      <c r="AU420" s="39"/>
      <c r="AV420" s="39">
        <f t="shared" si="63"/>
        <v>70000</v>
      </c>
      <c r="AW420" s="8" t="s">
        <v>768</v>
      </c>
      <c r="AX420" t="s">
        <v>604</v>
      </c>
    </row>
    <row r="421" spans="1:50" x14ac:dyDescent="0.25">
      <c r="A421" t="str">
        <f t="shared" si="60"/>
        <v>1.1-00-2401_2411001_2444513</v>
      </c>
      <c r="B421" t="s">
        <v>148</v>
      </c>
      <c r="C421" t="s">
        <v>149</v>
      </c>
      <c r="D421" t="s">
        <v>34</v>
      </c>
      <c r="E421" t="s">
        <v>906</v>
      </c>
      <c r="F421" t="s">
        <v>909</v>
      </c>
      <c r="G421" t="s">
        <v>35</v>
      </c>
      <c r="H421" t="s">
        <v>51</v>
      </c>
      <c r="I421" t="s">
        <v>52</v>
      </c>
      <c r="J421" t="s">
        <v>351</v>
      </c>
      <c r="K421" t="s">
        <v>352</v>
      </c>
      <c r="L421">
        <v>1</v>
      </c>
      <c r="M421" t="s">
        <v>190</v>
      </c>
      <c r="N421">
        <v>1</v>
      </c>
      <c r="O421" t="s">
        <v>353</v>
      </c>
      <c r="P421" t="s">
        <v>354</v>
      </c>
      <c r="Q421" t="s">
        <v>355</v>
      </c>
      <c r="R421" t="s">
        <v>902</v>
      </c>
      <c r="S421">
        <v>4000</v>
      </c>
      <c r="T421" t="s">
        <v>49</v>
      </c>
      <c r="U421">
        <v>4451</v>
      </c>
      <c r="V421" t="s">
        <v>280</v>
      </c>
      <c r="W421">
        <v>3</v>
      </c>
      <c r="X421" t="s">
        <v>358</v>
      </c>
      <c r="Y421" s="1">
        <v>180000</v>
      </c>
      <c r="Z421" s="1">
        <v>180000</v>
      </c>
      <c r="AA421" s="1">
        <v>90000</v>
      </c>
      <c r="AB421" s="1">
        <v>90000</v>
      </c>
      <c r="AC421" s="1">
        <v>90000</v>
      </c>
      <c r="AD421" s="1">
        <v>90000</v>
      </c>
      <c r="AE421" s="1">
        <v>90000</v>
      </c>
      <c r="AF421" s="32">
        <f t="shared" si="64"/>
        <v>90000</v>
      </c>
      <c r="AG421" s="1">
        <v>0</v>
      </c>
      <c r="AH421" s="1">
        <v>0</v>
      </c>
      <c r="AI421" s="1">
        <v>0</v>
      </c>
      <c r="AJ421" s="1">
        <v>0</v>
      </c>
      <c r="AK421" s="1">
        <v>0</v>
      </c>
      <c r="AL421" s="1">
        <v>180000</v>
      </c>
      <c r="AM421" s="1">
        <f t="shared" si="66"/>
        <v>0</v>
      </c>
      <c r="AN421" s="1"/>
      <c r="AO421" s="1">
        <v>0</v>
      </c>
      <c r="AP421" s="1"/>
      <c r="AQ421" s="1"/>
      <c r="AR421" s="1">
        <f t="shared" si="61"/>
        <v>0</v>
      </c>
      <c r="AS421" s="1">
        <f t="shared" si="65"/>
        <v>180000</v>
      </c>
      <c r="AT421" s="39">
        <f t="shared" si="62"/>
        <v>90000</v>
      </c>
      <c r="AU421" s="39"/>
      <c r="AV421" s="39">
        <f t="shared" si="63"/>
        <v>180000</v>
      </c>
      <c r="AW421" s="8" t="s">
        <v>765</v>
      </c>
      <c r="AX421" t="s">
        <v>604</v>
      </c>
    </row>
    <row r="422" spans="1:50" x14ac:dyDescent="0.25">
      <c r="A422" t="str">
        <f t="shared" si="60"/>
        <v>1.1-00-2401_2411001_2444514</v>
      </c>
      <c r="B422" t="s">
        <v>148</v>
      </c>
      <c r="C422" t="s">
        <v>149</v>
      </c>
      <c r="D422" t="s">
        <v>34</v>
      </c>
      <c r="E422" t="s">
        <v>906</v>
      </c>
      <c r="F422" t="s">
        <v>909</v>
      </c>
      <c r="G422" t="s">
        <v>35</v>
      </c>
      <c r="H422" t="s">
        <v>51</v>
      </c>
      <c r="I422" t="s">
        <v>52</v>
      </c>
      <c r="J422" t="s">
        <v>351</v>
      </c>
      <c r="K422" t="s">
        <v>352</v>
      </c>
      <c r="L422">
        <v>1</v>
      </c>
      <c r="M422" t="s">
        <v>190</v>
      </c>
      <c r="N422">
        <v>1</v>
      </c>
      <c r="O422" t="s">
        <v>353</v>
      </c>
      <c r="P422" t="s">
        <v>354</v>
      </c>
      <c r="Q422" t="s">
        <v>355</v>
      </c>
      <c r="R422" t="s">
        <v>902</v>
      </c>
      <c r="S422">
        <v>4000</v>
      </c>
      <c r="T422" t="s">
        <v>49</v>
      </c>
      <c r="U422">
        <v>4451</v>
      </c>
      <c r="V422" t="s">
        <v>280</v>
      </c>
      <c r="W422">
        <v>4</v>
      </c>
      <c r="X422" t="s">
        <v>359</v>
      </c>
      <c r="Y422" s="1">
        <v>300000</v>
      </c>
      <c r="Z422" s="1">
        <v>300000</v>
      </c>
      <c r="AA422" s="1">
        <v>0</v>
      </c>
      <c r="AB422" s="1">
        <v>0</v>
      </c>
      <c r="AC422" s="1">
        <v>0</v>
      </c>
      <c r="AD422" s="1">
        <v>0</v>
      </c>
      <c r="AE422" s="1">
        <v>0</v>
      </c>
      <c r="AF422" s="32">
        <f t="shared" si="64"/>
        <v>300000</v>
      </c>
      <c r="AG422" s="1">
        <v>0</v>
      </c>
      <c r="AH422" s="1">
        <v>0</v>
      </c>
      <c r="AI422" s="1">
        <v>0</v>
      </c>
      <c r="AJ422" s="1">
        <v>0</v>
      </c>
      <c r="AK422" s="1">
        <v>0</v>
      </c>
      <c r="AL422" s="1">
        <v>300000</v>
      </c>
      <c r="AM422" s="1">
        <f t="shared" si="66"/>
        <v>0</v>
      </c>
      <c r="AN422" s="1"/>
      <c r="AO422" s="1">
        <v>0</v>
      </c>
      <c r="AP422" s="1"/>
      <c r="AQ422" s="1"/>
      <c r="AR422" s="1">
        <f t="shared" si="61"/>
        <v>0</v>
      </c>
      <c r="AS422" s="1">
        <f t="shared" si="65"/>
        <v>300000</v>
      </c>
      <c r="AT422" s="39">
        <f t="shared" si="62"/>
        <v>300000</v>
      </c>
      <c r="AU422" s="39"/>
      <c r="AV422" s="39">
        <f t="shared" si="63"/>
        <v>300000</v>
      </c>
      <c r="AW422" s="8" t="s">
        <v>766</v>
      </c>
      <c r="AX422" t="s">
        <v>604</v>
      </c>
    </row>
    <row r="423" spans="1:50" x14ac:dyDescent="0.25">
      <c r="A423" t="str">
        <f t="shared" si="60"/>
        <v>1.1-00-2401_2411001_2444510</v>
      </c>
      <c r="B423" t="s">
        <v>148</v>
      </c>
      <c r="C423" t="s">
        <v>149</v>
      </c>
      <c r="D423" t="s">
        <v>34</v>
      </c>
      <c r="E423" t="s">
        <v>906</v>
      </c>
      <c r="F423" t="s">
        <v>909</v>
      </c>
      <c r="G423" t="s">
        <v>35</v>
      </c>
      <c r="H423" t="s">
        <v>51</v>
      </c>
      <c r="I423" t="s">
        <v>52</v>
      </c>
      <c r="J423" t="s">
        <v>351</v>
      </c>
      <c r="K423" t="s">
        <v>352</v>
      </c>
      <c r="L423">
        <v>1</v>
      </c>
      <c r="M423" t="s">
        <v>190</v>
      </c>
      <c r="N423">
        <v>1</v>
      </c>
      <c r="O423" t="s">
        <v>353</v>
      </c>
      <c r="P423" t="s">
        <v>354</v>
      </c>
      <c r="Q423" t="s">
        <v>355</v>
      </c>
      <c r="R423" t="s">
        <v>902</v>
      </c>
      <c r="S423">
        <v>4000</v>
      </c>
      <c r="T423" t="s">
        <v>49</v>
      </c>
      <c r="U423">
        <v>4451</v>
      </c>
      <c r="V423" t="s">
        <v>280</v>
      </c>
      <c r="W423">
        <v>0</v>
      </c>
      <c r="X423" t="s">
        <v>46</v>
      </c>
      <c r="Y423" s="1">
        <v>640000</v>
      </c>
      <c r="Z423" s="1">
        <v>640000</v>
      </c>
      <c r="AA423" s="1">
        <v>60000</v>
      </c>
      <c r="AB423" s="1">
        <v>60000</v>
      </c>
      <c r="AC423" s="1">
        <v>60000</v>
      </c>
      <c r="AD423" s="1">
        <v>0</v>
      </c>
      <c r="AE423" s="1">
        <v>0</v>
      </c>
      <c r="AF423" s="32">
        <f t="shared" si="64"/>
        <v>580000</v>
      </c>
      <c r="AG423" s="1">
        <v>0</v>
      </c>
      <c r="AH423" s="1">
        <v>0</v>
      </c>
      <c r="AI423" s="1">
        <v>0</v>
      </c>
      <c r="AJ423" s="1">
        <v>0</v>
      </c>
      <c r="AK423" s="1">
        <v>0</v>
      </c>
      <c r="AL423" s="1">
        <v>640000</v>
      </c>
      <c r="AM423" s="1">
        <f t="shared" si="66"/>
        <v>0</v>
      </c>
      <c r="AN423" s="1"/>
      <c r="AO423" s="1">
        <v>0</v>
      </c>
      <c r="AP423" s="1"/>
      <c r="AQ423" s="1"/>
      <c r="AR423" s="1">
        <f t="shared" si="61"/>
        <v>0</v>
      </c>
      <c r="AS423" s="1">
        <f t="shared" si="65"/>
        <v>640000</v>
      </c>
      <c r="AT423" s="39">
        <f t="shared" si="62"/>
        <v>580000</v>
      </c>
      <c r="AU423" s="39"/>
      <c r="AV423" s="39">
        <f t="shared" si="63"/>
        <v>640000</v>
      </c>
      <c r="AW423" s="8" t="s">
        <v>770</v>
      </c>
      <c r="AX423" t="s">
        <v>604</v>
      </c>
    </row>
    <row r="424" spans="1:50" x14ac:dyDescent="0.25">
      <c r="A424" t="str">
        <f t="shared" si="60"/>
        <v>1.1-00-2401_2411001_2444515</v>
      </c>
      <c r="B424" t="s">
        <v>148</v>
      </c>
      <c r="C424" t="s">
        <v>149</v>
      </c>
      <c r="D424" t="s">
        <v>34</v>
      </c>
      <c r="E424" t="s">
        <v>906</v>
      </c>
      <c r="F424" t="s">
        <v>909</v>
      </c>
      <c r="G424" t="s">
        <v>35</v>
      </c>
      <c r="H424" t="s">
        <v>51</v>
      </c>
      <c r="I424" t="s">
        <v>52</v>
      </c>
      <c r="J424" t="s">
        <v>351</v>
      </c>
      <c r="K424" t="s">
        <v>352</v>
      </c>
      <c r="L424">
        <v>1</v>
      </c>
      <c r="M424" t="s">
        <v>190</v>
      </c>
      <c r="N424">
        <v>1</v>
      </c>
      <c r="O424" t="s">
        <v>353</v>
      </c>
      <c r="P424" t="s">
        <v>354</v>
      </c>
      <c r="Q424" t="s">
        <v>355</v>
      </c>
      <c r="R424" t="s">
        <v>902</v>
      </c>
      <c r="S424">
        <v>4000</v>
      </c>
      <c r="T424" t="s">
        <v>49</v>
      </c>
      <c r="U424">
        <v>4451</v>
      </c>
      <c r="V424" t="s">
        <v>280</v>
      </c>
      <c r="W424">
        <v>5</v>
      </c>
      <c r="X424" t="s">
        <v>360</v>
      </c>
      <c r="Y424" s="1">
        <v>1000000</v>
      </c>
      <c r="Z424" s="1">
        <v>1000000</v>
      </c>
      <c r="AA424" s="1">
        <v>0</v>
      </c>
      <c r="AB424" s="1">
        <v>0</v>
      </c>
      <c r="AC424" s="1">
        <v>0</v>
      </c>
      <c r="AD424" s="1">
        <v>0</v>
      </c>
      <c r="AE424" s="1">
        <v>0</v>
      </c>
      <c r="AF424" s="32">
        <f t="shared" si="64"/>
        <v>1000000</v>
      </c>
      <c r="AG424" s="1">
        <v>0</v>
      </c>
      <c r="AH424" s="1">
        <v>0</v>
      </c>
      <c r="AI424" s="1">
        <v>0</v>
      </c>
      <c r="AJ424" s="1">
        <v>0</v>
      </c>
      <c r="AK424" s="1">
        <v>0</v>
      </c>
      <c r="AL424" s="1">
        <v>1000000</v>
      </c>
      <c r="AM424" s="1">
        <f t="shared" si="66"/>
        <v>0</v>
      </c>
      <c r="AN424" s="1"/>
      <c r="AO424" s="1">
        <v>0</v>
      </c>
      <c r="AP424" s="1"/>
      <c r="AQ424" s="1"/>
      <c r="AR424" s="1">
        <f t="shared" si="61"/>
        <v>0</v>
      </c>
      <c r="AS424" s="1">
        <f t="shared" si="65"/>
        <v>1000000</v>
      </c>
      <c r="AT424" s="39">
        <f t="shared" si="62"/>
        <v>1000000</v>
      </c>
      <c r="AU424" s="39"/>
      <c r="AV424" s="39">
        <f t="shared" si="63"/>
        <v>1000000</v>
      </c>
      <c r="AW424" s="8" t="s">
        <v>767</v>
      </c>
      <c r="AX424" t="s">
        <v>604</v>
      </c>
    </row>
    <row r="425" spans="1:50" x14ac:dyDescent="0.25">
      <c r="A425" t="str">
        <f t="shared" si="60"/>
        <v>1.1-00-2401_2411001_244451XX</v>
      </c>
      <c r="B425" t="s">
        <v>148</v>
      </c>
      <c r="C425" t="s">
        <v>149</v>
      </c>
      <c r="D425" t="s">
        <v>34</v>
      </c>
      <c r="E425" t="s">
        <v>906</v>
      </c>
      <c r="F425" t="s">
        <v>909</v>
      </c>
      <c r="G425" t="s">
        <v>35</v>
      </c>
      <c r="H425" t="s">
        <v>51</v>
      </c>
      <c r="I425" t="s">
        <v>52</v>
      </c>
      <c r="J425" t="s">
        <v>351</v>
      </c>
      <c r="K425" t="s">
        <v>352</v>
      </c>
      <c r="L425">
        <v>1</v>
      </c>
      <c r="M425" t="s">
        <v>190</v>
      </c>
      <c r="N425">
        <v>1</v>
      </c>
      <c r="O425" t="s">
        <v>353</v>
      </c>
      <c r="P425" t="s">
        <v>354</v>
      </c>
      <c r="Q425" t="s">
        <v>355</v>
      </c>
      <c r="R425" t="s">
        <v>902</v>
      </c>
      <c r="S425">
        <v>4000</v>
      </c>
      <c r="T425" t="s">
        <v>49</v>
      </c>
      <c r="U425">
        <v>4451</v>
      </c>
      <c r="V425" t="s">
        <v>280</v>
      </c>
      <c r="W425" s="12" t="s">
        <v>546</v>
      </c>
      <c r="X425" t="s">
        <v>591</v>
      </c>
      <c r="Y425" s="1">
        <v>0</v>
      </c>
      <c r="Z425" s="1">
        <v>0</v>
      </c>
      <c r="AA425" s="1">
        <v>0</v>
      </c>
      <c r="AB425" s="1">
        <v>0</v>
      </c>
      <c r="AC425" s="1">
        <v>0</v>
      </c>
      <c r="AD425" s="1">
        <v>0</v>
      </c>
      <c r="AE425" s="1">
        <v>0</v>
      </c>
      <c r="AF425" s="32">
        <f t="shared" ref="AF425:AF436" si="67">Y425-AA425</f>
        <v>0</v>
      </c>
      <c r="AG425" s="1">
        <v>0</v>
      </c>
      <c r="AH425" s="1">
        <v>0</v>
      </c>
      <c r="AI425" s="1">
        <v>0</v>
      </c>
      <c r="AJ425" s="1">
        <v>0</v>
      </c>
      <c r="AK425" s="1">
        <v>0</v>
      </c>
      <c r="AL425" s="1">
        <v>1000000</v>
      </c>
      <c r="AM425" s="1">
        <f t="shared" si="66"/>
        <v>1000000</v>
      </c>
      <c r="AN425" s="1"/>
      <c r="AO425" s="1">
        <v>0</v>
      </c>
      <c r="AP425" s="1"/>
      <c r="AQ425" s="1"/>
      <c r="AR425" s="1">
        <f t="shared" si="61"/>
        <v>0</v>
      </c>
      <c r="AS425" s="1">
        <f t="shared" si="65"/>
        <v>0</v>
      </c>
      <c r="AT425" s="39">
        <f t="shared" si="62"/>
        <v>0</v>
      </c>
      <c r="AU425" s="39"/>
      <c r="AV425" s="39">
        <f t="shared" si="63"/>
        <v>0</v>
      </c>
      <c r="AW425" s="8" t="s">
        <v>769</v>
      </c>
      <c r="AX425" t="s">
        <v>604</v>
      </c>
    </row>
    <row r="426" spans="1:50" x14ac:dyDescent="0.25">
      <c r="A426" t="str">
        <f t="shared" si="60"/>
        <v>1.1-00-2402_2418007_2444519</v>
      </c>
      <c r="B426" t="s">
        <v>148</v>
      </c>
      <c r="C426" t="s">
        <v>149</v>
      </c>
      <c r="D426" t="s">
        <v>34</v>
      </c>
      <c r="E426" t="s">
        <v>906</v>
      </c>
      <c r="F426" t="s">
        <v>909</v>
      </c>
      <c r="G426" t="s">
        <v>35</v>
      </c>
      <c r="H426" t="s">
        <v>111</v>
      </c>
      <c r="I426" t="s">
        <v>112</v>
      </c>
      <c r="J426" t="s">
        <v>85</v>
      </c>
      <c r="K426" t="s">
        <v>86</v>
      </c>
      <c r="L426">
        <v>1</v>
      </c>
      <c r="M426" t="s">
        <v>190</v>
      </c>
      <c r="N426">
        <v>8</v>
      </c>
      <c r="O426" t="s">
        <v>314</v>
      </c>
      <c r="P426" t="s">
        <v>315</v>
      </c>
      <c r="Q426" t="s">
        <v>316</v>
      </c>
      <c r="R426" t="s">
        <v>902</v>
      </c>
      <c r="S426">
        <v>4000</v>
      </c>
      <c r="T426" t="s">
        <v>49</v>
      </c>
      <c r="U426">
        <v>4451</v>
      </c>
      <c r="V426" t="s">
        <v>280</v>
      </c>
      <c r="W426">
        <v>9</v>
      </c>
      <c r="X426" t="s">
        <v>317</v>
      </c>
      <c r="Y426" s="1">
        <v>750000</v>
      </c>
      <c r="Z426" s="1">
        <v>760500</v>
      </c>
      <c r="AA426" s="1">
        <v>0</v>
      </c>
      <c r="AB426" s="1">
        <v>0</v>
      </c>
      <c r="AC426" s="1">
        <v>0</v>
      </c>
      <c r="AD426" s="1">
        <v>0</v>
      </c>
      <c r="AE426" s="1">
        <v>0</v>
      </c>
      <c r="AF426" s="32">
        <f t="shared" si="67"/>
        <v>750000</v>
      </c>
      <c r="AG426" s="1">
        <v>0</v>
      </c>
      <c r="AH426" s="1">
        <v>0</v>
      </c>
      <c r="AI426" s="1">
        <v>0</v>
      </c>
      <c r="AJ426" s="1">
        <v>10500</v>
      </c>
      <c r="AK426" s="1">
        <v>-10500</v>
      </c>
      <c r="AL426" s="1">
        <v>750000</v>
      </c>
      <c r="AM426" s="1">
        <f t="shared" si="66"/>
        <v>0</v>
      </c>
      <c r="AN426" s="1"/>
      <c r="AO426" s="1">
        <v>0</v>
      </c>
      <c r="AP426" s="1"/>
      <c r="AQ426" s="1"/>
      <c r="AR426" s="1">
        <f t="shared" si="61"/>
        <v>0</v>
      </c>
      <c r="AS426" s="1">
        <f t="shared" si="65"/>
        <v>750000</v>
      </c>
      <c r="AT426" s="39">
        <f t="shared" si="62"/>
        <v>750000</v>
      </c>
      <c r="AU426" s="39"/>
      <c r="AV426" s="39">
        <f t="shared" si="63"/>
        <v>750000</v>
      </c>
      <c r="AW426" s="8" t="s">
        <v>771</v>
      </c>
      <c r="AX426" t="s">
        <v>604</v>
      </c>
    </row>
    <row r="427" spans="1:50" x14ac:dyDescent="0.25">
      <c r="A427" t="str">
        <f t="shared" si="60"/>
        <v>1.1-00-2402_2418007_24445110</v>
      </c>
      <c r="B427" t="s">
        <v>148</v>
      </c>
      <c r="C427" t="s">
        <v>149</v>
      </c>
      <c r="D427" t="s">
        <v>34</v>
      </c>
      <c r="E427" t="s">
        <v>906</v>
      </c>
      <c r="F427" t="s">
        <v>909</v>
      </c>
      <c r="G427" t="s">
        <v>35</v>
      </c>
      <c r="H427" t="s">
        <v>111</v>
      </c>
      <c r="I427" t="s">
        <v>112</v>
      </c>
      <c r="J427" t="s">
        <v>85</v>
      </c>
      <c r="K427" t="s">
        <v>86</v>
      </c>
      <c r="L427">
        <v>1</v>
      </c>
      <c r="M427" t="s">
        <v>190</v>
      </c>
      <c r="N427">
        <v>8</v>
      </c>
      <c r="O427" t="s">
        <v>314</v>
      </c>
      <c r="P427" t="s">
        <v>315</v>
      </c>
      <c r="Q427" t="s">
        <v>316</v>
      </c>
      <c r="R427" t="s">
        <v>902</v>
      </c>
      <c r="S427">
        <v>4000</v>
      </c>
      <c r="T427" t="s">
        <v>49</v>
      </c>
      <c r="U427">
        <v>4451</v>
      </c>
      <c r="V427" t="s">
        <v>280</v>
      </c>
      <c r="W427">
        <v>10</v>
      </c>
      <c r="X427" t="s">
        <v>318</v>
      </c>
      <c r="Y427" s="1">
        <v>210000</v>
      </c>
      <c r="Z427" s="1">
        <v>199500</v>
      </c>
      <c r="AA427" s="1">
        <v>0</v>
      </c>
      <c r="AB427" s="1">
        <v>0</v>
      </c>
      <c r="AC427" s="1">
        <v>0</v>
      </c>
      <c r="AD427" s="1">
        <v>0</v>
      </c>
      <c r="AE427" s="1">
        <v>0</v>
      </c>
      <c r="AF427" s="32">
        <f t="shared" si="67"/>
        <v>210000</v>
      </c>
      <c r="AG427" s="1">
        <v>0</v>
      </c>
      <c r="AH427" s="1">
        <v>10500</v>
      </c>
      <c r="AI427" s="1">
        <v>0</v>
      </c>
      <c r="AJ427" s="1">
        <v>0</v>
      </c>
      <c r="AK427" s="1">
        <v>10500</v>
      </c>
      <c r="AL427" s="1">
        <v>210000</v>
      </c>
      <c r="AM427" s="1">
        <f t="shared" si="66"/>
        <v>0</v>
      </c>
      <c r="AN427" s="1"/>
      <c r="AO427" s="1">
        <v>0</v>
      </c>
      <c r="AP427" s="1"/>
      <c r="AQ427" s="1"/>
      <c r="AR427" s="1">
        <f t="shared" si="61"/>
        <v>0</v>
      </c>
      <c r="AS427" s="1">
        <f t="shared" si="65"/>
        <v>210000</v>
      </c>
      <c r="AT427" s="39">
        <f t="shared" si="62"/>
        <v>210000</v>
      </c>
      <c r="AU427" s="39"/>
      <c r="AV427" s="39">
        <f t="shared" si="63"/>
        <v>210000</v>
      </c>
      <c r="AW427" s="8" t="s">
        <v>772</v>
      </c>
      <c r="AX427" t="s">
        <v>604</v>
      </c>
    </row>
    <row r="428" spans="1:50" x14ac:dyDescent="0.25">
      <c r="A428" t="str">
        <f t="shared" si="60"/>
        <v>1.1-00-2406_24526016_24445118</v>
      </c>
      <c r="B428" t="s">
        <v>148</v>
      </c>
      <c r="C428" t="s">
        <v>149</v>
      </c>
      <c r="D428" t="s">
        <v>266</v>
      </c>
      <c r="E428" t="s">
        <v>907</v>
      </c>
      <c r="F428" t="s">
        <v>267</v>
      </c>
      <c r="G428" t="s">
        <v>267</v>
      </c>
      <c r="H428" t="s">
        <v>152</v>
      </c>
      <c r="I428" t="s">
        <v>153</v>
      </c>
      <c r="J428" t="s">
        <v>274</v>
      </c>
      <c r="K428" t="s">
        <v>275</v>
      </c>
      <c r="L428">
        <v>5</v>
      </c>
      <c r="M428" t="s">
        <v>276</v>
      </c>
      <c r="N428">
        <v>26</v>
      </c>
      <c r="O428" t="s">
        <v>277</v>
      </c>
      <c r="P428" t="s">
        <v>278</v>
      </c>
      <c r="Q428" t="s">
        <v>279</v>
      </c>
      <c r="R428" t="s">
        <v>902</v>
      </c>
      <c r="S428">
        <v>4000</v>
      </c>
      <c r="T428" t="s">
        <v>49</v>
      </c>
      <c r="U428">
        <v>4451</v>
      </c>
      <c r="V428" t="s">
        <v>280</v>
      </c>
      <c r="W428">
        <v>18</v>
      </c>
      <c r="X428" t="s">
        <v>281</v>
      </c>
      <c r="Y428" s="1">
        <v>30000000</v>
      </c>
      <c r="Z428" s="1">
        <v>10000000</v>
      </c>
      <c r="AA428" s="1">
        <v>0</v>
      </c>
      <c r="AB428" s="1">
        <v>0</v>
      </c>
      <c r="AC428" s="1">
        <v>0</v>
      </c>
      <c r="AD428" s="1">
        <v>0</v>
      </c>
      <c r="AE428" s="1">
        <v>0</v>
      </c>
      <c r="AF428" s="32">
        <f t="shared" si="67"/>
        <v>30000000</v>
      </c>
      <c r="AG428" s="1">
        <v>0</v>
      </c>
      <c r="AH428" s="1">
        <v>20000000</v>
      </c>
      <c r="AI428" s="1">
        <v>0</v>
      </c>
      <c r="AJ428" s="1">
        <v>0</v>
      </c>
      <c r="AK428" s="1">
        <v>20000000</v>
      </c>
      <c r="AL428" s="1">
        <v>30000000</v>
      </c>
      <c r="AM428" s="1">
        <f t="shared" si="66"/>
        <v>0</v>
      </c>
      <c r="AN428" s="1"/>
      <c r="AO428" s="1">
        <v>0</v>
      </c>
      <c r="AP428" s="1">
        <v>0</v>
      </c>
      <c r="AQ428" s="1">
        <v>-30000000</v>
      </c>
      <c r="AR428" s="1">
        <f t="shared" si="61"/>
        <v>-30000000</v>
      </c>
      <c r="AS428" s="1">
        <f t="shared" si="65"/>
        <v>0</v>
      </c>
      <c r="AT428" s="39">
        <f t="shared" si="62"/>
        <v>0</v>
      </c>
      <c r="AU428" s="39"/>
      <c r="AV428" s="39">
        <f t="shared" si="63"/>
        <v>0</v>
      </c>
      <c r="AW428" s="8" t="s">
        <v>616</v>
      </c>
      <c r="AX428" t="s">
        <v>604</v>
      </c>
    </row>
    <row r="429" spans="1:50" x14ac:dyDescent="0.25">
      <c r="A429" t="str">
        <f t="shared" si="60"/>
        <v>1.1-00-2402_2419007_2444810</v>
      </c>
      <c r="B429" t="s">
        <v>148</v>
      </c>
      <c r="C429" t="s">
        <v>149</v>
      </c>
      <c r="D429" t="s">
        <v>34</v>
      </c>
      <c r="E429" t="s">
        <v>906</v>
      </c>
      <c r="F429" t="s">
        <v>909</v>
      </c>
      <c r="G429" t="s">
        <v>35</v>
      </c>
      <c r="H429" t="s">
        <v>410</v>
      </c>
      <c r="I429" t="s">
        <v>411</v>
      </c>
      <c r="J429" t="s">
        <v>85</v>
      </c>
      <c r="K429" t="s">
        <v>86</v>
      </c>
      <c r="L429">
        <v>1</v>
      </c>
      <c r="M429" t="s">
        <v>190</v>
      </c>
      <c r="N429">
        <v>9</v>
      </c>
      <c r="O429" t="s">
        <v>412</v>
      </c>
      <c r="P429" t="s">
        <v>315</v>
      </c>
      <c r="Q429" t="s">
        <v>316</v>
      </c>
      <c r="R429" t="s">
        <v>902</v>
      </c>
      <c r="S429">
        <v>4000</v>
      </c>
      <c r="T429" t="s">
        <v>49</v>
      </c>
      <c r="U429">
        <v>4481</v>
      </c>
      <c r="V429" t="s">
        <v>413</v>
      </c>
      <c r="W429">
        <v>0</v>
      </c>
      <c r="X429" t="s">
        <v>46</v>
      </c>
      <c r="Y429" s="1">
        <v>1000000</v>
      </c>
      <c r="Z429" s="1">
        <v>1000000</v>
      </c>
      <c r="AA429" s="1">
        <v>0</v>
      </c>
      <c r="AB429" s="1">
        <v>0</v>
      </c>
      <c r="AC429" s="1">
        <v>0</v>
      </c>
      <c r="AD429" s="1">
        <v>0</v>
      </c>
      <c r="AE429" s="1">
        <v>0</v>
      </c>
      <c r="AF429" s="32">
        <f t="shared" si="67"/>
        <v>1000000</v>
      </c>
      <c r="AG429" s="1">
        <v>0</v>
      </c>
      <c r="AH429" s="1">
        <v>0</v>
      </c>
      <c r="AI429" s="1">
        <v>0</v>
      </c>
      <c r="AJ429" s="1">
        <v>0</v>
      </c>
      <c r="AK429" s="1">
        <v>0</v>
      </c>
      <c r="AL429" s="1">
        <v>1089485.31</v>
      </c>
      <c r="AM429" s="1">
        <f t="shared" si="66"/>
        <v>89485.310000000056</v>
      </c>
      <c r="AN429" s="1"/>
      <c r="AO429" s="1">
        <v>0</v>
      </c>
      <c r="AP429" s="1"/>
      <c r="AQ429" s="1"/>
      <c r="AR429" s="1">
        <f t="shared" si="61"/>
        <v>0</v>
      </c>
      <c r="AS429" s="1">
        <f t="shared" si="65"/>
        <v>1000000</v>
      </c>
      <c r="AT429" s="39">
        <f t="shared" si="62"/>
        <v>1000000</v>
      </c>
      <c r="AU429" s="39"/>
      <c r="AV429" s="39">
        <f t="shared" si="63"/>
        <v>1000000</v>
      </c>
      <c r="AW429" s="8" t="s">
        <v>774</v>
      </c>
      <c r="AX429" t="s">
        <v>604</v>
      </c>
    </row>
    <row r="430" spans="1:50" x14ac:dyDescent="0.25">
      <c r="A430" t="str">
        <f t="shared" si="60"/>
        <v>1.1-00-2402_24116010_2451110</v>
      </c>
      <c r="B430" t="s">
        <v>148</v>
      </c>
      <c r="C430" t="s">
        <v>149</v>
      </c>
      <c r="D430" t="s">
        <v>188</v>
      </c>
      <c r="E430" t="s">
        <v>907</v>
      </c>
      <c r="F430" t="s">
        <v>912</v>
      </c>
      <c r="G430" t="s">
        <v>189</v>
      </c>
      <c r="H430" t="s">
        <v>152</v>
      </c>
      <c r="I430" t="s">
        <v>153</v>
      </c>
      <c r="J430" t="s">
        <v>85</v>
      </c>
      <c r="K430" t="s">
        <v>86</v>
      </c>
      <c r="L430">
        <v>1</v>
      </c>
      <c r="M430" t="s">
        <v>190</v>
      </c>
      <c r="N430">
        <v>16</v>
      </c>
      <c r="O430" t="s">
        <v>198</v>
      </c>
      <c r="P430" t="s">
        <v>199</v>
      </c>
      <c r="Q430" s="17" t="s">
        <v>599</v>
      </c>
      <c r="R430" s="17" t="s">
        <v>901</v>
      </c>
      <c r="S430">
        <v>5000</v>
      </c>
      <c r="T430" t="s">
        <v>99</v>
      </c>
      <c r="U430">
        <v>5111</v>
      </c>
      <c r="V430" t="s">
        <v>389</v>
      </c>
      <c r="W430" s="35" t="s">
        <v>826</v>
      </c>
      <c r="X430" t="s">
        <v>46</v>
      </c>
      <c r="Y430" s="1">
        <v>0</v>
      </c>
      <c r="Z430" s="1">
        <v>0</v>
      </c>
      <c r="AA430" s="1">
        <v>0</v>
      </c>
      <c r="AB430" s="1">
        <v>0</v>
      </c>
      <c r="AC430" s="1">
        <v>0</v>
      </c>
      <c r="AD430" s="1">
        <v>0</v>
      </c>
      <c r="AE430" s="1">
        <v>0</v>
      </c>
      <c r="AF430" s="32">
        <f t="shared" si="67"/>
        <v>0</v>
      </c>
      <c r="AG430" s="1">
        <v>0</v>
      </c>
      <c r="AH430" s="1">
        <v>0</v>
      </c>
      <c r="AI430" s="1">
        <v>0</v>
      </c>
      <c r="AJ430" s="1">
        <v>0</v>
      </c>
      <c r="AK430" s="1">
        <v>0</v>
      </c>
      <c r="AL430" s="1">
        <v>15000</v>
      </c>
      <c r="AM430" s="1">
        <f t="shared" si="66"/>
        <v>15000</v>
      </c>
      <c r="AN430" s="1"/>
      <c r="AO430" s="1">
        <v>0</v>
      </c>
      <c r="AP430" s="1"/>
      <c r="AQ430" s="1"/>
      <c r="AR430" s="1">
        <f t="shared" si="61"/>
        <v>0</v>
      </c>
      <c r="AS430" s="1">
        <f t="shared" si="65"/>
        <v>0</v>
      </c>
      <c r="AT430" s="39">
        <f t="shared" si="62"/>
        <v>0</v>
      </c>
      <c r="AU430" s="39"/>
      <c r="AV430" s="39">
        <f t="shared" si="63"/>
        <v>0</v>
      </c>
      <c r="AW430" s="8" t="s">
        <v>775</v>
      </c>
      <c r="AX430" t="s">
        <v>604</v>
      </c>
    </row>
    <row r="431" spans="1:50" x14ac:dyDescent="0.25">
      <c r="A431" t="str">
        <f t="shared" si="60"/>
        <v>1.1-00-2404_24618012_2451110</v>
      </c>
      <c r="B431" t="s">
        <v>148</v>
      </c>
      <c r="C431" t="s">
        <v>149</v>
      </c>
      <c r="D431" t="s">
        <v>34</v>
      </c>
      <c r="E431" t="s">
        <v>906</v>
      </c>
      <c r="F431" t="s">
        <v>909</v>
      </c>
      <c r="G431" t="s">
        <v>35</v>
      </c>
      <c r="H431" t="s">
        <v>36</v>
      </c>
      <c r="I431" t="s">
        <v>37</v>
      </c>
      <c r="J431" t="s">
        <v>38</v>
      </c>
      <c r="K431" t="s">
        <v>39</v>
      </c>
      <c r="L431">
        <v>6</v>
      </c>
      <c r="M431" t="s">
        <v>40</v>
      </c>
      <c r="N431">
        <v>18</v>
      </c>
      <c r="O431" t="s">
        <v>319</v>
      </c>
      <c r="P431" t="s">
        <v>320</v>
      </c>
      <c r="Q431" t="s">
        <v>321</v>
      </c>
      <c r="R431" s="17" t="s">
        <v>901</v>
      </c>
      <c r="S431">
        <v>5000</v>
      </c>
      <c r="T431" t="s">
        <v>99</v>
      </c>
      <c r="U431">
        <v>5111</v>
      </c>
      <c r="V431" t="s">
        <v>389</v>
      </c>
      <c r="W431" s="34" t="s">
        <v>826</v>
      </c>
      <c r="X431" t="s">
        <v>46</v>
      </c>
      <c r="Y431" s="1">
        <v>0</v>
      </c>
      <c r="Z431" s="1">
        <v>0</v>
      </c>
      <c r="AA431" s="1">
        <v>0</v>
      </c>
      <c r="AB431" s="1">
        <v>0</v>
      </c>
      <c r="AC431" s="1">
        <v>0</v>
      </c>
      <c r="AD431" s="1">
        <v>0</v>
      </c>
      <c r="AE431" s="1">
        <v>0</v>
      </c>
      <c r="AF431" s="32">
        <f t="shared" si="67"/>
        <v>0</v>
      </c>
      <c r="AG431" s="1">
        <v>0</v>
      </c>
      <c r="AH431" s="1">
        <v>0</v>
      </c>
      <c r="AI431" s="1">
        <v>0</v>
      </c>
      <c r="AJ431" s="1">
        <v>0</v>
      </c>
      <c r="AK431" s="1">
        <v>0</v>
      </c>
      <c r="AL431" s="1">
        <v>320000</v>
      </c>
      <c r="AM431" s="1">
        <f t="shared" si="66"/>
        <v>320000</v>
      </c>
      <c r="AN431" s="1"/>
      <c r="AO431" s="1">
        <v>0</v>
      </c>
      <c r="AP431" s="1"/>
      <c r="AQ431" s="1">
        <f>1004581-800000</f>
        <v>204581</v>
      </c>
      <c r="AR431" s="1">
        <f t="shared" si="61"/>
        <v>204581</v>
      </c>
      <c r="AS431" s="1">
        <f t="shared" ref="AS431:AS462" si="68">Y431+AR431</f>
        <v>204581</v>
      </c>
      <c r="AT431" s="39">
        <f t="shared" si="62"/>
        <v>204581</v>
      </c>
      <c r="AU431" s="39"/>
      <c r="AV431" s="39">
        <f t="shared" si="63"/>
        <v>204581</v>
      </c>
      <c r="AW431" s="8" t="s">
        <v>604</v>
      </c>
      <c r="AX431" t="s">
        <v>604</v>
      </c>
    </row>
    <row r="432" spans="1:50" x14ac:dyDescent="0.25">
      <c r="A432" t="str">
        <f t="shared" si="60"/>
        <v>1.1-00-2405_24621015_2451110</v>
      </c>
      <c r="B432" t="s">
        <v>148</v>
      </c>
      <c r="C432" t="s">
        <v>149</v>
      </c>
      <c r="D432" t="s">
        <v>34</v>
      </c>
      <c r="E432" t="s">
        <v>906</v>
      </c>
      <c r="F432" t="s">
        <v>909</v>
      </c>
      <c r="G432" t="s">
        <v>35</v>
      </c>
      <c r="H432" t="s">
        <v>51</v>
      </c>
      <c r="I432" t="s">
        <v>52</v>
      </c>
      <c r="J432" t="s">
        <v>53</v>
      </c>
      <c r="K432" t="s">
        <v>54</v>
      </c>
      <c r="L432">
        <v>6</v>
      </c>
      <c r="M432" t="s">
        <v>40</v>
      </c>
      <c r="N432">
        <v>21</v>
      </c>
      <c r="O432" t="s">
        <v>55</v>
      </c>
      <c r="P432" t="s">
        <v>56</v>
      </c>
      <c r="Q432" t="s">
        <v>57</v>
      </c>
      <c r="R432" s="17" t="s">
        <v>901</v>
      </c>
      <c r="S432">
        <v>5000</v>
      </c>
      <c r="T432" t="s">
        <v>99</v>
      </c>
      <c r="U432">
        <v>5111</v>
      </c>
      <c r="V432" t="s">
        <v>389</v>
      </c>
      <c r="W432">
        <v>0</v>
      </c>
      <c r="X432" t="s">
        <v>46</v>
      </c>
      <c r="Y432" s="1">
        <v>1372793</v>
      </c>
      <c r="Z432" s="1">
        <v>1185000</v>
      </c>
      <c r="AA432" s="1">
        <v>534667.19999999995</v>
      </c>
      <c r="AB432" s="1">
        <v>61851.199999999997</v>
      </c>
      <c r="AC432" s="1">
        <v>61851.199999999997</v>
      </c>
      <c r="AD432" s="1">
        <v>61851.199999999997</v>
      </c>
      <c r="AE432" s="1">
        <v>61851.199999999997</v>
      </c>
      <c r="AF432" s="32">
        <f t="shared" si="67"/>
        <v>838125.8</v>
      </c>
      <c r="AG432" s="1">
        <v>0</v>
      </c>
      <c r="AH432" s="1">
        <v>0</v>
      </c>
      <c r="AI432" s="1">
        <v>0</v>
      </c>
      <c r="AJ432" s="1">
        <v>85687</v>
      </c>
      <c r="AK432" s="1">
        <v>-85687</v>
      </c>
      <c r="AL432" s="1">
        <v>549000</v>
      </c>
      <c r="AM432" s="1">
        <f t="shared" si="66"/>
        <v>-823793</v>
      </c>
      <c r="AN432" s="1"/>
      <c r="AO432" s="1">
        <v>0</v>
      </c>
      <c r="AP432" s="1"/>
      <c r="AQ432" s="1">
        <v>-800000</v>
      </c>
      <c r="AR432" s="1">
        <f t="shared" si="61"/>
        <v>-800000</v>
      </c>
      <c r="AS432" s="1">
        <f t="shared" si="68"/>
        <v>572793</v>
      </c>
      <c r="AT432" s="39">
        <f t="shared" si="62"/>
        <v>38125.800000000047</v>
      </c>
      <c r="AU432" s="39"/>
      <c r="AV432" s="39">
        <f t="shared" si="63"/>
        <v>572793</v>
      </c>
      <c r="AW432" s="8" t="s">
        <v>604</v>
      </c>
      <c r="AX432" t="s">
        <v>604</v>
      </c>
    </row>
    <row r="433" spans="1:50" x14ac:dyDescent="0.25">
      <c r="A433" t="str">
        <f t="shared" si="60"/>
        <v>1.1-00-2407_24339024_2451110</v>
      </c>
      <c r="B433" t="s">
        <v>148</v>
      </c>
      <c r="C433" t="s">
        <v>149</v>
      </c>
      <c r="D433" t="s">
        <v>254</v>
      </c>
      <c r="E433" t="s">
        <v>907</v>
      </c>
      <c r="F433" t="s">
        <v>913</v>
      </c>
      <c r="G433" t="s">
        <v>255</v>
      </c>
      <c r="H433" t="s">
        <v>51</v>
      </c>
      <c r="I433" t="s">
        <v>52</v>
      </c>
      <c r="J433" t="s">
        <v>103</v>
      </c>
      <c r="K433" t="s">
        <v>104</v>
      </c>
      <c r="L433">
        <v>3</v>
      </c>
      <c r="M433" t="s">
        <v>87</v>
      </c>
      <c r="N433">
        <v>39</v>
      </c>
      <c r="O433" t="s">
        <v>256</v>
      </c>
      <c r="P433" t="s">
        <v>257</v>
      </c>
      <c r="Q433" t="s">
        <v>258</v>
      </c>
      <c r="R433" s="17" t="s">
        <v>901</v>
      </c>
      <c r="S433">
        <v>5000</v>
      </c>
      <c r="T433" t="s">
        <v>99</v>
      </c>
      <c r="U433">
        <v>5111</v>
      </c>
      <c r="V433" t="s">
        <v>389</v>
      </c>
      <c r="W433" s="12" t="s">
        <v>826</v>
      </c>
      <c r="X433" t="s">
        <v>46</v>
      </c>
      <c r="Y433" s="1">
        <v>0</v>
      </c>
      <c r="Z433" s="1">
        <v>0</v>
      </c>
      <c r="AA433" s="1">
        <v>0</v>
      </c>
      <c r="AB433" s="1">
        <v>0</v>
      </c>
      <c r="AC433" s="1">
        <v>0</v>
      </c>
      <c r="AD433" s="1">
        <v>0</v>
      </c>
      <c r="AE433" s="1">
        <v>0</v>
      </c>
      <c r="AF433" s="32">
        <f t="shared" si="67"/>
        <v>0</v>
      </c>
      <c r="AG433" s="1">
        <v>0</v>
      </c>
      <c r="AH433" s="1">
        <v>0</v>
      </c>
      <c r="AI433" s="1">
        <v>0</v>
      </c>
      <c r="AJ433" s="1">
        <v>0</v>
      </c>
      <c r="AK433" s="1">
        <v>0</v>
      </c>
      <c r="AL433" s="1">
        <v>150000</v>
      </c>
      <c r="AM433" s="1">
        <f t="shared" si="66"/>
        <v>150000</v>
      </c>
      <c r="AN433" s="1"/>
      <c r="AO433" s="1">
        <v>0</v>
      </c>
      <c r="AP433" s="1"/>
      <c r="AQ433" s="1"/>
      <c r="AR433" s="1">
        <f t="shared" si="61"/>
        <v>0</v>
      </c>
      <c r="AS433" s="1">
        <f t="shared" si="68"/>
        <v>0</v>
      </c>
      <c r="AT433" s="39">
        <f t="shared" si="62"/>
        <v>0</v>
      </c>
      <c r="AU433" s="39"/>
      <c r="AV433" s="39">
        <f t="shared" si="63"/>
        <v>0</v>
      </c>
      <c r="AW433" s="8" t="s">
        <v>776</v>
      </c>
      <c r="AX433" t="s">
        <v>839</v>
      </c>
    </row>
    <row r="434" spans="1:50" x14ac:dyDescent="0.25">
      <c r="A434" t="str">
        <f t="shared" si="60"/>
        <v>1.1-00-2408_24741025_2451110</v>
      </c>
      <c r="B434" t="s">
        <v>148</v>
      </c>
      <c r="C434" t="s">
        <v>149</v>
      </c>
      <c r="D434" t="s">
        <v>109</v>
      </c>
      <c r="E434" t="s">
        <v>906</v>
      </c>
      <c r="F434" t="s">
        <v>910</v>
      </c>
      <c r="G434" t="s">
        <v>110</v>
      </c>
      <c r="H434" t="s">
        <v>111</v>
      </c>
      <c r="I434" t="s">
        <v>112</v>
      </c>
      <c r="J434" t="s">
        <v>113</v>
      </c>
      <c r="K434" t="s">
        <v>114</v>
      </c>
      <c r="L434">
        <v>7</v>
      </c>
      <c r="M434" t="s">
        <v>115</v>
      </c>
      <c r="N434">
        <v>41</v>
      </c>
      <c r="O434" t="s">
        <v>120</v>
      </c>
      <c r="P434" t="s">
        <v>117</v>
      </c>
      <c r="Q434" t="s">
        <v>118</v>
      </c>
      <c r="R434" s="17" t="s">
        <v>901</v>
      </c>
      <c r="S434" s="17">
        <v>5000</v>
      </c>
      <c r="T434" s="17" t="s">
        <v>99</v>
      </c>
      <c r="U434" s="14">
        <v>5111</v>
      </c>
      <c r="V434" s="14" t="s">
        <v>389</v>
      </c>
      <c r="W434" s="33" t="s">
        <v>826</v>
      </c>
      <c r="X434" t="s">
        <v>46</v>
      </c>
      <c r="Y434" s="1">
        <v>0</v>
      </c>
      <c r="Z434" s="1">
        <v>0</v>
      </c>
      <c r="AA434" s="1">
        <v>0</v>
      </c>
      <c r="AB434" s="1">
        <v>0</v>
      </c>
      <c r="AC434" s="1">
        <v>0</v>
      </c>
      <c r="AD434" s="1">
        <v>0</v>
      </c>
      <c r="AE434" s="1">
        <v>0</v>
      </c>
      <c r="AF434" s="32">
        <f t="shared" si="67"/>
        <v>0</v>
      </c>
      <c r="AG434" s="1">
        <v>0</v>
      </c>
      <c r="AH434" s="1">
        <v>0</v>
      </c>
      <c r="AI434" s="1">
        <v>0</v>
      </c>
      <c r="AJ434" s="1">
        <v>0</v>
      </c>
      <c r="AK434" s="1">
        <v>0</v>
      </c>
      <c r="AL434" s="1">
        <v>200000</v>
      </c>
      <c r="AM434" s="1">
        <f t="shared" si="66"/>
        <v>200000</v>
      </c>
      <c r="AN434" s="1"/>
      <c r="AO434" s="1">
        <v>0</v>
      </c>
      <c r="AP434" s="1"/>
      <c r="AQ434" s="1"/>
      <c r="AR434" s="1">
        <f t="shared" si="61"/>
        <v>0</v>
      </c>
      <c r="AS434" s="1">
        <f t="shared" si="68"/>
        <v>0</v>
      </c>
      <c r="AT434" s="39">
        <f t="shared" si="62"/>
        <v>0</v>
      </c>
      <c r="AU434" s="39"/>
      <c r="AV434" s="39">
        <f t="shared" si="63"/>
        <v>0</v>
      </c>
      <c r="AW434" s="8" t="s">
        <v>777</v>
      </c>
      <c r="AX434" t="s">
        <v>604</v>
      </c>
    </row>
    <row r="435" spans="1:50" x14ac:dyDescent="0.25">
      <c r="A435" t="str">
        <f t="shared" si="60"/>
        <v>1.1-00-2411_24649031_2451110</v>
      </c>
      <c r="B435" t="s">
        <v>148</v>
      </c>
      <c r="C435" t="s">
        <v>149</v>
      </c>
      <c r="D435" t="s">
        <v>92</v>
      </c>
      <c r="E435" t="s">
        <v>908</v>
      </c>
      <c r="F435" t="s">
        <v>918</v>
      </c>
      <c r="G435" t="s">
        <v>93</v>
      </c>
      <c r="H435" t="s">
        <v>51</v>
      </c>
      <c r="I435" t="s">
        <v>52</v>
      </c>
      <c r="J435" t="s">
        <v>94</v>
      </c>
      <c r="K435" t="s">
        <v>95</v>
      </c>
      <c r="L435">
        <v>6</v>
      </c>
      <c r="M435" t="s">
        <v>40</v>
      </c>
      <c r="N435">
        <v>49</v>
      </c>
      <c r="O435" t="s">
        <v>236</v>
      </c>
      <c r="P435" t="s">
        <v>97</v>
      </c>
      <c r="Q435" t="s">
        <v>98</v>
      </c>
      <c r="R435" s="17" t="s">
        <v>901</v>
      </c>
      <c r="S435">
        <v>5000</v>
      </c>
      <c r="T435" t="s">
        <v>99</v>
      </c>
      <c r="U435">
        <v>5111</v>
      </c>
      <c r="V435" t="s">
        <v>389</v>
      </c>
      <c r="W435" s="33" t="s">
        <v>826</v>
      </c>
      <c r="X435" t="s">
        <v>46</v>
      </c>
      <c r="Y435" s="1">
        <v>0</v>
      </c>
      <c r="Z435" s="1">
        <v>0</v>
      </c>
      <c r="AA435" s="1">
        <v>0</v>
      </c>
      <c r="AB435" s="1">
        <v>0</v>
      </c>
      <c r="AC435" s="1">
        <v>0</v>
      </c>
      <c r="AD435" s="1">
        <v>0</v>
      </c>
      <c r="AE435" s="1">
        <v>0</v>
      </c>
      <c r="AF435" s="32">
        <f t="shared" si="67"/>
        <v>0</v>
      </c>
      <c r="AG435" s="1">
        <v>0</v>
      </c>
      <c r="AH435" s="1">
        <v>0</v>
      </c>
      <c r="AI435" s="1">
        <v>0</v>
      </c>
      <c r="AJ435" s="1">
        <v>0</v>
      </c>
      <c r="AK435" s="1">
        <v>0</v>
      </c>
      <c r="AL435" s="1">
        <v>300000</v>
      </c>
      <c r="AM435" s="1">
        <f t="shared" si="66"/>
        <v>300000</v>
      </c>
      <c r="AN435" s="1"/>
      <c r="AO435" s="1">
        <v>0</v>
      </c>
      <c r="AP435" s="1"/>
      <c r="AQ435" s="1"/>
      <c r="AR435" s="1">
        <f t="shared" si="61"/>
        <v>0</v>
      </c>
      <c r="AS435" s="1">
        <f t="shared" si="68"/>
        <v>0</v>
      </c>
      <c r="AT435" s="39">
        <f t="shared" si="62"/>
        <v>0</v>
      </c>
      <c r="AU435" s="39"/>
      <c r="AV435" s="39">
        <f t="shared" si="63"/>
        <v>0</v>
      </c>
      <c r="AW435" s="8" t="s">
        <v>778</v>
      </c>
      <c r="AX435" t="s">
        <v>851</v>
      </c>
    </row>
    <row r="436" spans="1:50" x14ac:dyDescent="0.25">
      <c r="A436" t="str">
        <f t="shared" si="60"/>
        <v>1.1-00-2409_24842026_2451210</v>
      </c>
      <c r="B436" t="s">
        <v>148</v>
      </c>
      <c r="C436" t="s">
        <v>149</v>
      </c>
      <c r="D436" t="s">
        <v>150</v>
      </c>
      <c r="E436" t="s">
        <v>908</v>
      </c>
      <c r="F436" t="s">
        <v>917</v>
      </c>
      <c r="G436" t="s">
        <v>151</v>
      </c>
      <c r="H436" t="s">
        <v>51</v>
      </c>
      <c r="I436" t="s">
        <v>52</v>
      </c>
      <c r="J436" t="s">
        <v>154</v>
      </c>
      <c r="K436" t="s">
        <v>155</v>
      </c>
      <c r="L436">
        <v>8</v>
      </c>
      <c r="M436" t="s">
        <v>156</v>
      </c>
      <c r="N436">
        <v>42</v>
      </c>
      <c r="O436" t="s">
        <v>162</v>
      </c>
      <c r="P436" t="s">
        <v>163</v>
      </c>
      <c r="Q436" t="s">
        <v>164</v>
      </c>
      <c r="R436" s="17" t="s">
        <v>901</v>
      </c>
      <c r="S436">
        <v>5000</v>
      </c>
      <c r="T436" t="s">
        <v>99</v>
      </c>
      <c r="U436">
        <v>5121</v>
      </c>
      <c r="V436" t="s">
        <v>182</v>
      </c>
      <c r="W436">
        <v>0</v>
      </c>
      <c r="X436" t="s">
        <v>46</v>
      </c>
      <c r="Y436" s="1">
        <v>100000</v>
      </c>
      <c r="Z436" s="1">
        <v>100000</v>
      </c>
      <c r="AA436" s="1">
        <v>0</v>
      </c>
      <c r="AB436" s="1">
        <v>0</v>
      </c>
      <c r="AC436" s="1">
        <v>0</v>
      </c>
      <c r="AD436" s="1">
        <v>0</v>
      </c>
      <c r="AE436" s="1">
        <v>0</v>
      </c>
      <c r="AF436" s="32">
        <f t="shared" si="67"/>
        <v>100000</v>
      </c>
      <c r="AG436" s="1">
        <v>0</v>
      </c>
      <c r="AH436" s="1">
        <v>0</v>
      </c>
      <c r="AI436" s="1">
        <v>0</v>
      </c>
      <c r="AJ436" s="1">
        <v>0</v>
      </c>
      <c r="AK436" s="1">
        <v>0</v>
      </c>
      <c r="AL436" s="1">
        <v>100000</v>
      </c>
      <c r="AM436" s="1">
        <f t="shared" si="66"/>
        <v>0</v>
      </c>
      <c r="AN436" s="1"/>
      <c r="AO436" s="1">
        <v>0</v>
      </c>
      <c r="AP436" s="1"/>
      <c r="AQ436" s="1">
        <v>-100000</v>
      </c>
      <c r="AR436" s="1">
        <f t="shared" si="61"/>
        <v>-100000</v>
      </c>
      <c r="AS436" s="1">
        <f t="shared" si="68"/>
        <v>0</v>
      </c>
      <c r="AT436" s="39">
        <f t="shared" si="62"/>
        <v>0</v>
      </c>
      <c r="AU436" s="39"/>
      <c r="AV436" s="39">
        <f t="shared" si="63"/>
        <v>0</v>
      </c>
      <c r="AW436" s="8" t="s">
        <v>779</v>
      </c>
      <c r="AX436" t="s">
        <v>604</v>
      </c>
    </row>
    <row r="437" spans="1:50" x14ac:dyDescent="0.25">
      <c r="A437" t="str">
        <f t="shared" si="60"/>
        <v>1.1-00-2405_24621015_2451210</v>
      </c>
      <c r="B437" t="s">
        <v>148</v>
      </c>
      <c r="C437" t="s">
        <v>149</v>
      </c>
      <c r="D437" t="s">
        <v>34</v>
      </c>
      <c r="E437" t="s">
        <v>906</v>
      </c>
      <c r="F437" t="s">
        <v>909</v>
      </c>
      <c r="G437" t="s">
        <v>35</v>
      </c>
      <c r="H437" t="s">
        <v>51</v>
      </c>
      <c r="I437" t="s">
        <v>52</v>
      </c>
      <c r="J437" t="s">
        <v>53</v>
      </c>
      <c r="K437" t="s">
        <v>54</v>
      </c>
      <c r="L437">
        <v>6</v>
      </c>
      <c r="M437" t="s">
        <v>40</v>
      </c>
      <c r="N437">
        <v>21</v>
      </c>
      <c r="O437" t="s">
        <v>55</v>
      </c>
      <c r="P437" t="s">
        <v>56</v>
      </c>
      <c r="Q437" t="s">
        <v>57</v>
      </c>
      <c r="R437" s="17" t="s">
        <v>901</v>
      </c>
      <c r="S437">
        <v>5000</v>
      </c>
      <c r="T437" t="s">
        <v>99</v>
      </c>
      <c r="U437">
        <v>5121</v>
      </c>
      <c r="V437" t="s">
        <v>182</v>
      </c>
      <c r="W437">
        <v>0</v>
      </c>
      <c r="X437" t="s">
        <v>46</v>
      </c>
      <c r="Y437" s="1">
        <v>228520</v>
      </c>
      <c r="Z437" s="1">
        <v>0</v>
      </c>
      <c r="AA437" s="1">
        <v>223880</v>
      </c>
      <c r="AB437" s="1">
        <v>0</v>
      </c>
      <c r="AC437" s="1">
        <v>0</v>
      </c>
      <c r="AD437" s="1">
        <v>0</v>
      </c>
      <c r="AE437" s="1">
        <v>0</v>
      </c>
      <c r="AF437" s="32">
        <v>228520</v>
      </c>
      <c r="AG437" s="1">
        <v>0</v>
      </c>
      <c r="AH437" s="1">
        <v>228520</v>
      </c>
      <c r="AI437" s="1">
        <v>0</v>
      </c>
      <c r="AJ437" s="1">
        <v>0</v>
      </c>
      <c r="AK437" s="1">
        <v>228520</v>
      </c>
      <c r="AL437" s="1">
        <v>0</v>
      </c>
      <c r="AM437" s="1">
        <f t="shared" si="66"/>
        <v>-228520</v>
      </c>
      <c r="AN437" s="1"/>
      <c r="AO437" s="1">
        <v>0</v>
      </c>
      <c r="AP437" s="1"/>
      <c r="AQ437" s="1"/>
      <c r="AR437" s="1">
        <f t="shared" si="61"/>
        <v>0</v>
      </c>
      <c r="AS437" s="1">
        <f t="shared" si="68"/>
        <v>228520</v>
      </c>
      <c r="AT437" s="39">
        <f t="shared" si="62"/>
        <v>4640</v>
      </c>
      <c r="AU437" s="39"/>
      <c r="AV437" s="39">
        <f t="shared" si="63"/>
        <v>228520</v>
      </c>
      <c r="AW437" s="8" t="s">
        <v>604</v>
      </c>
    </row>
    <row r="438" spans="1:50" x14ac:dyDescent="0.25">
      <c r="A438" t="str">
        <f t="shared" si="60"/>
        <v>1.1-00-2402_2417007_2451510</v>
      </c>
      <c r="B438" t="s">
        <v>148</v>
      </c>
      <c r="C438" t="s">
        <v>149</v>
      </c>
      <c r="D438" t="s">
        <v>34</v>
      </c>
      <c r="E438" t="s">
        <v>906</v>
      </c>
      <c r="F438" t="s">
        <v>909</v>
      </c>
      <c r="G438" t="s">
        <v>35</v>
      </c>
      <c r="H438" t="s">
        <v>307</v>
      </c>
      <c r="I438" t="s">
        <v>308</v>
      </c>
      <c r="J438" t="s">
        <v>85</v>
      </c>
      <c r="K438" t="s">
        <v>86</v>
      </c>
      <c r="L438">
        <v>1</v>
      </c>
      <c r="M438" t="s">
        <v>190</v>
      </c>
      <c r="N438">
        <v>7</v>
      </c>
      <c r="O438" t="s">
        <v>401</v>
      </c>
      <c r="P438" t="s">
        <v>315</v>
      </c>
      <c r="Q438" t="s">
        <v>316</v>
      </c>
      <c r="R438" s="17" t="s">
        <v>901</v>
      </c>
      <c r="S438">
        <v>5000</v>
      </c>
      <c r="T438" t="s">
        <v>99</v>
      </c>
      <c r="U438" s="14">
        <v>5151</v>
      </c>
      <c r="V438" s="14" t="s">
        <v>245</v>
      </c>
      <c r="W438">
        <v>0</v>
      </c>
      <c r="X438" t="s">
        <v>46</v>
      </c>
      <c r="Y438" s="1">
        <v>0</v>
      </c>
      <c r="Z438" s="1">
        <v>0</v>
      </c>
      <c r="AA438" s="1">
        <v>0</v>
      </c>
      <c r="AB438" s="1">
        <v>0</v>
      </c>
      <c r="AC438" s="1">
        <v>0</v>
      </c>
      <c r="AD438" s="1">
        <v>0</v>
      </c>
      <c r="AE438" s="1">
        <v>0</v>
      </c>
      <c r="AF438" s="32">
        <f t="shared" ref="AF438:AF469" si="69">Y438-AA438</f>
        <v>0</v>
      </c>
      <c r="AG438" s="1">
        <v>0</v>
      </c>
      <c r="AH438" s="1">
        <v>0</v>
      </c>
      <c r="AI438" s="1">
        <v>0</v>
      </c>
      <c r="AJ438" s="1">
        <v>0</v>
      </c>
      <c r="AK438" s="1">
        <v>0</v>
      </c>
      <c r="AL438" s="1">
        <v>400000</v>
      </c>
      <c r="AM438" s="1">
        <f t="shared" si="66"/>
        <v>400000</v>
      </c>
      <c r="AN438" s="1"/>
      <c r="AO438" s="1">
        <v>0</v>
      </c>
      <c r="AP438" s="1"/>
      <c r="AQ438" s="1"/>
      <c r="AR438" s="1">
        <f t="shared" si="61"/>
        <v>0</v>
      </c>
      <c r="AS438" s="1">
        <f t="shared" si="68"/>
        <v>0</v>
      </c>
      <c r="AT438" s="39">
        <f t="shared" si="62"/>
        <v>0</v>
      </c>
      <c r="AU438" s="39"/>
      <c r="AV438" s="39">
        <f t="shared" si="63"/>
        <v>0</v>
      </c>
      <c r="AW438" s="8" t="s">
        <v>780</v>
      </c>
      <c r="AX438" t="s">
        <v>843</v>
      </c>
    </row>
    <row r="439" spans="1:50" x14ac:dyDescent="0.25">
      <c r="A439" t="str">
        <f t="shared" si="60"/>
        <v>1.1-00-2402_24311009_2451510</v>
      </c>
      <c r="B439" t="s">
        <v>148</v>
      </c>
      <c r="C439" t="s">
        <v>149</v>
      </c>
      <c r="D439" t="s">
        <v>83</v>
      </c>
      <c r="E439" t="s">
        <v>906</v>
      </c>
      <c r="F439" t="s">
        <v>910</v>
      </c>
      <c r="G439" t="s">
        <v>84</v>
      </c>
      <c r="H439" t="s">
        <v>51</v>
      </c>
      <c r="I439" t="s">
        <v>52</v>
      </c>
      <c r="J439" t="s">
        <v>85</v>
      </c>
      <c r="K439" t="s">
        <v>86</v>
      </c>
      <c r="L439">
        <v>3</v>
      </c>
      <c r="M439" t="s">
        <v>87</v>
      </c>
      <c r="N439">
        <v>11</v>
      </c>
      <c r="O439" t="s">
        <v>224</v>
      </c>
      <c r="P439" t="s">
        <v>89</v>
      </c>
      <c r="Q439" t="s">
        <v>90</v>
      </c>
      <c r="R439" s="17" t="s">
        <v>901</v>
      </c>
      <c r="S439" s="17">
        <v>5000</v>
      </c>
      <c r="T439" s="17" t="s">
        <v>99</v>
      </c>
      <c r="U439" s="14">
        <v>5151</v>
      </c>
      <c r="V439" s="14" t="s">
        <v>245</v>
      </c>
      <c r="W439" s="34" t="s">
        <v>826</v>
      </c>
      <c r="X439" t="s">
        <v>46</v>
      </c>
      <c r="Y439" s="1">
        <v>0</v>
      </c>
      <c r="Z439" s="1">
        <v>0</v>
      </c>
      <c r="AA439" s="1">
        <v>0</v>
      </c>
      <c r="AB439" s="1">
        <v>0</v>
      </c>
      <c r="AC439" s="1">
        <v>0</v>
      </c>
      <c r="AD439" s="1">
        <v>0</v>
      </c>
      <c r="AE439" s="1">
        <v>0</v>
      </c>
      <c r="AF439" s="32">
        <f t="shared" si="69"/>
        <v>0</v>
      </c>
      <c r="AG439" s="1">
        <v>0</v>
      </c>
      <c r="AH439" s="1">
        <v>0</v>
      </c>
      <c r="AI439" s="1">
        <v>0</v>
      </c>
      <c r="AJ439" s="1">
        <v>0</v>
      </c>
      <c r="AK439" s="1">
        <v>0</v>
      </c>
      <c r="AL439" s="1">
        <v>200000</v>
      </c>
      <c r="AM439" s="1">
        <f t="shared" ref="AM439:AM470" si="70">AL439-Y439</f>
        <v>200000</v>
      </c>
      <c r="AN439" s="1"/>
      <c r="AO439" s="1">
        <v>0</v>
      </c>
      <c r="AP439" s="1"/>
      <c r="AQ439" s="1"/>
      <c r="AR439" s="1">
        <f t="shared" si="61"/>
        <v>0</v>
      </c>
      <c r="AS439" s="1">
        <f t="shared" si="68"/>
        <v>0</v>
      </c>
      <c r="AT439" s="39">
        <f t="shared" si="62"/>
        <v>0</v>
      </c>
      <c r="AU439" s="39"/>
      <c r="AV439" s="39">
        <f t="shared" si="63"/>
        <v>0</v>
      </c>
      <c r="AW439" s="8" t="s">
        <v>781</v>
      </c>
      <c r="AX439" t="s">
        <v>604</v>
      </c>
    </row>
    <row r="440" spans="1:50" x14ac:dyDescent="0.25">
      <c r="A440" t="str">
        <f t="shared" si="60"/>
        <v>1.1-00-2404_24618012_2451510</v>
      </c>
      <c r="B440" t="s">
        <v>148</v>
      </c>
      <c r="C440" t="s">
        <v>149</v>
      </c>
      <c r="D440" t="s">
        <v>34</v>
      </c>
      <c r="E440" t="s">
        <v>906</v>
      </c>
      <c r="F440" t="s">
        <v>909</v>
      </c>
      <c r="G440" t="s">
        <v>35</v>
      </c>
      <c r="H440" t="s">
        <v>36</v>
      </c>
      <c r="I440" t="s">
        <v>37</v>
      </c>
      <c r="J440" t="s">
        <v>38</v>
      </c>
      <c r="K440" t="s">
        <v>39</v>
      </c>
      <c r="L440">
        <v>6</v>
      </c>
      <c r="M440" t="s">
        <v>40</v>
      </c>
      <c r="N440">
        <v>18</v>
      </c>
      <c r="O440" t="s">
        <v>319</v>
      </c>
      <c r="P440" t="s">
        <v>320</v>
      </c>
      <c r="Q440" t="s">
        <v>321</v>
      </c>
      <c r="R440" s="17" t="s">
        <v>901</v>
      </c>
      <c r="S440">
        <v>5000</v>
      </c>
      <c r="T440" t="s">
        <v>99</v>
      </c>
      <c r="U440">
        <v>5151</v>
      </c>
      <c r="V440" t="s">
        <v>245</v>
      </c>
      <c r="W440" s="34" t="s">
        <v>826</v>
      </c>
      <c r="X440" t="s">
        <v>46</v>
      </c>
      <c r="Y440" s="1">
        <v>0</v>
      </c>
      <c r="Z440" s="1">
        <v>0</v>
      </c>
      <c r="AA440" s="1">
        <v>0</v>
      </c>
      <c r="AB440" s="1">
        <v>0</v>
      </c>
      <c r="AC440" s="1">
        <v>0</v>
      </c>
      <c r="AD440" s="1">
        <v>0</v>
      </c>
      <c r="AE440" s="1">
        <v>0</v>
      </c>
      <c r="AF440" s="32">
        <f t="shared" si="69"/>
        <v>0</v>
      </c>
      <c r="AG440" s="1">
        <v>0</v>
      </c>
      <c r="AH440" s="1">
        <v>0</v>
      </c>
      <c r="AI440" s="1">
        <v>0</v>
      </c>
      <c r="AJ440" s="1">
        <v>0</v>
      </c>
      <c r="AK440" s="1">
        <v>0</v>
      </c>
      <c r="AL440" s="1">
        <v>332880.39</v>
      </c>
      <c r="AM440" s="1">
        <f t="shared" si="70"/>
        <v>332880.39</v>
      </c>
      <c r="AN440" s="1"/>
      <c r="AO440" s="1">
        <v>0</v>
      </c>
      <c r="AP440" s="1">
        <v>30000</v>
      </c>
      <c r="AQ440" s="1"/>
      <c r="AR440" s="1">
        <f t="shared" si="61"/>
        <v>30000</v>
      </c>
      <c r="AS440" s="1">
        <f t="shared" si="68"/>
        <v>30000</v>
      </c>
      <c r="AT440" s="39">
        <f t="shared" si="62"/>
        <v>30000</v>
      </c>
      <c r="AU440" s="39"/>
      <c r="AV440" s="39">
        <f t="shared" si="63"/>
        <v>30000</v>
      </c>
      <c r="AW440" s="8" t="s">
        <v>604</v>
      </c>
      <c r="AX440" t="s">
        <v>604</v>
      </c>
    </row>
    <row r="441" spans="1:50" x14ac:dyDescent="0.25">
      <c r="A441" t="str">
        <f t="shared" si="60"/>
        <v>1.1-00-2408_24741025_2451510</v>
      </c>
      <c r="B441" t="s">
        <v>148</v>
      </c>
      <c r="C441" t="s">
        <v>149</v>
      </c>
      <c r="D441" t="s">
        <v>109</v>
      </c>
      <c r="E441" t="s">
        <v>906</v>
      </c>
      <c r="F441" t="s">
        <v>910</v>
      </c>
      <c r="G441" t="s">
        <v>110</v>
      </c>
      <c r="H441" t="s">
        <v>111</v>
      </c>
      <c r="I441" t="s">
        <v>112</v>
      </c>
      <c r="J441" t="s">
        <v>113</v>
      </c>
      <c r="K441" t="s">
        <v>114</v>
      </c>
      <c r="L441">
        <v>7</v>
      </c>
      <c r="M441" t="s">
        <v>115</v>
      </c>
      <c r="N441">
        <v>41</v>
      </c>
      <c r="O441" t="s">
        <v>120</v>
      </c>
      <c r="P441" t="s">
        <v>117</v>
      </c>
      <c r="Q441" t="s">
        <v>118</v>
      </c>
      <c r="R441" s="17" t="s">
        <v>901</v>
      </c>
      <c r="S441" s="17">
        <v>5000</v>
      </c>
      <c r="T441" s="17" t="s">
        <v>99</v>
      </c>
      <c r="U441" s="14">
        <v>5151</v>
      </c>
      <c r="V441" s="14" t="s">
        <v>245</v>
      </c>
      <c r="W441" s="33" t="s">
        <v>826</v>
      </c>
      <c r="X441" t="s">
        <v>46</v>
      </c>
      <c r="Y441" s="1">
        <v>0</v>
      </c>
      <c r="Z441" s="1">
        <v>0</v>
      </c>
      <c r="AA441" s="1">
        <v>0</v>
      </c>
      <c r="AB441" s="1">
        <v>0</v>
      </c>
      <c r="AC441" s="1">
        <v>0</v>
      </c>
      <c r="AD441" s="1">
        <v>0</v>
      </c>
      <c r="AE441" s="1">
        <v>0</v>
      </c>
      <c r="AF441" s="32">
        <f t="shared" si="69"/>
        <v>0</v>
      </c>
      <c r="AG441" s="1">
        <v>0</v>
      </c>
      <c r="AH441" s="1">
        <v>0</v>
      </c>
      <c r="AI441" s="1">
        <v>0</v>
      </c>
      <c r="AJ441" s="1">
        <v>0</v>
      </c>
      <c r="AK441" s="1">
        <v>0</v>
      </c>
      <c r="AL441" s="1">
        <v>80000</v>
      </c>
      <c r="AM441" s="1">
        <f t="shared" si="70"/>
        <v>80000</v>
      </c>
      <c r="AN441" s="1"/>
      <c r="AO441" s="1">
        <v>0</v>
      </c>
      <c r="AP441" s="1"/>
      <c r="AQ441" s="1"/>
      <c r="AR441" s="1">
        <f t="shared" si="61"/>
        <v>0</v>
      </c>
      <c r="AS441" s="1">
        <f t="shared" si="68"/>
        <v>0</v>
      </c>
      <c r="AT441" s="39">
        <f t="shared" si="62"/>
        <v>0</v>
      </c>
      <c r="AU441" s="39"/>
      <c r="AV441" s="39">
        <f t="shared" si="63"/>
        <v>0</v>
      </c>
      <c r="AW441" s="8" t="s">
        <v>782</v>
      </c>
      <c r="AX441" t="s">
        <v>604</v>
      </c>
    </row>
    <row r="442" spans="1:50" x14ac:dyDescent="0.25">
      <c r="A442" t="str">
        <f t="shared" si="60"/>
        <v>1.1-00-2411_24649031_2451510</v>
      </c>
      <c r="B442" t="s">
        <v>148</v>
      </c>
      <c r="C442" t="s">
        <v>149</v>
      </c>
      <c r="D442" t="s">
        <v>92</v>
      </c>
      <c r="E442" t="s">
        <v>908</v>
      </c>
      <c r="F442" t="s">
        <v>918</v>
      </c>
      <c r="G442" t="s">
        <v>93</v>
      </c>
      <c r="H442" t="s">
        <v>51</v>
      </c>
      <c r="I442" t="s">
        <v>52</v>
      </c>
      <c r="J442" t="s">
        <v>94</v>
      </c>
      <c r="K442" t="s">
        <v>95</v>
      </c>
      <c r="L442">
        <v>6</v>
      </c>
      <c r="M442" t="s">
        <v>40</v>
      </c>
      <c r="N442">
        <v>49</v>
      </c>
      <c r="O442" t="s">
        <v>236</v>
      </c>
      <c r="P442" t="s">
        <v>97</v>
      </c>
      <c r="Q442" t="s">
        <v>98</v>
      </c>
      <c r="R442" s="17" t="s">
        <v>901</v>
      </c>
      <c r="S442">
        <v>5000</v>
      </c>
      <c r="T442" t="s">
        <v>99</v>
      </c>
      <c r="U442">
        <v>5151</v>
      </c>
      <c r="V442" t="s">
        <v>245</v>
      </c>
      <c r="W442">
        <v>0</v>
      </c>
      <c r="X442" t="s">
        <v>46</v>
      </c>
      <c r="Y442" s="1">
        <v>968700</v>
      </c>
      <c r="Z442" s="1">
        <v>645000</v>
      </c>
      <c r="AA442" s="1">
        <v>749769.74</v>
      </c>
      <c r="AB442" s="1">
        <v>749769.74</v>
      </c>
      <c r="AC442" s="1">
        <v>447057.04</v>
      </c>
      <c r="AD442" s="1">
        <v>239876.4</v>
      </c>
      <c r="AE442" s="1">
        <v>239876.4</v>
      </c>
      <c r="AF442" s="32">
        <f t="shared" si="69"/>
        <v>218930.26</v>
      </c>
      <c r="AG442" s="1">
        <v>0</v>
      </c>
      <c r="AH442" s="1">
        <v>63700</v>
      </c>
      <c r="AI442" s="1">
        <v>0</v>
      </c>
      <c r="AJ442" s="1">
        <v>0</v>
      </c>
      <c r="AK442" s="1">
        <v>63700</v>
      </c>
      <c r="AL442" s="1">
        <v>11123400</v>
      </c>
      <c r="AM442" s="1">
        <f t="shared" si="70"/>
        <v>10154700</v>
      </c>
      <c r="AN442" s="1"/>
      <c r="AO442" s="1">
        <v>0</v>
      </c>
      <c r="AP442" s="1"/>
      <c r="AQ442" s="1"/>
      <c r="AR442" s="1">
        <f t="shared" si="61"/>
        <v>0</v>
      </c>
      <c r="AS442" s="1">
        <f t="shared" si="68"/>
        <v>968700</v>
      </c>
      <c r="AT442" s="39">
        <f t="shared" si="62"/>
        <v>218930.26</v>
      </c>
      <c r="AU442" s="39"/>
      <c r="AV442" s="39">
        <f t="shared" si="63"/>
        <v>968700</v>
      </c>
      <c r="AW442" s="8" t="s">
        <v>783</v>
      </c>
      <c r="AX442" t="s">
        <v>604</v>
      </c>
    </row>
    <row r="443" spans="1:50" x14ac:dyDescent="0.25">
      <c r="A443" t="str">
        <f t="shared" si="60"/>
        <v>1.1-00-2402_24114010_2451910</v>
      </c>
      <c r="B443" t="s">
        <v>148</v>
      </c>
      <c r="C443" t="s">
        <v>149</v>
      </c>
      <c r="D443" t="s">
        <v>34</v>
      </c>
      <c r="E443" t="s">
        <v>906</v>
      </c>
      <c r="F443" t="s">
        <v>909</v>
      </c>
      <c r="G443" t="s">
        <v>35</v>
      </c>
      <c r="H443" t="s">
        <v>152</v>
      </c>
      <c r="I443" t="s">
        <v>153</v>
      </c>
      <c r="J443" t="s">
        <v>85</v>
      </c>
      <c r="K443" t="s">
        <v>86</v>
      </c>
      <c r="L443">
        <v>1</v>
      </c>
      <c r="M443" t="s">
        <v>190</v>
      </c>
      <c r="N443">
        <v>14</v>
      </c>
      <c r="O443" t="s">
        <v>345</v>
      </c>
      <c r="P443" t="s">
        <v>199</v>
      </c>
      <c r="Q443" s="17" t="s">
        <v>599</v>
      </c>
      <c r="R443" s="17" t="s">
        <v>901</v>
      </c>
      <c r="S443">
        <v>5000</v>
      </c>
      <c r="T443" t="s">
        <v>99</v>
      </c>
      <c r="U443">
        <v>5191</v>
      </c>
      <c r="V443" t="s">
        <v>246</v>
      </c>
      <c r="W443">
        <v>0</v>
      </c>
      <c r="X443" t="s">
        <v>46</v>
      </c>
      <c r="Y443" s="1">
        <v>25000</v>
      </c>
      <c r="Z443" s="1">
        <v>0</v>
      </c>
      <c r="AA443" s="1">
        <v>24821.68</v>
      </c>
      <c r="AB443" s="1">
        <v>24821.68</v>
      </c>
      <c r="AC443" s="1">
        <v>5797.68</v>
      </c>
      <c r="AD443" s="1">
        <v>0</v>
      </c>
      <c r="AE443" s="1">
        <v>0</v>
      </c>
      <c r="AF443" s="32">
        <f t="shared" si="69"/>
        <v>178.31999999999971</v>
      </c>
      <c r="AG443" s="1">
        <v>0</v>
      </c>
      <c r="AH443" s="1">
        <v>57000</v>
      </c>
      <c r="AI443" s="1">
        <v>0</v>
      </c>
      <c r="AJ443" s="1">
        <v>0</v>
      </c>
      <c r="AK443" s="1">
        <v>57000</v>
      </c>
      <c r="AL443" s="1">
        <v>0</v>
      </c>
      <c r="AM443" s="1">
        <f t="shared" si="70"/>
        <v>-25000</v>
      </c>
      <c r="AN443" s="1"/>
      <c r="AO443" s="1">
        <v>0</v>
      </c>
      <c r="AP443" s="1"/>
      <c r="AQ443" s="1"/>
      <c r="AR443" s="1">
        <f t="shared" si="61"/>
        <v>0</v>
      </c>
      <c r="AS443" s="1">
        <f t="shared" si="68"/>
        <v>25000</v>
      </c>
      <c r="AT443" s="39">
        <f t="shared" si="62"/>
        <v>178.31999999999971</v>
      </c>
      <c r="AU443" s="39"/>
      <c r="AV443" s="39">
        <f t="shared" si="63"/>
        <v>25000</v>
      </c>
      <c r="AW443" s="8" t="s">
        <v>604</v>
      </c>
      <c r="AX443" t="s">
        <v>604</v>
      </c>
    </row>
    <row r="444" spans="1:50" x14ac:dyDescent="0.25">
      <c r="A444" t="str">
        <f t="shared" si="60"/>
        <v>1.1-00-2405_24621015_2451910</v>
      </c>
      <c r="B444" t="s">
        <v>148</v>
      </c>
      <c r="C444" t="s">
        <v>149</v>
      </c>
      <c r="D444" t="s">
        <v>34</v>
      </c>
      <c r="E444" t="s">
        <v>906</v>
      </c>
      <c r="F444" t="s">
        <v>909</v>
      </c>
      <c r="G444" t="s">
        <v>35</v>
      </c>
      <c r="H444" t="s">
        <v>51</v>
      </c>
      <c r="I444" t="s">
        <v>52</v>
      </c>
      <c r="J444" t="s">
        <v>53</v>
      </c>
      <c r="K444" t="s">
        <v>54</v>
      </c>
      <c r="L444">
        <v>6</v>
      </c>
      <c r="M444" t="s">
        <v>40</v>
      </c>
      <c r="N444">
        <v>21</v>
      </c>
      <c r="O444" t="s">
        <v>55</v>
      </c>
      <c r="P444" t="s">
        <v>56</v>
      </c>
      <c r="Q444" t="s">
        <v>57</v>
      </c>
      <c r="R444" s="17" t="s">
        <v>901</v>
      </c>
      <c r="S444">
        <v>5000</v>
      </c>
      <c r="T444" t="s">
        <v>99</v>
      </c>
      <c r="U444">
        <v>5191</v>
      </c>
      <c r="V444" t="s">
        <v>246</v>
      </c>
      <c r="W444">
        <v>0</v>
      </c>
      <c r="X444" t="s">
        <v>46</v>
      </c>
      <c r="Y444" s="1">
        <v>68041</v>
      </c>
      <c r="Z444" s="1">
        <v>68041</v>
      </c>
      <c r="AA444" s="1">
        <v>35517.79</v>
      </c>
      <c r="AB444" s="1">
        <v>35517.79</v>
      </c>
      <c r="AC444" s="1">
        <v>13593.79</v>
      </c>
      <c r="AD444" s="1">
        <v>13593.79</v>
      </c>
      <c r="AE444" s="1">
        <v>13593.79</v>
      </c>
      <c r="AF444" s="32">
        <f t="shared" si="69"/>
        <v>32523.21</v>
      </c>
      <c r="AG444" s="1">
        <v>0</v>
      </c>
      <c r="AH444" s="1">
        <v>0</v>
      </c>
      <c r="AI444" s="1">
        <v>0</v>
      </c>
      <c r="AJ444" s="1">
        <v>0</v>
      </c>
      <c r="AK444" s="1">
        <v>0</v>
      </c>
      <c r="AL444" s="1">
        <v>68041</v>
      </c>
      <c r="AM444" s="1">
        <f t="shared" si="70"/>
        <v>0</v>
      </c>
      <c r="AN444" s="1"/>
      <c r="AO444" s="1">
        <v>0</v>
      </c>
      <c r="AP444" s="1"/>
      <c r="AQ444" s="1"/>
      <c r="AR444" s="1">
        <f t="shared" si="61"/>
        <v>0</v>
      </c>
      <c r="AS444" s="1">
        <f t="shared" si="68"/>
        <v>68041</v>
      </c>
      <c r="AT444" s="39">
        <f t="shared" si="62"/>
        <v>32523.21</v>
      </c>
      <c r="AU444" s="39"/>
      <c r="AV444" s="39">
        <f t="shared" si="63"/>
        <v>68041</v>
      </c>
      <c r="AW444" s="8" t="s">
        <v>604</v>
      </c>
      <c r="AX444" t="s">
        <v>604</v>
      </c>
    </row>
    <row r="445" spans="1:50" x14ac:dyDescent="0.25">
      <c r="A445" t="str">
        <f t="shared" si="60"/>
        <v>1.1-00-2411_24649031_24519131</v>
      </c>
      <c r="B445" t="s">
        <v>148</v>
      </c>
      <c r="C445" t="s">
        <v>149</v>
      </c>
      <c r="D445" t="s">
        <v>92</v>
      </c>
      <c r="E445" t="s">
        <v>908</v>
      </c>
      <c r="F445" t="s">
        <v>918</v>
      </c>
      <c r="G445" t="s">
        <v>93</v>
      </c>
      <c r="H445" t="s">
        <v>51</v>
      </c>
      <c r="I445" t="s">
        <v>52</v>
      </c>
      <c r="J445" t="s">
        <v>94</v>
      </c>
      <c r="K445" t="s">
        <v>95</v>
      </c>
      <c r="L445">
        <v>6</v>
      </c>
      <c r="M445" t="s">
        <v>40</v>
      </c>
      <c r="N445">
        <v>49</v>
      </c>
      <c r="O445" t="s">
        <v>236</v>
      </c>
      <c r="P445" t="s">
        <v>97</v>
      </c>
      <c r="Q445" t="s">
        <v>98</v>
      </c>
      <c r="R445" s="17" t="s">
        <v>901</v>
      </c>
      <c r="S445">
        <v>5000</v>
      </c>
      <c r="T445" t="s">
        <v>99</v>
      </c>
      <c r="U445">
        <v>5191</v>
      </c>
      <c r="V445" t="s">
        <v>246</v>
      </c>
      <c r="W445">
        <v>31</v>
      </c>
      <c r="X445" t="s">
        <v>247</v>
      </c>
      <c r="Y445" s="1">
        <v>1135081</v>
      </c>
      <c r="Z445" s="1">
        <v>1135081</v>
      </c>
      <c r="AA445" s="1">
        <v>130500</v>
      </c>
      <c r="AB445" s="1">
        <v>130500</v>
      </c>
      <c r="AC445" s="1">
        <v>130500</v>
      </c>
      <c r="AD445" s="1">
        <v>0</v>
      </c>
      <c r="AE445" s="1">
        <v>0</v>
      </c>
      <c r="AF445" s="32">
        <f t="shared" si="69"/>
        <v>1004581</v>
      </c>
      <c r="AG445" s="1">
        <v>0</v>
      </c>
      <c r="AH445" s="1">
        <v>0</v>
      </c>
      <c r="AI445" s="1">
        <v>0</v>
      </c>
      <c r="AJ445" s="1">
        <v>0</v>
      </c>
      <c r="AK445" s="1">
        <v>0</v>
      </c>
      <c r="AL445" s="18">
        <v>7212000</v>
      </c>
      <c r="AM445" s="1">
        <f t="shared" si="70"/>
        <v>6076919</v>
      </c>
      <c r="AN445" s="1"/>
      <c r="AO445" s="1">
        <v>0</v>
      </c>
      <c r="AP445" s="1"/>
      <c r="AQ445" s="1">
        <v>-1004581</v>
      </c>
      <c r="AR445" s="1">
        <f t="shared" si="61"/>
        <v>-1004581</v>
      </c>
      <c r="AS445" s="1">
        <f t="shared" si="68"/>
        <v>130500</v>
      </c>
      <c r="AT445" s="39">
        <f t="shared" si="62"/>
        <v>0</v>
      </c>
      <c r="AU445" s="39"/>
      <c r="AV445" s="39">
        <f t="shared" si="63"/>
        <v>130500</v>
      </c>
      <c r="AW445" s="8" t="s">
        <v>604</v>
      </c>
      <c r="AX445" t="s">
        <v>852</v>
      </c>
    </row>
    <row r="446" spans="1:50" x14ac:dyDescent="0.25">
      <c r="A446" t="str">
        <f t="shared" si="60"/>
        <v>1.1-00-2417_24456037_2451910</v>
      </c>
      <c r="B446" t="s">
        <v>148</v>
      </c>
      <c r="C446" t="s">
        <v>149</v>
      </c>
      <c r="D446" t="s">
        <v>414</v>
      </c>
      <c r="E446" t="s">
        <v>907</v>
      </c>
      <c r="F446" t="s">
        <v>911</v>
      </c>
      <c r="G446" t="s">
        <v>415</v>
      </c>
      <c r="H446" t="s">
        <v>111</v>
      </c>
      <c r="I446" t="s">
        <v>112</v>
      </c>
      <c r="J446" t="s">
        <v>416</v>
      </c>
      <c r="K446" t="s">
        <v>417</v>
      </c>
      <c r="L446">
        <v>4</v>
      </c>
      <c r="M446" t="s">
        <v>291</v>
      </c>
      <c r="N446">
        <v>56</v>
      </c>
      <c r="O446" t="s">
        <v>418</v>
      </c>
      <c r="P446" t="s">
        <v>419</v>
      </c>
      <c r="Q446" t="s">
        <v>420</v>
      </c>
      <c r="R446" s="17" t="s">
        <v>901</v>
      </c>
      <c r="S446">
        <v>5000</v>
      </c>
      <c r="T446" t="s">
        <v>99</v>
      </c>
      <c r="U446">
        <v>5191</v>
      </c>
      <c r="V446" t="s">
        <v>246</v>
      </c>
      <c r="W446">
        <v>0</v>
      </c>
      <c r="X446" t="s">
        <v>46</v>
      </c>
      <c r="Y446" s="1">
        <v>0</v>
      </c>
      <c r="Z446" s="1">
        <v>0</v>
      </c>
      <c r="AA446" s="1">
        <v>29889.72</v>
      </c>
      <c r="AB446" s="1">
        <v>29889.72</v>
      </c>
      <c r="AC446" s="1">
        <v>29889.72</v>
      </c>
      <c r="AD446" s="1">
        <v>0</v>
      </c>
      <c r="AE446" s="1">
        <v>0</v>
      </c>
      <c r="AF446" s="32">
        <f t="shared" si="69"/>
        <v>-29889.72</v>
      </c>
      <c r="AG446" s="1">
        <v>0</v>
      </c>
      <c r="AH446" s="1">
        <v>0</v>
      </c>
      <c r="AI446" s="1">
        <v>0</v>
      </c>
      <c r="AJ446" s="1">
        <v>0</v>
      </c>
      <c r="AK446" s="1">
        <v>0</v>
      </c>
      <c r="AL446" s="1">
        <v>0</v>
      </c>
      <c r="AM446" s="1">
        <f t="shared" si="70"/>
        <v>0</v>
      </c>
      <c r="AN446" s="1"/>
      <c r="AO446" s="1">
        <v>0</v>
      </c>
      <c r="AP446" s="1"/>
      <c r="AQ446" s="1">
        <v>32000</v>
      </c>
      <c r="AR446" s="1">
        <f t="shared" si="61"/>
        <v>32000</v>
      </c>
      <c r="AS446" s="1">
        <f t="shared" si="68"/>
        <v>32000</v>
      </c>
      <c r="AT446" s="39">
        <f t="shared" si="62"/>
        <v>2110.2799999999988</v>
      </c>
      <c r="AU446" s="39"/>
      <c r="AV446" s="39">
        <f t="shared" si="63"/>
        <v>32000</v>
      </c>
      <c r="AW446" s="8" t="s">
        <v>604</v>
      </c>
      <c r="AX446" t="s">
        <v>604</v>
      </c>
    </row>
    <row r="447" spans="1:50" x14ac:dyDescent="0.25">
      <c r="A447" t="str">
        <f t="shared" si="60"/>
        <v>1.1-00-2405_24621015_2452110</v>
      </c>
      <c r="B447" t="s">
        <v>148</v>
      </c>
      <c r="C447" t="s">
        <v>149</v>
      </c>
      <c r="D447" t="s">
        <v>34</v>
      </c>
      <c r="E447" t="s">
        <v>906</v>
      </c>
      <c r="F447" t="s">
        <v>909</v>
      </c>
      <c r="G447" t="s">
        <v>35</v>
      </c>
      <c r="H447" t="s">
        <v>51</v>
      </c>
      <c r="I447" t="s">
        <v>52</v>
      </c>
      <c r="J447" t="s">
        <v>53</v>
      </c>
      <c r="K447" t="s">
        <v>54</v>
      </c>
      <c r="L447">
        <v>6</v>
      </c>
      <c r="M447" t="s">
        <v>40</v>
      </c>
      <c r="N447">
        <v>21</v>
      </c>
      <c r="O447" t="s">
        <v>55</v>
      </c>
      <c r="P447" t="s">
        <v>56</v>
      </c>
      <c r="Q447" t="s">
        <v>57</v>
      </c>
      <c r="R447" s="17" t="s">
        <v>901</v>
      </c>
      <c r="S447">
        <v>5000</v>
      </c>
      <c r="T447" t="s">
        <v>99</v>
      </c>
      <c r="U447">
        <v>5211</v>
      </c>
      <c r="V447" t="s">
        <v>248</v>
      </c>
      <c r="W447">
        <v>0</v>
      </c>
      <c r="X447" t="s">
        <v>46</v>
      </c>
      <c r="Y447" s="1">
        <v>0</v>
      </c>
      <c r="Z447" s="1">
        <v>0</v>
      </c>
      <c r="AA447" s="1">
        <v>29232</v>
      </c>
      <c r="AB447" s="1">
        <v>0</v>
      </c>
      <c r="AC447" s="1">
        <v>0</v>
      </c>
      <c r="AD447" s="1">
        <v>0</v>
      </c>
      <c r="AE447" s="1">
        <v>0</v>
      </c>
      <c r="AF447" s="32">
        <f t="shared" si="69"/>
        <v>-29232</v>
      </c>
      <c r="AG447" s="1">
        <v>0</v>
      </c>
      <c r="AH447" s="1">
        <v>0</v>
      </c>
      <c r="AI447" s="1">
        <v>0</v>
      </c>
      <c r="AJ447" s="1">
        <v>0</v>
      </c>
      <c r="AK447" s="1">
        <v>0</v>
      </c>
      <c r="AL447" s="1">
        <v>0</v>
      </c>
      <c r="AM447" s="1">
        <f t="shared" si="70"/>
        <v>0</v>
      </c>
      <c r="AN447" s="1"/>
      <c r="AO447" s="1">
        <v>0</v>
      </c>
      <c r="AP447" s="1"/>
      <c r="AQ447" s="1">
        <f>30000+120000</f>
        <v>150000</v>
      </c>
      <c r="AR447" s="1">
        <f t="shared" si="61"/>
        <v>150000</v>
      </c>
      <c r="AS447" s="1">
        <f t="shared" si="68"/>
        <v>150000</v>
      </c>
      <c r="AT447" s="39">
        <f t="shared" si="62"/>
        <v>120768</v>
      </c>
      <c r="AU447" s="39"/>
      <c r="AV447" s="39">
        <f t="shared" si="63"/>
        <v>150000</v>
      </c>
      <c r="AW447" s="8" t="s">
        <v>604</v>
      </c>
      <c r="AX447" t="s">
        <v>604</v>
      </c>
    </row>
    <row r="448" spans="1:50" x14ac:dyDescent="0.25">
      <c r="A448" t="str">
        <f t="shared" si="60"/>
        <v>1.1-00-2411_24649031_2452110</v>
      </c>
      <c r="B448" t="s">
        <v>148</v>
      </c>
      <c r="C448" t="s">
        <v>149</v>
      </c>
      <c r="D448" t="s">
        <v>92</v>
      </c>
      <c r="E448" t="s">
        <v>908</v>
      </c>
      <c r="F448" t="s">
        <v>918</v>
      </c>
      <c r="G448" t="s">
        <v>93</v>
      </c>
      <c r="H448" t="s">
        <v>51</v>
      </c>
      <c r="I448" t="s">
        <v>52</v>
      </c>
      <c r="J448" t="s">
        <v>94</v>
      </c>
      <c r="K448" t="s">
        <v>95</v>
      </c>
      <c r="L448">
        <v>6</v>
      </c>
      <c r="M448" t="s">
        <v>40</v>
      </c>
      <c r="N448">
        <v>49</v>
      </c>
      <c r="O448" t="s">
        <v>236</v>
      </c>
      <c r="P448" t="s">
        <v>97</v>
      </c>
      <c r="Q448" t="s">
        <v>98</v>
      </c>
      <c r="R448" s="17" t="s">
        <v>901</v>
      </c>
      <c r="S448" s="17">
        <v>5000</v>
      </c>
      <c r="T448" s="17" t="s">
        <v>99</v>
      </c>
      <c r="U448" s="14">
        <v>5211</v>
      </c>
      <c r="V448" s="14" t="s">
        <v>248</v>
      </c>
      <c r="W448" s="33" t="s">
        <v>826</v>
      </c>
      <c r="X448" t="s">
        <v>46</v>
      </c>
      <c r="Y448" s="1">
        <v>0</v>
      </c>
      <c r="Z448" s="1">
        <v>0</v>
      </c>
      <c r="AA448" s="1">
        <v>14704.71</v>
      </c>
      <c r="AB448" s="1">
        <v>14704.71</v>
      </c>
      <c r="AC448" s="1">
        <v>0</v>
      </c>
      <c r="AD448" s="1">
        <v>0</v>
      </c>
      <c r="AE448" s="1">
        <v>0</v>
      </c>
      <c r="AF448" s="32">
        <f t="shared" si="69"/>
        <v>-14704.71</v>
      </c>
      <c r="AG448" s="1">
        <v>0</v>
      </c>
      <c r="AH448" s="1">
        <v>0</v>
      </c>
      <c r="AI448" s="1">
        <v>0</v>
      </c>
      <c r="AJ448" s="1">
        <v>0</v>
      </c>
      <c r="AK448" s="1">
        <v>0</v>
      </c>
      <c r="AL448" s="1">
        <v>45000</v>
      </c>
      <c r="AM448" s="1">
        <f t="shared" si="70"/>
        <v>45000</v>
      </c>
      <c r="AN448" s="1"/>
      <c r="AO448" s="1">
        <v>14704.71</v>
      </c>
      <c r="AP448" s="1"/>
      <c r="AQ448" s="1"/>
      <c r="AR448" s="1">
        <f t="shared" si="61"/>
        <v>14704.71</v>
      </c>
      <c r="AS448" s="1">
        <f t="shared" si="68"/>
        <v>14704.71</v>
      </c>
      <c r="AT448" s="38">
        <f t="shared" si="62"/>
        <v>0</v>
      </c>
      <c r="AU448" s="38"/>
      <c r="AV448" s="38">
        <f t="shared" si="63"/>
        <v>14704.71</v>
      </c>
      <c r="AW448" s="8" t="s">
        <v>809</v>
      </c>
      <c r="AX448" t="s">
        <v>604</v>
      </c>
    </row>
    <row r="449" spans="1:50" x14ac:dyDescent="0.25">
      <c r="A449" t="str">
        <f t="shared" si="60"/>
        <v>1.1-00-2402_24114010_2452310</v>
      </c>
      <c r="B449" t="s">
        <v>148</v>
      </c>
      <c r="C449" t="s">
        <v>149</v>
      </c>
      <c r="D449" t="s">
        <v>34</v>
      </c>
      <c r="E449" t="s">
        <v>906</v>
      </c>
      <c r="F449" t="s">
        <v>909</v>
      </c>
      <c r="G449" t="s">
        <v>35</v>
      </c>
      <c r="H449" t="s">
        <v>152</v>
      </c>
      <c r="I449" t="s">
        <v>153</v>
      </c>
      <c r="J449" t="s">
        <v>85</v>
      </c>
      <c r="K449" t="s">
        <v>86</v>
      </c>
      <c r="L449">
        <v>1</v>
      </c>
      <c r="M449" t="s">
        <v>190</v>
      </c>
      <c r="N449">
        <v>14</v>
      </c>
      <c r="O449" t="s">
        <v>345</v>
      </c>
      <c r="P449" t="s">
        <v>199</v>
      </c>
      <c r="Q449" s="17" t="s">
        <v>599</v>
      </c>
      <c r="R449" s="17" t="s">
        <v>901</v>
      </c>
      <c r="S449">
        <v>5000</v>
      </c>
      <c r="T449" t="s">
        <v>99</v>
      </c>
      <c r="U449">
        <v>5231</v>
      </c>
      <c r="V449" t="s">
        <v>249</v>
      </c>
      <c r="W449">
        <v>0</v>
      </c>
      <c r="X449" t="s">
        <v>46</v>
      </c>
      <c r="Y449" s="1">
        <v>0</v>
      </c>
      <c r="Z449" s="1">
        <v>125000</v>
      </c>
      <c r="AA449" s="1">
        <v>0</v>
      </c>
      <c r="AB449" s="1">
        <v>0</v>
      </c>
      <c r="AC449" s="1">
        <v>0</v>
      </c>
      <c r="AD449" s="1">
        <v>0</v>
      </c>
      <c r="AE449" s="1">
        <v>0</v>
      </c>
      <c r="AF449" s="32">
        <f t="shared" si="69"/>
        <v>0</v>
      </c>
      <c r="AG449" s="1">
        <v>0</v>
      </c>
      <c r="AH449" s="1">
        <v>0</v>
      </c>
      <c r="AI449" s="1">
        <v>0</v>
      </c>
      <c r="AJ449" s="1">
        <v>125000</v>
      </c>
      <c r="AK449" s="1">
        <v>-125000</v>
      </c>
      <c r="AL449" s="1">
        <v>125000</v>
      </c>
      <c r="AM449" s="1">
        <f t="shared" si="70"/>
        <v>125000</v>
      </c>
      <c r="AN449" s="1"/>
      <c r="AO449" s="1">
        <v>0</v>
      </c>
      <c r="AP449" s="1"/>
      <c r="AQ449" s="1"/>
      <c r="AR449" s="1">
        <f t="shared" si="61"/>
        <v>0</v>
      </c>
      <c r="AS449" s="1">
        <f t="shared" si="68"/>
        <v>0</v>
      </c>
      <c r="AT449" s="39">
        <f t="shared" si="62"/>
        <v>0</v>
      </c>
      <c r="AU449" s="39"/>
      <c r="AV449" s="39">
        <f t="shared" si="63"/>
        <v>0</v>
      </c>
      <c r="AW449" s="8" t="s">
        <v>785</v>
      </c>
      <c r="AX449" t="s">
        <v>604</v>
      </c>
    </row>
    <row r="450" spans="1:50" x14ac:dyDescent="0.25">
      <c r="A450" t="str">
        <f t="shared" si="60"/>
        <v>1.1-00-2411_24649031_2452310</v>
      </c>
      <c r="B450" t="s">
        <v>148</v>
      </c>
      <c r="C450" t="s">
        <v>149</v>
      </c>
      <c r="D450" t="s">
        <v>92</v>
      </c>
      <c r="E450" t="s">
        <v>908</v>
      </c>
      <c r="F450" t="s">
        <v>918</v>
      </c>
      <c r="G450" t="s">
        <v>93</v>
      </c>
      <c r="H450" t="s">
        <v>51</v>
      </c>
      <c r="I450" t="s">
        <v>52</v>
      </c>
      <c r="J450" t="s">
        <v>94</v>
      </c>
      <c r="K450" t="s">
        <v>95</v>
      </c>
      <c r="L450">
        <v>6</v>
      </c>
      <c r="M450" t="s">
        <v>40</v>
      </c>
      <c r="N450">
        <v>49</v>
      </c>
      <c r="O450" t="s">
        <v>236</v>
      </c>
      <c r="P450" t="s">
        <v>97</v>
      </c>
      <c r="Q450" t="s">
        <v>98</v>
      </c>
      <c r="R450" s="17" t="s">
        <v>901</v>
      </c>
      <c r="S450">
        <v>5000</v>
      </c>
      <c r="T450" t="s">
        <v>99</v>
      </c>
      <c r="U450">
        <v>5231</v>
      </c>
      <c r="V450" t="s">
        <v>249</v>
      </c>
      <c r="W450">
        <v>0</v>
      </c>
      <c r="X450" t="s">
        <v>46</v>
      </c>
      <c r="Y450" s="1">
        <v>305700</v>
      </c>
      <c r="Z450" s="1">
        <v>147400</v>
      </c>
      <c r="AA450" s="1">
        <v>1269.28</v>
      </c>
      <c r="AB450" s="1">
        <v>1269.28</v>
      </c>
      <c r="AC450" s="1">
        <v>0</v>
      </c>
      <c r="AD450" s="1">
        <v>0</v>
      </c>
      <c r="AE450" s="1">
        <v>0</v>
      </c>
      <c r="AF450" s="32">
        <f t="shared" si="69"/>
        <v>304430.71999999997</v>
      </c>
      <c r="AG450" s="1">
        <v>0</v>
      </c>
      <c r="AH450" s="1">
        <v>0</v>
      </c>
      <c r="AI450" s="1">
        <v>0</v>
      </c>
      <c r="AJ450" s="1">
        <v>12000</v>
      </c>
      <c r="AK450" s="1">
        <v>-12000</v>
      </c>
      <c r="AL450" s="1">
        <v>147400</v>
      </c>
      <c r="AM450" s="1">
        <f t="shared" si="70"/>
        <v>-158300</v>
      </c>
      <c r="AN450" s="1"/>
      <c r="AO450" s="1">
        <v>0</v>
      </c>
      <c r="AP450" s="1"/>
      <c r="AQ450" s="1">
        <v>30000</v>
      </c>
      <c r="AR450" s="1">
        <f t="shared" si="61"/>
        <v>30000</v>
      </c>
      <c r="AS450" s="1">
        <f t="shared" si="68"/>
        <v>335700</v>
      </c>
      <c r="AT450" s="39">
        <f t="shared" si="62"/>
        <v>334430.71999999997</v>
      </c>
      <c r="AU450" s="39"/>
      <c r="AV450" s="39">
        <f t="shared" si="63"/>
        <v>335700</v>
      </c>
      <c r="AW450" s="8" t="s">
        <v>786</v>
      </c>
      <c r="AX450" t="s">
        <v>604</v>
      </c>
    </row>
    <row r="451" spans="1:50" x14ac:dyDescent="0.25">
      <c r="A451" t="str">
        <f t="shared" ref="A451:A516" si="71">CONCATENATE(B451,J451,L451,N451,P451,U451,W451)</f>
        <v>1.1-00-2407_24339024_2453110</v>
      </c>
      <c r="B451" t="s">
        <v>148</v>
      </c>
      <c r="C451" t="s">
        <v>149</v>
      </c>
      <c r="D451" t="s">
        <v>254</v>
      </c>
      <c r="E451" t="s">
        <v>907</v>
      </c>
      <c r="F451" t="s">
        <v>913</v>
      </c>
      <c r="G451" t="s">
        <v>255</v>
      </c>
      <c r="H451" t="s">
        <v>51</v>
      </c>
      <c r="I451" t="s">
        <v>52</v>
      </c>
      <c r="J451" t="s">
        <v>103</v>
      </c>
      <c r="K451" t="s">
        <v>104</v>
      </c>
      <c r="L451">
        <v>3</v>
      </c>
      <c r="M451" t="s">
        <v>87</v>
      </c>
      <c r="N451">
        <v>39</v>
      </c>
      <c r="O451" t="s">
        <v>256</v>
      </c>
      <c r="P451" t="s">
        <v>257</v>
      </c>
      <c r="Q451" t="s">
        <v>258</v>
      </c>
      <c r="R451" s="17" t="s">
        <v>901</v>
      </c>
      <c r="S451">
        <v>5000</v>
      </c>
      <c r="T451" t="s">
        <v>99</v>
      </c>
      <c r="U451">
        <v>5311</v>
      </c>
      <c r="V451" t="s">
        <v>183</v>
      </c>
      <c r="W451">
        <v>0</v>
      </c>
      <c r="X451" t="s">
        <v>46</v>
      </c>
      <c r="Y451" s="1">
        <v>3966039</v>
      </c>
      <c r="Z451" s="1">
        <v>2000000</v>
      </c>
      <c r="AA451" s="1">
        <v>1867531.56</v>
      </c>
      <c r="AB451" s="1">
        <v>1867531.56</v>
      </c>
      <c r="AC451" s="1">
        <v>1867531.56</v>
      </c>
      <c r="AD451" s="1">
        <v>1693158.04</v>
      </c>
      <c r="AE451" s="1">
        <v>1693158.04</v>
      </c>
      <c r="AF451" s="32">
        <f t="shared" si="69"/>
        <v>2098507.44</v>
      </c>
      <c r="AG451" s="1">
        <v>0</v>
      </c>
      <c r="AH451" s="1">
        <v>1966039</v>
      </c>
      <c r="AI451" s="1">
        <v>0</v>
      </c>
      <c r="AJ451" s="1">
        <v>0</v>
      </c>
      <c r="AK451" s="1">
        <v>1966039</v>
      </c>
      <c r="AL451" s="1">
        <v>3966039</v>
      </c>
      <c r="AM451" s="1">
        <f t="shared" si="70"/>
        <v>0</v>
      </c>
      <c r="AN451" s="1"/>
      <c r="AO451" s="1">
        <v>0</v>
      </c>
      <c r="AP451" s="1"/>
      <c r="AQ451" s="1"/>
      <c r="AR451" s="1">
        <f t="shared" ref="AR451:AR516" si="72">AO451+AP451+AQ451</f>
        <v>0</v>
      </c>
      <c r="AS451" s="1">
        <f t="shared" si="68"/>
        <v>3966039</v>
      </c>
      <c r="AT451" s="39">
        <f t="shared" ref="AT451:AT516" si="73">AS451-AA451</f>
        <v>2098507.44</v>
      </c>
      <c r="AU451" s="39"/>
      <c r="AV451" s="39">
        <f t="shared" ref="AV451:AV514" si="74">AS451+AU451</f>
        <v>3966039</v>
      </c>
      <c r="AW451" s="8" t="s">
        <v>787</v>
      </c>
      <c r="AX451" t="s">
        <v>604</v>
      </c>
    </row>
    <row r="452" spans="1:50" x14ac:dyDescent="0.25">
      <c r="A452" t="str">
        <f t="shared" si="71"/>
        <v>1.1-00-2409_24842026_2453110</v>
      </c>
      <c r="B452" t="s">
        <v>148</v>
      </c>
      <c r="C452" t="s">
        <v>149</v>
      </c>
      <c r="D452" t="s">
        <v>150</v>
      </c>
      <c r="E452" t="s">
        <v>908</v>
      </c>
      <c r="F452" t="s">
        <v>917</v>
      </c>
      <c r="G452" t="s">
        <v>151</v>
      </c>
      <c r="H452" t="s">
        <v>51</v>
      </c>
      <c r="I452" t="s">
        <v>52</v>
      </c>
      <c r="J452" t="s">
        <v>154</v>
      </c>
      <c r="K452" t="s">
        <v>155</v>
      </c>
      <c r="L452">
        <v>8</v>
      </c>
      <c r="M452" t="s">
        <v>156</v>
      </c>
      <c r="N452">
        <v>42</v>
      </c>
      <c r="O452" t="s">
        <v>162</v>
      </c>
      <c r="P452" t="s">
        <v>163</v>
      </c>
      <c r="Q452" t="s">
        <v>164</v>
      </c>
      <c r="R452" s="17" t="s">
        <v>901</v>
      </c>
      <c r="S452">
        <v>5000</v>
      </c>
      <c r="T452" t="s">
        <v>99</v>
      </c>
      <c r="U452">
        <v>5311</v>
      </c>
      <c r="V452" t="s">
        <v>183</v>
      </c>
      <c r="W452">
        <v>0</v>
      </c>
      <c r="X452" t="s">
        <v>46</v>
      </c>
      <c r="Y452" s="1">
        <v>250000</v>
      </c>
      <c r="Z452" s="1">
        <v>250000</v>
      </c>
      <c r="AA452" s="1">
        <v>115574.8</v>
      </c>
      <c r="AB452" s="1">
        <v>115574.8</v>
      </c>
      <c r="AC452" s="1">
        <v>115574.8</v>
      </c>
      <c r="AD452" s="1">
        <v>0</v>
      </c>
      <c r="AE452" s="1">
        <v>0</v>
      </c>
      <c r="AF452" s="32">
        <f t="shared" si="69"/>
        <v>134425.20000000001</v>
      </c>
      <c r="AG452" s="1">
        <v>0</v>
      </c>
      <c r="AH452" s="1">
        <v>0</v>
      </c>
      <c r="AI452" s="1">
        <v>0</v>
      </c>
      <c r="AJ452" s="1">
        <v>0</v>
      </c>
      <c r="AK452" s="1">
        <v>0</v>
      </c>
      <c r="AL452" s="1">
        <v>250000</v>
      </c>
      <c r="AM452" s="1">
        <f t="shared" si="70"/>
        <v>0</v>
      </c>
      <c r="AN452" s="1"/>
      <c r="AO452" s="1">
        <v>0</v>
      </c>
      <c r="AP452" s="1"/>
      <c r="AQ452" s="1"/>
      <c r="AR452" s="1">
        <f t="shared" si="72"/>
        <v>0</v>
      </c>
      <c r="AS452" s="1">
        <f t="shared" si="68"/>
        <v>250000</v>
      </c>
      <c r="AT452" s="39">
        <f t="shared" si="73"/>
        <v>134425.20000000001</v>
      </c>
      <c r="AU452" s="39"/>
      <c r="AV452" s="39">
        <f t="shared" si="74"/>
        <v>250000</v>
      </c>
      <c r="AW452" s="8" t="s">
        <v>788</v>
      </c>
      <c r="AX452" t="s">
        <v>604</v>
      </c>
    </row>
    <row r="453" spans="1:50" x14ac:dyDescent="0.25">
      <c r="A453" t="str">
        <f t="shared" si="71"/>
        <v>1.1-00-2417_24456037_2453110</v>
      </c>
      <c r="B453" t="s">
        <v>148</v>
      </c>
      <c r="C453" t="s">
        <v>149</v>
      </c>
      <c r="D453" t="s">
        <v>414</v>
      </c>
      <c r="E453" t="s">
        <v>907</v>
      </c>
      <c r="F453" t="s">
        <v>911</v>
      </c>
      <c r="G453" t="s">
        <v>415</v>
      </c>
      <c r="H453" t="s">
        <v>111</v>
      </c>
      <c r="I453" t="s">
        <v>112</v>
      </c>
      <c r="J453" t="s">
        <v>416</v>
      </c>
      <c r="K453" t="s">
        <v>417</v>
      </c>
      <c r="L453">
        <v>4</v>
      </c>
      <c r="M453" t="s">
        <v>291</v>
      </c>
      <c r="N453">
        <v>56</v>
      </c>
      <c r="O453" t="s">
        <v>418</v>
      </c>
      <c r="P453" t="s">
        <v>419</v>
      </c>
      <c r="Q453" t="s">
        <v>420</v>
      </c>
      <c r="R453" s="17" t="s">
        <v>901</v>
      </c>
      <c r="S453">
        <v>5000</v>
      </c>
      <c r="T453" t="s">
        <v>99</v>
      </c>
      <c r="U453">
        <v>5311</v>
      </c>
      <c r="V453" t="s">
        <v>183</v>
      </c>
      <c r="W453">
        <v>0</v>
      </c>
      <c r="X453" t="s">
        <v>46</v>
      </c>
      <c r="Y453" s="1">
        <v>227000</v>
      </c>
      <c r="Z453" s="1">
        <v>200000</v>
      </c>
      <c r="AA453" s="1">
        <v>224576</v>
      </c>
      <c r="AB453" s="1">
        <v>224576</v>
      </c>
      <c r="AC453" s="1">
        <v>224576</v>
      </c>
      <c r="AD453" s="1">
        <v>0</v>
      </c>
      <c r="AE453" s="1">
        <v>0</v>
      </c>
      <c r="AF453" s="32">
        <f t="shared" si="69"/>
        <v>2424</v>
      </c>
      <c r="AG453" s="1">
        <v>0</v>
      </c>
      <c r="AH453" s="1">
        <v>27000</v>
      </c>
      <c r="AI453" s="1">
        <v>0</v>
      </c>
      <c r="AJ453" s="1">
        <v>0</v>
      </c>
      <c r="AK453" s="1">
        <v>27000</v>
      </c>
      <c r="AL453" s="1">
        <v>200000</v>
      </c>
      <c r="AM453" s="1">
        <f t="shared" si="70"/>
        <v>-27000</v>
      </c>
      <c r="AN453" s="1"/>
      <c r="AO453" s="1">
        <v>0</v>
      </c>
      <c r="AP453" s="1"/>
      <c r="AQ453" s="1"/>
      <c r="AR453" s="1">
        <f t="shared" si="72"/>
        <v>0</v>
      </c>
      <c r="AS453" s="1">
        <f t="shared" si="68"/>
        <v>227000</v>
      </c>
      <c r="AT453" s="39">
        <f t="shared" si="73"/>
        <v>2424</v>
      </c>
      <c r="AU453" s="39"/>
      <c r="AV453" s="39">
        <f t="shared" si="74"/>
        <v>227000</v>
      </c>
      <c r="AW453" s="8" t="s">
        <v>789</v>
      </c>
      <c r="AX453" t="s">
        <v>604</v>
      </c>
    </row>
    <row r="454" spans="1:50" x14ac:dyDescent="0.25">
      <c r="A454" t="str">
        <f t="shared" si="71"/>
        <v>1.1-00-2407_24339024_2453210</v>
      </c>
      <c r="B454" t="s">
        <v>148</v>
      </c>
      <c r="C454" t="s">
        <v>149</v>
      </c>
      <c r="D454" t="s">
        <v>254</v>
      </c>
      <c r="E454" t="s">
        <v>907</v>
      </c>
      <c r="F454" t="s">
        <v>913</v>
      </c>
      <c r="G454" t="s">
        <v>255</v>
      </c>
      <c r="H454" t="s">
        <v>51</v>
      </c>
      <c r="I454" t="s">
        <v>52</v>
      </c>
      <c r="J454" t="s">
        <v>103</v>
      </c>
      <c r="K454" t="s">
        <v>104</v>
      </c>
      <c r="L454">
        <v>3</v>
      </c>
      <c r="M454" t="s">
        <v>87</v>
      </c>
      <c r="N454">
        <v>39</v>
      </c>
      <c r="O454" t="s">
        <v>256</v>
      </c>
      <c r="P454" t="s">
        <v>257</v>
      </c>
      <c r="Q454" t="s">
        <v>258</v>
      </c>
      <c r="R454" s="17" t="s">
        <v>901</v>
      </c>
      <c r="S454">
        <v>5000</v>
      </c>
      <c r="T454" t="s">
        <v>99</v>
      </c>
      <c r="U454">
        <v>5321</v>
      </c>
      <c r="V454" t="s">
        <v>262</v>
      </c>
      <c r="W454">
        <v>0</v>
      </c>
      <c r="X454" t="s">
        <v>46</v>
      </c>
      <c r="Y454" s="1">
        <v>1005112</v>
      </c>
      <c r="Z454" s="1">
        <v>1005112</v>
      </c>
      <c r="AA454" s="1">
        <v>866814.64</v>
      </c>
      <c r="AB454" s="1">
        <v>259740.24</v>
      </c>
      <c r="AC454" s="1">
        <v>0</v>
      </c>
      <c r="AD454" s="1">
        <v>0</v>
      </c>
      <c r="AE454" s="1">
        <v>0</v>
      </c>
      <c r="AF454" s="32">
        <f t="shared" si="69"/>
        <v>138297.35999999999</v>
      </c>
      <c r="AG454" s="1">
        <v>0</v>
      </c>
      <c r="AH454" s="1">
        <v>0</v>
      </c>
      <c r="AI454" s="1">
        <v>0</v>
      </c>
      <c r="AJ454" s="1">
        <v>0</v>
      </c>
      <c r="AK454" s="1">
        <v>0</v>
      </c>
      <c r="AL454" s="1">
        <v>1005112</v>
      </c>
      <c r="AM454" s="1">
        <f t="shared" si="70"/>
        <v>0</v>
      </c>
      <c r="AN454" s="1"/>
      <c r="AO454" s="1">
        <v>0</v>
      </c>
      <c r="AP454" s="1"/>
      <c r="AQ454" s="1"/>
      <c r="AR454" s="1">
        <f t="shared" si="72"/>
        <v>0</v>
      </c>
      <c r="AS454" s="1">
        <f t="shared" si="68"/>
        <v>1005112</v>
      </c>
      <c r="AT454" s="39">
        <f t="shared" si="73"/>
        <v>138297.35999999999</v>
      </c>
      <c r="AU454" s="39"/>
      <c r="AV454" s="39">
        <f t="shared" si="74"/>
        <v>1005112</v>
      </c>
      <c r="AW454" s="8" t="s">
        <v>790</v>
      </c>
      <c r="AX454" t="s">
        <v>604</v>
      </c>
    </row>
    <row r="455" spans="1:50" x14ac:dyDescent="0.25">
      <c r="A455" t="str">
        <f t="shared" si="71"/>
        <v>1.1-00-2417_24456037_2453210</v>
      </c>
      <c r="B455" t="s">
        <v>148</v>
      </c>
      <c r="C455" t="s">
        <v>149</v>
      </c>
      <c r="D455" t="s">
        <v>414</v>
      </c>
      <c r="E455" t="s">
        <v>907</v>
      </c>
      <c r="F455" t="s">
        <v>911</v>
      </c>
      <c r="G455" t="s">
        <v>415</v>
      </c>
      <c r="H455" t="s">
        <v>111</v>
      </c>
      <c r="I455" t="s">
        <v>112</v>
      </c>
      <c r="J455" t="s">
        <v>416</v>
      </c>
      <c r="K455" t="s">
        <v>417</v>
      </c>
      <c r="L455">
        <v>4</v>
      </c>
      <c r="M455" t="s">
        <v>291</v>
      </c>
      <c r="N455">
        <v>56</v>
      </c>
      <c r="O455" t="s">
        <v>418</v>
      </c>
      <c r="P455" t="s">
        <v>419</v>
      </c>
      <c r="Q455" t="s">
        <v>420</v>
      </c>
      <c r="R455" s="17" t="s">
        <v>901</v>
      </c>
      <c r="S455">
        <v>5000</v>
      </c>
      <c r="T455" t="s">
        <v>99</v>
      </c>
      <c r="U455">
        <v>5321</v>
      </c>
      <c r="V455" t="s">
        <v>262</v>
      </c>
      <c r="W455">
        <v>0</v>
      </c>
      <c r="X455" t="s">
        <v>46</v>
      </c>
      <c r="Y455" s="1">
        <v>55000</v>
      </c>
      <c r="Z455" s="1">
        <v>100000</v>
      </c>
      <c r="AA455" s="1">
        <v>43420.77</v>
      </c>
      <c r="AB455" s="1">
        <v>16262.85</v>
      </c>
      <c r="AC455" s="1">
        <v>0</v>
      </c>
      <c r="AD455" s="1">
        <v>0</v>
      </c>
      <c r="AE455" s="1">
        <v>0</v>
      </c>
      <c r="AF455" s="32">
        <f t="shared" si="69"/>
        <v>11579.230000000003</v>
      </c>
      <c r="AG455" s="1">
        <v>0</v>
      </c>
      <c r="AH455" s="1">
        <v>0</v>
      </c>
      <c r="AI455" s="1">
        <v>0</v>
      </c>
      <c r="AJ455" s="1">
        <v>45000</v>
      </c>
      <c r="AK455" s="1">
        <v>-45000</v>
      </c>
      <c r="AL455" s="1">
        <v>100000</v>
      </c>
      <c r="AM455" s="1">
        <f t="shared" si="70"/>
        <v>45000</v>
      </c>
      <c r="AN455" s="1"/>
      <c r="AO455" s="1">
        <v>0</v>
      </c>
      <c r="AP455" s="1"/>
      <c r="AQ455" s="1"/>
      <c r="AR455" s="1">
        <f t="shared" si="72"/>
        <v>0</v>
      </c>
      <c r="AS455" s="1">
        <f t="shared" si="68"/>
        <v>55000</v>
      </c>
      <c r="AT455" s="39">
        <f t="shared" si="73"/>
        <v>11579.230000000003</v>
      </c>
      <c r="AU455" s="39"/>
      <c r="AV455" s="39">
        <f t="shared" si="74"/>
        <v>55000</v>
      </c>
      <c r="AW455" s="8" t="s">
        <v>791</v>
      </c>
      <c r="AX455" t="s">
        <v>604</v>
      </c>
    </row>
    <row r="456" spans="1:50" x14ac:dyDescent="0.25">
      <c r="A456" t="str">
        <f t="shared" si="71"/>
        <v>2.6-05-2405_24621015_2454110</v>
      </c>
      <c r="B456" t="s">
        <v>865</v>
      </c>
      <c r="C456" t="s">
        <v>866</v>
      </c>
      <c r="D456" t="s">
        <v>34</v>
      </c>
      <c r="E456" t="s">
        <v>906</v>
      </c>
      <c r="F456" t="s">
        <v>909</v>
      </c>
      <c r="G456" t="s">
        <v>35</v>
      </c>
      <c r="H456" t="s">
        <v>51</v>
      </c>
      <c r="I456" t="s">
        <v>52</v>
      </c>
      <c r="J456" t="s">
        <v>53</v>
      </c>
      <c r="K456" t="s">
        <v>54</v>
      </c>
      <c r="L456">
        <v>6</v>
      </c>
      <c r="M456" t="s">
        <v>40</v>
      </c>
      <c r="N456">
        <v>21</v>
      </c>
      <c r="O456" t="s">
        <v>55</v>
      </c>
      <c r="P456" t="s">
        <v>56</v>
      </c>
      <c r="Q456" t="s">
        <v>57</v>
      </c>
      <c r="R456" s="17" t="s">
        <v>901</v>
      </c>
      <c r="S456">
        <v>5000</v>
      </c>
      <c r="T456" t="s">
        <v>99</v>
      </c>
      <c r="U456">
        <v>5411</v>
      </c>
      <c r="V456" t="s">
        <v>867</v>
      </c>
      <c r="W456">
        <v>0</v>
      </c>
      <c r="X456" t="s">
        <v>46</v>
      </c>
      <c r="Y456" s="1">
        <v>0</v>
      </c>
      <c r="Z456" s="1">
        <v>0</v>
      </c>
      <c r="AA456" s="1">
        <v>454720</v>
      </c>
      <c r="AB456" s="1">
        <v>0</v>
      </c>
      <c r="AC456" s="1">
        <v>0</v>
      </c>
      <c r="AD456" s="1">
        <v>0</v>
      </c>
      <c r="AE456" s="1">
        <v>0</v>
      </c>
      <c r="AF456" s="32">
        <f t="shared" si="69"/>
        <v>-454720</v>
      </c>
      <c r="AG456" s="1">
        <v>0</v>
      </c>
      <c r="AH456" s="1">
        <v>0</v>
      </c>
      <c r="AI456" s="1">
        <v>0</v>
      </c>
      <c r="AJ456" s="1">
        <v>0</v>
      </c>
      <c r="AK456" s="1">
        <v>0</v>
      </c>
      <c r="AL456" s="1">
        <v>0</v>
      </c>
      <c r="AM456" s="1">
        <f t="shared" si="70"/>
        <v>0</v>
      </c>
      <c r="AN456" s="1"/>
      <c r="AO456" s="1">
        <v>0</v>
      </c>
      <c r="AP456" s="1">
        <v>550000</v>
      </c>
      <c r="AQ456" s="1">
        <v>1600000</v>
      </c>
      <c r="AR456" s="1">
        <f t="shared" si="72"/>
        <v>2150000</v>
      </c>
      <c r="AS456" s="1">
        <f t="shared" si="68"/>
        <v>2150000</v>
      </c>
      <c r="AT456" s="39">
        <f t="shared" si="73"/>
        <v>1695280</v>
      </c>
      <c r="AU456" s="39"/>
      <c r="AV456" s="39">
        <f t="shared" si="74"/>
        <v>2150000</v>
      </c>
      <c r="AW456" s="8" t="s">
        <v>604</v>
      </c>
      <c r="AX456" t="s">
        <v>604</v>
      </c>
    </row>
    <row r="457" spans="1:50" x14ac:dyDescent="0.25">
      <c r="A457" t="str">
        <f t="shared" si="71"/>
        <v>1.1-00-2409_24842026_2454510</v>
      </c>
      <c r="B457" t="s">
        <v>148</v>
      </c>
      <c r="C457" t="s">
        <v>149</v>
      </c>
      <c r="D457" t="s">
        <v>150</v>
      </c>
      <c r="E457" t="s">
        <v>908</v>
      </c>
      <c r="F457" t="s">
        <v>917</v>
      </c>
      <c r="G457" t="s">
        <v>151</v>
      </c>
      <c r="H457" t="s">
        <v>51</v>
      </c>
      <c r="I457" t="s">
        <v>52</v>
      </c>
      <c r="J457" t="s">
        <v>154</v>
      </c>
      <c r="K457" t="s">
        <v>155</v>
      </c>
      <c r="L457">
        <v>8</v>
      </c>
      <c r="M457" t="s">
        <v>156</v>
      </c>
      <c r="N457">
        <v>42</v>
      </c>
      <c r="O457" t="s">
        <v>162</v>
      </c>
      <c r="P457" t="s">
        <v>163</v>
      </c>
      <c r="Q457" t="s">
        <v>164</v>
      </c>
      <c r="R457" s="17" t="s">
        <v>901</v>
      </c>
      <c r="S457">
        <v>5000</v>
      </c>
      <c r="T457" t="s">
        <v>99</v>
      </c>
      <c r="U457">
        <v>5451</v>
      </c>
      <c r="V457" t="s">
        <v>184</v>
      </c>
      <c r="W457">
        <v>0</v>
      </c>
      <c r="X457" t="s">
        <v>46</v>
      </c>
      <c r="Y457" s="1">
        <v>0</v>
      </c>
      <c r="Z457" s="1">
        <v>120000</v>
      </c>
      <c r="AA457" s="1">
        <v>0</v>
      </c>
      <c r="AB457" s="1">
        <v>0</v>
      </c>
      <c r="AC457" s="1">
        <v>0</v>
      </c>
      <c r="AD457" s="1">
        <v>0</v>
      </c>
      <c r="AE457" s="1">
        <v>0</v>
      </c>
      <c r="AF457" s="32">
        <f t="shared" si="69"/>
        <v>0</v>
      </c>
      <c r="AG457" s="1">
        <v>0</v>
      </c>
      <c r="AH457" s="1">
        <v>0</v>
      </c>
      <c r="AI457" s="1">
        <v>0</v>
      </c>
      <c r="AJ457" s="1">
        <v>120000</v>
      </c>
      <c r="AK457" s="1">
        <v>-120000</v>
      </c>
      <c r="AL457" s="1">
        <v>120000</v>
      </c>
      <c r="AM457" s="1">
        <f t="shared" si="70"/>
        <v>120000</v>
      </c>
      <c r="AN457" s="1"/>
      <c r="AO457" s="1">
        <v>0</v>
      </c>
      <c r="AP457" s="1"/>
      <c r="AQ457" s="1"/>
      <c r="AR457" s="1">
        <f t="shared" si="72"/>
        <v>0</v>
      </c>
      <c r="AS457" s="1">
        <f t="shared" si="68"/>
        <v>0</v>
      </c>
      <c r="AT457" s="39">
        <f t="shared" si="73"/>
        <v>0</v>
      </c>
      <c r="AU457" s="39"/>
      <c r="AV457" s="39">
        <f t="shared" si="74"/>
        <v>0</v>
      </c>
      <c r="AW457" s="8" t="s">
        <v>604</v>
      </c>
      <c r="AX457" t="s">
        <v>604</v>
      </c>
    </row>
    <row r="458" spans="1:50" x14ac:dyDescent="0.25">
      <c r="A458" t="str">
        <f t="shared" si="71"/>
        <v>1.1-00-2407_24333019_2456110</v>
      </c>
      <c r="B458" t="s">
        <v>148</v>
      </c>
      <c r="C458" t="s">
        <v>149</v>
      </c>
      <c r="D458" t="s">
        <v>34</v>
      </c>
      <c r="E458" t="s">
        <v>906</v>
      </c>
      <c r="F458" t="s">
        <v>909</v>
      </c>
      <c r="G458" t="s">
        <v>35</v>
      </c>
      <c r="H458" t="s">
        <v>51</v>
      </c>
      <c r="I458" t="s">
        <v>52</v>
      </c>
      <c r="J458" t="s">
        <v>103</v>
      </c>
      <c r="K458" t="s">
        <v>104</v>
      </c>
      <c r="L458">
        <v>3</v>
      </c>
      <c r="M458" t="s">
        <v>87</v>
      </c>
      <c r="N458">
        <v>33</v>
      </c>
      <c r="O458" t="s">
        <v>394</v>
      </c>
      <c r="P458" t="s">
        <v>395</v>
      </c>
      <c r="Q458" t="s">
        <v>396</v>
      </c>
      <c r="R458" s="17" t="s">
        <v>901</v>
      </c>
      <c r="S458">
        <v>5000</v>
      </c>
      <c r="T458" t="s">
        <v>99</v>
      </c>
      <c r="U458">
        <v>5611</v>
      </c>
      <c r="V458" t="s">
        <v>223</v>
      </c>
      <c r="W458">
        <v>0</v>
      </c>
      <c r="X458" t="s">
        <v>46</v>
      </c>
      <c r="Y458" s="1">
        <v>79584.960000000006</v>
      </c>
      <c r="Z458" s="1">
        <v>70064.399999999994</v>
      </c>
      <c r="AA458" s="1">
        <v>34442.42</v>
      </c>
      <c r="AB458" s="1">
        <v>34442.42</v>
      </c>
      <c r="AC458" s="1">
        <v>34442.42</v>
      </c>
      <c r="AD458" s="1">
        <v>28728.91</v>
      </c>
      <c r="AE458" s="1">
        <v>28728.91</v>
      </c>
      <c r="AF458" s="32">
        <f t="shared" si="69"/>
        <v>45142.540000000008</v>
      </c>
      <c r="AG458" s="1">
        <v>0</v>
      </c>
      <c r="AH458" s="1">
        <v>34260.28</v>
      </c>
      <c r="AI458" s="1">
        <v>0</v>
      </c>
      <c r="AJ458" s="1">
        <v>24739.72</v>
      </c>
      <c r="AK458" s="1">
        <v>9520.56</v>
      </c>
      <c r="AL458" s="1">
        <v>70064.399999999994</v>
      </c>
      <c r="AM458" s="1">
        <f t="shared" si="70"/>
        <v>-9520.5600000000122</v>
      </c>
      <c r="AN458" s="1"/>
      <c r="AO458" s="1">
        <v>0</v>
      </c>
      <c r="AP458" s="1"/>
      <c r="AQ458" s="1">
        <v>-45142.54</v>
      </c>
      <c r="AR458" s="1">
        <f t="shared" si="72"/>
        <v>-45142.54</v>
      </c>
      <c r="AS458" s="1">
        <f t="shared" si="68"/>
        <v>34442.420000000006</v>
      </c>
      <c r="AT458" s="39">
        <f t="shared" si="73"/>
        <v>0</v>
      </c>
      <c r="AU458" s="39"/>
      <c r="AV458" s="39">
        <f t="shared" si="74"/>
        <v>34442.420000000006</v>
      </c>
      <c r="AW458" s="8" t="s">
        <v>792</v>
      </c>
      <c r="AX458" t="s">
        <v>604</v>
      </c>
    </row>
    <row r="459" spans="1:50" x14ac:dyDescent="0.25">
      <c r="A459" t="str">
        <f t="shared" si="71"/>
        <v>1.1-00-2407_24236022_2456110</v>
      </c>
      <c r="B459" t="s">
        <v>148</v>
      </c>
      <c r="C459" t="s">
        <v>149</v>
      </c>
      <c r="D459" t="s">
        <v>188</v>
      </c>
      <c r="E459" t="s">
        <v>907</v>
      </c>
      <c r="F459" t="s">
        <v>912</v>
      </c>
      <c r="G459" t="s">
        <v>189</v>
      </c>
      <c r="H459" t="s">
        <v>51</v>
      </c>
      <c r="I459" t="s">
        <v>52</v>
      </c>
      <c r="J459" t="s">
        <v>103</v>
      </c>
      <c r="K459" t="s">
        <v>104</v>
      </c>
      <c r="L459">
        <v>2</v>
      </c>
      <c r="M459" t="s">
        <v>206</v>
      </c>
      <c r="N459">
        <v>36</v>
      </c>
      <c r="O459" t="s">
        <v>207</v>
      </c>
      <c r="P459" t="s">
        <v>208</v>
      </c>
      <c r="Q459" t="s">
        <v>209</v>
      </c>
      <c r="R459" s="17" t="s">
        <v>901</v>
      </c>
      <c r="S459">
        <v>5000</v>
      </c>
      <c r="T459" t="s">
        <v>99</v>
      </c>
      <c r="U459">
        <v>5611</v>
      </c>
      <c r="V459" t="s">
        <v>223</v>
      </c>
      <c r="W459">
        <v>0</v>
      </c>
      <c r="X459" t="s">
        <v>46</v>
      </c>
      <c r="Y459" s="1">
        <v>128500</v>
      </c>
      <c r="Z459" s="1">
        <v>128500</v>
      </c>
      <c r="AA459" s="1">
        <v>0</v>
      </c>
      <c r="AB459" s="1">
        <v>0</v>
      </c>
      <c r="AC459" s="1">
        <v>0</v>
      </c>
      <c r="AD459" s="1">
        <v>0</v>
      </c>
      <c r="AE459" s="1">
        <v>0</v>
      </c>
      <c r="AF459" s="32">
        <f t="shared" si="69"/>
        <v>128500</v>
      </c>
      <c r="AG459" s="1">
        <v>0</v>
      </c>
      <c r="AH459" s="1">
        <v>0</v>
      </c>
      <c r="AI459" s="1">
        <v>0</v>
      </c>
      <c r="AJ459" s="1">
        <v>0</v>
      </c>
      <c r="AK459" s="1">
        <v>0</v>
      </c>
      <c r="AL459" s="1">
        <v>128500</v>
      </c>
      <c r="AM459" s="1">
        <f t="shared" si="70"/>
        <v>0</v>
      </c>
      <c r="AN459" s="1"/>
      <c r="AO459" s="1">
        <v>0</v>
      </c>
      <c r="AP459" s="1"/>
      <c r="AQ459" s="1"/>
      <c r="AR459" s="1">
        <f t="shared" si="72"/>
        <v>0</v>
      </c>
      <c r="AS459" s="1">
        <f t="shared" si="68"/>
        <v>128500</v>
      </c>
      <c r="AT459" s="39">
        <f t="shared" si="73"/>
        <v>128500</v>
      </c>
      <c r="AU459" s="39"/>
      <c r="AV459" s="39">
        <f t="shared" si="74"/>
        <v>128500</v>
      </c>
      <c r="AW459" s="8" t="s">
        <v>793</v>
      </c>
      <c r="AX459" t="s">
        <v>604</v>
      </c>
    </row>
    <row r="460" spans="1:50" x14ac:dyDescent="0.25">
      <c r="A460" t="str">
        <f t="shared" si="71"/>
        <v>1.1-00-2417_24456037_2456110</v>
      </c>
      <c r="B460" t="s">
        <v>148</v>
      </c>
      <c r="C460" t="s">
        <v>149</v>
      </c>
      <c r="D460" t="s">
        <v>414</v>
      </c>
      <c r="E460" t="s">
        <v>907</v>
      </c>
      <c r="F460" t="s">
        <v>911</v>
      </c>
      <c r="G460" t="s">
        <v>415</v>
      </c>
      <c r="H460" t="s">
        <v>111</v>
      </c>
      <c r="I460" t="s">
        <v>112</v>
      </c>
      <c r="J460" t="s">
        <v>416</v>
      </c>
      <c r="K460" t="s">
        <v>417</v>
      </c>
      <c r="L460">
        <v>4</v>
      </c>
      <c r="M460" t="s">
        <v>291</v>
      </c>
      <c r="N460">
        <v>56</v>
      </c>
      <c r="O460" t="s">
        <v>418</v>
      </c>
      <c r="P460" t="s">
        <v>419</v>
      </c>
      <c r="Q460" t="s">
        <v>420</v>
      </c>
      <c r="R460" s="17" t="s">
        <v>901</v>
      </c>
      <c r="S460">
        <v>5000</v>
      </c>
      <c r="T460" t="s">
        <v>99</v>
      </c>
      <c r="U460">
        <v>5611</v>
      </c>
      <c r="V460" t="s">
        <v>223</v>
      </c>
      <c r="W460">
        <v>0</v>
      </c>
      <c r="X460" t="s">
        <v>46</v>
      </c>
      <c r="Y460" s="1">
        <v>13000</v>
      </c>
      <c r="Z460" s="1">
        <v>0</v>
      </c>
      <c r="AA460" s="1">
        <v>12191.6</v>
      </c>
      <c r="AB460" s="1">
        <v>12191.6</v>
      </c>
      <c r="AC460" s="1">
        <v>0</v>
      </c>
      <c r="AD460" s="1">
        <v>0</v>
      </c>
      <c r="AE460" s="1">
        <v>0</v>
      </c>
      <c r="AF460" s="32">
        <f t="shared" si="69"/>
        <v>808.39999999999964</v>
      </c>
      <c r="AG460" s="1">
        <v>0</v>
      </c>
      <c r="AH460" s="1">
        <v>13000</v>
      </c>
      <c r="AI460" s="1">
        <v>0</v>
      </c>
      <c r="AJ460" s="1">
        <v>0</v>
      </c>
      <c r="AK460" s="1">
        <v>13000</v>
      </c>
      <c r="AL460" s="1">
        <v>0</v>
      </c>
      <c r="AM460" s="1">
        <f t="shared" si="70"/>
        <v>-13000</v>
      </c>
      <c r="AN460" s="1"/>
      <c r="AO460" s="1">
        <v>0</v>
      </c>
      <c r="AP460" s="1"/>
      <c r="AQ460" s="1"/>
      <c r="AR460" s="1">
        <f t="shared" si="72"/>
        <v>0</v>
      </c>
      <c r="AS460" s="1">
        <f t="shared" si="68"/>
        <v>13000</v>
      </c>
      <c r="AT460" s="39">
        <f t="shared" si="73"/>
        <v>808.39999999999964</v>
      </c>
      <c r="AU460" s="39"/>
      <c r="AV460" s="39">
        <f t="shared" si="74"/>
        <v>13000</v>
      </c>
      <c r="AW460" s="8" t="s">
        <v>604</v>
      </c>
      <c r="AX460" t="s">
        <v>604</v>
      </c>
    </row>
    <row r="461" spans="1:50" x14ac:dyDescent="0.25">
      <c r="A461" t="str">
        <f t="shared" si="71"/>
        <v>1.1-00-2407_24339024_2456210</v>
      </c>
      <c r="B461" t="s">
        <v>148</v>
      </c>
      <c r="C461" t="s">
        <v>149</v>
      </c>
      <c r="D461" t="s">
        <v>254</v>
      </c>
      <c r="E461" t="s">
        <v>907</v>
      </c>
      <c r="F461" t="s">
        <v>913</v>
      </c>
      <c r="G461" t="s">
        <v>255</v>
      </c>
      <c r="H461" t="s">
        <v>51</v>
      </c>
      <c r="I461" t="s">
        <v>52</v>
      </c>
      <c r="J461" t="s">
        <v>103</v>
      </c>
      <c r="K461" t="s">
        <v>104</v>
      </c>
      <c r="L461">
        <v>3</v>
      </c>
      <c r="M461" t="s">
        <v>87</v>
      </c>
      <c r="N461">
        <v>39</v>
      </c>
      <c r="O461" t="s">
        <v>256</v>
      </c>
      <c r="P461" t="s">
        <v>257</v>
      </c>
      <c r="Q461" t="s">
        <v>258</v>
      </c>
      <c r="R461" s="17" t="s">
        <v>901</v>
      </c>
      <c r="S461">
        <v>5000</v>
      </c>
      <c r="T461" t="s">
        <v>99</v>
      </c>
      <c r="U461">
        <v>5621</v>
      </c>
      <c r="V461" t="s">
        <v>263</v>
      </c>
      <c r="W461">
        <v>0</v>
      </c>
      <c r="X461" t="s">
        <v>46</v>
      </c>
      <c r="Y461" s="1">
        <v>40000</v>
      </c>
      <c r="Z461" s="1">
        <v>90000</v>
      </c>
      <c r="AA461" s="1">
        <v>0</v>
      </c>
      <c r="AB461" s="1">
        <v>0</v>
      </c>
      <c r="AC461" s="1">
        <v>0</v>
      </c>
      <c r="AD461" s="1">
        <v>0</v>
      </c>
      <c r="AE461" s="1">
        <v>0</v>
      </c>
      <c r="AF461" s="32">
        <f t="shared" si="69"/>
        <v>40000</v>
      </c>
      <c r="AG461" s="1">
        <v>0</v>
      </c>
      <c r="AH461" s="1">
        <v>0</v>
      </c>
      <c r="AI461" s="1">
        <v>0</v>
      </c>
      <c r="AJ461" s="1">
        <v>0</v>
      </c>
      <c r="AK461" s="1">
        <v>0</v>
      </c>
      <c r="AL461" s="1">
        <v>90000</v>
      </c>
      <c r="AM461" s="1">
        <f t="shared" si="70"/>
        <v>50000</v>
      </c>
      <c r="AN461" s="1"/>
      <c r="AO461" s="1">
        <v>0</v>
      </c>
      <c r="AP461" s="1"/>
      <c r="AQ461" s="1"/>
      <c r="AR461" s="1">
        <f t="shared" si="72"/>
        <v>0</v>
      </c>
      <c r="AS461" s="1">
        <f t="shared" si="68"/>
        <v>40000</v>
      </c>
      <c r="AT461" s="39">
        <f t="shared" si="73"/>
        <v>40000</v>
      </c>
      <c r="AU461" s="39"/>
      <c r="AV461" s="39">
        <f t="shared" si="74"/>
        <v>40000</v>
      </c>
      <c r="AW461" s="8" t="s">
        <v>794</v>
      </c>
      <c r="AX461" t="s">
        <v>604</v>
      </c>
    </row>
    <row r="462" spans="1:50" x14ac:dyDescent="0.25">
      <c r="A462" t="str">
        <f t="shared" si="71"/>
        <v>1.1-00-2417_24456037_2456210</v>
      </c>
      <c r="B462" t="s">
        <v>148</v>
      </c>
      <c r="C462" t="s">
        <v>149</v>
      </c>
      <c r="D462" t="s">
        <v>414</v>
      </c>
      <c r="E462" t="s">
        <v>907</v>
      </c>
      <c r="F462" t="s">
        <v>911</v>
      </c>
      <c r="G462" t="s">
        <v>415</v>
      </c>
      <c r="H462" t="s">
        <v>111</v>
      </c>
      <c r="I462" t="s">
        <v>112</v>
      </c>
      <c r="J462" t="s">
        <v>416</v>
      </c>
      <c r="K462" t="s">
        <v>417</v>
      </c>
      <c r="L462">
        <v>4</v>
      </c>
      <c r="M462" t="s">
        <v>291</v>
      </c>
      <c r="N462">
        <v>56</v>
      </c>
      <c r="O462" t="s">
        <v>418</v>
      </c>
      <c r="P462" t="s">
        <v>419</v>
      </c>
      <c r="Q462" t="s">
        <v>420</v>
      </c>
      <c r="R462" s="17" t="s">
        <v>901</v>
      </c>
      <c r="S462">
        <v>5000</v>
      </c>
      <c r="T462" t="s">
        <v>99</v>
      </c>
      <c r="U462">
        <v>5621</v>
      </c>
      <c r="V462" t="s">
        <v>263</v>
      </c>
      <c r="W462">
        <v>0</v>
      </c>
      <c r="X462" t="s">
        <v>46</v>
      </c>
      <c r="Y462" s="1">
        <v>5000</v>
      </c>
      <c r="Z462" s="1">
        <v>0</v>
      </c>
      <c r="AA462" s="1">
        <v>25254</v>
      </c>
      <c r="AB462" s="1">
        <v>25254</v>
      </c>
      <c r="AC462" s="1">
        <v>25254</v>
      </c>
      <c r="AD462" s="1">
        <v>0</v>
      </c>
      <c r="AE462" s="1">
        <v>0</v>
      </c>
      <c r="AF462" s="32">
        <f t="shared" si="69"/>
        <v>-20254</v>
      </c>
      <c r="AG462" s="1">
        <v>0</v>
      </c>
      <c r="AH462" s="1">
        <v>5000</v>
      </c>
      <c r="AI462" s="1">
        <v>0</v>
      </c>
      <c r="AJ462" s="1">
        <v>0</v>
      </c>
      <c r="AK462" s="1">
        <v>5000</v>
      </c>
      <c r="AL462" s="1">
        <v>0</v>
      </c>
      <c r="AM462" s="1">
        <f t="shared" si="70"/>
        <v>-5000</v>
      </c>
      <c r="AN462" s="1"/>
      <c r="AO462" s="1">
        <v>0</v>
      </c>
      <c r="AP462" s="1"/>
      <c r="AQ462" s="1">
        <f>17000+7000</f>
        <v>24000</v>
      </c>
      <c r="AR462" s="1">
        <f t="shared" si="72"/>
        <v>24000</v>
      </c>
      <c r="AS462" s="1">
        <f t="shared" si="68"/>
        <v>29000</v>
      </c>
      <c r="AT462" s="39">
        <f t="shared" si="73"/>
        <v>3746</v>
      </c>
      <c r="AU462" s="39"/>
      <c r="AV462" s="39">
        <f t="shared" si="74"/>
        <v>29000</v>
      </c>
      <c r="AW462" s="8" t="s">
        <v>604</v>
      </c>
      <c r="AX462" t="s">
        <v>604</v>
      </c>
    </row>
    <row r="463" spans="1:50" x14ac:dyDescent="0.25">
      <c r="A463" t="str">
        <f t="shared" si="71"/>
        <v>1.1-00-2407_24333019_2456310</v>
      </c>
      <c r="B463" t="s">
        <v>148</v>
      </c>
      <c r="C463" t="s">
        <v>149</v>
      </c>
      <c r="D463" t="s">
        <v>34</v>
      </c>
      <c r="E463" t="s">
        <v>906</v>
      </c>
      <c r="F463" t="s">
        <v>909</v>
      </c>
      <c r="G463" t="s">
        <v>35</v>
      </c>
      <c r="H463" t="s">
        <v>51</v>
      </c>
      <c r="I463" t="s">
        <v>52</v>
      </c>
      <c r="J463" t="s">
        <v>103</v>
      </c>
      <c r="K463" t="s">
        <v>104</v>
      </c>
      <c r="L463">
        <v>3</v>
      </c>
      <c r="M463" t="s">
        <v>87</v>
      </c>
      <c r="N463">
        <v>33</v>
      </c>
      <c r="O463" t="s">
        <v>394</v>
      </c>
      <c r="P463" t="s">
        <v>395</v>
      </c>
      <c r="Q463" t="s">
        <v>396</v>
      </c>
      <c r="R463" s="17" t="s">
        <v>901</v>
      </c>
      <c r="S463">
        <v>5000</v>
      </c>
      <c r="T463" t="s">
        <v>99</v>
      </c>
      <c r="U463">
        <v>5631</v>
      </c>
      <c r="V463" t="s">
        <v>397</v>
      </c>
      <c r="W463">
        <v>0</v>
      </c>
      <c r="X463" t="s">
        <v>46</v>
      </c>
      <c r="Y463" s="1">
        <v>11504.72</v>
      </c>
      <c r="Z463" s="1">
        <v>45765</v>
      </c>
      <c r="AA463" s="1">
        <v>0</v>
      </c>
      <c r="AB463" s="1">
        <v>0</v>
      </c>
      <c r="AC463" s="1">
        <v>0</v>
      </c>
      <c r="AD463" s="1">
        <v>0</v>
      </c>
      <c r="AE463" s="1">
        <v>0</v>
      </c>
      <c r="AF463" s="32">
        <f t="shared" si="69"/>
        <v>11504.72</v>
      </c>
      <c r="AG463" s="1">
        <v>0</v>
      </c>
      <c r="AH463" s="1">
        <v>0</v>
      </c>
      <c r="AI463" s="1">
        <v>0</v>
      </c>
      <c r="AJ463" s="1">
        <v>34260.28</v>
      </c>
      <c r="AK463" s="1">
        <v>-34260.28</v>
      </c>
      <c r="AL463" s="1">
        <v>45765</v>
      </c>
      <c r="AM463" s="1">
        <f t="shared" si="70"/>
        <v>34260.28</v>
      </c>
      <c r="AN463" s="1"/>
      <c r="AO463" s="1">
        <v>0</v>
      </c>
      <c r="AP463" s="1"/>
      <c r="AQ463" s="1">
        <v>-11504.72</v>
      </c>
      <c r="AR463" s="1">
        <f t="shared" si="72"/>
        <v>-11504.72</v>
      </c>
      <c r="AS463" s="1">
        <f t="shared" ref="AS463:AS495" si="75">Y463+AR463</f>
        <v>0</v>
      </c>
      <c r="AT463" s="39">
        <f t="shared" si="73"/>
        <v>0</v>
      </c>
      <c r="AU463" s="39"/>
      <c r="AV463" s="39">
        <f t="shared" si="74"/>
        <v>0</v>
      </c>
      <c r="AW463" s="8" t="s">
        <v>795</v>
      </c>
      <c r="AX463" t="s">
        <v>604</v>
      </c>
    </row>
    <row r="464" spans="1:50" x14ac:dyDescent="0.25">
      <c r="A464" t="str">
        <f t="shared" si="71"/>
        <v>1.1-00-2405_24621015_2456410</v>
      </c>
      <c r="B464" t="s">
        <v>148</v>
      </c>
      <c r="C464" t="s">
        <v>149</v>
      </c>
      <c r="D464" t="s">
        <v>34</v>
      </c>
      <c r="E464" t="s">
        <v>906</v>
      </c>
      <c r="F464" t="s">
        <v>909</v>
      </c>
      <c r="G464" t="s">
        <v>35</v>
      </c>
      <c r="H464" t="s">
        <v>51</v>
      </c>
      <c r="I464" t="s">
        <v>52</v>
      </c>
      <c r="J464" t="s">
        <v>53</v>
      </c>
      <c r="K464" t="s">
        <v>54</v>
      </c>
      <c r="L464">
        <v>6</v>
      </c>
      <c r="M464" t="s">
        <v>40</v>
      </c>
      <c r="N464">
        <v>21</v>
      </c>
      <c r="O464" t="s">
        <v>55</v>
      </c>
      <c r="P464" t="s">
        <v>56</v>
      </c>
      <c r="Q464" t="s">
        <v>57</v>
      </c>
      <c r="R464" s="17" t="s">
        <v>901</v>
      </c>
      <c r="S464">
        <v>5000</v>
      </c>
      <c r="T464" t="s">
        <v>99</v>
      </c>
      <c r="U464">
        <v>5641</v>
      </c>
      <c r="V464" t="s">
        <v>264</v>
      </c>
      <c r="W464">
        <v>0</v>
      </c>
      <c r="X464" t="s">
        <v>46</v>
      </c>
      <c r="Y464" s="1">
        <v>133632.64000000001</v>
      </c>
      <c r="Z464" s="1">
        <v>61745.64</v>
      </c>
      <c r="AA464" s="1">
        <v>123839.98</v>
      </c>
      <c r="AB464" s="1">
        <v>123839.98</v>
      </c>
      <c r="AC464" s="1">
        <v>0</v>
      </c>
      <c r="AD464" s="1">
        <v>0</v>
      </c>
      <c r="AE464" s="1">
        <v>0</v>
      </c>
      <c r="AF464" s="32">
        <f t="shared" si="69"/>
        <v>9792.660000000018</v>
      </c>
      <c r="AG464" s="1">
        <v>0</v>
      </c>
      <c r="AH464" s="1">
        <v>71887</v>
      </c>
      <c r="AI464" s="1">
        <v>0</v>
      </c>
      <c r="AJ464" s="1">
        <v>0</v>
      </c>
      <c r="AK464" s="1">
        <v>71887</v>
      </c>
      <c r="AL464" s="1">
        <v>61745.64</v>
      </c>
      <c r="AM464" s="1">
        <f t="shared" si="70"/>
        <v>-71887.000000000015</v>
      </c>
      <c r="AN464" s="1"/>
      <c r="AO464" s="1">
        <v>0</v>
      </c>
      <c r="AP464" s="1"/>
      <c r="AQ464" s="1"/>
      <c r="AR464" s="1">
        <f t="shared" si="72"/>
        <v>0</v>
      </c>
      <c r="AS464" s="1">
        <f t="shared" si="75"/>
        <v>133632.64000000001</v>
      </c>
      <c r="AT464" s="39">
        <f t="shared" si="73"/>
        <v>9792.660000000018</v>
      </c>
      <c r="AU464" s="39"/>
      <c r="AV464" s="39">
        <f t="shared" si="74"/>
        <v>133632.64000000001</v>
      </c>
      <c r="AW464" s="8" t="s">
        <v>604</v>
      </c>
      <c r="AX464" t="s">
        <v>604</v>
      </c>
    </row>
    <row r="465" spans="1:50" x14ac:dyDescent="0.25">
      <c r="A465" t="str">
        <f t="shared" si="71"/>
        <v>1.1-00-2407_24339024_2456410</v>
      </c>
      <c r="B465" t="s">
        <v>148</v>
      </c>
      <c r="C465" t="s">
        <v>149</v>
      </c>
      <c r="D465" t="s">
        <v>254</v>
      </c>
      <c r="E465" t="s">
        <v>907</v>
      </c>
      <c r="F465" t="s">
        <v>913</v>
      </c>
      <c r="G465" t="s">
        <v>255</v>
      </c>
      <c r="H465" t="s">
        <v>51</v>
      </c>
      <c r="I465" t="s">
        <v>52</v>
      </c>
      <c r="J465" t="s">
        <v>103</v>
      </c>
      <c r="K465" t="s">
        <v>104</v>
      </c>
      <c r="L465">
        <v>3</v>
      </c>
      <c r="M465" t="s">
        <v>87</v>
      </c>
      <c r="N465">
        <v>39</v>
      </c>
      <c r="O465" t="s">
        <v>256</v>
      </c>
      <c r="P465" t="s">
        <v>257</v>
      </c>
      <c r="Q465" t="s">
        <v>258</v>
      </c>
      <c r="R465" s="17" t="s">
        <v>901</v>
      </c>
      <c r="S465">
        <v>5000</v>
      </c>
      <c r="T465" t="s">
        <v>99</v>
      </c>
      <c r="U465">
        <v>5641</v>
      </c>
      <c r="V465" t="s">
        <v>264</v>
      </c>
      <c r="W465">
        <v>0</v>
      </c>
      <c r="X465" t="s">
        <v>46</v>
      </c>
      <c r="Y465" s="1">
        <v>30000</v>
      </c>
      <c r="Z465" s="1">
        <v>400000</v>
      </c>
      <c r="AA465" s="1">
        <v>26448</v>
      </c>
      <c r="AB465" s="1">
        <v>26448</v>
      </c>
      <c r="AC465" s="1">
        <v>8352</v>
      </c>
      <c r="AD465" s="1">
        <v>8352</v>
      </c>
      <c r="AE465" s="1">
        <v>8352</v>
      </c>
      <c r="AF465" s="32">
        <f t="shared" si="69"/>
        <v>3552</v>
      </c>
      <c r="AG465" s="1">
        <v>0</v>
      </c>
      <c r="AH465" s="1">
        <v>0</v>
      </c>
      <c r="AI465" s="1">
        <v>0</v>
      </c>
      <c r="AJ465" s="1">
        <v>0</v>
      </c>
      <c r="AK465" s="1">
        <v>0</v>
      </c>
      <c r="AL465" s="1">
        <v>400000</v>
      </c>
      <c r="AM465" s="1">
        <f t="shared" si="70"/>
        <v>370000</v>
      </c>
      <c r="AN465" s="1"/>
      <c r="AO465" s="1">
        <v>0</v>
      </c>
      <c r="AP465" s="1"/>
      <c r="AQ465" s="1"/>
      <c r="AR465" s="1">
        <f t="shared" si="72"/>
        <v>0</v>
      </c>
      <c r="AS465" s="1">
        <f t="shared" si="75"/>
        <v>30000</v>
      </c>
      <c r="AT465" s="39">
        <f t="shared" si="73"/>
        <v>3552</v>
      </c>
      <c r="AU465" s="39"/>
      <c r="AV465" s="39">
        <f t="shared" si="74"/>
        <v>30000</v>
      </c>
      <c r="AW465" s="8" t="s">
        <v>796</v>
      </c>
      <c r="AX465" t="s">
        <v>604</v>
      </c>
    </row>
    <row r="466" spans="1:50" x14ac:dyDescent="0.25">
      <c r="A466" t="str">
        <f t="shared" si="71"/>
        <v>2.6-05-2411_24649031_2456510</v>
      </c>
      <c r="B466" t="s">
        <v>865</v>
      </c>
      <c r="C466" t="s">
        <v>866</v>
      </c>
      <c r="D466" t="s">
        <v>92</v>
      </c>
      <c r="E466" t="s">
        <v>908</v>
      </c>
      <c r="F466" t="s">
        <v>918</v>
      </c>
      <c r="G466" t="s">
        <v>93</v>
      </c>
      <c r="H466" t="s">
        <v>51</v>
      </c>
      <c r="I466" t="s">
        <v>52</v>
      </c>
      <c r="J466" t="s">
        <v>94</v>
      </c>
      <c r="K466" t="s">
        <v>95</v>
      </c>
      <c r="L466">
        <v>6</v>
      </c>
      <c r="M466" t="s">
        <v>40</v>
      </c>
      <c r="N466">
        <v>49</v>
      </c>
      <c r="O466" t="s">
        <v>236</v>
      </c>
      <c r="P466" t="s">
        <v>97</v>
      </c>
      <c r="Q466" t="s">
        <v>98</v>
      </c>
      <c r="R466" s="17" t="s">
        <v>901</v>
      </c>
      <c r="S466">
        <v>5000</v>
      </c>
      <c r="T466" t="s">
        <v>99</v>
      </c>
      <c r="U466">
        <v>5651</v>
      </c>
      <c r="V466" s="14" t="s">
        <v>204</v>
      </c>
      <c r="W466">
        <v>0</v>
      </c>
      <c r="X466" t="s">
        <v>46</v>
      </c>
      <c r="Y466" s="1">
        <v>0</v>
      </c>
      <c r="Z466" s="1">
        <v>0</v>
      </c>
      <c r="AA466" s="1">
        <v>48720</v>
      </c>
      <c r="AB466" s="1">
        <v>0</v>
      </c>
      <c r="AC466" s="1">
        <v>0</v>
      </c>
      <c r="AD466" s="1">
        <v>0</v>
      </c>
      <c r="AE466" s="1">
        <v>0</v>
      </c>
      <c r="AF466" s="32">
        <f t="shared" si="69"/>
        <v>-48720</v>
      </c>
      <c r="AG466" s="1">
        <v>0</v>
      </c>
      <c r="AH466" s="1">
        <v>0</v>
      </c>
      <c r="AI466" s="1">
        <v>0</v>
      </c>
      <c r="AJ466" s="1">
        <v>0</v>
      </c>
      <c r="AK466" s="1">
        <v>0</v>
      </c>
      <c r="AL466" s="1">
        <v>0</v>
      </c>
      <c r="AM466" s="1">
        <f t="shared" si="70"/>
        <v>0</v>
      </c>
      <c r="AN466" s="1"/>
      <c r="AO466" s="1">
        <v>0</v>
      </c>
      <c r="AP466" s="1">
        <v>50000</v>
      </c>
      <c r="AQ466" s="1"/>
      <c r="AR466" s="1">
        <f t="shared" si="72"/>
        <v>50000</v>
      </c>
      <c r="AS466" s="1">
        <f t="shared" si="75"/>
        <v>50000</v>
      </c>
      <c r="AT466" s="39">
        <f t="shared" si="73"/>
        <v>1280</v>
      </c>
      <c r="AU466" s="39"/>
      <c r="AV466" s="39">
        <f t="shared" si="74"/>
        <v>50000</v>
      </c>
      <c r="AW466" s="8" t="s">
        <v>604</v>
      </c>
      <c r="AX466" t="s">
        <v>604</v>
      </c>
    </row>
    <row r="467" spans="1:50" x14ac:dyDescent="0.25">
      <c r="A467" t="str">
        <f t="shared" si="71"/>
        <v>1.1-00-2401_2466006_2456510</v>
      </c>
      <c r="B467" t="s">
        <v>148</v>
      </c>
      <c r="C467" t="s">
        <v>149</v>
      </c>
      <c r="D467" t="s">
        <v>34</v>
      </c>
      <c r="E467" t="s">
        <v>906</v>
      </c>
      <c r="F467" t="s">
        <v>909</v>
      </c>
      <c r="G467" t="s">
        <v>35</v>
      </c>
      <c r="H467" t="s">
        <v>405</v>
      </c>
      <c r="I467" t="s">
        <v>406</v>
      </c>
      <c r="J467" t="s">
        <v>351</v>
      </c>
      <c r="K467" t="s">
        <v>352</v>
      </c>
      <c r="L467">
        <v>6</v>
      </c>
      <c r="M467" t="s">
        <v>40</v>
      </c>
      <c r="N467">
        <v>6</v>
      </c>
      <c r="O467" t="s">
        <v>407</v>
      </c>
      <c r="P467" t="s">
        <v>408</v>
      </c>
      <c r="Q467" t="s">
        <v>409</v>
      </c>
      <c r="R467" s="17" t="s">
        <v>901</v>
      </c>
      <c r="S467">
        <v>5000</v>
      </c>
      <c r="T467" t="s">
        <v>99</v>
      </c>
      <c r="U467" s="14">
        <v>5651</v>
      </c>
      <c r="V467" s="14" t="s">
        <v>204</v>
      </c>
      <c r="W467">
        <v>0</v>
      </c>
      <c r="X467" t="s">
        <v>46</v>
      </c>
      <c r="Y467" s="1">
        <v>0</v>
      </c>
      <c r="Z467" s="1">
        <v>0</v>
      </c>
      <c r="AA467" s="1">
        <v>0</v>
      </c>
      <c r="AB467" s="1">
        <v>0</v>
      </c>
      <c r="AC467" s="1">
        <v>0</v>
      </c>
      <c r="AD467" s="1">
        <v>0</v>
      </c>
      <c r="AE467" s="1">
        <v>0</v>
      </c>
      <c r="AF467" s="32">
        <f t="shared" si="69"/>
        <v>0</v>
      </c>
      <c r="AG467" s="1">
        <v>0</v>
      </c>
      <c r="AH467" s="1">
        <v>0</v>
      </c>
      <c r="AI467" s="1">
        <v>0</v>
      </c>
      <c r="AJ467" s="1">
        <v>0</v>
      </c>
      <c r="AK467" s="1">
        <v>0</v>
      </c>
      <c r="AL467" s="1">
        <v>90000</v>
      </c>
      <c r="AM467" s="1">
        <f t="shared" si="70"/>
        <v>90000</v>
      </c>
      <c r="AN467" s="1"/>
      <c r="AO467" s="1">
        <v>0</v>
      </c>
      <c r="AP467" s="1"/>
      <c r="AQ467" s="1"/>
      <c r="AR467" s="1">
        <f t="shared" si="72"/>
        <v>0</v>
      </c>
      <c r="AS467" s="1">
        <f t="shared" si="75"/>
        <v>0</v>
      </c>
      <c r="AT467" s="39">
        <f t="shared" si="73"/>
        <v>0</v>
      </c>
      <c r="AU467" s="39"/>
      <c r="AV467" s="39">
        <f t="shared" si="74"/>
        <v>0</v>
      </c>
      <c r="AW467" s="8" t="s">
        <v>604</v>
      </c>
      <c r="AX467" t="s">
        <v>841</v>
      </c>
    </row>
    <row r="468" spans="1:50" x14ac:dyDescent="0.25">
      <c r="A468" t="str">
        <f t="shared" si="71"/>
        <v>1.1-00-2402_24312009_2456510</v>
      </c>
      <c r="B468" t="s">
        <v>148</v>
      </c>
      <c r="C468" t="s">
        <v>149</v>
      </c>
      <c r="D468" t="s">
        <v>83</v>
      </c>
      <c r="E468" t="s">
        <v>906</v>
      </c>
      <c r="F468" t="s">
        <v>910</v>
      </c>
      <c r="G468" t="s">
        <v>84</v>
      </c>
      <c r="H468" t="s">
        <v>51</v>
      </c>
      <c r="I468" t="s">
        <v>52</v>
      </c>
      <c r="J468" t="s">
        <v>85</v>
      </c>
      <c r="K468" t="s">
        <v>86</v>
      </c>
      <c r="L468">
        <v>3</v>
      </c>
      <c r="M468" t="s">
        <v>87</v>
      </c>
      <c r="N468">
        <v>12</v>
      </c>
      <c r="O468" t="s">
        <v>232</v>
      </c>
      <c r="P468" t="s">
        <v>89</v>
      </c>
      <c r="Q468" t="s">
        <v>90</v>
      </c>
      <c r="R468" s="17" t="s">
        <v>901</v>
      </c>
      <c r="S468">
        <v>5000</v>
      </c>
      <c r="T468" t="s">
        <v>99</v>
      </c>
      <c r="U468">
        <v>5651</v>
      </c>
      <c r="V468" t="s">
        <v>204</v>
      </c>
      <c r="W468">
        <v>0</v>
      </c>
      <c r="X468" t="s">
        <v>46</v>
      </c>
      <c r="Y468" s="1">
        <v>100000</v>
      </c>
      <c r="Z468" s="1">
        <v>100000</v>
      </c>
      <c r="AA468" s="1">
        <v>86721.600000000006</v>
      </c>
      <c r="AB468" s="1">
        <v>86721.600000000006</v>
      </c>
      <c r="AC468" s="1">
        <v>0</v>
      </c>
      <c r="AD468" s="1">
        <v>0</v>
      </c>
      <c r="AE468" s="1">
        <v>0</v>
      </c>
      <c r="AF468" s="32">
        <f t="shared" si="69"/>
        <v>13278.399999999994</v>
      </c>
      <c r="AG468" s="1">
        <v>0</v>
      </c>
      <c r="AH468" s="1">
        <v>0</v>
      </c>
      <c r="AI468" s="1">
        <v>0</v>
      </c>
      <c r="AJ468" s="1">
        <v>0</v>
      </c>
      <c r="AK468" s="1">
        <v>0</v>
      </c>
      <c r="AL468" s="1">
        <v>200000</v>
      </c>
      <c r="AM468" s="1">
        <f t="shared" si="70"/>
        <v>100000</v>
      </c>
      <c r="AN468" s="1"/>
      <c r="AO468" s="1">
        <v>0</v>
      </c>
      <c r="AP468" s="1"/>
      <c r="AQ468" s="1"/>
      <c r="AR468" s="1">
        <f t="shared" si="72"/>
        <v>0</v>
      </c>
      <c r="AS468" s="1">
        <f t="shared" si="75"/>
        <v>100000</v>
      </c>
      <c r="AT468" s="39">
        <f t="shared" si="73"/>
        <v>13278.399999999994</v>
      </c>
      <c r="AU468" s="39"/>
      <c r="AV468" s="39">
        <f t="shared" si="74"/>
        <v>100000</v>
      </c>
      <c r="AW468" s="8" t="s">
        <v>797</v>
      </c>
      <c r="AX468" t="s">
        <v>604</v>
      </c>
    </row>
    <row r="469" spans="1:50" x14ac:dyDescent="0.25">
      <c r="A469" t="str">
        <f t="shared" si="71"/>
        <v>1.1-00-2402_24114010_2456510</v>
      </c>
      <c r="B469" t="s">
        <v>148</v>
      </c>
      <c r="C469" t="s">
        <v>149</v>
      </c>
      <c r="D469" t="s">
        <v>34</v>
      </c>
      <c r="E469" t="s">
        <v>906</v>
      </c>
      <c r="F469" t="s">
        <v>909</v>
      </c>
      <c r="G469" t="s">
        <v>35</v>
      </c>
      <c r="H469" t="s">
        <v>152</v>
      </c>
      <c r="I469" t="s">
        <v>153</v>
      </c>
      <c r="J469" t="s">
        <v>85</v>
      </c>
      <c r="K469" t="s">
        <v>86</v>
      </c>
      <c r="L469">
        <v>1</v>
      </c>
      <c r="M469" t="s">
        <v>190</v>
      </c>
      <c r="N469">
        <v>14</v>
      </c>
      <c r="O469" t="s">
        <v>345</v>
      </c>
      <c r="P469" t="s">
        <v>199</v>
      </c>
      <c r="Q469" s="17" t="s">
        <v>599</v>
      </c>
      <c r="R469" s="17" t="s">
        <v>901</v>
      </c>
      <c r="S469">
        <v>5000</v>
      </c>
      <c r="T469" t="s">
        <v>99</v>
      </c>
      <c r="U469">
        <v>5651</v>
      </c>
      <c r="V469" t="s">
        <v>204</v>
      </c>
      <c r="W469">
        <v>0</v>
      </c>
      <c r="X469" t="s">
        <v>46</v>
      </c>
      <c r="Y469" s="1">
        <v>0</v>
      </c>
      <c r="Z469" s="1">
        <v>10000</v>
      </c>
      <c r="AA469" s="1">
        <v>0</v>
      </c>
      <c r="AB469" s="1">
        <v>0</v>
      </c>
      <c r="AC469" s="1">
        <v>0</v>
      </c>
      <c r="AD469" s="1">
        <v>0</v>
      </c>
      <c r="AE469" s="1">
        <v>0</v>
      </c>
      <c r="AF469" s="32">
        <f t="shared" si="69"/>
        <v>0</v>
      </c>
      <c r="AG469" s="1">
        <v>0</v>
      </c>
      <c r="AH469" s="1">
        <v>0</v>
      </c>
      <c r="AI469" s="1">
        <v>0</v>
      </c>
      <c r="AJ469" s="1">
        <v>10000</v>
      </c>
      <c r="AK469" s="1">
        <v>-10000</v>
      </c>
      <c r="AL469" s="1">
        <v>10000</v>
      </c>
      <c r="AM469" s="1">
        <f t="shared" si="70"/>
        <v>10000</v>
      </c>
      <c r="AN469" s="1"/>
      <c r="AO469" s="1">
        <v>0</v>
      </c>
      <c r="AP469" s="1"/>
      <c r="AQ469" s="1"/>
      <c r="AR469" s="1">
        <f t="shared" si="72"/>
        <v>0</v>
      </c>
      <c r="AS469" s="1">
        <f t="shared" si="75"/>
        <v>0</v>
      </c>
      <c r="AT469" s="39">
        <f t="shared" si="73"/>
        <v>0</v>
      </c>
      <c r="AU469" s="39"/>
      <c r="AV469" s="39">
        <f t="shared" si="74"/>
        <v>0</v>
      </c>
      <c r="AW469" s="8" t="s">
        <v>798</v>
      </c>
      <c r="AX469" t="s">
        <v>604</v>
      </c>
    </row>
    <row r="470" spans="1:50" x14ac:dyDescent="0.25">
      <c r="A470" t="str">
        <f t="shared" si="71"/>
        <v>1.1-00-2402_24116010_2456510</v>
      </c>
      <c r="B470" t="s">
        <v>148</v>
      </c>
      <c r="C470" t="s">
        <v>149</v>
      </c>
      <c r="D470" t="s">
        <v>188</v>
      </c>
      <c r="E470" t="s">
        <v>907</v>
      </c>
      <c r="F470" t="s">
        <v>912</v>
      </c>
      <c r="G470" t="s">
        <v>189</v>
      </c>
      <c r="H470" t="s">
        <v>152</v>
      </c>
      <c r="I470" t="s">
        <v>153</v>
      </c>
      <c r="J470" t="s">
        <v>85</v>
      </c>
      <c r="K470" t="s">
        <v>86</v>
      </c>
      <c r="L470">
        <v>1</v>
      </c>
      <c r="M470" t="s">
        <v>190</v>
      </c>
      <c r="N470">
        <v>16</v>
      </c>
      <c r="O470" t="s">
        <v>198</v>
      </c>
      <c r="P470" t="s">
        <v>199</v>
      </c>
      <c r="Q470" s="17" t="s">
        <v>599</v>
      </c>
      <c r="R470" s="17" t="s">
        <v>901</v>
      </c>
      <c r="S470">
        <v>5000</v>
      </c>
      <c r="T470" t="s">
        <v>99</v>
      </c>
      <c r="U470">
        <v>5651</v>
      </c>
      <c r="V470" t="s">
        <v>204</v>
      </c>
      <c r="W470">
        <v>0</v>
      </c>
      <c r="X470" t="s">
        <v>46</v>
      </c>
      <c r="Y470" s="1">
        <v>10000</v>
      </c>
      <c r="Z470" s="1">
        <v>10000</v>
      </c>
      <c r="AA470" s="1">
        <v>6960</v>
      </c>
      <c r="AB470" s="1">
        <v>6960</v>
      </c>
      <c r="AC470" s="1">
        <v>6960</v>
      </c>
      <c r="AD470" s="1">
        <v>6960</v>
      </c>
      <c r="AE470" s="1">
        <v>6960</v>
      </c>
      <c r="AF470" s="32">
        <f t="shared" ref="AF470:AF503" si="76">Y470-AA470</f>
        <v>3040</v>
      </c>
      <c r="AG470" s="1">
        <v>0</v>
      </c>
      <c r="AH470" s="1">
        <v>0</v>
      </c>
      <c r="AI470" s="1">
        <v>0</v>
      </c>
      <c r="AJ470" s="1">
        <v>0</v>
      </c>
      <c r="AK470" s="1">
        <v>0</v>
      </c>
      <c r="AL470" s="1">
        <v>10000</v>
      </c>
      <c r="AM470" s="1">
        <f t="shared" si="70"/>
        <v>0</v>
      </c>
      <c r="AN470" s="1"/>
      <c r="AO470" s="1">
        <v>0</v>
      </c>
      <c r="AP470" s="1"/>
      <c r="AQ470" s="1"/>
      <c r="AR470" s="1">
        <f t="shared" si="72"/>
        <v>0</v>
      </c>
      <c r="AS470" s="1">
        <f t="shared" si="75"/>
        <v>10000</v>
      </c>
      <c r="AT470" s="39">
        <f t="shared" si="73"/>
        <v>3040</v>
      </c>
      <c r="AU470" s="39"/>
      <c r="AV470" s="39">
        <f t="shared" si="74"/>
        <v>10000</v>
      </c>
      <c r="AW470" s="8" t="s">
        <v>799</v>
      </c>
      <c r="AX470" t="s">
        <v>604</v>
      </c>
    </row>
    <row r="471" spans="1:50" x14ac:dyDescent="0.25">
      <c r="A471" t="str">
        <f t="shared" si="71"/>
        <v>1.1-00-2411_24650031_2456510</v>
      </c>
      <c r="B471" t="s">
        <v>148</v>
      </c>
      <c r="C471" t="s">
        <v>149</v>
      </c>
      <c r="D471" t="s">
        <v>92</v>
      </c>
      <c r="E471" t="s">
        <v>908</v>
      </c>
      <c r="F471" t="s">
        <v>918</v>
      </c>
      <c r="G471" t="s">
        <v>93</v>
      </c>
      <c r="H471" t="s">
        <v>51</v>
      </c>
      <c r="I471" t="s">
        <v>52</v>
      </c>
      <c r="J471" t="s">
        <v>94</v>
      </c>
      <c r="K471" t="s">
        <v>95</v>
      </c>
      <c r="L471">
        <v>6</v>
      </c>
      <c r="M471" t="s">
        <v>40</v>
      </c>
      <c r="N471">
        <v>50</v>
      </c>
      <c r="O471" t="s">
        <v>96</v>
      </c>
      <c r="P471" t="s">
        <v>97</v>
      </c>
      <c r="Q471" t="s">
        <v>98</v>
      </c>
      <c r="R471" s="17" t="s">
        <v>901</v>
      </c>
      <c r="S471">
        <v>5000</v>
      </c>
      <c r="T471" t="s">
        <v>99</v>
      </c>
      <c r="U471">
        <v>5651</v>
      </c>
      <c r="V471" t="s">
        <v>204</v>
      </c>
      <c r="W471">
        <v>0</v>
      </c>
      <c r="X471" t="s">
        <v>46</v>
      </c>
      <c r="Y471" s="1">
        <v>1114400</v>
      </c>
      <c r="Z471" s="1">
        <v>1500000</v>
      </c>
      <c r="AA471" s="1">
        <v>3350680.95</v>
      </c>
      <c r="AB471" s="1">
        <v>3350680.95</v>
      </c>
      <c r="AC471" s="1">
        <v>1925885.43</v>
      </c>
      <c r="AD471" s="1">
        <v>122612</v>
      </c>
      <c r="AE471" s="1">
        <v>122612</v>
      </c>
      <c r="AF471" s="32">
        <f t="shared" si="76"/>
        <v>-2236280.9500000002</v>
      </c>
      <c r="AG471" s="1">
        <v>0</v>
      </c>
      <c r="AH471" s="1">
        <v>130000</v>
      </c>
      <c r="AI471" s="1">
        <v>0</v>
      </c>
      <c r="AJ471" s="1">
        <v>515600</v>
      </c>
      <c r="AK471" s="1">
        <v>-385600</v>
      </c>
      <c r="AL471" s="1">
        <v>3230790</v>
      </c>
      <c r="AM471" s="1">
        <f t="shared" ref="AM471:AM504" si="77">AL471-Y471</f>
        <v>2116390</v>
      </c>
      <c r="AN471" s="1"/>
      <c r="AO471" s="1">
        <v>2236280.9500000002</v>
      </c>
      <c r="AP471" s="1"/>
      <c r="AQ471" s="1"/>
      <c r="AR471" s="1">
        <f t="shared" si="72"/>
        <v>2236280.9500000002</v>
      </c>
      <c r="AS471" s="1">
        <f t="shared" si="75"/>
        <v>3350680.95</v>
      </c>
      <c r="AT471" s="18">
        <f t="shared" si="73"/>
        <v>0</v>
      </c>
      <c r="AU471" s="18"/>
      <c r="AV471" s="18">
        <f t="shared" si="74"/>
        <v>3350680.95</v>
      </c>
      <c r="AW471" s="8" t="s">
        <v>800</v>
      </c>
      <c r="AX471" t="s">
        <v>604</v>
      </c>
    </row>
    <row r="472" spans="1:50" x14ac:dyDescent="0.25">
      <c r="A472" t="str">
        <f t="shared" si="71"/>
        <v>1.1-00-2407_24339024_2456610</v>
      </c>
      <c r="B472" t="s">
        <v>148</v>
      </c>
      <c r="C472" t="s">
        <v>149</v>
      </c>
      <c r="D472" t="s">
        <v>254</v>
      </c>
      <c r="E472" t="s">
        <v>907</v>
      </c>
      <c r="F472" t="s">
        <v>913</v>
      </c>
      <c r="G472" t="s">
        <v>255</v>
      </c>
      <c r="H472" t="s">
        <v>51</v>
      </c>
      <c r="I472" t="s">
        <v>52</v>
      </c>
      <c r="J472" t="s">
        <v>103</v>
      </c>
      <c r="K472" t="s">
        <v>104</v>
      </c>
      <c r="L472">
        <v>3</v>
      </c>
      <c r="M472" t="s">
        <v>87</v>
      </c>
      <c r="N472">
        <v>39</v>
      </c>
      <c r="O472" t="s">
        <v>256</v>
      </c>
      <c r="P472" t="s">
        <v>257</v>
      </c>
      <c r="Q472" t="s">
        <v>258</v>
      </c>
      <c r="R472" s="17" t="s">
        <v>901</v>
      </c>
      <c r="S472">
        <v>5000</v>
      </c>
      <c r="T472" t="s">
        <v>99</v>
      </c>
      <c r="U472">
        <v>5661</v>
      </c>
      <c r="V472" t="s">
        <v>265</v>
      </c>
      <c r="W472">
        <v>0</v>
      </c>
      <c r="X472" t="s">
        <v>46</v>
      </c>
      <c r="Y472" s="1">
        <v>81805</v>
      </c>
      <c r="Z472" s="1">
        <v>81805</v>
      </c>
      <c r="AA472" s="1">
        <v>81200</v>
      </c>
      <c r="AB472" s="1">
        <v>0</v>
      </c>
      <c r="AC472" s="1">
        <v>0</v>
      </c>
      <c r="AD472" s="1">
        <v>0</v>
      </c>
      <c r="AE472" s="1">
        <v>0</v>
      </c>
      <c r="AF472" s="32">
        <f t="shared" si="76"/>
        <v>605</v>
      </c>
      <c r="AG472" s="1">
        <v>0</v>
      </c>
      <c r="AH472" s="1">
        <v>0</v>
      </c>
      <c r="AI472" s="1">
        <v>0</v>
      </c>
      <c r="AJ472" s="1">
        <v>0</v>
      </c>
      <c r="AK472" s="1">
        <v>0</v>
      </c>
      <c r="AL472" s="1">
        <v>81805</v>
      </c>
      <c r="AM472" s="1">
        <f t="shared" si="77"/>
        <v>0</v>
      </c>
      <c r="AN472" s="1"/>
      <c r="AO472" s="1">
        <v>0</v>
      </c>
      <c r="AP472" s="1"/>
      <c r="AQ472" s="1"/>
      <c r="AR472" s="1">
        <f t="shared" si="72"/>
        <v>0</v>
      </c>
      <c r="AS472" s="1">
        <f t="shared" si="75"/>
        <v>81805</v>
      </c>
      <c r="AT472" s="39">
        <f t="shared" si="73"/>
        <v>605</v>
      </c>
      <c r="AU472" s="39"/>
      <c r="AV472" s="39">
        <f t="shared" si="74"/>
        <v>81805</v>
      </c>
      <c r="AW472" s="8" t="s">
        <v>604</v>
      </c>
      <c r="AX472" t="s">
        <v>604</v>
      </c>
    </row>
    <row r="473" spans="1:50" x14ac:dyDescent="0.25">
      <c r="A473" t="str">
        <f t="shared" si="71"/>
        <v>1.1-00-2402_24114010_2456710</v>
      </c>
      <c r="B473" t="s">
        <v>148</v>
      </c>
      <c r="C473" t="s">
        <v>149</v>
      </c>
      <c r="D473" t="s">
        <v>34</v>
      </c>
      <c r="E473" t="s">
        <v>906</v>
      </c>
      <c r="F473" t="s">
        <v>909</v>
      </c>
      <c r="G473" t="s">
        <v>35</v>
      </c>
      <c r="H473" t="s">
        <v>152</v>
      </c>
      <c r="I473" t="s">
        <v>153</v>
      </c>
      <c r="J473" t="s">
        <v>85</v>
      </c>
      <c r="K473" t="s">
        <v>86</v>
      </c>
      <c r="L473">
        <v>1</v>
      </c>
      <c r="M473" t="s">
        <v>190</v>
      </c>
      <c r="N473">
        <v>14</v>
      </c>
      <c r="O473" t="s">
        <v>345</v>
      </c>
      <c r="P473" t="s">
        <v>199</v>
      </c>
      <c r="Q473" s="17" t="s">
        <v>599</v>
      </c>
      <c r="R473" s="17" t="s">
        <v>901</v>
      </c>
      <c r="S473">
        <v>5000</v>
      </c>
      <c r="T473" t="s">
        <v>99</v>
      </c>
      <c r="U473">
        <v>5671</v>
      </c>
      <c r="V473" t="s">
        <v>185</v>
      </c>
      <c r="W473">
        <v>0</v>
      </c>
      <c r="X473" t="s">
        <v>46</v>
      </c>
      <c r="Y473" s="1">
        <v>78000</v>
      </c>
      <c r="Z473" s="1">
        <v>0</v>
      </c>
      <c r="AA473" s="1">
        <v>63892.800000000003</v>
      </c>
      <c r="AB473" s="1">
        <v>63892.800000000003</v>
      </c>
      <c r="AC473" s="1">
        <v>63892.800000000003</v>
      </c>
      <c r="AD473" s="1">
        <v>0</v>
      </c>
      <c r="AE473" s="1">
        <v>0</v>
      </c>
      <c r="AF473" s="32">
        <f t="shared" si="76"/>
        <v>14107.199999999997</v>
      </c>
      <c r="AG473" s="1">
        <v>0</v>
      </c>
      <c r="AH473" s="1">
        <v>78000</v>
      </c>
      <c r="AI473" s="1">
        <v>0</v>
      </c>
      <c r="AJ473" s="1">
        <v>0</v>
      </c>
      <c r="AK473" s="1">
        <v>78000</v>
      </c>
      <c r="AL473" s="1">
        <v>0</v>
      </c>
      <c r="AM473" s="1">
        <f t="shared" si="77"/>
        <v>-78000</v>
      </c>
      <c r="AN473" s="1"/>
      <c r="AO473" s="1">
        <v>0</v>
      </c>
      <c r="AP473" s="1"/>
      <c r="AQ473" s="1"/>
      <c r="AR473" s="1">
        <f t="shared" si="72"/>
        <v>0</v>
      </c>
      <c r="AS473" s="1">
        <f t="shared" si="75"/>
        <v>78000</v>
      </c>
      <c r="AT473" s="39">
        <f t="shared" si="73"/>
        <v>14107.199999999997</v>
      </c>
      <c r="AU473" s="39"/>
      <c r="AV473" s="39">
        <f t="shared" si="74"/>
        <v>78000</v>
      </c>
      <c r="AW473" s="8" t="s">
        <v>604</v>
      </c>
      <c r="AX473" t="s">
        <v>604</v>
      </c>
    </row>
    <row r="474" spans="1:50" x14ac:dyDescent="0.25">
      <c r="A474" t="str">
        <f t="shared" si="71"/>
        <v>1.1-00-2402_24116010_2456710</v>
      </c>
      <c r="B474" t="s">
        <v>148</v>
      </c>
      <c r="C474" t="s">
        <v>149</v>
      </c>
      <c r="D474" t="s">
        <v>188</v>
      </c>
      <c r="E474" t="s">
        <v>907</v>
      </c>
      <c r="F474" t="s">
        <v>912</v>
      </c>
      <c r="G474" t="s">
        <v>189</v>
      </c>
      <c r="H474" t="s">
        <v>152</v>
      </c>
      <c r="I474" t="s">
        <v>153</v>
      </c>
      <c r="J474" t="s">
        <v>85</v>
      </c>
      <c r="K474" t="s">
        <v>86</v>
      </c>
      <c r="L474">
        <v>1</v>
      </c>
      <c r="M474" t="s">
        <v>190</v>
      </c>
      <c r="N474">
        <v>16</v>
      </c>
      <c r="O474" t="s">
        <v>198</v>
      </c>
      <c r="P474" t="s">
        <v>199</v>
      </c>
      <c r="Q474" s="17" t="s">
        <v>599</v>
      </c>
      <c r="R474" s="17" t="s">
        <v>901</v>
      </c>
      <c r="S474">
        <v>5000</v>
      </c>
      <c r="T474" t="s">
        <v>99</v>
      </c>
      <c r="U474">
        <v>5671</v>
      </c>
      <c r="V474" t="s">
        <v>185</v>
      </c>
      <c r="W474">
        <v>0</v>
      </c>
      <c r="X474" t="s">
        <v>46</v>
      </c>
      <c r="Y474" s="1">
        <v>40000</v>
      </c>
      <c r="Z474" s="1">
        <v>70000</v>
      </c>
      <c r="AA474" s="1">
        <v>34985.599999999999</v>
      </c>
      <c r="AB474" s="1">
        <v>34985.599999999999</v>
      </c>
      <c r="AC474" s="1">
        <v>34985.599999999999</v>
      </c>
      <c r="AD474" s="1">
        <v>20787.2</v>
      </c>
      <c r="AE474" s="1">
        <v>20787.2</v>
      </c>
      <c r="AF474" s="32">
        <f t="shared" si="76"/>
        <v>5014.4000000000015</v>
      </c>
      <c r="AG474" s="1">
        <v>0</v>
      </c>
      <c r="AH474" s="1">
        <v>3000</v>
      </c>
      <c r="AI474" s="1">
        <v>0</v>
      </c>
      <c r="AJ474" s="1">
        <v>33000</v>
      </c>
      <c r="AK474" s="1">
        <v>-30000</v>
      </c>
      <c r="AL474" s="1">
        <v>70000</v>
      </c>
      <c r="AM474" s="1">
        <f t="shared" si="77"/>
        <v>30000</v>
      </c>
      <c r="AN474" s="1"/>
      <c r="AO474" s="1">
        <v>0</v>
      </c>
      <c r="AP474" s="1"/>
      <c r="AQ474" s="1"/>
      <c r="AR474" s="1">
        <f t="shared" si="72"/>
        <v>0</v>
      </c>
      <c r="AS474" s="1">
        <f t="shared" si="75"/>
        <v>40000</v>
      </c>
      <c r="AT474" s="39">
        <f t="shared" si="73"/>
        <v>5014.4000000000015</v>
      </c>
      <c r="AU474" s="39"/>
      <c r="AV474" s="39">
        <f t="shared" si="74"/>
        <v>40000</v>
      </c>
      <c r="AW474" s="8" t="s">
        <v>801</v>
      </c>
      <c r="AX474" t="s">
        <v>604</v>
      </c>
    </row>
    <row r="475" spans="1:50" x14ac:dyDescent="0.25">
      <c r="A475" t="str">
        <f t="shared" si="71"/>
        <v>1.1-00-2406_24525016_2456710</v>
      </c>
      <c r="B475" t="s">
        <v>148</v>
      </c>
      <c r="C475" t="s">
        <v>149</v>
      </c>
      <c r="D475" t="s">
        <v>421</v>
      </c>
      <c r="E475" t="s">
        <v>907</v>
      </c>
      <c r="F475" t="s">
        <v>915</v>
      </c>
      <c r="G475" t="s">
        <v>422</v>
      </c>
      <c r="H475" t="s">
        <v>152</v>
      </c>
      <c r="I475" t="s">
        <v>153</v>
      </c>
      <c r="J475" t="s">
        <v>274</v>
      </c>
      <c r="K475" t="s">
        <v>275</v>
      </c>
      <c r="L475">
        <v>5</v>
      </c>
      <c r="M475" t="s">
        <v>276</v>
      </c>
      <c r="N475">
        <v>25</v>
      </c>
      <c r="O475" t="s">
        <v>423</v>
      </c>
      <c r="P475" t="s">
        <v>278</v>
      </c>
      <c r="Q475" t="s">
        <v>279</v>
      </c>
      <c r="R475" s="17" t="s">
        <v>901</v>
      </c>
      <c r="S475">
        <v>5000</v>
      </c>
      <c r="T475" t="s">
        <v>99</v>
      </c>
      <c r="U475">
        <v>5671</v>
      </c>
      <c r="V475" t="s">
        <v>185</v>
      </c>
      <c r="W475">
        <v>0</v>
      </c>
      <c r="X475" t="s">
        <v>46</v>
      </c>
      <c r="Y475" s="1">
        <v>250000</v>
      </c>
      <c r="Z475" s="1">
        <v>250000</v>
      </c>
      <c r="AA475" s="1">
        <v>58777.55</v>
      </c>
      <c r="AB475" s="1">
        <v>58777.55</v>
      </c>
      <c r="AC475" s="1">
        <v>58777.55</v>
      </c>
      <c r="AD475" s="1">
        <v>58777.55</v>
      </c>
      <c r="AE475" s="1">
        <v>58777.55</v>
      </c>
      <c r="AF475" s="32">
        <f t="shared" si="76"/>
        <v>191222.45</v>
      </c>
      <c r="AG475" s="1">
        <v>0</v>
      </c>
      <c r="AH475" s="1">
        <v>0</v>
      </c>
      <c r="AI475" s="1">
        <v>0</v>
      </c>
      <c r="AJ475" s="1">
        <v>0</v>
      </c>
      <c r="AK475" s="1">
        <v>0</v>
      </c>
      <c r="AL475" s="1">
        <v>250000</v>
      </c>
      <c r="AM475" s="1">
        <f t="shared" si="77"/>
        <v>0</v>
      </c>
      <c r="AN475" s="1"/>
      <c r="AO475" s="1">
        <v>0</v>
      </c>
      <c r="AP475" s="1"/>
      <c r="AQ475" s="1"/>
      <c r="AR475" s="1">
        <f t="shared" si="72"/>
        <v>0</v>
      </c>
      <c r="AS475" s="1">
        <f t="shared" si="75"/>
        <v>250000</v>
      </c>
      <c r="AT475" s="39">
        <f t="shared" si="73"/>
        <v>191222.45</v>
      </c>
      <c r="AU475" s="39"/>
      <c r="AV475" s="39">
        <f t="shared" si="74"/>
        <v>250000</v>
      </c>
      <c r="AW475" s="8" t="s">
        <v>604</v>
      </c>
      <c r="AX475" t="s">
        <v>604</v>
      </c>
    </row>
    <row r="476" spans="1:50" x14ac:dyDescent="0.25">
      <c r="A476" t="str">
        <f t="shared" si="71"/>
        <v>1.1-00-2407_24333019_2456710</v>
      </c>
      <c r="B476" t="s">
        <v>148</v>
      </c>
      <c r="C476" t="s">
        <v>149</v>
      </c>
      <c r="D476" t="s">
        <v>34</v>
      </c>
      <c r="E476" t="s">
        <v>906</v>
      </c>
      <c r="F476" t="s">
        <v>909</v>
      </c>
      <c r="G476" t="s">
        <v>35</v>
      </c>
      <c r="H476" t="s">
        <v>51</v>
      </c>
      <c r="I476" t="s">
        <v>52</v>
      </c>
      <c r="J476" t="s">
        <v>103</v>
      </c>
      <c r="K476" t="s">
        <v>104</v>
      </c>
      <c r="L476">
        <v>3</v>
      </c>
      <c r="M476" t="s">
        <v>87</v>
      </c>
      <c r="N476">
        <v>33</v>
      </c>
      <c r="O476" t="s">
        <v>394</v>
      </c>
      <c r="P476" t="s">
        <v>395</v>
      </c>
      <c r="Q476" t="s">
        <v>396</v>
      </c>
      <c r="R476" s="17" t="s">
        <v>901</v>
      </c>
      <c r="S476">
        <v>5000</v>
      </c>
      <c r="T476" t="s">
        <v>99</v>
      </c>
      <c r="U476">
        <v>5671</v>
      </c>
      <c r="V476" t="s">
        <v>185</v>
      </c>
      <c r="W476">
        <v>0</v>
      </c>
      <c r="X476" t="s">
        <v>46</v>
      </c>
      <c r="Y476" s="1">
        <v>1024739.72</v>
      </c>
      <c r="Z476" s="1">
        <v>1000000</v>
      </c>
      <c r="AA476" s="1">
        <v>883586.88</v>
      </c>
      <c r="AB476" s="1">
        <v>883586.88</v>
      </c>
      <c r="AC476" s="1">
        <v>883586.88</v>
      </c>
      <c r="AD476" s="1">
        <v>833706.88</v>
      </c>
      <c r="AE476" s="1">
        <v>833706.88</v>
      </c>
      <c r="AF476" s="32">
        <f t="shared" si="76"/>
        <v>141152.83999999997</v>
      </c>
      <c r="AG476" s="1">
        <v>0</v>
      </c>
      <c r="AH476" s="1">
        <v>24739.72</v>
      </c>
      <c r="AI476" s="1">
        <v>0</v>
      </c>
      <c r="AJ476" s="1">
        <v>0</v>
      </c>
      <c r="AK476" s="1">
        <v>24739.72</v>
      </c>
      <c r="AL476" s="1">
        <v>2006747.12</v>
      </c>
      <c r="AM476" s="1">
        <f t="shared" si="77"/>
        <v>982007.40000000014</v>
      </c>
      <c r="AN476" s="1"/>
      <c r="AO476" s="1">
        <v>0</v>
      </c>
      <c r="AP476" s="1"/>
      <c r="AQ476" s="1">
        <f>-3904.74+-137248.1</f>
        <v>-141152.84</v>
      </c>
      <c r="AR476" s="1">
        <f t="shared" si="72"/>
        <v>-141152.84</v>
      </c>
      <c r="AS476" s="1">
        <f t="shared" si="75"/>
        <v>883586.88</v>
      </c>
      <c r="AT476" s="39">
        <f t="shared" si="73"/>
        <v>0</v>
      </c>
      <c r="AU476" s="39"/>
      <c r="AV476" s="39">
        <f t="shared" si="74"/>
        <v>883586.88</v>
      </c>
      <c r="AW476" s="8" t="s">
        <v>802</v>
      </c>
      <c r="AX476" t="s">
        <v>604</v>
      </c>
    </row>
    <row r="477" spans="1:50" x14ac:dyDescent="0.25">
      <c r="A477" t="str">
        <f t="shared" si="71"/>
        <v>1.1-00-2409_24842026_2456710</v>
      </c>
      <c r="B477" t="s">
        <v>148</v>
      </c>
      <c r="C477" t="s">
        <v>149</v>
      </c>
      <c r="D477" t="s">
        <v>150</v>
      </c>
      <c r="E477" t="s">
        <v>908</v>
      </c>
      <c r="F477" t="s">
        <v>917</v>
      </c>
      <c r="G477" t="s">
        <v>151</v>
      </c>
      <c r="H477" t="s">
        <v>51</v>
      </c>
      <c r="I477" t="s">
        <v>52</v>
      </c>
      <c r="J477" t="s">
        <v>154</v>
      </c>
      <c r="K477" t="s">
        <v>155</v>
      </c>
      <c r="L477">
        <v>8</v>
      </c>
      <c r="M477" t="s">
        <v>156</v>
      </c>
      <c r="N477">
        <v>42</v>
      </c>
      <c r="O477" t="s">
        <v>162</v>
      </c>
      <c r="P477" t="s">
        <v>163</v>
      </c>
      <c r="Q477" t="s">
        <v>164</v>
      </c>
      <c r="R477" s="17" t="s">
        <v>901</v>
      </c>
      <c r="S477">
        <v>5000</v>
      </c>
      <c r="T477" t="s">
        <v>99</v>
      </c>
      <c r="U477">
        <v>5671</v>
      </c>
      <c r="V477" t="s">
        <v>185</v>
      </c>
      <c r="W477">
        <v>0</v>
      </c>
      <c r="X477" t="s">
        <v>46</v>
      </c>
      <c r="Y477" s="1">
        <v>170000</v>
      </c>
      <c r="Z477" s="1">
        <v>150000</v>
      </c>
      <c r="AA477" s="1">
        <v>167040</v>
      </c>
      <c r="AB477" s="1">
        <v>167040</v>
      </c>
      <c r="AC477" s="1">
        <v>167040</v>
      </c>
      <c r="AD477" s="1">
        <v>167040</v>
      </c>
      <c r="AE477" s="1">
        <v>167040</v>
      </c>
      <c r="AF477" s="32">
        <f t="shared" si="76"/>
        <v>2960</v>
      </c>
      <c r="AG477" s="1">
        <v>0</v>
      </c>
      <c r="AH477" s="1">
        <v>20000</v>
      </c>
      <c r="AI477" s="1">
        <v>0</v>
      </c>
      <c r="AJ477" s="1">
        <v>0</v>
      </c>
      <c r="AK477" s="1">
        <v>20000</v>
      </c>
      <c r="AL477" s="1">
        <v>150000</v>
      </c>
      <c r="AM477" s="1">
        <f t="shared" si="77"/>
        <v>-20000</v>
      </c>
      <c r="AN477" s="1"/>
      <c r="AO477" s="1">
        <v>0</v>
      </c>
      <c r="AP477" s="1"/>
      <c r="AQ477" s="1"/>
      <c r="AR477" s="1">
        <f t="shared" si="72"/>
        <v>0</v>
      </c>
      <c r="AS477" s="1">
        <f t="shared" si="75"/>
        <v>170000</v>
      </c>
      <c r="AT477" s="39">
        <f t="shared" si="73"/>
        <v>2960</v>
      </c>
      <c r="AU477" s="39"/>
      <c r="AV477" s="39">
        <f t="shared" si="74"/>
        <v>170000</v>
      </c>
      <c r="AW477" s="8" t="s">
        <v>604</v>
      </c>
      <c r="AX477" t="s">
        <v>604</v>
      </c>
    </row>
    <row r="478" spans="1:50" x14ac:dyDescent="0.25">
      <c r="A478" t="str">
        <f t="shared" si="71"/>
        <v>1.1-00-2410_24448030_2456710</v>
      </c>
      <c r="B478" t="s">
        <v>148</v>
      </c>
      <c r="C478" t="s">
        <v>149</v>
      </c>
      <c r="D478" t="s">
        <v>266</v>
      </c>
      <c r="E478" t="s">
        <v>907</v>
      </c>
      <c r="F478" t="s">
        <v>267</v>
      </c>
      <c r="G478" t="s">
        <v>267</v>
      </c>
      <c r="H478" t="s">
        <v>51</v>
      </c>
      <c r="I478" t="s">
        <v>52</v>
      </c>
      <c r="J478" t="s">
        <v>289</v>
      </c>
      <c r="K478" t="s">
        <v>290</v>
      </c>
      <c r="L478">
        <v>4</v>
      </c>
      <c r="M478" t="s">
        <v>291</v>
      </c>
      <c r="N478">
        <v>48</v>
      </c>
      <c r="O478" t="s">
        <v>292</v>
      </c>
      <c r="P478" t="s">
        <v>293</v>
      </c>
      <c r="Q478" t="s">
        <v>294</v>
      </c>
      <c r="R478" s="17" t="s">
        <v>901</v>
      </c>
      <c r="S478">
        <v>5000</v>
      </c>
      <c r="T478" t="s">
        <v>99</v>
      </c>
      <c r="U478">
        <v>5671</v>
      </c>
      <c r="V478" t="s">
        <v>185</v>
      </c>
      <c r="W478">
        <v>0</v>
      </c>
      <c r="X478" t="s">
        <v>46</v>
      </c>
      <c r="Y478" s="1">
        <v>100000</v>
      </c>
      <c r="Z478" s="1">
        <v>100000</v>
      </c>
      <c r="AA478" s="1">
        <v>0</v>
      </c>
      <c r="AB478" s="1">
        <v>0</v>
      </c>
      <c r="AC478" s="1">
        <v>0</v>
      </c>
      <c r="AD478" s="1">
        <v>0</v>
      </c>
      <c r="AE478" s="1">
        <v>0</v>
      </c>
      <c r="AF478" s="32">
        <f t="shared" si="76"/>
        <v>100000</v>
      </c>
      <c r="AG478" s="1">
        <v>0</v>
      </c>
      <c r="AH478" s="1">
        <v>0</v>
      </c>
      <c r="AI478" s="1">
        <v>0</v>
      </c>
      <c r="AJ478" s="1">
        <v>0</v>
      </c>
      <c r="AK478" s="1">
        <v>0</v>
      </c>
      <c r="AL478" s="1">
        <v>100000</v>
      </c>
      <c r="AM478" s="1">
        <f t="shared" si="77"/>
        <v>0</v>
      </c>
      <c r="AN478" s="1"/>
      <c r="AO478" s="1">
        <v>0</v>
      </c>
      <c r="AP478" s="1"/>
      <c r="AQ478" s="1"/>
      <c r="AR478" s="1">
        <f t="shared" si="72"/>
        <v>0</v>
      </c>
      <c r="AS478" s="1">
        <f t="shared" si="75"/>
        <v>100000</v>
      </c>
      <c r="AT478" s="39">
        <f t="shared" si="73"/>
        <v>100000</v>
      </c>
      <c r="AU478" s="39"/>
      <c r="AV478" s="39">
        <f t="shared" si="74"/>
        <v>100000</v>
      </c>
      <c r="AW478" s="8" t="s">
        <v>616</v>
      </c>
      <c r="AX478" t="s">
        <v>604</v>
      </c>
    </row>
    <row r="479" spans="1:50" x14ac:dyDescent="0.25">
      <c r="A479" t="str">
        <f t="shared" si="71"/>
        <v>1.1-00-2411_24649031_2456710</v>
      </c>
      <c r="B479" t="s">
        <v>148</v>
      </c>
      <c r="C479" t="s">
        <v>149</v>
      </c>
      <c r="D479" t="s">
        <v>92</v>
      </c>
      <c r="E479" t="s">
        <v>908</v>
      </c>
      <c r="F479" t="s">
        <v>918</v>
      </c>
      <c r="G479" t="s">
        <v>93</v>
      </c>
      <c r="H479" t="s">
        <v>51</v>
      </c>
      <c r="I479" t="s">
        <v>52</v>
      </c>
      <c r="J479" t="s">
        <v>94</v>
      </c>
      <c r="K479" t="s">
        <v>95</v>
      </c>
      <c r="L479">
        <v>6</v>
      </c>
      <c r="M479" t="s">
        <v>40</v>
      </c>
      <c r="N479">
        <v>49</v>
      </c>
      <c r="O479" t="s">
        <v>236</v>
      </c>
      <c r="P479" t="s">
        <v>97</v>
      </c>
      <c r="Q479" t="s">
        <v>98</v>
      </c>
      <c r="R479" s="17" t="s">
        <v>901</v>
      </c>
      <c r="S479">
        <v>5000</v>
      </c>
      <c r="T479" t="s">
        <v>99</v>
      </c>
      <c r="U479">
        <v>5671</v>
      </c>
      <c r="V479" t="s">
        <v>185</v>
      </c>
      <c r="W479">
        <v>0</v>
      </c>
      <c r="X479" t="s">
        <v>46</v>
      </c>
      <c r="Y479" s="1">
        <v>0</v>
      </c>
      <c r="Z479" s="1">
        <v>600000</v>
      </c>
      <c r="AA479" s="1">
        <v>0</v>
      </c>
      <c r="AB479" s="1">
        <v>0</v>
      </c>
      <c r="AC479" s="1">
        <v>0</v>
      </c>
      <c r="AD479" s="1">
        <v>0</v>
      </c>
      <c r="AE479" s="1">
        <v>0</v>
      </c>
      <c r="AF479" s="32">
        <f t="shared" si="76"/>
        <v>0</v>
      </c>
      <c r="AG479" s="1">
        <v>0</v>
      </c>
      <c r="AH479" s="1">
        <v>0</v>
      </c>
      <c r="AI479" s="1">
        <v>0</v>
      </c>
      <c r="AJ479" s="1">
        <v>169700</v>
      </c>
      <c r="AK479" s="1">
        <v>-169700</v>
      </c>
      <c r="AL479" s="1">
        <v>600000</v>
      </c>
      <c r="AM479" s="1">
        <f t="shared" si="77"/>
        <v>600000</v>
      </c>
      <c r="AN479" s="1"/>
      <c r="AO479" s="1">
        <v>0</v>
      </c>
      <c r="AP479" s="1"/>
      <c r="AQ479" s="1"/>
      <c r="AR479" s="1">
        <f t="shared" si="72"/>
        <v>0</v>
      </c>
      <c r="AS479" s="1">
        <f t="shared" si="75"/>
        <v>0</v>
      </c>
      <c r="AT479" s="39">
        <f t="shared" si="73"/>
        <v>0</v>
      </c>
      <c r="AU479" s="39"/>
      <c r="AV479" s="39">
        <f t="shared" si="74"/>
        <v>0</v>
      </c>
      <c r="AW479" s="8" t="s">
        <v>803</v>
      </c>
      <c r="AX479" t="s">
        <v>604</v>
      </c>
    </row>
    <row r="480" spans="1:50" x14ac:dyDescent="0.25">
      <c r="A480" t="str">
        <f t="shared" si="71"/>
        <v>1.1-00-2402_24312009_2456910</v>
      </c>
      <c r="B480" t="s">
        <v>148</v>
      </c>
      <c r="C480" t="s">
        <v>149</v>
      </c>
      <c r="D480" t="s">
        <v>83</v>
      </c>
      <c r="E480" t="s">
        <v>906</v>
      </c>
      <c r="F480" t="s">
        <v>910</v>
      </c>
      <c r="G480" t="s">
        <v>84</v>
      </c>
      <c r="H480" t="s">
        <v>51</v>
      </c>
      <c r="I480" t="s">
        <v>52</v>
      </c>
      <c r="J480" t="s">
        <v>85</v>
      </c>
      <c r="K480" t="s">
        <v>86</v>
      </c>
      <c r="L480">
        <v>3</v>
      </c>
      <c r="M480" t="s">
        <v>87</v>
      </c>
      <c r="N480">
        <v>12</v>
      </c>
      <c r="O480" t="s">
        <v>232</v>
      </c>
      <c r="P480" t="s">
        <v>89</v>
      </c>
      <c r="Q480" t="s">
        <v>90</v>
      </c>
      <c r="R480" s="17" t="s">
        <v>901</v>
      </c>
      <c r="S480">
        <v>5000</v>
      </c>
      <c r="T480" t="s">
        <v>99</v>
      </c>
      <c r="U480">
        <v>5691</v>
      </c>
      <c r="V480" t="s">
        <v>100</v>
      </c>
      <c r="W480">
        <v>0</v>
      </c>
      <c r="X480" t="s">
        <v>46</v>
      </c>
      <c r="Y480" s="1">
        <v>2000000</v>
      </c>
      <c r="Z480" s="1">
        <v>1000000</v>
      </c>
      <c r="AA480" s="1">
        <v>739807.05</v>
      </c>
      <c r="AB480" s="1">
        <v>739807.05</v>
      </c>
      <c r="AC480" s="1">
        <v>739807.05</v>
      </c>
      <c r="AD480" s="1">
        <v>88513.8</v>
      </c>
      <c r="AE480" s="1">
        <v>0</v>
      </c>
      <c r="AF480" s="32">
        <f t="shared" si="76"/>
        <v>1260192.95</v>
      </c>
      <c r="AG480" s="1">
        <v>0</v>
      </c>
      <c r="AH480" s="1">
        <v>1000000</v>
      </c>
      <c r="AI480" s="1">
        <v>0</v>
      </c>
      <c r="AJ480" s="1">
        <v>0</v>
      </c>
      <c r="AK480" s="1">
        <v>1000000</v>
      </c>
      <c r="AL480" s="1">
        <v>2000000</v>
      </c>
      <c r="AM480" s="1">
        <f t="shared" si="77"/>
        <v>0</v>
      </c>
      <c r="AN480" s="1"/>
      <c r="AO480" s="1">
        <v>0</v>
      </c>
      <c r="AP480" s="1"/>
      <c r="AQ480" s="1"/>
      <c r="AR480" s="1">
        <f t="shared" si="72"/>
        <v>0</v>
      </c>
      <c r="AS480" s="1">
        <f t="shared" si="75"/>
        <v>2000000</v>
      </c>
      <c r="AT480" s="39">
        <f t="shared" si="73"/>
        <v>1260192.95</v>
      </c>
      <c r="AU480" s="39"/>
      <c r="AV480" s="39">
        <f t="shared" si="74"/>
        <v>2000000</v>
      </c>
      <c r="AW480" s="8" t="s">
        <v>804</v>
      </c>
      <c r="AX480" t="s">
        <v>604</v>
      </c>
    </row>
    <row r="481" spans="1:50" x14ac:dyDescent="0.25">
      <c r="A481" t="str">
        <f t="shared" si="71"/>
        <v>1.1-00-2407_24339024_2456910</v>
      </c>
      <c r="B481" t="s">
        <v>148</v>
      </c>
      <c r="C481" t="s">
        <v>149</v>
      </c>
      <c r="D481" t="s">
        <v>254</v>
      </c>
      <c r="E481" t="s">
        <v>907</v>
      </c>
      <c r="F481" t="s">
        <v>913</v>
      </c>
      <c r="G481" t="s">
        <v>255</v>
      </c>
      <c r="H481" t="s">
        <v>51</v>
      </c>
      <c r="I481" t="s">
        <v>52</v>
      </c>
      <c r="J481" t="s">
        <v>103</v>
      </c>
      <c r="K481" t="s">
        <v>104</v>
      </c>
      <c r="L481">
        <v>3</v>
      </c>
      <c r="M481" t="s">
        <v>87</v>
      </c>
      <c r="N481">
        <v>39</v>
      </c>
      <c r="O481" t="s">
        <v>256</v>
      </c>
      <c r="P481" t="s">
        <v>257</v>
      </c>
      <c r="Q481" t="s">
        <v>258</v>
      </c>
      <c r="R481" s="17" t="s">
        <v>901</v>
      </c>
      <c r="S481">
        <v>5000</v>
      </c>
      <c r="T481" t="s">
        <v>99</v>
      </c>
      <c r="U481">
        <v>5691</v>
      </c>
      <c r="V481" t="s">
        <v>100</v>
      </c>
      <c r="W481">
        <v>0</v>
      </c>
      <c r="X481" t="s">
        <v>46</v>
      </c>
      <c r="Y481" s="1">
        <v>42000</v>
      </c>
      <c r="Z481" s="1">
        <v>92000</v>
      </c>
      <c r="AA481" s="1">
        <v>31320</v>
      </c>
      <c r="AB481" s="1">
        <v>0</v>
      </c>
      <c r="AC481" s="1">
        <v>0</v>
      </c>
      <c r="AD481" s="1">
        <v>0</v>
      </c>
      <c r="AE481" s="1">
        <v>0</v>
      </c>
      <c r="AF481" s="32">
        <f t="shared" si="76"/>
        <v>10680</v>
      </c>
      <c r="AG481" s="1">
        <v>0</v>
      </c>
      <c r="AH481" s="1">
        <v>0</v>
      </c>
      <c r="AI481" s="1">
        <v>0</v>
      </c>
      <c r="AJ481" s="1">
        <v>0</v>
      </c>
      <c r="AK481" s="1">
        <v>0</v>
      </c>
      <c r="AL481" s="1">
        <v>92000</v>
      </c>
      <c r="AM481" s="1">
        <f t="shared" si="77"/>
        <v>50000</v>
      </c>
      <c r="AN481" s="1"/>
      <c r="AO481" s="1">
        <v>0</v>
      </c>
      <c r="AP481" s="1"/>
      <c r="AQ481" s="1"/>
      <c r="AR481" s="1">
        <f t="shared" si="72"/>
        <v>0</v>
      </c>
      <c r="AS481" s="1">
        <f t="shared" si="75"/>
        <v>42000</v>
      </c>
      <c r="AT481" s="39">
        <f t="shared" si="73"/>
        <v>10680</v>
      </c>
      <c r="AU481" s="39"/>
      <c r="AV481" s="39">
        <f t="shared" si="74"/>
        <v>42000</v>
      </c>
      <c r="AW481" s="8" t="s">
        <v>805</v>
      </c>
      <c r="AX481" t="s">
        <v>604</v>
      </c>
    </row>
    <row r="482" spans="1:50" x14ac:dyDescent="0.25">
      <c r="A482" t="str">
        <f t="shared" si="71"/>
        <v>1.1-00-2411_24650031_2456910</v>
      </c>
      <c r="B482" t="s">
        <v>148</v>
      </c>
      <c r="C482" t="s">
        <v>149</v>
      </c>
      <c r="D482" t="s">
        <v>92</v>
      </c>
      <c r="E482" t="s">
        <v>908</v>
      </c>
      <c r="F482" t="s">
        <v>918</v>
      </c>
      <c r="G482" t="s">
        <v>93</v>
      </c>
      <c r="H482" t="s">
        <v>51</v>
      </c>
      <c r="I482" t="s">
        <v>52</v>
      </c>
      <c r="J482" t="s">
        <v>94</v>
      </c>
      <c r="K482" t="s">
        <v>95</v>
      </c>
      <c r="L482">
        <v>6</v>
      </c>
      <c r="M482" t="s">
        <v>40</v>
      </c>
      <c r="N482">
        <v>50</v>
      </c>
      <c r="O482" t="s">
        <v>96</v>
      </c>
      <c r="P482" t="s">
        <v>97</v>
      </c>
      <c r="Q482" t="s">
        <v>98</v>
      </c>
      <c r="R482" s="17" t="s">
        <v>901</v>
      </c>
      <c r="S482">
        <v>5000</v>
      </c>
      <c r="T482" t="s">
        <v>99</v>
      </c>
      <c r="U482">
        <v>5691</v>
      </c>
      <c r="V482" t="s">
        <v>100</v>
      </c>
      <c r="W482">
        <v>0</v>
      </c>
      <c r="X482" t="s">
        <v>46</v>
      </c>
      <c r="Y482" s="1">
        <v>0</v>
      </c>
      <c r="Z482" s="1">
        <v>0</v>
      </c>
      <c r="AA482" s="1">
        <v>4378873.0999999996</v>
      </c>
      <c r="AB482" s="1">
        <v>4378873.0999999996</v>
      </c>
      <c r="AC482" s="1">
        <v>0</v>
      </c>
      <c r="AD482" s="1">
        <v>0</v>
      </c>
      <c r="AE482" s="1">
        <v>0</v>
      </c>
      <c r="AF482" s="32">
        <f t="shared" si="76"/>
        <v>-4378873.0999999996</v>
      </c>
      <c r="AG482" s="1">
        <v>0</v>
      </c>
      <c r="AH482" s="1">
        <v>0</v>
      </c>
      <c r="AI482" s="1">
        <v>0</v>
      </c>
      <c r="AJ482" s="1">
        <v>0</v>
      </c>
      <c r="AK482" s="1">
        <v>0</v>
      </c>
      <c r="AL482" s="1">
        <v>0</v>
      </c>
      <c r="AM482" s="1">
        <f t="shared" si="77"/>
        <v>0</v>
      </c>
      <c r="AN482" s="1"/>
      <c r="AO482" s="1">
        <f>-AF482</f>
        <v>4378873.0999999996</v>
      </c>
      <c r="AP482" s="1"/>
      <c r="AQ482" s="1"/>
      <c r="AR482" s="1">
        <f t="shared" si="72"/>
        <v>4378873.0999999996</v>
      </c>
      <c r="AS482" s="1">
        <f t="shared" si="75"/>
        <v>4378873.0999999996</v>
      </c>
      <c r="AT482" s="18">
        <f t="shared" si="73"/>
        <v>0</v>
      </c>
      <c r="AU482" s="18"/>
      <c r="AV482" s="18">
        <f t="shared" si="74"/>
        <v>4378873.0999999996</v>
      </c>
      <c r="AW482" s="8" t="s">
        <v>604</v>
      </c>
      <c r="AX482" t="s">
        <v>604</v>
      </c>
    </row>
    <row r="483" spans="1:50" x14ac:dyDescent="0.25">
      <c r="A483" t="str">
        <f t="shared" si="71"/>
        <v>2.5-02-2411_24650031_2456910</v>
      </c>
      <c r="B483" t="s">
        <v>81</v>
      </c>
      <c r="C483" t="s">
        <v>82</v>
      </c>
      <c r="D483" t="s">
        <v>92</v>
      </c>
      <c r="E483" t="s">
        <v>908</v>
      </c>
      <c r="F483" t="s">
        <v>918</v>
      </c>
      <c r="G483" t="s">
        <v>93</v>
      </c>
      <c r="H483" t="s">
        <v>51</v>
      </c>
      <c r="I483" t="s">
        <v>52</v>
      </c>
      <c r="J483" t="s">
        <v>94</v>
      </c>
      <c r="K483" t="s">
        <v>95</v>
      </c>
      <c r="L483">
        <v>6</v>
      </c>
      <c r="M483" t="s">
        <v>40</v>
      </c>
      <c r="N483">
        <v>50</v>
      </c>
      <c r="O483" t="s">
        <v>96</v>
      </c>
      <c r="P483" t="s">
        <v>97</v>
      </c>
      <c r="Q483" t="s">
        <v>98</v>
      </c>
      <c r="R483" s="17" t="s">
        <v>901</v>
      </c>
      <c r="S483">
        <v>5000</v>
      </c>
      <c r="T483" t="s">
        <v>99</v>
      </c>
      <c r="U483">
        <v>5691</v>
      </c>
      <c r="V483" t="s">
        <v>100</v>
      </c>
      <c r="W483">
        <v>0</v>
      </c>
      <c r="X483" t="s">
        <v>46</v>
      </c>
      <c r="Y483" s="1">
        <v>70724000</v>
      </c>
      <c r="Z483" s="1">
        <v>70724000</v>
      </c>
      <c r="AA483" s="1">
        <v>70723059.019999996</v>
      </c>
      <c r="AB483" s="1">
        <v>70723059.019999996</v>
      </c>
      <c r="AC483" s="1">
        <v>0</v>
      </c>
      <c r="AD483" s="1">
        <v>0</v>
      </c>
      <c r="AE483" s="1">
        <v>0</v>
      </c>
      <c r="AF483" s="32">
        <f t="shared" si="76"/>
        <v>940.98000000417233</v>
      </c>
      <c r="AG483" s="1">
        <v>0</v>
      </c>
      <c r="AH483" s="1">
        <v>0</v>
      </c>
      <c r="AI483" s="1">
        <v>0</v>
      </c>
      <c r="AJ483" s="1">
        <v>0</v>
      </c>
      <c r="AK483" s="1">
        <v>0</v>
      </c>
      <c r="AL483" s="1">
        <v>70724000</v>
      </c>
      <c r="AM483" s="1">
        <f t="shared" si="77"/>
        <v>0</v>
      </c>
      <c r="AN483" s="1"/>
      <c r="AO483" s="1">
        <v>0</v>
      </c>
      <c r="AP483" s="1"/>
      <c r="AQ483" s="1"/>
      <c r="AR483" s="1">
        <f t="shared" si="72"/>
        <v>0</v>
      </c>
      <c r="AS483" s="1">
        <f t="shared" si="75"/>
        <v>70724000</v>
      </c>
      <c r="AT483" s="18">
        <f t="shared" si="73"/>
        <v>940.98000000417233</v>
      </c>
      <c r="AU483" s="18"/>
      <c r="AV483" s="18">
        <f t="shared" si="74"/>
        <v>70724000</v>
      </c>
      <c r="AW483" s="8" t="s">
        <v>806</v>
      </c>
      <c r="AX483" t="s">
        <v>604</v>
      </c>
    </row>
    <row r="484" spans="1:50" x14ac:dyDescent="0.25">
      <c r="A484" t="str">
        <f t="shared" si="71"/>
        <v>1.1-00-2417_24456037_2456910</v>
      </c>
      <c r="B484" t="s">
        <v>148</v>
      </c>
      <c r="C484" t="s">
        <v>149</v>
      </c>
      <c r="D484" t="s">
        <v>414</v>
      </c>
      <c r="E484" t="s">
        <v>907</v>
      </c>
      <c r="F484" t="s">
        <v>911</v>
      </c>
      <c r="G484" t="s">
        <v>415</v>
      </c>
      <c r="H484" t="s">
        <v>111</v>
      </c>
      <c r="I484" t="s">
        <v>112</v>
      </c>
      <c r="J484" t="s">
        <v>416</v>
      </c>
      <c r="K484" t="s">
        <v>417</v>
      </c>
      <c r="L484">
        <v>4</v>
      </c>
      <c r="M484" t="s">
        <v>291</v>
      </c>
      <c r="N484">
        <v>56</v>
      </c>
      <c r="O484" t="s">
        <v>418</v>
      </c>
      <c r="P484" t="s">
        <v>419</v>
      </c>
      <c r="Q484" t="s">
        <v>420</v>
      </c>
      <c r="R484" s="17" t="s">
        <v>901</v>
      </c>
      <c r="S484">
        <v>5000</v>
      </c>
      <c r="T484" t="s">
        <v>99</v>
      </c>
      <c r="U484">
        <v>5691</v>
      </c>
      <c r="V484" t="s">
        <v>100</v>
      </c>
      <c r="W484">
        <v>0</v>
      </c>
      <c r="X484" t="s">
        <v>46</v>
      </c>
      <c r="Y484" s="1">
        <v>1500000</v>
      </c>
      <c r="Z484" s="1">
        <v>1500000</v>
      </c>
      <c r="AA484" s="1">
        <v>1148400</v>
      </c>
      <c r="AB484" s="1">
        <v>1148400</v>
      </c>
      <c r="AC484" s="1">
        <v>0</v>
      </c>
      <c r="AD484" s="1">
        <v>0</v>
      </c>
      <c r="AE484" s="1">
        <v>0</v>
      </c>
      <c r="AF484" s="32">
        <f t="shared" si="76"/>
        <v>351600</v>
      </c>
      <c r="AG484" s="1">
        <v>0</v>
      </c>
      <c r="AH484" s="1">
        <v>0</v>
      </c>
      <c r="AI484" s="1">
        <v>0</v>
      </c>
      <c r="AJ484" s="1">
        <v>0</v>
      </c>
      <c r="AK484" s="1">
        <v>0</v>
      </c>
      <c r="AL484" s="1">
        <v>1500000</v>
      </c>
      <c r="AM484" s="1">
        <f t="shared" si="77"/>
        <v>0</v>
      </c>
      <c r="AN484" s="1"/>
      <c r="AO484" s="1">
        <v>0</v>
      </c>
      <c r="AP484" s="1"/>
      <c r="AQ484" s="1"/>
      <c r="AR484" s="1">
        <f t="shared" si="72"/>
        <v>0</v>
      </c>
      <c r="AS484" s="1">
        <f t="shared" si="75"/>
        <v>1500000</v>
      </c>
      <c r="AT484" s="39">
        <f t="shared" si="73"/>
        <v>351600</v>
      </c>
      <c r="AU484" s="39"/>
      <c r="AV484" s="39">
        <f t="shared" si="74"/>
        <v>1500000</v>
      </c>
      <c r="AW484" s="8" t="s">
        <v>807</v>
      </c>
      <c r="AX484" t="s">
        <v>604</v>
      </c>
    </row>
    <row r="485" spans="1:50" x14ac:dyDescent="0.25">
      <c r="A485" t="str">
        <f t="shared" si="71"/>
        <v>1.1-00-2410_24448030_2457810</v>
      </c>
      <c r="B485" t="s">
        <v>148</v>
      </c>
      <c r="C485" t="s">
        <v>149</v>
      </c>
      <c r="D485" t="s">
        <v>266</v>
      </c>
      <c r="E485" t="s">
        <v>907</v>
      </c>
      <c r="F485" t="s">
        <v>267</v>
      </c>
      <c r="G485" t="s">
        <v>267</v>
      </c>
      <c r="H485" t="s">
        <v>51</v>
      </c>
      <c r="I485" t="s">
        <v>52</v>
      </c>
      <c r="J485" t="s">
        <v>289</v>
      </c>
      <c r="K485" t="s">
        <v>290</v>
      </c>
      <c r="L485">
        <v>4</v>
      </c>
      <c r="M485" t="s">
        <v>291</v>
      </c>
      <c r="N485">
        <v>48</v>
      </c>
      <c r="O485" t="s">
        <v>292</v>
      </c>
      <c r="P485" t="s">
        <v>293</v>
      </c>
      <c r="Q485" t="s">
        <v>294</v>
      </c>
      <c r="R485" s="17" t="s">
        <v>901</v>
      </c>
      <c r="S485">
        <v>5000</v>
      </c>
      <c r="T485" t="s">
        <v>99</v>
      </c>
      <c r="U485">
        <v>5781</v>
      </c>
      <c r="V485" t="s">
        <v>298</v>
      </c>
      <c r="W485">
        <v>0</v>
      </c>
      <c r="X485" t="s">
        <v>46</v>
      </c>
      <c r="Y485" s="1">
        <v>50000</v>
      </c>
      <c r="Z485" s="1">
        <v>50000</v>
      </c>
      <c r="AA485" s="1">
        <v>0</v>
      </c>
      <c r="AB485" s="1">
        <v>0</v>
      </c>
      <c r="AC485" s="1">
        <v>0</v>
      </c>
      <c r="AD485" s="1">
        <v>0</v>
      </c>
      <c r="AE485" s="1">
        <v>0</v>
      </c>
      <c r="AF485" s="32">
        <f t="shared" si="76"/>
        <v>50000</v>
      </c>
      <c r="AG485" s="1">
        <v>0</v>
      </c>
      <c r="AH485" s="1">
        <v>0</v>
      </c>
      <c r="AI485" s="1">
        <v>0</v>
      </c>
      <c r="AJ485" s="1">
        <v>0</v>
      </c>
      <c r="AK485" s="1">
        <v>0</v>
      </c>
      <c r="AL485" s="1">
        <v>50000</v>
      </c>
      <c r="AM485" s="1">
        <f t="shared" si="77"/>
        <v>0</v>
      </c>
      <c r="AN485" s="1"/>
      <c r="AO485" s="1">
        <v>0</v>
      </c>
      <c r="AP485" s="1"/>
      <c r="AQ485" s="1"/>
      <c r="AR485" s="1">
        <f t="shared" si="72"/>
        <v>0</v>
      </c>
      <c r="AS485" s="1">
        <f t="shared" si="75"/>
        <v>50000</v>
      </c>
      <c r="AT485" s="39">
        <f t="shared" si="73"/>
        <v>50000</v>
      </c>
      <c r="AU485" s="39"/>
      <c r="AV485" s="39">
        <f t="shared" si="74"/>
        <v>50000</v>
      </c>
      <c r="AW485" s="8" t="s">
        <v>616</v>
      </c>
      <c r="AX485" t="s">
        <v>604</v>
      </c>
    </row>
    <row r="486" spans="1:50" x14ac:dyDescent="0.25">
      <c r="A486" t="str">
        <f t="shared" si="71"/>
        <v>1.1-00-2402_2417007_2458110</v>
      </c>
      <c r="B486" t="s">
        <v>148</v>
      </c>
      <c r="C486" t="s">
        <v>149</v>
      </c>
      <c r="D486" t="s">
        <v>34</v>
      </c>
      <c r="E486" t="s">
        <v>906</v>
      </c>
      <c r="F486" t="s">
        <v>909</v>
      </c>
      <c r="G486" t="s">
        <v>35</v>
      </c>
      <c r="H486" t="s">
        <v>307</v>
      </c>
      <c r="I486" t="s">
        <v>308</v>
      </c>
      <c r="J486" t="s">
        <v>85</v>
      </c>
      <c r="K486" t="s">
        <v>86</v>
      </c>
      <c r="L486">
        <v>1</v>
      </c>
      <c r="M486" t="s">
        <v>190</v>
      </c>
      <c r="N486">
        <v>7</v>
      </c>
      <c r="O486" t="s">
        <v>401</v>
      </c>
      <c r="P486" t="s">
        <v>315</v>
      </c>
      <c r="Q486" t="s">
        <v>316</v>
      </c>
      <c r="R486" s="17" t="s">
        <v>901</v>
      </c>
      <c r="S486">
        <v>5000</v>
      </c>
      <c r="T486" t="s">
        <v>99</v>
      </c>
      <c r="U486">
        <v>5811</v>
      </c>
      <c r="V486" t="s">
        <v>338</v>
      </c>
      <c r="W486">
        <v>0</v>
      </c>
      <c r="X486" t="s">
        <v>46</v>
      </c>
      <c r="Y486" s="1">
        <v>3000000</v>
      </c>
      <c r="Z486" s="1">
        <v>0</v>
      </c>
      <c r="AA486" s="1">
        <v>0</v>
      </c>
      <c r="AB486" s="1">
        <v>0</v>
      </c>
      <c r="AC486" s="1">
        <v>0</v>
      </c>
      <c r="AD486" s="1">
        <v>0</v>
      </c>
      <c r="AE486" s="1">
        <v>0</v>
      </c>
      <c r="AF486" s="32">
        <f t="shared" si="76"/>
        <v>3000000</v>
      </c>
      <c r="AG486" s="1">
        <v>0</v>
      </c>
      <c r="AH486" s="1">
        <v>3000000</v>
      </c>
      <c r="AI486" s="1">
        <v>0</v>
      </c>
      <c r="AJ486" s="1">
        <v>0</v>
      </c>
      <c r="AK486" s="1">
        <v>3000000</v>
      </c>
      <c r="AL486" s="1">
        <v>3000000</v>
      </c>
      <c r="AM486" s="1">
        <f t="shared" si="77"/>
        <v>0</v>
      </c>
      <c r="AN486" s="1"/>
      <c r="AO486" s="1">
        <v>0</v>
      </c>
      <c r="AP486" s="1"/>
      <c r="AQ486" s="1"/>
      <c r="AR486" s="1">
        <f t="shared" si="72"/>
        <v>0</v>
      </c>
      <c r="AS486" s="1">
        <f t="shared" si="75"/>
        <v>3000000</v>
      </c>
      <c r="AT486" s="39">
        <f t="shared" si="73"/>
        <v>3000000</v>
      </c>
      <c r="AU486" s="39"/>
      <c r="AV486" s="39">
        <f t="shared" si="74"/>
        <v>3000000</v>
      </c>
      <c r="AW486" s="8" t="s">
        <v>811</v>
      </c>
      <c r="AX486" t="s">
        <v>604</v>
      </c>
    </row>
    <row r="487" spans="1:50" x14ac:dyDescent="0.25">
      <c r="A487" t="str">
        <f t="shared" si="71"/>
        <v>1.1-14-2402_2417007_2458110</v>
      </c>
      <c r="B487" t="s">
        <v>475</v>
      </c>
      <c r="C487" t="s">
        <v>476</v>
      </c>
      <c r="D487" t="s">
        <v>34</v>
      </c>
      <c r="E487" t="s">
        <v>906</v>
      </c>
      <c r="F487" t="s">
        <v>909</v>
      </c>
      <c r="G487" t="s">
        <v>35</v>
      </c>
      <c r="H487" t="s">
        <v>307</v>
      </c>
      <c r="I487" t="s">
        <v>308</v>
      </c>
      <c r="J487" t="s">
        <v>85</v>
      </c>
      <c r="K487" t="s">
        <v>86</v>
      </c>
      <c r="L487">
        <v>1</v>
      </c>
      <c r="M487" t="s">
        <v>190</v>
      </c>
      <c r="N487">
        <v>7</v>
      </c>
      <c r="O487" t="s">
        <v>401</v>
      </c>
      <c r="P487" t="s">
        <v>315</v>
      </c>
      <c r="Q487" t="s">
        <v>316</v>
      </c>
      <c r="R487" s="17" t="s">
        <v>901</v>
      </c>
      <c r="S487">
        <v>5000</v>
      </c>
      <c r="T487" t="s">
        <v>99</v>
      </c>
      <c r="U487">
        <v>5811</v>
      </c>
      <c r="V487" t="s">
        <v>338</v>
      </c>
      <c r="W487">
        <v>0</v>
      </c>
      <c r="X487" t="s">
        <v>46</v>
      </c>
      <c r="Y487" s="1">
        <v>20000000</v>
      </c>
      <c r="Z487" s="1">
        <v>0</v>
      </c>
      <c r="AA487" s="1">
        <v>40019852.020000003</v>
      </c>
      <c r="AB487" s="1">
        <v>40019852.020000003</v>
      </c>
      <c r="AC487" s="1">
        <v>40019852.020000003</v>
      </c>
      <c r="AD487" s="1">
        <v>40019852.020000003</v>
      </c>
      <c r="AE487" s="1">
        <v>40019852.020000003</v>
      </c>
      <c r="AF487" s="32">
        <f t="shared" si="76"/>
        <v>-20019852.020000003</v>
      </c>
      <c r="AG487" s="1">
        <v>20000000</v>
      </c>
      <c r="AH487" s="1">
        <v>0</v>
      </c>
      <c r="AI487" s="1">
        <v>0</v>
      </c>
      <c r="AJ487" s="1">
        <v>0</v>
      </c>
      <c r="AK487" s="1">
        <v>20000000</v>
      </c>
      <c r="AL487" s="1">
        <v>5000000</v>
      </c>
      <c r="AM487" s="1">
        <f t="shared" si="77"/>
        <v>-15000000</v>
      </c>
      <c r="AN487" s="1"/>
      <c r="AO487" s="1">
        <v>0</v>
      </c>
      <c r="AP487" s="1">
        <v>46032695.100000001</v>
      </c>
      <c r="AQ487" s="1"/>
      <c r="AR487" s="1">
        <f t="shared" si="72"/>
        <v>46032695.100000001</v>
      </c>
      <c r="AS487" s="1">
        <f t="shared" si="75"/>
        <v>66032695.100000001</v>
      </c>
      <c r="AT487" s="39">
        <f t="shared" si="73"/>
        <v>26012843.079999998</v>
      </c>
      <c r="AU487" s="39">
        <v>-12200000</v>
      </c>
      <c r="AV487" s="39">
        <f t="shared" si="74"/>
        <v>53832695.100000001</v>
      </c>
      <c r="AW487" s="8" t="s">
        <v>810</v>
      </c>
      <c r="AX487" t="s">
        <v>844</v>
      </c>
    </row>
    <row r="488" spans="1:50" x14ac:dyDescent="0.25">
      <c r="A488" t="str">
        <f t="shared" si="71"/>
        <v>1.1-00-2404_24619013_24581138</v>
      </c>
      <c r="B488" t="s">
        <v>148</v>
      </c>
      <c r="C488" t="s">
        <v>149</v>
      </c>
      <c r="D488" t="s">
        <v>34</v>
      </c>
      <c r="E488" t="s">
        <v>906</v>
      </c>
      <c r="F488" t="s">
        <v>909</v>
      </c>
      <c r="G488" t="s">
        <v>35</v>
      </c>
      <c r="H488" t="s">
        <v>36</v>
      </c>
      <c r="I488" t="s">
        <v>37</v>
      </c>
      <c r="J488" t="s">
        <v>38</v>
      </c>
      <c r="K488" t="s">
        <v>39</v>
      </c>
      <c r="L488">
        <v>6</v>
      </c>
      <c r="M488" t="s">
        <v>40</v>
      </c>
      <c r="N488">
        <v>19</v>
      </c>
      <c r="O488" t="s">
        <v>41</v>
      </c>
      <c r="P488" t="s">
        <v>42</v>
      </c>
      <c r="Q488" t="s">
        <v>43</v>
      </c>
      <c r="R488" s="17" t="s">
        <v>901</v>
      </c>
      <c r="S488">
        <v>5000</v>
      </c>
      <c r="T488" t="s">
        <v>99</v>
      </c>
      <c r="U488">
        <v>5811</v>
      </c>
      <c r="V488" t="s">
        <v>338</v>
      </c>
      <c r="W488">
        <v>38</v>
      </c>
      <c r="X488" t="s">
        <v>339</v>
      </c>
      <c r="Y488" s="1">
        <v>0</v>
      </c>
      <c r="Z488" s="1">
        <v>0</v>
      </c>
      <c r="AA488" s="1">
        <v>137458.29</v>
      </c>
      <c r="AB488" s="1">
        <v>137458.29</v>
      </c>
      <c r="AC488" s="1">
        <v>137458.29</v>
      </c>
      <c r="AD488" s="1">
        <v>137458.29</v>
      </c>
      <c r="AE488" s="1">
        <v>137458.29</v>
      </c>
      <c r="AF488" s="32">
        <f t="shared" si="76"/>
        <v>-137458.29</v>
      </c>
      <c r="AG488" s="1">
        <v>0</v>
      </c>
      <c r="AH488" s="1">
        <v>0</v>
      </c>
      <c r="AI488" s="1">
        <v>0</v>
      </c>
      <c r="AJ488" s="1">
        <v>0</v>
      </c>
      <c r="AK488" s="1">
        <v>0</v>
      </c>
      <c r="AL488" s="18">
        <v>2000000</v>
      </c>
      <c r="AM488" s="1">
        <f t="shared" si="77"/>
        <v>2000000</v>
      </c>
      <c r="AN488" s="1"/>
      <c r="AO488" s="1">
        <f>-AF488</f>
        <v>137458.29</v>
      </c>
      <c r="AP488" s="1">
        <v>2000000</v>
      </c>
      <c r="AQ488" s="1"/>
      <c r="AR488" s="1">
        <f t="shared" si="72"/>
        <v>2137458.29</v>
      </c>
      <c r="AS488" s="1">
        <f t="shared" si="75"/>
        <v>2137458.29</v>
      </c>
      <c r="AT488" s="38">
        <f t="shared" si="73"/>
        <v>2000000</v>
      </c>
      <c r="AU488" s="38"/>
      <c r="AV488" s="38">
        <f t="shared" si="74"/>
        <v>2137458.29</v>
      </c>
      <c r="AW488" s="8" t="s">
        <v>604</v>
      </c>
    </row>
    <row r="489" spans="1:50" x14ac:dyDescent="0.25">
      <c r="A489" t="str">
        <f t="shared" si="71"/>
        <v>1.1-00-2405_24621015_2459110</v>
      </c>
      <c r="B489" t="s">
        <v>148</v>
      </c>
      <c r="C489" t="s">
        <v>149</v>
      </c>
      <c r="D489" t="s">
        <v>34</v>
      </c>
      <c r="E489" t="s">
        <v>906</v>
      </c>
      <c r="F489" t="s">
        <v>909</v>
      </c>
      <c r="G489" t="s">
        <v>35</v>
      </c>
      <c r="H489" t="s">
        <v>51</v>
      </c>
      <c r="I489" t="s">
        <v>52</v>
      </c>
      <c r="J489" t="s">
        <v>53</v>
      </c>
      <c r="K489" t="s">
        <v>54</v>
      </c>
      <c r="L489">
        <v>6</v>
      </c>
      <c r="M489" t="s">
        <v>40</v>
      </c>
      <c r="N489">
        <v>21</v>
      </c>
      <c r="O489" t="s">
        <v>55</v>
      </c>
      <c r="P489" t="s">
        <v>56</v>
      </c>
      <c r="Q489" t="s">
        <v>57</v>
      </c>
      <c r="R489" s="17" t="s">
        <v>901</v>
      </c>
      <c r="S489">
        <v>5000</v>
      </c>
      <c r="T489" t="s">
        <v>99</v>
      </c>
      <c r="U489">
        <v>5911</v>
      </c>
      <c r="V489" t="s">
        <v>252</v>
      </c>
      <c r="W489">
        <v>0</v>
      </c>
      <c r="X489" t="s">
        <v>46</v>
      </c>
      <c r="Y489" s="1">
        <v>1800</v>
      </c>
      <c r="Z489" s="1">
        <v>0</v>
      </c>
      <c r="AA489" s="1">
        <v>1670</v>
      </c>
      <c r="AB489" s="1">
        <v>1670</v>
      </c>
      <c r="AC489" s="1">
        <v>1670</v>
      </c>
      <c r="AD489" s="1">
        <v>1670</v>
      </c>
      <c r="AE489" s="1">
        <v>1670</v>
      </c>
      <c r="AF489" s="32">
        <f t="shared" si="76"/>
        <v>130</v>
      </c>
      <c r="AG489" s="1">
        <v>0</v>
      </c>
      <c r="AH489" s="1">
        <v>1800</v>
      </c>
      <c r="AI489" s="1">
        <v>0</v>
      </c>
      <c r="AJ489" s="1">
        <v>0</v>
      </c>
      <c r="AK489" s="1">
        <v>1800</v>
      </c>
      <c r="AL489" s="1">
        <v>0</v>
      </c>
      <c r="AM489" s="1">
        <f t="shared" si="77"/>
        <v>-1800</v>
      </c>
      <c r="AN489" s="1"/>
      <c r="AO489" s="1">
        <v>0</v>
      </c>
      <c r="AP489" s="1"/>
      <c r="AQ489" s="1"/>
      <c r="AR489" s="1">
        <f t="shared" si="72"/>
        <v>0</v>
      </c>
      <c r="AS489" s="1">
        <f t="shared" si="75"/>
        <v>1800</v>
      </c>
      <c r="AT489" s="39">
        <f t="shared" si="73"/>
        <v>130</v>
      </c>
      <c r="AU489" s="39"/>
      <c r="AV489" s="39">
        <f t="shared" si="74"/>
        <v>1800</v>
      </c>
      <c r="AW489" s="8" t="s">
        <v>604</v>
      </c>
      <c r="AX489" t="s">
        <v>604</v>
      </c>
    </row>
    <row r="490" spans="1:50" x14ac:dyDescent="0.25">
      <c r="A490" t="str">
        <f t="shared" si="71"/>
        <v>1.1-00-2411_24650031_2459110</v>
      </c>
      <c r="B490" t="s">
        <v>148</v>
      </c>
      <c r="C490" t="s">
        <v>149</v>
      </c>
      <c r="D490" t="s">
        <v>92</v>
      </c>
      <c r="E490" t="s">
        <v>908</v>
      </c>
      <c r="F490" t="s">
        <v>918</v>
      </c>
      <c r="G490" t="s">
        <v>93</v>
      </c>
      <c r="H490" t="s">
        <v>51</v>
      </c>
      <c r="I490" t="s">
        <v>52</v>
      </c>
      <c r="J490" t="s">
        <v>94</v>
      </c>
      <c r="K490" t="s">
        <v>95</v>
      </c>
      <c r="L490">
        <v>6</v>
      </c>
      <c r="M490" t="s">
        <v>40</v>
      </c>
      <c r="N490">
        <v>50</v>
      </c>
      <c r="O490" t="s">
        <v>96</v>
      </c>
      <c r="P490" t="s">
        <v>97</v>
      </c>
      <c r="Q490" t="s">
        <v>98</v>
      </c>
      <c r="R490" s="17" t="s">
        <v>901</v>
      </c>
      <c r="S490">
        <v>5000</v>
      </c>
      <c r="T490" t="s">
        <v>99</v>
      </c>
      <c r="U490">
        <v>5911</v>
      </c>
      <c r="V490" t="s">
        <v>252</v>
      </c>
      <c r="W490">
        <v>0</v>
      </c>
      <c r="X490" t="s">
        <v>46</v>
      </c>
      <c r="Y490" s="1">
        <v>6021000</v>
      </c>
      <c r="Z490" s="1">
        <v>4000000</v>
      </c>
      <c r="AA490" s="1">
        <v>8515264.6999999993</v>
      </c>
      <c r="AB490" s="1">
        <v>8515264.6999999993</v>
      </c>
      <c r="AC490" s="1">
        <v>4108530.15</v>
      </c>
      <c r="AD490" s="1">
        <v>2508658.15</v>
      </c>
      <c r="AE490" s="1">
        <v>2508658.15</v>
      </c>
      <c r="AF490" s="32">
        <f t="shared" si="76"/>
        <v>-2494264.6999999993</v>
      </c>
      <c r="AG490" s="1">
        <v>0</v>
      </c>
      <c r="AH490" s="1">
        <v>2021000</v>
      </c>
      <c r="AI490" s="1">
        <v>0</v>
      </c>
      <c r="AJ490" s="1">
        <v>0</v>
      </c>
      <c r="AK490" s="1">
        <v>2021000</v>
      </c>
      <c r="AL490" s="1">
        <v>6021000</v>
      </c>
      <c r="AM490" s="1">
        <f t="shared" si="77"/>
        <v>0</v>
      </c>
      <c r="AN490" s="1"/>
      <c r="AO490" s="1">
        <f>-AF490</f>
        <v>2494264.6999999993</v>
      </c>
      <c r="AP490" s="1"/>
      <c r="AQ490" s="1"/>
      <c r="AR490" s="1">
        <f t="shared" si="72"/>
        <v>2494264.6999999993</v>
      </c>
      <c r="AS490" s="1">
        <f t="shared" si="75"/>
        <v>8515264.6999999993</v>
      </c>
      <c r="AT490" s="18">
        <f t="shared" si="73"/>
        <v>0</v>
      </c>
      <c r="AU490" s="18"/>
      <c r="AV490" s="18">
        <f t="shared" si="74"/>
        <v>8515264.6999999993</v>
      </c>
      <c r="AW490" s="8" t="s">
        <v>813</v>
      </c>
      <c r="AX490" t="s">
        <v>604</v>
      </c>
    </row>
    <row r="491" spans="1:50" x14ac:dyDescent="0.25">
      <c r="A491" t="str">
        <f t="shared" si="71"/>
        <v>1.1-00-2411_24650031_2459710</v>
      </c>
      <c r="B491" t="s">
        <v>148</v>
      </c>
      <c r="C491" t="s">
        <v>149</v>
      </c>
      <c r="D491" t="s">
        <v>92</v>
      </c>
      <c r="E491" t="s">
        <v>908</v>
      </c>
      <c r="F491" t="s">
        <v>918</v>
      </c>
      <c r="G491" t="s">
        <v>93</v>
      </c>
      <c r="H491" t="s">
        <v>51</v>
      </c>
      <c r="I491" t="s">
        <v>52</v>
      </c>
      <c r="J491" t="s">
        <v>94</v>
      </c>
      <c r="K491" t="s">
        <v>95</v>
      </c>
      <c r="L491">
        <v>6</v>
      </c>
      <c r="M491" t="s">
        <v>40</v>
      </c>
      <c r="N491">
        <v>50</v>
      </c>
      <c r="O491" t="s">
        <v>96</v>
      </c>
      <c r="P491" t="s">
        <v>97</v>
      </c>
      <c r="Q491" t="s">
        <v>98</v>
      </c>
      <c r="R491" s="17" t="s">
        <v>901</v>
      </c>
      <c r="S491">
        <v>5000</v>
      </c>
      <c r="T491" t="s">
        <v>99</v>
      </c>
      <c r="U491">
        <v>5971</v>
      </c>
      <c r="V491" t="s">
        <v>253</v>
      </c>
      <c r="W491">
        <v>0</v>
      </c>
      <c r="X491" t="s">
        <v>46</v>
      </c>
      <c r="Y491" s="1">
        <v>4294761</v>
      </c>
      <c r="Z491" s="1">
        <v>3000000</v>
      </c>
      <c r="AA491" s="1">
        <v>12949426.92</v>
      </c>
      <c r="AB491" s="1">
        <v>11552682.98</v>
      </c>
      <c r="AC491" s="1">
        <v>5321955.3</v>
      </c>
      <c r="AD491" s="1">
        <v>4960191.9000000004</v>
      </c>
      <c r="AE491" s="1">
        <v>4960191.9000000004</v>
      </c>
      <c r="AF491" s="32">
        <f t="shared" si="76"/>
        <v>-8654665.9199999999</v>
      </c>
      <c r="AG491" s="1">
        <v>0</v>
      </c>
      <c r="AH491" s="1">
        <v>1294761</v>
      </c>
      <c r="AI491" s="1">
        <v>0</v>
      </c>
      <c r="AJ491" s="1">
        <v>0</v>
      </c>
      <c r="AK491" s="1">
        <v>1294761</v>
      </c>
      <c r="AL491" s="1">
        <v>4294761</v>
      </c>
      <c r="AM491" s="1">
        <f t="shared" si="77"/>
        <v>0</v>
      </c>
      <c r="AN491" s="1"/>
      <c r="AO491" s="1">
        <f>-AF491</f>
        <v>8654665.9199999999</v>
      </c>
      <c r="AP491" s="1"/>
      <c r="AQ491" s="1"/>
      <c r="AR491" s="1">
        <f t="shared" si="72"/>
        <v>8654665.9199999999</v>
      </c>
      <c r="AS491" s="1">
        <f t="shared" si="75"/>
        <v>12949426.92</v>
      </c>
      <c r="AT491" s="18">
        <f t="shared" si="73"/>
        <v>0</v>
      </c>
      <c r="AU491" s="18"/>
      <c r="AV491" s="18">
        <f t="shared" si="74"/>
        <v>12949426.92</v>
      </c>
      <c r="AW491" s="8" t="s">
        <v>814</v>
      </c>
      <c r="AX491" t="s">
        <v>604</v>
      </c>
    </row>
    <row r="492" spans="1:50" x14ac:dyDescent="0.25">
      <c r="A492" t="str">
        <f t="shared" si="71"/>
        <v>1.1-15-2407_24337023_2461310</v>
      </c>
      <c r="B492" t="s">
        <v>925</v>
      </c>
      <c r="C492" t="s">
        <v>926</v>
      </c>
      <c r="D492" t="s">
        <v>34</v>
      </c>
      <c r="E492" t="s">
        <v>906</v>
      </c>
      <c r="F492" t="s">
        <v>909</v>
      </c>
      <c r="G492" t="s">
        <v>35</v>
      </c>
      <c r="H492" t="s">
        <v>126</v>
      </c>
      <c r="I492" t="s">
        <v>127</v>
      </c>
      <c r="J492" t="s">
        <v>103</v>
      </c>
      <c r="K492" t="s">
        <v>104</v>
      </c>
      <c r="L492">
        <v>3</v>
      </c>
      <c r="M492" t="s">
        <v>87</v>
      </c>
      <c r="N492">
        <v>37</v>
      </c>
      <c r="O492" t="s">
        <v>128</v>
      </c>
      <c r="P492" t="s">
        <v>129</v>
      </c>
      <c r="Q492" t="s">
        <v>130</v>
      </c>
      <c r="R492" s="17" t="s">
        <v>901</v>
      </c>
      <c r="S492">
        <v>6000</v>
      </c>
      <c r="T492" t="s">
        <v>131</v>
      </c>
      <c r="U492">
        <v>6131</v>
      </c>
      <c r="V492" t="s">
        <v>134</v>
      </c>
      <c r="W492">
        <v>0</v>
      </c>
      <c r="X492" t="s">
        <v>46</v>
      </c>
      <c r="Y492" s="1">
        <v>0</v>
      </c>
      <c r="Z492" s="1">
        <v>0</v>
      </c>
      <c r="AA492" s="1">
        <v>0</v>
      </c>
      <c r="AB492" s="1">
        <v>0</v>
      </c>
      <c r="AC492" s="1">
        <v>0</v>
      </c>
      <c r="AD492" s="1">
        <v>0</v>
      </c>
      <c r="AE492" s="1">
        <v>0</v>
      </c>
      <c r="AF492" s="32">
        <f t="shared" ref="AF492" si="78">Y492-AA492</f>
        <v>0</v>
      </c>
      <c r="AG492" s="1">
        <v>0</v>
      </c>
      <c r="AH492" s="1">
        <v>0</v>
      </c>
      <c r="AI492" s="1">
        <v>0</v>
      </c>
      <c r="AJ492" s="1">
        <v>0</v>
      </c>
      <c r="AK492" s="1">
        <v>0</v>
      </c>
      <c r="AL492" s="1">
        <v>0</v>
      </c>
      <c r="AM492" s="1">
        <f t="shared" si="77"/>
        <v>0</v>
      </c>
      <c r="AN492" s="1"/>
      <c r="AO492" s="1">
        <v>0</v>
      </c>
      <c r="AP492" s="1">
        <v>6997427.8099999996</v>
      </c>
      <c r="AQ492" s="1"/>
      <c r="AR492" s="1">
        <f t="shared" si="72"/>
        <v>6997427.8099999996</v>
      </c>
      <c r="AS492" s="1">
        <f t="shared" si="75"/>
        <v>6997427.8099999996</v>
      </c>
      <c r="AT492" s="39">
        <f t="shared" si="73"/>
        <v>6997427.8099999996</v>
      </c>
      <c r="AU492" s="39"/>
      <c r="AV492" s="39">
        <f t="shared" si="74"/>
        <v>6997427.8099999996</v>
      </c>
      <c r="AW492" s="8"/>
    </row>
    <row r="493" spans="1:50" x14ac:dyDescent="0.25">
      <c r="A493" t="str">
        <f t="shared" si="71"/>
        <v>1.1-00-2407_24337023_2461210</v>
      </c>
      <c r="B493" t="s">
        <v>148</v>
      </c>
      <c r="C493" t="s">
        <v>149</v>
      </c>
      <c r="D493" t="s">
        <v>34</v>
      </c>
      <c r="E493" t="s">
        <v>906</v>
      </c>
      <c r="F493" t="s">
        <v>909</v>
      </c>
      <c r="G493" t="s">
        <v>35</v>
      </c>
      <c r="H493" t="s">
        <v>126</v>
      </c>
      <c r="I493" t="s">
        <v>127</v>
      </c>
      <c r="J493" t="s">
        <v>103</v>
      </c>
      <c r="K493" t="s">
        <v>104</v>
      </c>
      <c r="L493">
        <v>3</v>
      </c>
      <c r="M493" t="s">
        <v>87</v>
      </c>
      <c r="N493">
        <v>37</v>
      </c>
      <c r="O493" t="s">
        <v>128</v>
      </c>
      <c r="P493" t="s">
        <v>129</v>
      </c>
      <c r="Q493" t="s">
        <v>130</v>
      </c>
      <c r="R493" s="17" t="s">
        <v>901</v>
      </c>
      <c r="S493">
        <v>6000</v>
      </c>
      <c r="T493" t="s">
        <v>131</v>
      </c>
      <c r="U493">
        <v>6121</v>
      </c>
      <c r="V493" t="s">
        <v>132</v>
      </c>
      <c r="W493">
        <v>0</v>
      </c>
      <c r="X493" t="s">
        <v>46</v>
      </c>
      <c r="Y493" s="1">
        <v>12868770.33</v>
      </c>
      <c r="Z493" s="1">
        <v>0</v>
      </c>
      <c r="AA493" s="1">
        <v>12713308.98</v>
      </c>
      <c r="AB493" s="1">
        <v>12713308.98</v>
      </c>
      <c r="AC493" s="1">
        <v>7231653.4000000004</v>
      </c>
      <c r="AD493" s="1">
        <v>7231653.4000000004</v>
      </c>
      <c r="AE493" s="1">
        <v>7231653.4000000004</v>
      </c>
      <c r="AF493" s="32">
        <f t="shared" si="76"/>
        <v>155461.34999999963</v>
      </c>
      <c r="AG493" s="1">
        <v>0</v>
      </c>
      <c r="AH493" s="1">
        <v>10000000</v>
      </c>
      <c r="AI493" s="1">
        <v>0</v>
      </c>
      <c r="AJ493" s="1">
        <v>0</v>
      </c>
      <c r="AK493" s="1">
        <v>10000000</v>
      </c>
      <c r="AL493" s="1">
        <v>10000000</v>
      </c>
      <c r="AM493" s="1">
        <f t="shared" si="77"/>
        <v>-2868770.33</v>
      </c>
      <c r="AN493" s="1"/>
      <c r="AO493" s="1">
        <v>0</v>
      </c>
      <c r="AP493" s="1">
        <v>43000000</v>
      </c>
      <c r="AQ493" s="1"/>
      <c r="AR493" s="1">
        <f t="shared" si="72"/>
        <v>43000000</v>
      </c>
      <c r="AS493" s="90">
        <f t="shared" si="75"/>
        <v>55868770.329999998</v>
      </c>
      <c r="AT493" s="39">
        <f t="shared" si="73"/>
        <v>43155461.349999994</v>
      </c>
      <c r="AU493" s="39"/>
      <c r="AV493" s="39">
        <f t="shared" si="74"/>
        <v>55868770.329999998</v>
      </c>
      <c r="AW493" s="8" t="s">
        <v>604</v>
      </c>
      <c r="AX493" t="s">
        <v>604</v>
      </c>
    </row>
    <row r="494" spans="1:50" x14ac:dyDescent="0.25">
      <c r="A494" t="str">
        <f t="shared" si="71"/>
        <v>2.5-01-2407_24337023_24613139</v>
      </c>
      <c r="B494" t="s">
        <v>477</v>
      </c>
      <c r="C494" t="s">
        <v>478</v>
      </c>
      <c r="D494" t="s">
        <v>34</v>
      </c>
      <c r="E494" t="s">
        <v>906</v>
      </c>
      <c r="F494" t="s">
        <v>909</v>
      </c>
      <c r="G494" t="s">
        <v>35</v>
      </c>
      <c r="H494" t="s">
        <v>126</v>
      </c>
      <c r="I494" t="s">
        <v>127</v>
      </c>
      <c r="J494" t="s">
        <v>103</v>
      </c>
      <c r="K494" t="s">
        <v>104</v>
      </c>
      <c r="L494">
        <v>3</v>
      </c>
      <c r="M494" t="s">
        <v>87</v>
      </c>
      <c r="N494">
        <v>37</v>
      </c>
      <c r="O494" t="s">
        <v>128</v>
      </c>
      <c r="P494" t="s">
        <v>129</v>
      </c>
      <c r="Q494" t="s">
        <v>130</v>
      </c>
      <c r="R494" s="17" t="s">
        <v>901</v>
      </c>
      <c r="S494">
        <v>6000</v>
      </c>
      <c r="T494" t="s">
        <v>131</v>
      </c>
      <c r="U494">
        <v>6131</v>
      </c>
      <c r="V494" t="s">
        <v>134</v>
      </c>
      <c r="W494">
        <v>39</v>
      </c>
      <c r="X494" t="s">
        <v>892</v>
      </c>
      <c r="Y494" s="1">
        <v>0</v>
      </c>
      <c r="Z494" s="1">
        <v>0</v>
      </c>
      <c r="AA494" s="1">
        <v>0</v>
      </c>
      <c r="AB494" s="1">
        <v>0</v>
      </c>
      <c r="AC494" s="1">
        <v>0</v>
      </c>
      <c r="AD494" s="1">
        <v>0</v>
      </c>
      <c r="AE494" s="1">
        <v>0</v>
      </c>
      <c r="AF494" s="32">
        <f t="shared" si="76"/>
        <v>0</v>
      </c>
      <c r="AG494" s="1">
        <v>0</v>
      </c>
      <c r="AH494" s="1">
        <v>0</v>
      </c>
      <c r="AI494" s="1">
        <v>0</v>
      </c>
      <c r="AJ494" s="1">
        <v>0</v>
      </c>
      <c r="AK494" s="1">
        <v>0</v>
      </c>
      <c r="AL494" s="1">
        <v>0</v>
      </c>
      <c r="AM494" s="1">
        <f t="shared" si="77"/>
        <v>0</v>
      </c>
      <c r="AN494" s="1"/>
      <c r="AO494" s="1">
        <v>0</v>
      </c>
      <c r="AP494" s="1">
        <v>1600000</v>
      </c>
      <c r="AQ494" s="1"/>
      <c r="AR494" s="1">
        <f t="shared" si="72"/>
        <v>1600000</v>
      </c>
      <c r="AS494" s="90">
        <f t="shared" si="75"/>
        <v>1600000</v>
      </c>
      <c r="AT494" s="39">
        <f t="shared" si="73"/>
        <v>1600000</v>
      </c>
      <c r="AU494" s="39"/>
      <c r="AV494" s="39">
        <f t="shared" si="74"/>
        <v>1600000</v>
      </c>
      <c r="AW494" s="8"/>
      <c r="AX494" t="s">
        <v>892</v>
      </c>
    </row>
    <row r="495" spans="1:50" x14ac:dyDescent="0.25">
      <c r="A495" t="str">
        <f t="shared" si="71"/>
        <v>2.5-01-2407_24337023_2461210</v>
      </c>
      <c r="B495" t="s">
        <v>477</v>
      </c>
      <c r="C495" t="s">
        <v>478</v>
      </c>
      <c r="D495" t="s">
        <v>34</v>
      </c>
      <c r="E495" t="s">
        <v>906</v>
      </c>
      <c r="F495" t="s">
        <v>909</v>
      </c>
      <c r="G495" t="s">
        <v>35</v>
      </c>
      <c r="H495" t="s">
        <v>126</v>
      </c>
      <c r="I495" t="s">
        <v>127</v>
      </c>
      <c r="J495" t="s">
        <v>103</v>
      </c>
      <c r="K495" t="s">
        <v>104</v>
      </c>
      <c r="L495">
        <v>3</v>
      </c>
      <c r="M495" t="s">
        <v>87</v>
      </c>
      <c r="N495">
        <v>37</v>
      </c>
      <c r="O495" t="s">
        <v>128</v>
      </c>
      <c r="P495" t="s">
        <v>129</v>
      </c>
      <c r="Q495" t="s">
        <v>130</v>
      </c>
      <c r="R495" s="17" t="s">
        <v>901</v>
      </c>
      <c r="S495">
        <v>6000</v>
      </c>
      <c r="T495" t="s">
        <v>131</v>
      </c>
      <c r="U495">
        <v>6121</v>
      </c>
      <c r="V495" t="s">
        <v>132</v>
      </c>
      <c r="W495">
        <v>0</v>
      </c>
      <c r="X495" t="s">
        <v>46</v>
      </c>
      <c r="Y495" s="1">
        <v>0</v>
      </c>
      <c r="Z495" s="1">
        <v>3200000</v>
      </c>
      <c r="AA495" s="1">
        <v>0</v>
      </c>
      <c r="AB495" s="1">
        <v>0</v>
      </c>
      <c r="AC495" s="1">
        <v>0</v>
      </c>
      <c r="AD495" s="1">
        <v>0</v>
      </c>
      <c r="AE495" s="1">
        <v>0</v>
      </c>
      <c r="AF495" s="32">
        <f t="shared" si="76"/>
        <v>0</v>
      </c>
      <c r="AG495" s="1">
        <v>0</v>
      </c>
      <c r="AH495" s="1">
        <v>0</v>
      </c>
      <c r="AI495" s="1">
        <v>0</v>
      </c>
      <c r="AJ495" s="1">
        <v>0</v>
      </c>
      <c r="AK495" s="1">
        <v>0</v>
      </c>
      <c r="AL495" s="1">
        <v>3200000</v>
      </c>
      <c r="AM495" s="1">
        <f t="shared" si="77"/>
        <v>3200000</v>
      </c>
      <c r="AN495" s="1"/>
      <c r="AO495" s="1">
        <v>0</v>
      </c>
      <c r="AP495" s="1"/>
      <c r="AQ495" s="1"/>
      <c r="AR495" s="1">
        <f t="shared" si="72"/>
        <v>0</v>
      </c>
      <c r="AS495" s="1">
        <f t="shared" si="75"/>
        <v>0</v>
      </c>
      <c r="AT495" s="39">
        <f t="shared" si="73"/>
        <v>0</v>
      </c>
      <c r="AU495" s="39"/>
      <c r="AV495" s="39">
        <f t="shared" si="74"/>
        <v>0</v>
      </c>
      <c r="AW495" s="8" t="s">
        <v>817</v>
      </c>
      <c r="AX495" t="s">
        <v>604</v>
      </c>
    </row>
    <row r="496" spans="1:50" x14ac:dyDescent="0.25">
      <c r="A496" t="str">
        <f t="shared" si="71"/>
        <v>2.5-02-2407_24337023_2461210</v>
      </c>
      <c r="B496" t="s">
        <v>81</v>
      </c>
      <c r="C496" t="s">
        <v>82</v>
      </c>
      <c r="D496" t="s">
        <v>34</v>
      </c>
      <c r="E496" t="s">
        <v>906</v>
      </c>
      <c r="F496" t="s">
        <v>909</v>
      </c>
      <c r="G496" t="s">
        <v>35</v>
      </c>
      <c r="H496" t="s">
        <v>126</v>
      </c>
      <c r="I496" t="s">
        <v>127</v>
      </c>
      <c r="J496" t="s">
        <v>103</v>
      </c>
      <c r="K496" t="s">
        <v>104</v>
      </c>
      <c r="L496">
        <v>3</v>
      </c>
      <c r="M496" t="s">
        <v>87</v>
      </c>
      <c r="N496">
        <v>37</v>
      </c>
      <c r="O496" t="s">
        <v>128</v>
      </c>
      <c r="P496" t="s">
        <v>129</v>
      </c>
      <c r="Q496" t="s">
        <v>130</v>
      </c>
      <c r="R496" s="17" t="s">
        <v>901</v>
      </c>
      <c r="S496">
        <v>6000</v>
      </c>
      <c r="T496" t="s">
        <v>131</v>
      </c>
      <c r="U496">
        <v>6121</v>
      </c>
      <c r="V496" t="s">
        <v>132</v>
      </c>
      <c r="W496">
        <v>0</v>
      </c>
      <c r="X496" t="s">
        <v>46</v>
      </c>
      <c r="Y496" s="25">
        <v>33668050.229999997</v>
      </c>
      <c r="Z496" s="1">
        <v>10000000</v>
      </c>
      <c r="AA496" s="1">
        <v>30228024.600000001</v>
      </c>
      <c r="AB496" s="1">
        <v>30228024.600000001</v>
      </c>
      <c r="AC496" s="1">
        <v>11446872.970000001</v>
      </c>
      <c r="AD496" s="1">
        <v>11446872.970000001</v>
      </c>
      <c r="AE496" s="1">
        <v>11446872.970000001</v>
      </c>
      <c r="AF496" s="32">
        <f t="shared" si="76"/>
        <v>3440025.6299999952</v>
      </c>
      <c r="AG496" s="1">
        <v>30000000</v>
      </c>
      <c r="AH496" s="1">
        <v>0</v>
      </c>
      <c r="AI496" s="1">
        <v>0</v>
      </c>
      <c r="AJ496" s="1">
        <v>4680540.18</v>
      </c>
      <c r="AK496" s="1">
        <v>25319459.82</v>
      </c>
      <c r="AL496" s="1">
        <v>40000000</v>
      </c>
      <c r="AM496" s="1">
        <f t="shared" si="77"/>
        <v>6331949.7700000033</v>
      </c>
      <c r="AN496" s="1"/>
      <c r="AO496" s="1">
        <v>0</v>
      </c>
      <c r="AP496" s="1"/>
      <c r="AQ496" s="1"/>
      <c r="AR496" s="1">
        <f t="shared" si="72"/>
        <v>0</v>
      </c>
      <c r="AS496" s="90">
        <f t="shared" ref="AS496:AS518" si="79">Y496+AR496</f>
        <v>33668050.229999997</v>
      </c>
      <c r="AT496" s="39">
        <f t="shared" si="73"/>
        <v>3440025.6299999952</v>
      </c>
      <c r="AU496" s="39"/>
      <c r="AV496" s="39">
        <f t="shared" si="74"/>
        <v>33668050.229999997</v>
      </c>
      <c r="AW496" s="8" t="s">
        <v>816</v>
      </c>
      <c r="AX496" t="s">
        <v>604</v>
      </c>
    </row>
    <row r="497" spans="1:50" x14ac:dyDescent="0.25">
      <c r="A497" t="str">
        <f t="shared" si="71"/>
        <v>2.5-02-2407_24337023_24612119</v>
      </c>
      <c r="B497" t="s">
        <v>81</v>
      </c>
      <c r="C497" t="s">
        <v>82</v>
      </c>
      <c r="D497" t="s">
        <v>34</v>
      </c>
      <c r="E497" t="s">
        <v>906</v>
      </c>
      <c r="F497" t="s">
        <v>909</v>
      </c>
      <c r="G497" t="s">
        <v>35</v>
      </c>
      <c r="H497" t="s">
        <v>126</v>
      </c>
      <c r="I497" t="s">
        <v>127</v>
      </c>
      <c r="J497" t="s">
        <v>103</v>
      </c>
      <c r="K497" t="s">
        <v>104</v>
      </c>
      <c r="L497">
        <v>3</v>
      </c>
      <c r="M497" t="s">
        <v>87</v>
      </c>
      <c r="N497">
        <v>37</v>
      </c>
      <c r="O497" t="s">
        <v>128</v>
      </c>
      <c r="P497" t="s">
        <v>129</v>
      </c>
      <c r="Q497" t="s">
        <v>130</v>
      </c>
      <c r="R497" s="17" t="s">
        <v>901</v>
      </c>
      <c r="S497">
        <v>6000</v>
      </c>
      <c r="T497" t="s">
        <v>131</v>
      </c>
      <c r="U497">
        <v>6121</v>
      </c>
      <c r="V497" t="s">
        <v>132</v>
      </c>
      <c r="W497">
        <v>19</v>
      </c>
      <c r="X497" t="s">
        <v>133</v>
      </c>
      <c r="Y497" s="1">
        <v>73000000</v>
      </c>
      <c r="Z497" s="1">
        <v>73000000</v>
      </c>
      <c r="AA497" s="1">
        <v>56974145.100000001</v>
      </c>
      <c r="AB497" s="1">
        <v>56974145.100000001</v>
      </c>
      <c r="AC497" s="1">
        <v>45529130</v>
      </c>
      <c r="AD497" s="1">
        <v>45529130</v>
      </c>
      <c r="AE497" s="1">
        <v>45529130</v>
      </c>
      <c r="AF497" s="32">
        <f t="shared" si="76"/>
        <v>16025854.899999999</v>
      </c>
      <c r="AG497" s="1">
        <v>0</v>
      </c>
      <c r="AH497" s="1">
        <v>0</v>
      </c>
      <c r="AI497" s="1">
        <v>0</v>
      </c>
      <c r="AJ497" s="1">
        <v>0</v>
      </c>
      <c r="AK497" s="1">
        <v>0</v>
      </c>
      <c r="AL497" s="1">
        <v>73000000</v>
      </c>
      <c r="AM497" s="1">
        <f t="shared" si="77"/>
        <v>0</v>
      </c>
      <c r="AN497" s="1"/>
      <c r="AO497" s="1">
        <v>0</v>
      </c>
      <c r="AP497" s="1"/>
      <c r="AQ497" s="1"/>
      <c r="AR497" s="1">
        <f t="shared" si="72"/>
        <v>0</v>
      </c>
      <c r="AS497" s="90">
        <f t="shared" si="79"/>
        <v>73000000</v>
      </c>
      <c r="AT497" s="39">
        <f t="shared" si="73"/>
        <v>16025854.899999999</v>
      </c>
      <c r="AU497" s="39"/>
      <c r="AV497" s="39">
        <f t="shared" si="74"/>
        <v>73000000</v>
      </c>
      <c r="AW497" s="8" t="s">
        <v>815</v>
      </c>
      <c r="AX497" t="s">
        <v>604</v>
      </c>
    </row>
    <row r="498" spans="1:50" x14ac:dyDescent="0.25">
      <c r="A498" t="str">
        <f t="shared" si="71"/>
        <v>1.1-01-2407_24337023_2461210</v>
      </c>
      <c r="B498" t="s">
        <v>479</v>
      </c>
      <c r="C498" t="s">
        <v>480</v>
      </c>
      <c r="D498" t="s">
        <v>34</v>
      </c>
      <c r="E498" t="s">
        <v>906</v>
      </c>
      <c r="F498" t="s">
        <v>909</v>
      </c>
      <c r="G498" t="s">
        <v>35</v>
      </c>
      <c r="H498" t="s">
        <v>126</v>
      </c>
      <c r="I498" t="s">
        <v>127</v>
      </c>
      <c r="J498" t="s">
        <v>103</v>
      </c>
      <c r="K498" t="s">
        <v>104</v>
      </c>
      <c r="L498">
        <v>3</v>
      </c>
      <c r="M498" t="s">
        <v>87</v>
      </c>
      <c r="N498">
        <v>37</v>
      </c>
      <c r="O498" t="s">
        <v>128</v>
      </c>
      <c r="P498" t="s">
        <v>129</v>
      </c>
      <c r="Q498" t="s">
        <v>130</v>
      </c>
      <c r="R498" s="17" t="s">
        <v>901</v>
      </c>
      <c r="S498">
        <v>6000</v>
      </c>
      <c r="T498" t="s">
        <v>131</v>
      </c>
      <c r="U498">
        <v>6121</v>
      </c>
      <c r="V498" t="s">
        <v>132</v>
      </c>
      <c r="W498">
        <v>0</v>
      </c>
      <c r="X498" t="s">
        <v>46</v>
      </c>
      <c r="Y498" s="1">
        <v>11000000</v>
      </c>
      <c r="Z498" s="1">
        <v>0</v>
      </c>
      <c r="AA498" s="1">
        <v>496333.99</v>
      </c>
      <c r="AB498" s="1">
        <v>496333.99</v>
      </c>
      <c r="AC498" s="1">
        <v>148900.20000000001</v>
      </c>
      <c r="AD498" s="1">
        <v>148900.20000000001</v>
      </c>
      <c r="AE498" s="1">
        <v>148900.20000000001</v>
      </c>
      <c r="AF498" s="32">
        <f t="shared" si="76"/>
        <v>10503666.01</v>
      </c>
      <c r="AG498" s="1">
        <v>0</v>
      </c>
      <c r="AH498" s="1">
        <v>11000000</v>
      </c>
      <c r="AI498" s="1">
        <v>0</v>
      </c>
      <c r="AJ498" s="1">
        <v>0</v>
      </c>
      <c r="AK498" s="1">
        <v>11000000</v>
      </c>
      <c r="AL498" s="36">
        <v>0</v>
      </c>
      <c r="AM498" s="1">
        <f t="shared" si="77"/>
        <v>-11000000</v>
      </c>
      <c r="AN498" s="1"/>
      <c r="AO498" s="1">
        <v>0</v>
      </c>
      <c r="AP498" s="1">
        <v>10000000</v>
      </c>
      <c r="AQ498" s="1"/>
      <c r="AR498" s="1">
        <f t="shared" si="72"/>
        <v>10000000</v>
      </c>
      <c r="AS498" s="1">
        <f t="shared" si="79"/>
        <v>21000000</v>
      </c>
      <c r="AT498" s="39">
        <f t="shared" si="73"/>
        <v>20503666.010000002</v>
      </c>
      <c r="AU498" s="39"/>
      <c r="AV498" s="39">
        <f t="shared" si="74"/>
        <v>21000000</v>
      </c>
      <c r="AW498" s="41" t="s">
        <v>604</v>
      </c>
      <c r="AX498" t="s">
        <v>859</v>
      </c>
    </row>
    <row r="499" spans="1:50" x14ac:dyDescent="0.25">
      <c r="A499" t="str">
        <f t="shared" si="71"/>
        <v>1.5-03-2407_24337023_2461310</v>
      </c>
      <c r="B499" t="s">
        <v>889</v>
      </c>
      <c r="C499" t="s">
        <v>890</v>
      </c>
      <c r="D499" t="s">
        <v>34</v>
      </c>
      <c r="E499" t="s">
        <v>906</v>
      </c>
      <c r="F499" t="s">
        <v>909</v>
      </c>
      <c r="G499" t="s">
        <v>35</v>
      </c>
      <c r="H499" t="s">
        <v>126</v>
      </c>
      <c r="I499" t="s">
        <v>127</v>
      </c>
      <c r="J499" t="s">
        <v>103</v>
      </c>
      <c r="K499" t="s">
        <v>104</v>
      </c>
      <c r="L499">
        <v>3</v>
      </c>
      <c r="M499" t="s">
        <v>87</v>
      </c>
      <c r="N499">
        <v>37</v>
      </c>
      <c r="O499" t="s">
        <v>128</v>
      </c>
      <c r="P499" t="s">
        <v>129</v>
      </c>
      <c r="Q499" t="s">
        <v>130</v>
      </c>
      <c r="R499" s="17" t="s">
        <v>901</v>
      </c>
      <c r="S499">
        <v>6000</v>
      </c>
      <c r="T499" t="s">
        <v>131</v>
      </c>
      <c r="U499">
        <v>6131</v>
      </c>
      <c r="V499" t="s">
        <v>134</v>
      </c>
      <c r="W499">
        <v>0</v>
      </c>
      <c r="X499" t="s">
        <v>46</v>
      </c>
      <c r="Y499" s="1">
        <v>0</v>
      </c>
      <c r="Z499" s="1">
        <v>0</v>
      </c>
      <c r="AA499" s="1">
        <v>0</v>
      </c>
      <c r="AB499" s="1">
        <v>0</v>
      </c>
      <c r="AC499" s="1">
        <v>0</v>
      </c>
      <c r="AD499" s="1">
        <v>0</v>
      </c>
      <c r="AE499" s="1">
        <v>0</v>
      </c>
      <c r="AF499" s="32">
        <f t="shared" si="76"/>
        <v>0</v>
      </c>
      <c r="AG499" s="1">
        <v>0</v>
      </c>
      <c r="AH499" s="1">
        <v>0</v>
      </c>
      <c r="AI499" s="1">
        <v>0</v>
      </c>
      <c r="AJ499" s="1">
        <v>0</v>
      </c>
      <c r="AK499" s="1">
        <v>0</v>
      </c>
      <c r="AL499" s="36">
        <v>0</v>
      </c>
      <c r="AM499" s="1">
        <f t="shared" si="77"/>
        <v>0</v>
      </c>
      <c r="AN499" s="1"/>
      <c r="AO499" s="1">
        <v>0</v>
      </c>
      <c r="AP499" s="1">
        <v>9100000</v>
      </c>
      <c r="AQ499" s="1"/>
      <c r="AR499" s="1">
        <f t="shared" si="72"/>
        <v>9100000</v>
      </c>
      <c r="AS499" s="1">
        <f t="shared" si="79"/>
        <v>9100000</v>
      </c>
      <c r="AT499" s="39">
        <f t="shared" si="73"/>
        <v>9100000</v>
      </c>
      <c r="AU499" s="39"/>
      <c r="AV499" s="39">
        <f t="shared" si="74"/>
        <v>9100000</v>
      </c>
      <c r="AW499" s="41"/>
      <c r="AX499" t="s">
        <v>891</v>
      </c>
    </row>
    <row r="500" spans="1:50" x14ac:dyDescent="0.25">
      <c r="A500" t="str">
        <f t="shared" si="71"/>
        <v>2.5-0007_24337023_2461310</v>
      </c>
      <c r="B500" t="s">
        <v>929</v>
      </c>
      <c r="C500" t="s">
        <v>928</v>
      </c>
      <c r="D500" t="s">
        <v>34</v>
      </c>
      <c r="E500" t="s">
        <v>906</v>
      </c>
      <c r="F500" t="s">
        <v>909</v>
      </c>
      <c r="G500" t="s">
        <v>35</v>
      </c>
      <c r="H500" t="s">
        <v>126</v>
      </c>
      <c r="I500" t="s">
        <v>127</v>
      </c>
      <c r="J500" t="s">
        <v>103</v>
      </c>
      <c r="K500" t="s">
        <v>104</v>
      </c>
      <c r="L500">
        <v>3</v>
      </c>
      <c r="M500" t="s">
        <v>87</v>
      </c>
      <c r="N500">
        <v>37</v>
      </c>
      <c r="O500" t="s">
        <v>128</v>
      </c>
      <c r="P500" t="s">
        <v>129</v>
      </c>
      <c r="Q500" t="s">
        <v>130</v>
      </c>
      <c r="R500" s="17" t="s">
        <v>901</v>
      </c>
      <c r="S500">
        <v>6000</v>
      </c>
      <c r="T500" t="s">
        <v>131</v>
      </c>
      <c r="U500">
        <v>6131</v>
      </c>
      <c r="V500" t="s">
        <v>134</v>
      </c>
      <c r="W500">
        <v>0</v>
      </c>
      <c r="X500" t="s">
        <v>46</v>
      </c>
      <c r="Y500" s="1">
        <v>0</v>
      </c>
      <c r="Z500" s="1">
        <v>0</v>
      </c>
      <c r="AA500" s="1">
        <v>0</v>
      </c>
      <c r="AB500" s="1">
        <v>0</v>
      </c>
      <c r="AC500" s="1">
        <v>0</v>
      </c>
      <c r="AD500" s="1">
        <v>0</v>
      </c>
      <c r="AE500" s="1">
        <v>0</v>
      </c>
      <c r="AF500" s="32">
        <v>0</v>
      </c>
      <c r="AG500" s="1">
        <v>0</v>
      </c>
      <c r="AH500" s="1">
        <v>0</v>
      </c>
      <c r="AI500" s="1">
        <v>0</v>
      </c>
      <c r="AJ500" s="1">
        <v>0</v>
      </c>
      <c r="AK500" s="1">
        <v>0</v>
      </c>
      <c r="AL500" s="36">
        <v>0</v>
      </c>
      <c r="AM500" s="1">
        <v>0</v>
      </c>
      <c r="AN500" s="1"/>
      <c r="AO500" s="1">
        <v>0</v>
      </c>
      <c r="AP500" s="1">
        <v>9100000</v>
      </c>
      <c r="AQ500" s="1"/>
      <c r="AR500" s="1">
        <f t="shared" si="72"/>
        <v>9100000</v>
      </c>
      <c r="AS500" s="1">
        <f t="shared" si="79"/>
        <v>9100000</v>
      </c>
      <c r="AT500" s="39">
        <f t="shared" si="73"/>
        <v>9100000</v>
      </c>
      <c r="AU500" s="39"/>
      <c r="AV500" s="39">
        <f t="shared" si="74"/>
        <v>9100000</v>
      </c>
      <c r="AW500" s="41"/>
    </row>
    <row r="501" spans="1:50" x14ac:dyDescent="0.25">
      <c r="A501" t="str">
        <f t="shared" si="71"/>
        <v>1.1-00-2407_24338023_2461210</v>
      </c>
      <c r="B501" t="s">
        <v>148</v>
      </c>
      <c r="C501" t="s">
        <v>149</v>
      </c>
      <c r="D501" t="s">
        <v>34</v>
      </c>
      <c r="E501" t="s">
        <v>906</v>
      </c>
      <c r="F501" t="s">
        <v>909</v>
      </c>
      <c r="G501" t="s">
        <v>35</v>
      </c>
      <c r="H501" t="s">
        <v>126</v>
      </c>
      <c r="I501" t="s">
        <v>127</v>
      </c>
      <c r="J501" t="s">
        <v>103</v>
      </c>
      <c r="K501" t="s">
        <v>104</v>
      </c>
      <c r="L501">
        <v>3</v>
      </c>
      <c r="M501" t="s">
        <v>87</v>
      </c>
      <c r="N501" s="5">
        <v>38</v>
      </c>
      <c r="O501" s="5" t="s">
        <v>404</v>
      </c>
      <c r="P501" t="s">
        <v>129</v>
      </c>
      <c r="Q501" t="s">
        <v>130</v>
      </c>
      <c r="R501" s="17" t="s">
        <v>901</v>
      </c>
      <c r="S501">
        <v>6000</v>
      </c>
      <c r="T501" t="s">
        <v>131</v>
      </c>
      <c r="U501">
        <v>6121</v>
      </c>
      <c r="V501" t="s">
        <v>132</v>
      </c>
      <c r="W501">
        <v>0</v>
      </c>
      <c r="X501" t="s">
        <v>46</v>
      </c>
      <c r="Y501" s="1">
        <v>5000000</v>
      </c>
      <c r="Z501" s="1">
        <v>0</v>
      </c>
      <c r="AA501" s="1">
        <v>0</v>
      </c>
      <c r="AB501" s="1">
        <v>0</v>
      </c>
      <c r="AC501" s="1">
        <v>0</v>
      </c>
      <c r="AD501" s="1">
        <v>0</v>
      </c>
      <c r="AE501" s="1">
        <v>0</v>
      </c>
      <c r="AF501" s="1">
        <f t="shared" si="76"/>
        <v>5000000</v>
      </c>
      <c r="AG501">
        <v>0</v>
      </c>
      <c r="AH501" s="1">
        <v>5000000</v>
      </c>
      <c r="AI501">
        <v>0</v>
      </c>
      <c r="AJ501">
        <v>0</v>
      </c>
      <c r="AK501" s="1">
        <v>5000000</v>
      </c>
      <c r="AL501" s="1">
        <v>0</v>
      </c>
      <c r="AM501" s="1">
        <f t="shared" si="77"/>
        <v>-5000000</v>
      </c>
      <c r="AN501" s="1"/>
      <c r="AO501" s="1">
        <v>0</v>
      </c>
      <c r="AP501" s="1"/>
      <c r="AQ501" s="1"/>
      <c r="AR501" s="1">
        <f t="shared" si="72"/>
        <v>0</v>
      </c>
      <c r="AS501" s="90">
        <f t="shared" si="79"/>
        <v>5000000</v>
      </c>
      <c r="AT501" s="39">
        <f t="shared" si="73"/>
        <v>5000000</v>
      </c>
      <c r="AU501" s="39"/>
      <c r="AV501" s="39">
        <f t="shared" si="74"/>
        <v>5000000</v>
      </c>
      <c r="AW501" s="8" t="s">
        <v>604</v>
      </c>
    </row>
    <row r="502" spans="1:50" x14ac:dyDescent="0.25">
      <c r="A502" t="str">
        <f t="shared" si="71"/>
        <v>1.1-00-2404_24618012_2461310</v>
      </c>
      <c r="B502" t="s">
        <v>148</v>
      </c>
      <c r="C502" t="s">
        <v>149</v>
      </c>
      <c r="D502" t="s">
        <v>34</v>
      </c>
      <c r="E502" t="s">
        <v>906</v>
      </c>
      <c r="F502" t="s">
        <v>909</v>
      </c>
      <c r="G502" t="s">
        <v>35</v>
      </c>
      <c r="H502" t="s">
        <v>36</v>
      </c>
      <c r="I502" t="s">
        <v>37</v>
      </c>
      <c r="J502" t="s">
        <v>38</v>
      </c>
      <c r="K502" t="s">
        <v>39</v>
      </c>
      <c r="L502">
        <v>6</v>
      </c>
      <c r="M502" t="s">
        <v>40</v>
      </c>
      <c r="N502">
        <v>18</v>
      </c>
      <c r="O502" t="s">
        <v>319</v>
      </c>
      <c r="P502" t="s">
        <v>320</v>
      </c>
      <c r="Q502" t="s">
        <v>321</v>
      </c>
      <c r="R502" s="17" t="s">
        <v>901</v>
      </c>
      <c r="S502">
        <v>6000</v>
      </c>
      <c r="T502" t="s">
        <v>131</v>
      </c>
      <c r="U502">
        <v>6131</v>
      </c>
      <c r="V502" t="s">
        <v>134</v>
      </c>
      <c r="W502" s="34" t="s">
        <v>826</v>
      </c>
      <c r="X502" t="s">
        <v>46</v>
      </c>
      <c r="Y502" s="1">
        <v>0</v>
      </c>
      <c r="Z502" s="1">
        <v>0</v>
      </c>
      <c r="AA502" s="1">
        <v>0</v>
      </c>
      <c r="AB502" s="1">
        <v>0</v>
      </c>
      <c r="AC502" s="1">
        <v>0</v>
      </c>
      <c r="AD502" s="1">
        <v>0</v>
      </c>
      <c r="AE502" s="1">
        <v>0</v>
      </c>
      <c r="AF502" s="32">
        <f t="shared" si="76"/>
        <v>0</v>
      </c>
      <c r="AG502" s="1">
        <v>0</v>
      </c>
      <c r="AH502" s="1">
        <v>0</v>
      </c>
      <c r="AI502" s="1">
        <v>0</v>
      </c>
      <c r="AJ502" s="1">
        <v>0</v>
      </c>
      <c r="AK502" s="1">
        <v>0</v>
      </c>
      <c r="AL502" s="1">
        <v>15105020.039999999</v>
      </c>
      <c r="AM502" s="1">
        <f t="shared" si="77"/>
        <v>15105020.039999999</v>
      </c>
      <c r="AN502" s="1"/>
      <c r="AO502" s="1">
        <v>0</v>
      </c>
      <c r="AP502" s="1"/>
      <c r="AQ502" s="1"/>
      <c r="AR502" s="1">
        <f t="shared" si="72"/>
        <v>0</v>
      </c>
      <c r="AS502" s="1">
        <f t="shared" si="79"/>
        <v>0</v>
      </c>
      <c r="AT502" s="39">
        <f t="shared" si="73"/>
        <v>0</v>
      </c>
      <c r="AU502" s="39"/>
      <c r="AV502" s="39">
        <f t="shared" si="74"/>
        <v>0</v>
      </c>
      <c r="AW502" s="8" t="s">
        <v>604</v>
      </c>
      <c r="AX502" t="s">
        <v>604</v>
      </c>
    </row>
    <row r="503" spans="1:50" x14ac:dyDescent="0.25">
      <c r="A503" t="str">
        <f t="shared" si="71"/>
        <v>1.1-00-2407_24337023_2461310</v>
      </c>
      <c r="B503" t="s">
        <v>148</v>
      </c>
      <c r="C503" t="s">
        <v>149</v>
      </c>
      <c r="D503" t="s">
        <v>34</v>
      </c>
      <c r="E503" t="s">
        <v>906</v>
      </c>
      <c r="F503" t="s">
        <v>909</v>
      </c>
      <c r="G503" t="s">
        <v>35</v>
      </c>
      <c r="H503" t="s">
        <v>126</v>
      </c>
      <c r="I503" t="s">
        <v>127</v>
      </c>
      <c r="J503" t="s">
        <v>103</v>
      </c>
      <c r="K503" t="s">
        <v>104</v>
      </c>
      <c r="L503">
        <v>3</v>
      </c>
      <c r="M503" t="s">
        <v>87</v>
      </c>
      <c r="N503">
        <v>37</v>
      </c>
      <c r="O503" t="s">
        <v>128</v>
      </c>
      <c r="P503" t="s">
        <v>129</v>
      </c>
      <c r="Q503" t="s">
        <v>130</v>
      </c>
      <c r="R503" s="17" t="s">
        <v>901</v>
      </c>
      <c r="S503">
        <v>6000</v>
      </c>
      <c r="T503" t="s">
        <v>131</v>
      </c>
      <c r="U503">
        <v>6131</v>
      </c>
      <c r="V503" t="s">
        <v>134</v>
      </c>
      <c r="W503">
        <v>0</v>
      </c>
      <c r="X503" t="s">
        <v>46</v>
      </c>
      <c r="Y503" s="1">
        <v>2131229.67</v>
      </c>
      <c r="Z503" s="1">
        <v>0</v>
      </c>
      <c r="AA503" s="1">
        <v>14627251.539999999</v>
      </c>
      <c r="AB503" s="1">
        <v>14627251.539999999</v>
      </c>
      <c r="AC503" s="1">
        <v>5040726.99</v>
      </c>
      <c r="AD503" s="1">
        <v>5040726.99</v>
      </c>
      <c r="AE503" s="1">
        <v>5040726.99</v>
      </c>
      <c r="AF503" s="32">
        <f t="shared" si="76"/>
        <v>-12496021.869999999</v>
      </c>
      <c r="AG503" s="1">
        <v>0</v>
      </c>
      <c r="AH503" s="1">
        <v>5000000</v>
      </c>
      <c r="AI503" s="1">
        <v>0</v>
      </c>
      <c r="AJ503" s="1">
        <v>0</v>
      </c>
      <c r="AK503" s="1">
        <v>5000000</v>
      </c>
      <c r="AL503" s="1">
        <v>5000000</v>
      </c>
      <c r="AM503" s="1">
        <f t="shared" si="77"/>
        <v>2868770.33</v>
      </c>
      <c r="AN503" s="1"/>
      <c r="AO503" s="1">
        <v>12496021.869999999</v>
      </c>
      <c r="AP503" s="1">
        <v>62000000</v>
      </c>
      <c r="AQ503" s="1"/>
      <c r="AR503" s="1">
        <f t="shared" si="72"/>
        <v>74496021.870000005</v>
      </c>
      <c r="AS503" s="90">
        <f t="shared" si="79"/>
        <v>76627251.540000007</v>
      </c>
      <c r="AT503" s="38">
        <f t="shared" si="73"/>
        <v>62000000.000000007</v>
      </c>
      <c r="AU503" s="38"/>
      <c r="AV503" s="38">
        <f t="shared" si="74"/>
        <v>76627251.540000007</v>
      </c>
      <c r="AW503" s="8" t="s">
        <v>604</v>
      </c>
      <c r="AX503" t="s">
        <v>604</v>
      </c>
    </row>
    <row r="504" spans="1:50" x14ac:dyDescent="0.25">
      <c r="A504" t="str">
        <f t="shared" si="71"/>
        <v>1.1-00-2407_24337023_24613133</v>
      </c>
      <c r="B504" t="s">
        <v>148</v>
      </c>
      <c r="C504" t="s">
        <v>149</v>
      </c>
      <c r="D504" t="s">
        <v>34</v>
      </c>
      <c r="E504" t="s">
        <v>906</v>
      </c>
      <c r="F504" t="s">
        <v>909</v>
      </c>
      <c r="G504" t="s">
        <v>35</v>
      </c>
      <c r="H504" t="s">
        <v>126</v>
      </c>
      <c r="I504" t="s">
        <v>127</v>
      </c>
      <c r="J504" t="s">
        <v>103</v>
      </c>
      <c r="K504" t="s">
        <v>104</v>
      </c>
      <c r="L504">
        <v>3</v>
      </c>
      <c r="M504" t="s">
        <v>87</v>
      </c>
      <c r="N504">
        <v>37</v>
      </c>
      <c r="O504" t="s">
        <v>128</v>
      </c>
      <c r="P504" t="s">
        <v>129</v>
      </c>
      <c r="Q504" t="s">
        <v>130</v>
      </c>
      <c r="R504" s="17" t="s">
        <v>901</v>
      </c>
      <c r="S504">
        <v>6000</v>
      </c>
      <c r="T504" t="s">
        <v>131</v>
      </c>
      <c r="U504">
        <v>6131</v>
      </c>
      <c r="V504" t="s">
        <v>134</v>
      </c>
      <c r="W504">
        <v>33</v>
      </c>
      <c r="X504" t="s">
        <v>403</v>
      </c>
      <c r="Y504" s="1">
        <v>55000000</v>
      </c>
      <c r="Z504" s="1">
        <v>0</v>
      </c>
      <c r="AA504" s="1">
        <v>0</v>
      </c>
      <c r="AB504" s="1">
        <v>0</v>
      </c>
      <c r="AC504" s="1">
        <v>0</v>
      </c>
      <c r="AD504" s="1">
        <v>0</v>
      </c>
      <c r="AE504" s="1">
        <v>0</v>
      </c>
      <c r="AF504" s="32">
        <f t="shared" ref="AF504:AF509" si="80">Y504-AA504</f>
        <v>55000000</v>
      </c>
      <c r="AG504" s="1">
        <v>0</v>
      </c>
      <c r="AH504" s="1">
        <v>55000000</v>
      </c>
      <c r="AI504" s="1">
        <v>0</v>
      </c>
      <c r="AJ504" s="1">
        <v>0</v>
      </c>
      <c r="AK504" s="1">
        <v>55000000</v>
      </c>
      <c r="AL504" s="36">
        <v>55000000</v>
      </c>
      <c r="AM504" s="1">
        <f t="shared" si="77"/>
        <v>0</v>
      </c>
      <c r="AN504" s="1"/>
      <c r="AO504" s="1">
        <v>0</v>
      </c>
      <c r="AP504" s="1">
        <v>40000000</v>
      </c>
      <c r="AQ504" s="1"/>
      <c r="AR504" s="1">
        <f t="shared" si="72"/>
        <v>40000000</v>
      </c>
      <c r="AS504" s="90">
        <f t="shared" si="79"/>
        <v>95000000</v>
      </c>
      <c r="AT504" s="39">
        <f t="shared" si="73"/>
        <v>95000000</v>
      </c>
      <c r="AU504" s="39"/>
      <c r="AV504" s="39">
        <f t="shared" si="74"/>
        <v>95000000</v>
      </c>
      <c r="AW504" s="41" t="s">
        <v>822</v>
      </c>
      <c r="AX504" t="s">
        <v>604</v>
      </c>
    </row>
    <row r="505" spans="1:50" x14ac:dyDescent="0.25">
      <c r="A505" t="str">
        <f t="shared" si="71"/>
        <v>1.1-01-2407_24337023_2461310</v>
      </c>
      <c r="B505" t="s">
        <v>479</v>
      </c>
      <c r="C505" t="s">
        <v>480</v>
      </c>
      <c r="D505" t="s">
        <v>34</v>
      </c>
      <c r="E505" t="s">
        <v>906</v>
      </c>
      <c r="F505" t="s">
        <v>909</v>
      </c>
      <c r="G505" t="s">
        <v>35</v>
      </c>
      <c r="H505" t="s">
        <v>126</v>
      </c>
      <c r="I505" t="s">
        <v>127</v>
      </c>
      <c r="J505" t="s">
        <v>103</v>
      </c>
      <c r="K505" t="s">
        <v>104</v>
      </c>
      <c r="L505">
        <v>3</v>
      </c>
      <c r="M505" t="s">
        <v>87</v>
      </c>
      <c r="N505">
        <v>37</v>
      </c>
      <c r="O505" t="s">
        <v>128</v>
      </c>
      <c r="P505" t="s">
        <v>129</v>
      </c>
      <c r="Q505" t="s">
        <v>130</v>
      </c>
      <c r="R505" s="17" t="s">
        <v>901</v>
      </c>
      <c r="S505">
        <v>6000</v>
      </c>
      <c r="T505" t="s">
        <v>131</v>
      </c>
      <c r="U505">
        <v>6131</v>
      </c>
      <c r="V505" t="s">
        <v>134</v>
      </c>
      <c r="W505">
        <v>0</v>
      </c>
      <c r="X505" t="s">
        <v>46</v>
      </c>
      <c r="Y505" s="1">
        <v>0</v>
      </c>
      <c r="Z505" s="1">
        <v>0</v>
      </c>
      <c r="AA505" s="1">
        <v>0</v>
      </c>
      <c r="AB505" s="1">
        <v>0</v>
      </c>
      <c r="AC505" s="1">
        <v>0</v>
      </c>
      <c r="AD505" s="1">
        <v>0</v>
      </c>
      <c r="AE505" s="1">
        <v>0</v>
      </c>
      <c r="AF505" s="32">
        <f t="shared" si="80"/>
        <v>0</v>
      </c>
      <c r="AG505" s="1">
        <v>11000000</v>
      </c>
      <c r="AH505" s="1">
        <v>0</v>
      </c>
      <c r="AI505" s="1">
        <v>0</v>
      </c>
      <c r="AJ505" s="1">
        <v>11000000</v>
      </c>
      <c r="AK505" s="1">
        <v>0</v>
      </c>
      <c r="AL505" s="1">
        <v>0</v>
      </c>
      <c r="AM505" s="1">
        <f t="shared" ref="AM505" si="81">AL505-Y505</f>
        <v>0</v>
      </c>
      <c r="AN505" s="1"/>
      <c r="AO505" s="1">
        <v>0</v>
      </c>
      <c r="AP505" s="1"/>
      <c r="AQ505" s="1"/>
      <c r="AR505" s="1">
        <f t="shared" si="72"/>
        <v>0</v>
      </c>
      <c r="AS505" s="1">
        <f t="shared" si="79"/>
        <v>0</v>
      </c>
      <c r="AT505" s="39">
        <f t="shared" si="73"/>
        <v>0</v>
      </c>
      <c r="AU505" s="39"/>
      <c r="AV505" s="39">
        <f t="shared" si="74"/>
        <v>0</v>
      </c>
      <c r="AW505" s="8" t="s">
        <v>604</v>
      </c>
      <c r="AX505" t="s">
        <v>604</v>
      </c>
    </row>
    <row r="506" spans="1:50" x14ac:dyDescent="0.25">
      <c r="A506" t="str">
        <f t="shared" si="71"/>
        <v>2.5-02-2407_24337023_2461310</v>
      </c>
      <c r="B506" t="s">
        <v>81</v>
      </c>
      <c r="C506" t="s">
        <v>82</v>
      </c>
      <c r="D506" t="s">
        <v>34</v>
      </c>
      <c r="E506" t="s">
        <v>906</v>
      </c>
      <c r="F506" t="s">
        <v>909</v>
      </c>
      <c r="G506" t="s">
        <v>35</v>
      </c>
      <c r="H506" t="s">
        <v>126</v>
      </c>
      <c r="I506" t="s">
        <v>127</v>
      </c>
      <c r="J506" t="s">
        <v>103</v>
      </c>
      <c r="K506" t="s">
        <v>104</v>
      </c>
      <c r="L506">
        <v>3</v>
      </c>
      <c r="M506" t="s">
        <v>87</v>
      </c>
      <c r="N506">
        <v>37</v>
      </c>
      <c r="O506" t="s">
        <v>128</v>
      </c>
      <c r="P506" t="s">
        <v>129</v>
      </c>
      <c r="Q506" t="s">
        <v>130</v>
      </c>
      <c r="R506" s="17" t="s">
        <v>901</v>
      </c>
      <c r="S506">
        <v>6000</v>
      </c>
      <c r="T506" t="s">
        <v>131</v>
      </c>
      <c r="U506">
        <v>6131</v>
      </c>
      <c r="V506" t="s">
        <v>134</v>
      </c>
      <c r="W506">
        <v>0</v>
      </c>
      <c r="X506" t="s">
        <v>46</v>
      </c>
      <c r="Y506" s="25">
        <v>72331949.769999996</v>
      </c>
      <c r="Z506" s="1">
        <v>9999999.0500000007</v>
      </c>
      <c r="AA506" s="1">
        <v>72330805.609999999</v>
      </c>
      <c r="AB506" s="1">
        <v>72330805.609999999</v>
      </c>
      <c r="AC506" s="1">
        <v>30821005.16</v>
      </c>
      <c r="AD506" s="1">
        <v>30821005.16</v>
      </c>
      <c r="AE506" s="1">
        <v>30821005.16</v>
      </c>
      <c r="AF506" s="32">
        <f t="shared" si="80"/>
        <v>1144.1599999964237</v>
      </c>
      <c r="AG506" s="1">
        <v>40000000</v>
      </c>
      <c r="AH506" s="1">
        <v>20680541.129999999</v>
      </c>
      <c r="AI506" s="1">
        <v>0</v>
      </c>
      <c r="AJ506" s="1">
        <v>0</v>
      </c>
      <c r="AK506" s="1">
        <v>60680541.130000003</v>
      </c>
      <c r="AL506" s="1">
        <v>50000000</v>
      </c>
      <c r="AM506" s="1">
        <v>0</v>
      </c>
      <c r="AN506" s="1"/>
      <c r="AO506" s="1">
        <v>0</v>
      </c>
      <c r="AP506" s="1"/>
      <c r="AQ506" s="1"/>
      <c r="AR506" s="1">
        <f t="shared" si="72"/>
        <v>0</v>
      </c>
      <c r="AS506" s="90">
        <f t="shared" si="79"/>
        <v>72331949.769999996</v>
      </c>
      <c r="AT506" s="39">
        <f t="shared" si="73"/>
        <v>1144.1599999964237</v>
      </c>
      <c r="AU506" s="39"/>
      <c r="AV506" s="39">
        <f t="shared" si="74"/>
        <v>72331949.769999996</v>
      </c>
      <c r="AW506" s="8" t="s">
        <v>817</v>
      </c>
      <c r="AX506" t="s">
        <v>604</v>
      </c>
    </row>
    <row r="507" spans="1:50" x14ac:dyDescent="0.25">
      <c r="A507" t="str">
        <f t="shared" si="71"/>
        <v>1.1-00-2407_24337023_24613120</v>
      </c>
      <c r="B507" t="s">
        <v>148</v>
      </c>
      <c r="C507" t="s">
        <v>149</v>
      </c>
      <c r="D507" t="s">
        <v>34</v>
      </c>
      <c r="E507" t="s">
        <v>906</v>
      </c>
      <c r="F507" t="s">
        <v>909</v>
      </c>
      <c r="G507" t="s">
        <v>35</v>
      </c>
      <c r="H507" t="s">
        <v>126</v>
      </c>
      <c r="I507" t="s">
        <v>127</v>
      </c>
      <c r="J507" t="s">
        <v>103</v>
      </c>
      <c r="K507" t="s">
        <v>104</v>
      </c>
      <c r="L507">
        <v>3</v>
      </c>
      <c r="M507" t="s">
        <v>87</v>
      </c>
      <c r="N507">
        <v>37</v>
      </c>
      <c r="O507" t="s">
        <v>128</v>
      </c>
      <c r="P507" t="s">
        <v>129</v>
      </c>
      <c r="Q507" t="s">
        <v>130</v>
      </c>
      <c r="R507" s="17" t="s">
        <v>901</v>
      </c>
      <c r="S507">
        <v>6000</v>
      </c>
      <c r="T507" t="s">
        <v>131</v>
      </c>
      <c r="U507">
        <v>6131</v>
      </c>
      <c r="V507" t="s">
        <v>134</v>
      </c>
      <c r="W507">
        <v>20</v>
      </c>
      <c r="X507" t="s">
        <v>402</v>
      </c>
      <c r="Y507" s="1">
        <v>56816248.5</v>
      </c>
      <c r="Z507" s="1">
        <v>28408125.199999999</v>
      </c>
      <c r="AA507" s="1">
        <v>0</v>
      </c>
      <c r="AB507" s="1">
        <v>0</v>
      </c>
      <c r="AC507" s="1">
        <v>0</v>
      </c>
      <c r="AD507" s="1">
        <v>0</v>
      </c>
      <c r="AE507" s="1">
        <v>0</v>
      </c>
      <c r="AF507" s="32">
        <f t="shared" si="80"/>
        <v>56816248.5</v>
      </c>
      <c r="AG507" s="1">
        <v>0</v>
      </c>
      <c r="AH507" s="1">
        <v>28408124.25</v>
      </c>
      <c r="AI507" s="1">
        <v>0</v>
      </c>
      <c r="AJ507" s="1">
        <v>0.95</v>
      </c>
      <c r="AK507" s="1">
        <v>28408123.300000001</v>
      </c>
      <c r="AL507" s="1">
        <v>56816248.500000007</v>
      </c>
      <c r="AM507" s="1">
        <f>AL507-Y507</f>
        <v>0</v>
      </c>
      <c r="AN507" s="1"/>
      <c r="AO507" s="1">
        <v>0</v>
      </c>
      <c r="AP507" s="1"/>
      <c r="AQ507" s="1"/>
      <c r="AR507" s="1">
        <f t="shared" si="72"/>
        <v>0</v>
      </c>
      <c r="AS507" s="90">
        <f t="shared" si="79"/>
        <v>56816248.5</v>
      </c>
      <c r="AT507" s="39">
        <f t="shared" si="73"/>
        <v>56816248.5</v>
      </c>
      <c r="AU507" s="39"/>
      <c r="AV507" s="39">
        <f t="shared" si="74"/>
        <v>56816248.5</v>
      </c>
      <c r="AW507" s="8" t="s">
        <v>818</v>
      </c>
      <c r="AX507" t="s">
        <v>604</v>
      </c>
    </row>
    <row r="508" spans="1:50" x14ac:dyDescent="0.25">
      <c r="A508" t="str">
        <f t="shared" si="71"/>
        <v>2.5-01-2407_24337023_2461310</v>
      </c>
      <c r="B508" t="s">
        <v>477</v>
      </c>
      <c r="C508" t="s">
        <v>478</v>
      </c>
      <c r="D508" t="s">
        <v>34</v>
      </c>
      <c r="E508" t="s">
        <v>906</v>
      </c>
      <c r="F508" t="s">
        <v>909</v>
      </c>
      <c r="G508" t="s">
        <v>35</v>
      </c>
      <c r="H508" t="s">
        <v>126</v>
      </c>
      <c r="I508" t="s">
        <v>127</v>
      </c>
      <c r="J508" t="s">
        <v>103</v>
      </c>
      <c r="K508" t="s">
        <v>104</v>
      </c>
      <c r="L508">
        <v>3</v>
      </c>
      <c r="M508" t="s">
        <v>87</v>
      </c>
      <c r="N508">
        <v>37</v>
      </c>
      <c r="O508" t="s">
        <v>128</v>
      </c>
      <c r="P508" t="s">
        <v>129</v>
      </c>
      <c r="Q508" t="s">
        <v>130</v>
      </c>
      <c r="R508" s="17" t="s">
        <v>901</v>
      </c>
      <c r="S508">
        <v>6000</v>
      </c>
      <c r="T508" t="s">
        <v>131</v>
      </c>
      <c r="U508">
        <v>6131</v>
      </c>
      <c r="V508" t="s">
        <v>134</v>
      </c>
      <c r="W508">
        <v>0</v>
      </c>
      <c r="X508" t="s">
        <v>46</v>
      </c>
      <c r="Y508" s="1">
        <v>111063039</v>
      </c>
      <c r="Z508" s="1">
        <v>31103392</v>
      </c>
      <c r="AA508" s="1">
        <v>63428031.560000002</v>
      </c>
      <c r="AB508" s="1">
        <v>63428031.560000002</v>
      </c>
      <c r="AC508" s="1">
        <v>23635696.489999998</v>
      </c>
      <c r="AD508" s="1">
        <v>21709789.23</v>
      </c>
      <c r="AE508" s="1">
        <v>21709789.23</v>
      </c>
      <c r="AF508" s="32">
        <f t="shared" si="80"/>
        <v>47635007.439999998</v>
      </c>
      <c r="AG508" s="1">
        <v>27323435.5</v>
      </c>
      <c r="AH508" s="1">
        <v>0</v>
      </c>
      <c r="AI508" s="1">
        <v>0</v>
      </c>
      <c r="AJ508" s="1">
        <v>0</v>
      </c>
      <c r="AK508" s="1">
        <v>27323435.5</v>
      </c>
      <c r="AL508" s="1">
        <v>58426827.5</v>
      </c>
      <c r="AM508" s="1">
        <f>AL508-Y508</f>
        <v>-52636211.5</v>
      </c>
      <c r="AN508" s="1"/>
      <c r="AO508" s="1">
        <v>0</v>
      </c>
      <c r="AP508" s="1"/>
      <c r="AQ508" s="1"/>
      <c r="AR508" s="1">
        <f t="shared" si="72"/>
        <v>0</v>
      </c>
      <c r="AS508" s="90">
        <f t="shared" si="79"/>
        <v>111063039</v>
      </c>
      <c r="AT508" s="39">
        <f t="shared" si="73"/>
        <v>47635007.439999998</v>
      </c>
      <c r="AU508" s="39"/>
      <c r="AV508" s="39">
        <f t="shared" si="74"/>
        <v>111063039</v>
      </c>
      <c r="AW508" s="8" t="s">
        <v>819</v>
      </c>
      <c r="AX508" t="s">
        <v>604</v>
      </c>
    </row>
    <row r="509" spans="1:50" x14ac:dyDescent="0.25">
      <c r="A509" t="str">
        <f t="shared" si="71"/>
        <v>1.1-00-2407_24338023_2461310</v>
      </c>
      <c r="B509" t="s">
        <v>148</v>
      </c>
      <c r="C509" t="s">
        <v>149</v>
      </c>
      <c r="D509" t="s">
        <v>34</v>
      </c>
      <c r="E509" t="s">
        <v>906</v>
      </c>
      <c r="F509" t="s">
        <v>909</v>
      </c>
      <c r="G509" t="s">
        <v>35</v>
      </c>
      <c r="H509" t="s">
        <v>126</v>
      </c>
      <c r="I509" t="s">
        <v>127</v>
      </c>
      <c r="J509" t="s">
        <v>103</v>
      </c>
      <c r="K509" t="s">
        <v>104</v>
      </c>
      <c r="L509">
        <v>3</v>
      </c>
      <c r="M509" t="s">
        <v>87</v>
      </c>
      <c r="N509" s="5">
        <v>38</v>
      </c>
      <c r="O509" s="5" t="s">
        <v>404</v>
      </c>
      <c r="P509" t="s">
        <v>129</v>
      </c>
      <c r="Q509" t="s">
        <v>130</v>
      </c>
      <c r="R509" s="17" t="s">
        <v>901</v>
      </c>
      <c r="S509">
        <v>6000</v>
      </c>
      <c r="T509" t="s">
        <v>131</v>
      </c>
      <c r="U509">
        <v>6131</v>
      </c>
      <c r="V509" t="s">
        <v>134</v>
      </c>
      <c r="W509">
        <v>0</v>
      </c>
      <c r="X509" t="s">
        <v>46</v>
      </c>
      <c r="Y509" s="1">
        <v>3500000</v>
      </c>
      <c r="Z509" s="1">
        <v>0</v>
      </c>
      <c r="AA509" s="1">
        <v>1747897.19</v>
      </c>
      <c r="AB509" s="1">
        <v>1747897.19</v>
      </c>
      <c r="AC509" s="1">
        <v>524369.16</v>
      </c>
      <c r="AD509" s="1">
        <v>524369.16</v>
      </c>
      <c r="AE509" s="1">
        <v>524369.16</v>
      </c>
      <c r="AF509" s="1">
        <f t="shared" si="80"/>
        <v>1752102.81</v>
      </c>
      <c r="AG509">
        <v>0</v>
      </c>
      <c r="AH509" s="1">
        <v>3500000</v>
      </c>
      <c r="AI509">
        <v>0</v>
      </c>
      <c r="AJ509">
        <v>0</v>
      </c>
      <c r="AK509" s="1">
        <v>3500000</v>
      </c>
      <c r="AL509" s="1">
        <v>0</v>
      </c>
      <c r="AM509" s="1">
        <v>0</v>
      </c>
      <c r="AN509" s="1"/>
      <c r="AO509" s="1">
        <v>0</v>
      </c>
      <c r="AP509" s="1"/>
      <c r="AQ509" s="1"/>
      <c r="AR509" s="1">
        <f t="shared" si="72"/>
        <v>0</v>
      </c>
      <c r="AS509" s="90">
        <f t="shared" si="79"/>
        <v>3500000</v>
      </c>
      <c r="AT509" s="39">
        <f t="shared" si="73"/>
        <v>1752102.81</v>
      </c>
      <c r="AU509" s="39"/>
      <c r="AV509" s="39">
        <f t="shared" si="74"/>
        <v>3500000</v>
      </c>
      <c r="AW509" s="8" t="s">
        <v>604</v>
      </c>
    </row>
    <row r="510" spans="1:50" x14ac:dyDescent="0.25">
      <c r="A510" t="str">
        <f t="shared" si="71"/>
        <v>2.5-06-2307_24337023_2461510</v>
      </c>
      <c r="B510" t="s">
        <v>876</v>
      </c>
      <c r="C510" t="s">
        <v>875</v>
      </c>
      <c r="D510" t="s">
        <v>34</v>
      </c>
      <c r="E510" t="s">
        <v>906</v>
      </c>
      <c r="F510" t="s">
        <v>909</v>
      </c>
      <c r="G510" t="s">
        <v>35</v>
      </c>
      <c r="H510" t="s">
        <v>126</v>
      </c>
      <c r="I510" t="s">
        <v>127</v>
      </c>
      <c r="J510" t="s">
        <v>103</v>
      </c>
      <c r="K510" t="s">
        <v>104</v>
      </c>
      <c r="L510">
        <v>3</v>
      </c>
      <c r="M510" t="s">
        <v>87</v>
      </c>
      <c r="N510">
        <v>37</v>
      </c>
      <c r="O510" t="s">
        <v>128</v>
      </c>
      <c r="P510" t="s">
        <v>129</v>
      </c>
      <c r="Q510" t="s">
        <v>130</v>
      </c>
      <c r="R510" s="17" t="s">
        <v>901</v>
      </c>
      <c r="S510">
        <v>6000</v>
      </c>
      <c r="T510" t="s">
        <v>131</v>
      </c>
      <c r="U510">
        <v>6151</v>
      </c>
      <c r="V510" t="s">
        <v>135</v>
      </c>
      <c r="W510">
        <v>0</v>
      </c>
      <c r="X510" t="s">
        <v>46</v>
      </c>
      <c r="Y510" s="1">
        <v>0</v>
      </c>
      <c r="Z510" s="1">
        <v>0</v>
      </c>
      <c r="AA510" s="1">
        <v>0</v>
      </c>
      <c r="AB510" s="1">
        <v>0</v>
      </c>
      <c r="AC510" s="1">
        <v>0</v>
      </c>
      <c r="AD510" s="1">
        <v>0</v>
      </c>
      <c r="AE510" s="1">
        <v>0</v>
      </c>
      <c r="AF510" s="32">
        <v>0</v>
      </c>
      <c r="AG510" s="1">
        <v>0</v>
      </c>
      <c r="AH510" s="1">
        <v>0</v>
      </c>
      <c r="AI510" s="1">
        <v>0</v>
      </c>
      <c r="AJ510" s="1">
        <v>0</v>
      </c>
      <c r="AK510" s="1">
        <v>0</v>
      </c>
      <c r="AL510" s="1">
        <v>0</v>
      </c>
      <c r="AM510" s="1">
        <f t="shared" ref="AM510:AM518" si="82">AL510-Y510</f>
        <v>0</v>
      </c>
      <c r="AN510" s="1"/>
      <c r="AO510" s="1">
        <v>0</v>
      </c>
      <c r="AP510" s="1">
        <v>300839.18</v>
      </c>
      <c r="AQ510" s="1"/>
      <c r="AR510" s="1">
        <f t="shared" si="72"/>
        <v>300839.18</v>
      </c>
      <c r="AS510" s="1">
        <f t="shared" si="79"/>
        <v>300839.18</v>
      </c>
      <c r="AT510" s="39">
        <f t="shared" si="73"/>
        <v>300839.18</v>
      </c>
      <c r="AU510" s="39"/>
      <c r="AV510" s="39">
        <f t="shared" si="74"/>
        <v>300839.18</v>
      </c>
      <c r="AW510" s="8" t="s">
        <v>604</v>
      </c>
    </row>
    <row r="511" spans="1:50" x14ac:dyDescent="0.25">
      <c r="A511" t="str">
        <f t="shared" si="71"/>
        <v>1.1-00-2407_24337023_2461510</v>
      </c>
      <c r="B511" t="s">
        <v>148</v>
      </c>
      <c r="C511" t="s">
        <v>149</v>
      </c>
      <c r="D511" t="s">
        <v>34</v>
      </c>
      <c r="E511" t="s">
        <v>906</v>
      </c>
      <c r="F511" t="s">
        <v>909</v>
      </c>
      <c r="G511" t="s">
        <v>35</v>
      </c>
      <c r="H511" t="s">
        <v>126</v>
      </c>
      <c r="I511" t="s">
        <v>127</v>
      </c>
      <c r="J511" t="s">
        <v>103</v>
      </c>
      <c r="K511" t="s">
        <v>104</v>
      </c>
      <c r="L511">
        <v>3</v>
      </c>
      <c r="M511" t="s">
        <v>87</v>
      </c>
      <c r="N511">
        <v>37</v>
      </c>
      <c r="O511" t="s">
        <v>128</v>
      </c>
      <c r="P511" t="s">
        <v>129</v>
      </c>
      <c r="Q511" t="s">
        <v>130</v>
      </c>
      <c r="R511" s="17" t="s">
        <v>901</v>
      </c>
      <c r="S511">
        <v>6000</v>
      </c>
      <c r="T511" t="s">
        <v>131</v>
      </c>
      <c r="U511">
        <v>6151</v>
      </c>
      <c r="V511" t="s">
        <v>135</v>
      </c>
      <c r="W511">
        <v>0</v>
      </c>
      <c r="X511" t="s">
        <v>46</v>
      </c>
      <c r="Y511" s="1">
        <v>15000000</v>
      </c>
      <c r="Z511" s="1">
        <v>21369154.550000001</v>
      </c>
      <c r="AA511" s="1">
        <v>14837749.82</v>
      </c>
      <c r="AB511" s="1">
        <v>14837749.82</v>
      </c>
      <c r="AC511" s="1">
        <v>13503375.49</v>
      </c>
      <c r="AD511" s="1">
        <v>13503375.49</v>
      </c>
      <c r="AE511" s="1">
        <v>13503375.49</v>
      </c>
      <c r="AF511" s="32">
        <f t="shared" ref="AF511:AF518" si="83">Y511-AA511</f>
        <v>162250.1799999997</v>
      </c>
      <c r="AG511" s="1">
        <v>0</v>
      </c>
      <c r="AH511" s="1">
        <v>8630845.4499999993</v>
      </c>
      <c r="AI511" s="1">
        <v>0</v>
      </c>
      <c r="AJ511" s="1">
        <v>15000000</v>
      </c>
      <c r="AK511" s="1">
        <v>-6369154.5499999998</v>
      </c>
      <c r="AL511" s="1">
        <v>30000000</v>
      </c>
      <c r="AM511" s="1">
        <f t="shared" si="82"/>
        <v>15000000</v>
      </c>
      <c r="AN511" s="1"/>
      <c r="AO511" s="1">
        <v>0</v>
      </c>
      <c r="AP511" s="1">
        <v>40932702.420000002</v>
      </c>
      <c r="AQ511" s="1"/>
      <c r="AR511" s="1">
        <f t="shared" si="72"/>
        <v>40932702.420000002</v>
      </c>
      <c r="AS511" s="90">
        <f t="shared" si="79"/>
        <v>55932702.420000002</v>
      </c>
      <c r="AT511" s="39">
        <f t="shared" si="73"/>
        <v>41094952.600000001</v>
      </c>
      <c r="AU511" s="39"/>
      <c r="AV511" s="39">
        <f t="shared" si="74"/>
        <v>55932702.420000002</v>
      </c>
      <c r="AW511" s="45" t="s">
        <v>604</v>
      </c>
      <c r="AX511" t="s">
        <v>604</v>
      </c>
    </row>
    <row r="512" spans="1:50" x14ac:dyDescent="0.25">
      <c r="A512" t="str">
        <f t="shared" si="71"/>
        <v>2.5-02-2407_24337023_2461510</v>
      </c>
      <c r="B512" t="s">
        <v>81</v>
      </c>
      <c r="C512" t="s">
        <v>82</v>
      </c>
      <c r="D512" t="s">
        <v>34</v>
      </c>
      <c r="E512" t="s">
        <v>906</v>
      </c>
      <c r="F512" t="s">
        <v>909</v>
      </c>
      <c r="G512" t="s">
        <v>35</v>
      </c>
      <c r="H512" t="s">
        <v>126</v>
      </c>
      <c r="I512" t="s">
        <v>127</v>
      </c>
      <c r="J512" t="s">
        <v>103</v>
      </c>
      <c r="K512" t="s">
        <v>104</v>
      </c>
      <c r="L512">
        <v>3</v>
      </c>
      <c r="M512" t="s">
        <v>87</v>
      </c>
      <c r="N512">
        <v>37</v>
      </c>
      <c r="O512" t="s">
        <v>128</v>
      </c>
      <c r="P512" t="s">
        <v>129</v>
      </c>
      <c r="Q512" t="s">
        <v>130</v>
      </c>
      <c r="R512" s="17" t="s">
        <v>901</v>
      </c>
      <c r="S512">
        <v>6000</v>
      </c>
      <c r="T512" t="s">
        <v>131</v>
      </c>
      <c r="U512">
        <v>6151</v>
      </c>
      <c r="V512" t="s">
        <v>135</v>
      </c>
      <c r="W512">
        <v>0</v>
      </c>
      <c r="X512" t="s">
        <v>46</v>
      </c>
      <c r="Y512" s="25">
        <v>8500000</v>
      </c>
      <c r="Z512" s="1">
        <v>10000000</v>
      </c>
      <c r="AA512" s="1">
        <v>8103655.3099999996</v>
      </c>
      <c r="AB512" s="1">
        <v>8103655.3099999996</v>
      </c>
      <c r="AC512" s="1">
        <v>2810577.93</v>
      </c>
      <c r="AD512" s="1">
        <v>2810577.93</v>
      </c>
      <c r="AE512" s="1">
        <v>2810577.93</v>
      </c>
      <c r="AF512" s="32">
        <f t="shared" si="83"/>
        <v>396344.69000000041</v>
      </c>
      <c r="AG512" s="1">
        <v>14500000</v>
      </c>
      <c r="AH512" s="1">
        <v>0</v>
      </c>
      <c r="AI512" s="1">
        <v>0</v>
      </c>
      <c r="AJ512" s="1">
        <v>16000000</v>
      </c>
      <c r="AK512" s="1">
        <v>-1500000</v>
      </c>
      <c r="AL512" s="1">
        <v>50000000</v>
      </c>
      <c r="AM512" s="1">
        <f t="shared" si="82"/>
        <v>41500000</v>
      </c>
      <c r="AN512" s="1"/>
      <c r="AO512" s="1">
        <v>0</v>
      </c>
      <c r="AP512" s="1">
        <v>2000000</v>
      </c>
      <c r="AQ512" s="1">
        <v>7853594.21</v>
      </c>
      <c r="AR512" s="1">
        <f t="shared" si="72"/>
        <v>9853594.2100000009</v>
      </c>
      <c r="AS512" s="90">
        <f t="shared" si="79"/>
        <v>18353594.210000001</v>
      </c>
      <c r="AT512" s="39">
        <f t="shared" si="73"/>
        <v>10249938.900000002</v>
      </c>
      <c r="AU512" s="39"/>
      <c r="AV512" s="39">
        <f t="shared" si="74"/>
        <v>18353594.210000001</v>
      </c>
      <c r="AW512" s="8" t="s">
        <v>817</v>
      </c>
      <c r="AX512" t="s">
        <v>604</v>
      </c>
    </row>
    <row r="513" spans="1:50" x14ac:dyDescent="0.25">
      <c r="A513" t="str">
        <f t="shared" ref="A513" si="84">CONCATENATE(B513,J513,L513,N513,P513,U513,W513)</f>
        <v>1.1-00-2407_24337023_2461510</v>
      </c>
      <c r="B513" t="s">
        <v>148</v>
      </c>
      <c r="C513" s="5" t="s">
        <v>149</v>
      </c>
      <c r="D513" t="s">
        <v>34</v>
      </c>
      <c r="E513" t="s">
        <v>906</v>
      </c>
      <c r="F513" t="s">
        <v>909</v>
      </c>
      <c r="G513" t="s">
        <v>35</v>
      </c>
      <c r="H513" t="s">
        <v>126</v>
      </c>
      <c r="I513" t="s">
        <v>127</v>
      </c>
      <c r="J513" t="s">
        <v>103</v>
      </c>
      <c r="K513" t="s">
        <v>104</v>
      </c>
      <c r="L513">
        <v>3</v>
      </c>
      <c r="M513" t="s">
        <v>87</v>
      </c>
      <c r="N513">
        <v>37</v>
      </c>
      <c r="O513" t="s">
        <v>128</v>
      </c>
      <c r="P513" t="s">
        <v>129</v>
      </c>
      <c r="Q513" t="s">
        <v>130</v>
      </c>
      <c r="R513" s="17" t="s">
        <v>901</v>
      </c>
      <c r="S513">
        <v>6000</v>
      </c>
      <c r="T513" t="s">
        <v>131</v>
      </c>
      <c r="U513">
        <v>6151</v>
      </c>
      <c r="V513" t="s">
        <v>135</v>
      </c>
      <c r="W513">
        <v>0</v>
      </c>
      <c r="X513" t="s">
        <v>46</v>
      </c>
      <c r="Y513" s="1">
        <v>0</v>
      </c>
      <c r="Z513" s="1">
        <v>25000000</v>
      </c>
      <c r="AA513" s="1">
        <v>0</v>
      </c>
      <c r="AB513" s="1">
        <v>0</v>
      </c>
      <c r="AC513" s="1">
        <v>0</v>
      </c>
      <c r="AD513" s="1">
        <v>0</v>
      </c>
      <c r="AE513" s="1">
        <v>0</v>
      </c>
      <c r="AF513" s="32">
        <f t="shared" si="83"/>
        <v>0</v>
      </c>
      <c r="AG513" s="1">
        <v>24436211.5</v>
      </c>
      <c r="AH513" s="1">
        <v>0</v>
      </c>
      <c r="AI513" s="1">
        <v>0</v>
      </c>
      <c r="AJ513" s="1">
        <v>0</v>
      </c>
      <c r="AK513" s="1">
        <v>24436211.5</v>
      </c>
      <c r="AL513" s="1">
        <v>56800000</v>
      </c>
      <c r="AM513" s="1">
        <f t="shared" si="82"/>
        <v>56800000</v>
      </c>
      <c r="AN513" s="1"/>
      <c r="AO513" s="1">
        <v>0</v>
      </c>
      <c r="AP513" s="1"/>
      <c r="AQ513" s="1"/>
      <c r="AR513" s="1">
        <f t="shared" si="72"/>
        <v>0</v>
      </c>
      <c r="AS513" s="1">
        <f t="shared" si="79"/>
        <v>0</v>
      </c>
      <c r="AT513" s="39">
        <f t="shared" si="73"/>
        <v>0</v>
      </c>
      <c r="AU513" s="39">
        <v>80000000</v>
      </c>
      <c r="AV513" s="39">
        <f t="shared" si="74"/>
        <v>80000000</v>
      </c>
      <c r="AW513" s="45" t="s">
        <v>1435</v>
      </c>
      <c r="AX513" t="s">
        <v>604</v>
      </c>
    </row>
    <row r="514" spans="1:50" x14ac:dyDescent="0.25">
      <c r="A514" t="str">
        <f t="shared" si="71"/>
        <v>1.1-00-2407_24338023_2461510</v>
      </c>
      <c r="B514" t="s">
        <v>148</v>
      </c>
      <c r="C514" t="s">
        <v>149</v>
      </c>
      <c r="D514" t="s">
        <v>34</v>
      </c>
      <c r="E514" t="s">
        <v>906</v>
      </c>
      <c r="F514" t="s">
        <v>909</v>
      </c>
      <c r="G514" t="s">
        <v>35</v>
      </c>
      <c r="H514" t="s">
        <v>126</v>
      </c>
      <c r="I514" t="s">
        <v>127</v>
      </c>
      <c r="J514" t="s">
        <v>103</v>
      </c>
      <c r="K514" t="s">
        <v>104</v>
      </c>
      <c r="L514">
        <v>3</v>
      </c>
      <c r="M514" t="s">
        <v>87</v>
      </c>
      <c r="N514" s="5">
        <v>38</v>
      </c>
      <c r="O514" s="5" t="s">
        <v>404</v>
      </c>
      <c r="P514" t="s">
        <v>129</v>
      </c>
      <c r="Q514" t="s">
        <v>130</v>
      </c>
      <c r="R514" s="17" t="s">
        <v>901</v>
      </c>
      <c r="S514">
        <v>6000</v>
      </c>
      <c r="T514" t="s">
        <v>131</v>
      </c>
      <c r="U514">
        <v>6151</v>
      </c>
      <c r="V514" t="s">
        <v>135</v>
      </c>
      <c r="W514">
        <v>0</v>
      </c>
      <c r="X514" t="s">
        <v>46</v>
      </c>
      <c r="Y514" s="1">
        <v>21500000</v>
      </c>
      <c r="Z514" s="1">
        <v>30000000</v>
      </c>
      <c r="AA514" s="1">
        <v>6728545.7999999998</v>
      </c>
      <c r="AB514" s="1">
        <v>6728545.7999999998</v>
      </c>
      <c r="AC514" s="1">
        <v>2018563.75</v>
      </c>
      <c r="AD514" s="1">
        <v>2018563.75</v>
      </c>
      <c r="AE514" s="1">
        <v>2018563.75</v>
      </c>
      <c r="AF514" s="32">
        <f t="shared" si="83"/>
        <v>14771454.199999999</v>
      </c>
      <c r="AG514" s="1">
        <v>0</v>
      </c>
      <c r="AH514" s="1">
        <v>0</v>
      </c>
      <c r="AI514" s="1">
        <v>0</v>
      </c>
      <c r="AJ514" s="1">
        <v>0</v>
      </c>
      <c r="AK514" s="1">
        <v>0</v>
      </c>
      <c r="AL514" s="1">
        <v>30000000</v>
      </c>
      <c r="AM514" s="1">
        <f t="shared" si="82"/>
        <v>8500000</v>
      </c>
      <c r="AN514" s="1"/>
      <c r="AO514" s="1">
        <v>0</v>
      </c>
      <c r="AP514" s="1"/>
      <c r="AQ514" s="1"/>
      <c r="AR514" s="1">
        <f t="shared" si="72"/>
        <v>0</v>
      </c>
      <c r="AS514" s="90">
        <f t="shared" si="79"/>
        <v>21500000</v>
      </c>
      <c r="AT514" s="39">
        <f t="shared" si="73"/>
        <v>14771454.199999999</v>
      </c>
      <c r="AU514" s="39"/>
      <c r="AV514" s="39">
        <f t="shared" si="74"/>
        <v>21500000</v>
      </c>
      <c r="AW514" s="45" t="s">
        <v>816</v>
      </c>
      <c r="AX514" t="s">
        <v>604</v>
      </c>
    </row>
    <row r="515" spans="1:50" x14ac:dyDescent="0.25">
      <c r="A515" t="str">
        <f t="shared" si="71"/>
        <v>1.1-00-2404_24618012_24632111</v>
      </c>
      <c r="B515" t="s">
        <v>148</v>
      </c>
      <c r="C515" t="s">
        <v>149</v>
      </c>
      <c r="D515" t="s">
        <v>34</v>
      </c>
      <c r="E515" t="s">
        <v>906</v>
      </c>
      <c r="F515" t="s">
        <v>909</v>
      </c>
      <c r="G515" t="s">
        <v>35</v>
      </c>
      <c r="H515" t="s">
        <v>36</v>
      </c>
      <c r="I515" t="s">
        <v>37</v>
      </c>
      <c r="J515" t="s">
        <v>38</v>
      </c>
      <c r="K515" t="s">
        <v>39</v>
      </c>
      <c r="L515">
        <v>6</v>
      </c>
      <c r="M515" t="s">
        <v>40</v>
      </c>
      <c r="N515">
        <v>18</v>
      </c>
      <c r="O515" t="s">
        <v>319</v>
      </c>
      <c r="P515" t="s">
        <v>320</v>
      </c>
      <c r="Q515" t="s">
        <v>321</v>
      </c>
      <c r="R515" s="17" t="s">
        <v>901</v>
      </c>
      <c r="S515">
        <v>6000</v>
      </c>
      <c r="T515" t="s">
        <v>131</v>
      </c>
      <c r="U515">
        <v>6321</v>
      </c>
      <c r="V515" t="s">
        <v>334</v>
      </c>
      <c r="W515">
        <v>11</v>
      </c>
      <c r="X515" t="s">
        <v>335</v>
      </c>
      <c r="Y515" s="1">
        <v>25545390</v>
      </c>
      <c r="Z515" s="1">
        <v>25108346.399999999</v>
      </c>
      <c r="AA515" s="1">
        <v>15720240</v>
      </c>
      <c r="AB515" s="1">
        <v>15720240</v>
      </c>
      <c r="AC515" s="1">
        <v>15720240</v>
      </c>
      <c r="AD515" s="1">
        <v>13755210</v>
      </c>
      <c r="AE515" s="1">
        <v>13755210</v>
      </c>
      <c r="AF515" s="32">
        <f t="shared" si="83"/>
        <v>9825150</v>
      </c>
      <c r="AG515" s="1">
        <v>0</v>
      </c>
      <c r="AH515" s="1">
        <v>437043.6</v>
      </c>
      <c r="AI515" s="1">
        <v>0</v>
      </c>
      <c r="AJ515" s="1">
        <v>0</v>
      </c>
      <c r="AK515" s="1">
        <v>437043.6</v>
      </c>
      <c r="AL515" s="1">
        <v>28000000</v>
      </c>
      <c r="AM515" s="1">
        <f t="shared" si="82"/>
        <v>2454610</v>
      </c>
      <c r="AN515" s="1"/>
      <c r="AO515" s="1">
        <v>0</v>
      </c>
      <c r="AP515" s="1"/>
      <c r="AQ515" s="1"/>
      <c r="AR515" s="1">
        <f t="shared" si="72"/>
        <v>0</v>
      </c>
      <c r="AS515" s="1">
        <f t="shared" si="79"/>
        <v>25545390</v>
      </c>
      <c r="AT515" s="39">
        <f t="shared" si="73"/>
        <v>9825150</v>
      </c>
      <c r="AU515" s="39"/>
      <c r="AV515" s="39">
        <f t="shared" ref="AV515:AV522" si="85">AS515+AU515</f>
        <v>25545390</v>
      </c>
      <c r="AW515" s="8" t="s">
        <v>604</v>
      </c>
      <c r="AX515" t="s">
        <v>604</v>
      </c>
    </row>
    <row r="516" spans="1:50" x14ac:dyDescent="0.25">
      <c r="A516" t="str">
        <f t="shared" si="71"/>
        <v>1.1-00-2404_24618012_24632112</v>
      </c>
      <c r="B516" t="s">
        <v>148</v>
      </c>
      <c r="C516" t="s">
        <v>149</v>
      </c>
      <c r="D516" t="s">
        <v>34</v>
      </c>
      <c r="E516" t="s">
        <v>906</v>
      </c>
      <c r="F516" t="s">
        <v>909</v>
      </c>
      <c r="G516" t="s">
        <v>35</v>
      </c>
      <c r="H516" t="s">
        <v>36</v>
      </c>
      <c r="I516" t="s">
        <v>37</v>
      </c>
      <c r="J516" t="s">
        <v>38</v>
      </c>
      <c r="K516" t="s">
        <v>39</v>
      </c>
      <c r="L516">
        <v>6</v>
      </c>
      <c r="M516" t="s">
        <v>40</v>
      </c>
      <c r="N516">
        <v>18</v>
      </c>
      <c r="O516" t="s">
        <v>319</v>
      </c>
      <c r="P516" t="s">
        <v>320</v>
      </c>
      <c r="Q516" t="s">
        <v>321</v>
      </c>
      <c r="R516" s="17" t="s">
        <v>901</v>
      </c>
      <c r="S516">
        <v>6000</v>
      </c>
      <c r="T516" t="s">
        <v>131</v>
      </c>
      <c r="U516">
        <v>6321</v>
      </c>
      <c r="V516" t="s">
        <v>334</v>
      </c>
      <c r="W516">
        <v>12</v>
      </c>
      <c r="X516" t="s">
        <v>336</v>
      </c>
      <c r="Y516" s="1">
        <v>80000000</v>
      </c>
      <c r="Z516" s="1">
        <v>70000000</v>
      </c>
      <c r="AA516" s="1">
        <v>38507899.560000002</v>
      </c>
      <c r="AB516" s="1">
        <v>38507899.560000002</v>
      </c>
      <c r="AC516" s="1">
        <v>38507899.560000002</v>
      </c>
      <c r="AD516" s="1">
        <v>38507899.560000002</v>
      </c>
      <c r="AE516" s="1">
        <v>38507899.560000002</v>
      </c>
      <c r="AF516" s="32">
        <f t="shared" si="83"/>
        <v>41492100.439999998</v>
      </c>
      <c r="AG516" s="1">
        <v>0</v>
      </c>
      <c r="AH516" s="1">
        <v>10000000</v>
      </c>
      <c r="AI516" s="1">
        <v>0</v>
      </c>
      <c r="AJ516" s="1">
        <v>0</v>
      </c>
      <c r="AK516" s="1">
        <v>10000000</v>
      </c>
      <c r="AL516" s="1">
        <v>80000000</v>
      </c>
      <c r="AM516" s="1">
        <f t="shared" si="82"/>
        <v>0</v>
      </c>
      <c r="AN516" s="1"/>
      <c r="AO516" s="1">
        <v>0</v>
      </c>
      <c r="AP516" s="1"/>
      <c r="AQ516" s="1"/>
      <c r="AR516" s="1">
        <f t="shared" si="72"/>
        <v>0</v>
      </c>
      <c r="AS516" s="1">
        <f t="shared" si="79"/>
        <v>80000000</v>
      </c>
      <c r="AT516" s="39">
        <f t="shared" si="73"/>
        <v>41492100.439999998</v>
      </c>
      <c r="AU516" s="39"/>
      <c r="AV516" s="39">
        <f t="shared" si="85"/>
        <v>80000000</v>
      </c>
      <c r="AW516" s="8" t="s">
        <v>604</v>
      </c>
      <c r="AX516" t="s">
        <v>604</v>
      </c>
    </row>
    <row r="517" spans="1:50" x14ac:dyDescent="0.25">
      <c r="A517" t="str">
        <f t="shared" ref="A517:A518" si="86">CONCATENATE(B517,J517,L517,N517,P517,U517,W517)</f>
        <v>1.5-01-2404_24619013_2491110</v>
      </c>
      <c r="B517" t="s">
        <v>71</v>
      </c>
      <c r="C517" t="s">
        <v>72</v>
      </c>
      <c r="D517" t="s">
        <v>34</v>
      </c>
      <c r="E517" t="s">
        <v>906</v>
      </c>
      <c r="F517" t="s">
        <v>909</v>
      </c>
      <c r="G517" t="s">
        <v>35</v>
      </c>
      <c r="H517" t="s">
        <v>36</v>
      </c>
      <c r="I517" t="s">
        <v>37</v>
      </c>
      <c r="J517" t="s">
        <v>38</v>
      </c>
      <c r="K517" t="s">
        <v>39</v>
      </c>
      <c r="L517">
        <v>6</v>
      </c>
      <c r="M517" t="s">
        <v>40</v>
      </c>
      <c r="N517">
        <v>19</v>
      </c>
      <c r="O517" t="s">
        <v>41</v>
      </c>
      <c r="P517" t="s">
        <v>42</v>
      </c>
      <c r="Q517" t="s">
        <v>43</v>
      </c>
      <c r="R517" t="s">
        <v>900</v>
      </c>
      <c r="S517">
        <v>9000</v>
      </c>
      <c r="T517" t="s">
        <v>73</v>
      </c>
      <c r="U517">
        <v>9111</v>
      </c>
      <c r="V517" t="s">
        <v>74</v>
      </c>
      <c r="W517">
        <v>0</v>
      </c>
      <c r="X517" t="s">
        <v>46</v>
      </c>
      <c r="Y517" s="1">
        <v>43522784.549999997</v>
      </c>
      <c r="Z517" s="1">
        <v>43522784.549999997</v>
      </c>
      <c r="AA517" s="1">
        <v>19875398.809999999</v>
      </c>
      <c r="AB517" s="1">
        <v>19875398.809999999</v>
      </c>
      <c r="AC517" s="1">
        <v>19875398.809999999</v>
      </c>
      <c r="AD517" s="1">
        <v>19875398.809999999</v>
      </c>
      <c r="AE517" s="1">
        <v>19875398.809999999</v>
      </c>
      <c r="AF517" s="32">
        <f t="shared" si="83"/>
        <v>23647385.739999998</v>
      </c>
      <c r="AG517" s="1">
        <v>0</v>
      </c>
      <c r="AH517" s="1">
        <v>0</v>
      </c>
      <c r="AI517" s="1"/>
      <c r="AJ517" s="1">
        <v>0</v>
      </c>
      <c r="AK517" s="1">
        <v>0</v>
      </c>
      <c r="AL517" s="1">
        <v>43522784.549999997</v>
      </c>
      <c r="AM517" s="1">
        <f t="shared" si="82"/>
        <v>0</v>
      </c>
      <c r="AN517" s="1"/>
      <c r="AO517" s="1">
        <v>0</v>
      </c>
      <c r="AP517" s="1">
        <v>466412.03</v>
      </c>
      <c r="AQ517" s="1"/>
      <c r="AR517" s="1">
        <f t="shared" ref="AR517:AR518" si="87">AO517+AP517+AQ517</f>
        <v>466412.03</v>
      </c>
      <c r="AS517" s="1">
        <f t="shared" si="79"/>
        <v>43989196.579999998</v>
      </c>
      <c r="AT517" s="39">
        <f t="shared" ref="AT517:AT518" si="88">AS517-AA517</f>
        <v>24113797.77</v>
      </c>
      <c r="AU517" s="39"/>
      <c r="AV517" s="39">
        <f t="shared" si="85"/>
        <v>43989196.579999998</v>
      </c>
      <c r="AW517" s="8" t="s">
        <v>604</v>
      </c>
      <c r="AX517" t="s">
        <v>604</v>
      </c>
    </row>
    <row r="518" spans="1:50" x14ac:dyDescent="0.25">
      <c r="A518" t="str">
        <f t="shared" si="86"/>
        <v>1.5-01-2404_24619013_2492110</v>
      </c>
      <c r="B518" t="s">
        <v>71</v>
      </c>
      <c r="C518" t="s">
        <v>72</v>
      </c>
      <c r="D518" t="s">
        <v>34</v>
      </c>
      <c r="E518" t="s">
        <v>906</v>
      </c>
      <c r="F518" t="s">
        <v>909</v>
      </c>
      <c r="G518" t="s">
        <v>35</v>
      </c>
      <c r="H518" t="s">
        <v>36</v>
      </c>
      <c r="I518" t="s">
        <v>37</v>
      </c>
      <c r="J518" t="s">
        <v>38</v>
      </c>
      <c r="K518" t="s">
        <v>39</v>
      </c>
      <c r="L518">
        <v>6</v>
      </c>
      <c r="M518" t="s">
        <v>40</v>
      </c>
      <c r="N518">
        <v>19</v>
      </c>
      <c r="O518" t="s">
        <v>41</v>
      </c>
      <c r="P518" t="s">
        <v>42</v>
      </c>
      <c r="Q518" t="s">
        <v>43</v>
      </c>
      <c r="R518" t="s">
        <v>900</v>
      </c>
      <c r="S518">
        <v>9000</v>
      </c>
      <c r="T518" t="s">
        <v>73</v>
      </c>
      <c r="U518">
        <v>9211</v>
      </c>
      <c r="V518" t="s">
        <v>75</v>
      </c>
      <c r="W518">
        <v>0</v>
      </c>
      <c r="X518" t="s">
        <v>46</v>
      </c>
      <c r="Y518" s="1">
        <v>26300000</v>
      </c>
      <c r="Z518" s="1">
        <v>26300000</v>
      </c>
      <c r="AA518" s="1">
        <v>8751890.3900000006</v>
      </c>
      <c r="AB518" s="1">
        <v>8751890.3900000006</v>
      </c>
      <c r="AC518" s="1">
        <v>8751890.3900000006</v>
      </c>
      <c r="AD518" s="1">
        <v>8751890.3900000006</v>
      </c>
      <c r="AE518" s="1">
        <v>8751890.3900000006</v>
      </c>
      <c r="AF518" s="32">
        <f t="shared" si="83"/>
        <v>17548109.609999999</v>
      </c>
      <c r="AG518" s="1">
        <v>0</v>
      </c>
      <c r="AH518" s="1">
        <v>0</v>
      </c>
      <c r="AI518" s="1">
        <v>0</v>
      </c>
      <c r="AJ518" s="1">
        <v>0</v>
      </c>
      <c r="AK518" s="1">
        <v>0</v>
      </c>
      <c r="AL518" s="1">
        <v>26300000</v>
      </c>
      <c r="AM518" s="1">
        <f t="shared" si="82"/>
        <v>0</v>
      </c>
      <c r="AN518" s="1"/>
      <c r="AO518" s="1">
        <v>0</v>
      </c>
      <c r="AP518" s="1"/>
      <c r="AQ518" s="1">
        <v>-7000000</v>
      </c>
      <c r="AR518" s="1">
        <f t="shared" si="87"/>
        <v>-7000000</v>
      </c>
      <c r="AS518" s="1">
        <f t="shared" si="79"/>
        <v>19300000</v>
      </c>
      <c r="AT518" s="39">
        <f t="shared" si="88"/>
        <v>10548109.609999999</v>
      </c>
      <c r="AU518" s="39"/>
      <c r="AV518" s="39">
        <f t="shared" si="85"/>
        <v>19300000</v>
      </c>
      <c r="AW518" s="8" t="s">
        <v>604</v>
      </c>
      <c r="AX518" t="s">
        <v>604</v>
      </c>
    </row>
    <row r="519" spans="1:50" s="2" customFormat="1" x14ac:dyDescent="0.25">
      <c r="Y519" s="25"/>
      <c r="Z519" s="25"/>
      <c r="AA519" s="25"/>
      <c r="AB519" s="25"/>
      <c r="AC519" s="25"/>
      <c r="AD519" s="25"/>
      <c r="AE519" s="25"/>
      <c r="AF519" s="25"/>
      <c r="AG519" s="25"/>
      <c r="AH519" s="25"/>
      <c r="AI519" s="25"/>
      <c r="AJ519" s="25"/>
      <c r="AK519" s="25"/>
      <c r="AL519" s="25"/>
      <c r="AM519" s="25"/>
      <c r="AN519" s="25"/>
      <c r="AO519" s="1"/>
      <c r="AP519" s="1"/>
      <c r="AQ519" s="1"/>
      <c r="AR519" s="1"/>
      <c r="AS519" s="1">
        <f>SUM(AS2:AS518)</f>
        <v>4726491999.999999</v>
      </c>
      <c r="AT519" s="1">
        <f t="shared" ref="AT519:AU519" si="89">SUM(AT2:AT518)</f>
        <v>2297541439.210001</v>
      </c>
      <c r="AU519" s="1">
        <f t="shared" si="89"/>
        <v>0</v>
      </c>
      <c r="AV519" s="1">
        <f t="shared" si="85"/>
        <v>4726491999.999999</v>
      </c>
      <c r="AW519" s="7"/>
    </row>
    <row r="520" spans="1:50" x14ac:dyDescent="0.25">
      <c r="Y520" s="25"/>
      <c r="Z520" s="25"/>
      <c r="AA520" s="25"/>
      <c r="AB520" s="25"/>
      <c r="AC520" s="25"/>
      <c r="AD520" s="25"/>
      <c r="AE520" s="25"/>
      <c r="AF520" s="27"/>
      <c r="AG520" s="27"/>
      <c r="AH520" s="27"/>
      <c r="AI520" s="27"/>
      <c r="AJ520" s="27"/>
      <c r="AK520" s="27"/>
      <c r="AL520" s="27"/>
      <c r="AM520" s="27"/>
      <c r="AN520" s="27"/>
      <c r="AO520" s="27"/>
      <c r="AP520" s="27"/>
      <c r="AQ520" s="27"/>
      <c r="AR520" s="27"/>
      <c r="AS520" s="27"/>
      <c r="AT520" s="27"/>
      <c r="AU520" s="27"/>
      <c r="AV520" s="27">
        <f t="shared" si="85"/>
        <v>0</v>
      </c>
      <c r="AW520" s="40"/>
    </row>
    <row r="521" spans="1:50" x14ac:dyDescent="0.25">
      <c r="Y521" s="28"/>
      <c r="Z521" s="28"/>
      <c r="AA521" s="28"/>
      <c r="AB521" s="28"/>
      <c r="AC521" s="28"/>
      <c r="AD521" s="28"/>
      <c r="AE521" s="28"/>
      <c r="AL521" s="28"/>
      <c r="AO521" s="1"/>
      <c r="AV521">
        <f t="shared" si="85"/>
        <v>0</v>
      </c>
      <c r="AW521" s="8"/>
    </row>
    <row r="522" spans="1:50" x14ac:dyDescent="0.25">
      <c r="J522" s="1"/>
      <c r="AA522" s="1"/>
      <c r="AB522" s="1"/>
      <c r="AC522" s="1"/>
      <c r="AE522" s="1"/>
      <c r="AL522" s="28"/>
      <c r="AM522" s="28"/>
      <c r="AN522" s="28"/>
      <c r="AV522">
        <f t="shared" si="85"/>
        <v>0</v>
      </c>
      <c r="AW522" s="8"/>
    </row>
    <row r="523" spans="1:50" x14ac:dyDescent="0.25">
      <c r="Y523" s="27"/>
      <c r="Z523" s="27"/>
      <c r="AA523" s="27"/>
      <c r="AB523" s="27"/>
      <c r="AC523" s="27"/>
      <c r="AD523" s="27"/>
      <c r="AE523" s="27"/>
      <c r="AF523" s="27"/>
      <c r="AG523" s="27"/>
      <c r="AH523" s="27"/>
      <c r="AI523" s="27"/>
      <c r="AJ523" s="27"/>
      <c r="AK523" s="27"/>
      <c r="AL523" s="27"/>
      <c r="AM523" s="27"/>
      <c r="AN523" s="27"/>
      <c r="AO523" s="27"/>
      <c r="AP523" s="27"/>
      <c r="AQ523" s="27"/>
      <c r="AR523" s="27"/>
      <c r="AS523" s="27"/>
      <c r="AT523" s="27"/>
      <c r="AU523" s="27"/>
      <c r="AV523" s="27"/>
      <c r="AW523" s="135"/>
    </row>
    <row r="524" spans="1:50" x14ac:dyDescent="0.25">
      <c r="Y524" s="1"/>
      <c r="Z524" s="1"/>
      <c r="AA524" s="1"/>
      <c r="AB524" s="1"/>
      <c r="AC524" s="1"/>
      <c r="AD524" s="1"/>
      <c r="AE524" s="1"/>
      <c r="AF524" s="1"/>
      <c r="AL524" s="1"/>
      <c r="AN524" s="1"/>
      <c r="AQ524" s="1"/>
      <c r="AR524" s="1"/>
      <c r="AS524" s="27"/>
      <c r="AT524" s="27"/>
      <c r="AU524" s="27"/>
      <c r="AV524" s="27"/>
      <c r="AW524" s="136"/>
    </row>
    <row r="525" spans="1:50" x14ac:dyDescent="0.25">
      <c r="Y525" s="28"/>
      <c r="AA525" s="1"/>
      <c r="AB525" s="1"/>
      <c r="AF525" s="27"/>
      <c r="AG525" s="28"/>
      <c r="AL525" s="28"/>
      <c r="AP525" s="1"/>
      <c r="AQ525" s="1"/>
      <c r="AS525" s="27"/>
      <c r="AT525" s="27"/>
      <c r="AU525" s="27"/>
      <c r="AV525" s="27"/>
    </row>
    <row r="526" spans="1:50" x14ac:dyDescent="0.25">
      <c r="J526" s="27"/>
      <c r="AA526" s="1"/>
      <c r="AC526" s="1">
        <f>AB240-AC240</f>
        <v>600230.39999999944</v>
      </c>
      <c r="AF526" s="1"/>
      <c r="AL526" s="27"/>
      <c r="AM526" s="1"/>
      <c r="AS526" s="28">
        <f>AS493+AS503+AS511</f>
        <v>188428724.29000002</v>
      </c>
      <c r="AT526" s="43"/>
      <c r="AU526" s="43"/>
      <c r="AV526" s="43"/>
      <c r="AX526" s="27">
        <v>4615667.0599999996</v>
      </c>
    </row>
    <row r="527" spans="1:50" x14ac:dyDescent="0.25">
      <c r="AA527" s="1"/>
      <c r="AM527" s="1"/>
      <c r="AQ527" s="1"/>
      <c r="AR527" s="1"/>
      <c r="AS527" s="1">
        <v>117500000</v>
      </c>
      <c r="AT527" s="44"/>
      <c r="AU527" s="44"/>
      <c r="AV527" s="44"/>
      <c r="AX527" s="27">
        <v>1397176.02</v>
      </c>
    </row>
    <row r="528" spans="1:50" x14ac:dyDescent="0.25">
      <c r="J528" s="28"/>
      <c r="Y528" s="1"/>
      <c r="AH528" s="27"/>
      <c r="AP528" s="1"/>
      <c r="AR528" s="1"/>
      <c r="AS528" s="28">
        <v>10000000</v>
      </c>
      <c r="AT528" s="28"/>
      <c r="AU528" s="28"/>
      <c r="AV528" s="28"/>
      <c r="AX528" s="27">
        <f>SUBTOTAL(9,AX526:AX527)</f>
        <v>6012843.0800000001</v>
      </c>
    </row>
    <row r="529" spans="24:50" x14ac:dyDescent="0.25">
      <c r="Y529" s="1"/>
      <c r="AC529" s="27"/>
      <c r="AI529" s="28"/>
      <c r="AJ529" s="42"/>
      <c r="AL529" s="42"/>
      <c r="AP529" s="1"/>
      <c r="AR529" s="27"/>
      <c r="AS529" s="1">
        <v>60928724.289999999</v>
      </c>
    </row>
    <row r="530" spans="24:50" x14ac:dyDescent="0.25">
      <c r="Y530" s="1"/>
      <c r="Z530">
        <v>2340000</v>
      </c>
      <c r="AC530" s="27"/>
      <c r="AG530" s="27"/>
      <c r="AH530" s="28"/>
      <c r="AJ530" s="28"/>
      <c r="AP530" s="1"/>
      <c r="AQ530" s="28"/>
      <c r="AR530" s="28"/>
      <c r="AS530" s="27">
        <f>AS526-AS527-AS528-AS529</f>
        <v>0</v>
      </c>
      <c r="AT530" s="1"/>
      <c r="AU530" s="1"/>
      <c r="AV530" s="1"/>
      <c r="AX530" s="28">
        <f>AX528-AT487</f>
        <v>-20000000</v>
      </c>
    </row>
    <row r="531" spans="24:50" x14ac:dyDescent="0.25">
      <c r="AC531" s="28"/>
      <c r="AP531" s="1"/>
      <c r="AS531" s="43"/>
      <c r="AT531" s="1"/>
      <c r="AU531" s="1"/>
      <c r="AV531" s="1"/>
    </row>
    <row r="532" spans="24:50" x14ac:dyDescent="0.25">
      <c r="AO532" s="1"/>
      <c r="AP532" s="1"/>
      <c r="AS532" s="28"/>
    </row>
    <row r="533" spans="24:50" x14ac:dyDescent="0.25">
      <c r="AJ533" s="42"/>
      <c r="AP533" s="1"/>
      <c r="AQ533" s="1"/>
      <c r="AX533" s="28">
        <f>AX530+AP487+20000000</f>
        <v>46032695.100000001</v>
      </c>
    </row>
    <row r="534" spans="24:50" x14ac:dyDescent="0.25">
      <c r="AO534" s="1"/>
      <c r="AQ534" s="27"/>
      <c r="AS534" s="28"/>
    </row>
    <row r="535" spans="24:50" x14ac:dyDescent="0.25">
      <c r="X535" s="1"/>
    </row>
    <row r="536" spans="24:50" x14ac:dyDescent="0.25">
      <c r="X536" s="1"/>
      <c r="AQ536" s="28"/>
      <c r="AS536" s="27"/>
      <c r="AT536" s="27"/>
      <c r="AU536" s="27"/>
      <c r="AV536" s="27"/>
    </row>
    <row r="537" spans="24:50" x14ac:dyDescent="0.25">
      <c r="X537" s="1"/>
      <c r="Y537" s="1"/>
      <c r="AT537" s="28"/>
      <c r="AU537" s="28"/>
      <c r="AV537" s="28"/>
    </row>
    <row r="538" spans="24:50" x14ac:dyDescent="0.25">
      <c r="X538" s="1"/>
      <c r="AT538" s="28"/>
      <c r="AU538" s="28"/>
      <c r="AV538" s="28"/>
    </row>
    <row r="539" spans="24:50" x14ac:dyDescent="0.25">
      <c r="X539" s="1"/>
    </row>
    <row r="540" spans="24:50" x14ac:dyDescent="0.25">
      <c r="X540" s="1"/>
    </row>
    <row r="541" spans="24:50" x14ac:dyDescent="0.25">
      <c r="X541" s="1"/>
    </row>
    <row r="542" spans="24:50" x14ac:dyDescent="0.25">
      <c r="X542" s="1"/>
    </row>
    <row r="543" spans="24:50" x14ac:dyDescent="0.25">
      <c r="X543" s="1"/>
    </row>
    <row r="544" spans="24:50" x14ac:dyDescent="0.25">
      <c r="X544" s="1"/>
    </row>
    <row r="545" spans="24:24" x14ac:dyDescent="0.25">
      <c r="X545" s="1"/>
    </row>
    <row r="546" spans="24:24" x14ac:dyDescent="0.25">
      <c r="X546" s="1"/>
    </row>
  </sheetData>
  <autoFilter ref="A1:AX522" xr:uid="{00000000-0009-0000-0000-000001000000}"/>
  <sortState xmlns:xlrd2="http://schemas.microsoft.com/office/spreadsheetml/2017/richdata2" ref="A2:AZ523">
    <sortCondition ref="U11:U523"/>
  </sortState>
  <pageMargins left="0.70866141732283472" right="0.70866141732283472" top="0.74803149606299213" bottom="0.74803149606299213" header="0.31496062992125984" footer="0.31496062992125984"/>
  <pageSetup orientation="landscape" verticalDpi="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47E3EC-B096-48D9-A64F-8F6854DBC9DE}">
  <dimension ref="A3:C29"/>
  <sheetViews>
    <sheetView tabSelected="1" view="pageLayout" zoomScaleNormal="100" workbookViewId="0">
      <selection activeCell="B16" sqref="B16"/>
    </sheetView>
  </sheetViews>
  <sheetFormatPr baseColWidth="10" defaultRowHeight="15" x14ac:dyDescent="0.25"/>
  <cols>
    <col min="1" max="1" width="82.140625" bestFit="1" customWidth="1"/>
    <col min="2" max="3" width="21.42578125" bestFit="1" customWidth="1"/>
  </cols>
  <sheetData>
    <row r="3" spans="1:2" x14ac:dyDescent="0.25">
      <c r="A3" s="31" t="s">
        <v>896</v>
      </c>
      <c r="B3" s="8" t="s">
        <v>895</v>
      </c>
    </row>
    <row r="4" spans="1:2" x14ac:dyDescent="0.25">
      <c r="A4" s="88" t="s">
        <v>143</v>
      </c>
      <c r="B4" s="86">
        <v>167669.15</v>
      </c>
    </row>
    <row r="5" spans="1:2" ht="30" x14ac:dyDescent="0.25">
      <c r="A5" s="92" t="s">
        <v>468</v>
      </c>
      <c r="B5" s="91">
        <v>2676.88</v>
      </c>
    </row>
    <row r="6" spans="1:2" x14ac:dyDescent="0.25">
      <c r="A6" s="92" t="s">
        <v>472</v>
      </c>
      <c r="B6" s="91">
        <v>1770.0500000000002</v>
      </c>
    </row>
    <row r="7" spans="1:2" x14ac:dyDescent="0.25">
      <c r="A7" s="92" t="s">
        <v>874</v>
      </c>
      <c r="B7" s="91">
        <v>1135715.3</v>
      </c>
    </row>
    <row r="8" spans="1:2" x14ac:dyDescent="0.25">
      <c r="A8" s="92" t="s">
        <v>470</v>
      </c>
      <c r="B8" s="91">
        <v>2224784.9500000002</v>
      </c>
    </row>
    <row r="9" spans="1:2" x14ac:dyDescent="0.25">
      <c r="A9" s="92" t="s">
        <v>478</v>
      </c>
      <c r="B9" s="91">
        <v>112663039</v>
      </c>
    </row>
    <row r="10" spans="1:2" x14ac:dyDescent="0.25">
      <c r="A10" s="92" t="s">
        <v>147</v>
      </c>
      <c r="B10" s="91">
        <v>921278.58000000007</v>
      </c>
    </row>
    <row r="11" spans="1:2" x14ac:dyDescent="0.25">
      <c r="A11" s="92" t="s">
        <v>82</v>
      </c>
      <c r="B11" s="91">
        <v>670471757</v>
      </c>
    </row>
    <row r="12" spans="1:2" ht="30" hidden="1" x14ac:dyDescent="0.25">
      <c r="A12" s="92" t="s">
        <v>871</v>
      </c>
      <c r="B12" s="91">
        <v>0</v>
      </c>
    </row>
    <row r="13" spans="1:2" ht="45" x14ac:dyDescent="0.25">
      <c r="A13" s="92" t="s">
        <v>480</v>
      </c>
      <c r="B13" s="91">
        <v>21000000</v>
      </c>
    </row>
    <row r="14" spans="1:2" x14ac:dyDescent="0.25">
      <c r="A14" s="92" t="s">
        <v>145</v>
      </c>
      <c r="B14" s="91">
        <v>7445.91</v>
      </c>
    </row>
    <row r="15" spans="1:2" x14ac:dyDescent="0.25">
      <c r="A15" s="92" t="s">
        <v>48</v>
      </c>
      <c r="B15" s="91">
        <v>222186258.79000002</v>
      </c>
    </row>
    <row r="16" spans="1:2" x14ac:dyDescent="0.25">
      <c r="A16" s="92" t="s">
        <v>72</v>
      </c>
      <c r="B16" s="91">
        <v>1192207706.0599999</v>
      </c>
    </row>
    <row r="17" spans="1:3" x14ac:dyDescent="0.25">
      <c r="A17" s="92" t="s">
        <v>890</v>
      </c>
      <c r="B17" s="91">
        <v>9100000</v>
      </c>
    </row>
    <row r="18" spans="1:3" x14ac:dyDescent="0.25">
      <c r="A18" s="92" t="s">
        <v>33</v>
      </c>
      <c r="B18" s="91">
        <v>38913</v>
      </c>
    </row>
    <row r="19" spans="1:3" x14ac:dyDescent="0.25">
      <c r="A19" s="92" t="s">
        <v>866</v>
      </c>
      <c r="B19" s="91">
        <v>2225000</v>
      </c>
    </row>
    <row r="20" spans="1:3" x14ac:dyDescent="0.25">
      <c r="A20" s="92" t="s">
        <v>476</v>
      </c>
      <c r="B20" s="91">
        <v>66032695.100000001</v>
      </c>
    </row>
    <row r="21" spans="1:3" x14ac:dyDescent="0.25">
      <c r="A21" s="92" t="s">
        <v>149</v>
      </c>
      <c r="B21" s="91">
        <v>2386602699.3000011</v>
      </c>
    </row>
    <row r="22" spans="1:3" ht="30" x14ac:dyDescent="0.25">
      <c r="A22" s="92" t="s">
        <v>875</v>
      </c>
      <c r="B22" s="91">
        <v>300839.18</v>
      </c>
    </row>
    <row r="23" spans="1:3" x14ac:dyDescent="0.25">
      <c r="A23" s="92" t="s">
        <v>474</v>
      </c>
      <c r="B23" s="91">
        <v>1000247.19</v>
      </c>
    </row>
    <row r="24" spans="1:3" x14ac:dyDescent="0.25">
      <c r="A24" s="92" t="s">
        <v>79</v>
      </c>
      <c r="B24" s="91">
        <v>22000000</v>
      </c>
    </row>
    <row r="25" spans="1:3" x14ac:dyDescent="0.25">
      <c r="A25" s="92" t="s">
        <v>922</v>
      </c>
      <c r="B25" s="91">
        <v>104076.75</v>
      </c>
    </row>
    <row r="26" spans="1:3" x14ac:dyDescent="0.25">
      <c r="A26" s="92" t="s">
        <v>926</v>
      </c>
      <c r="B26" s="91">
        <v>6997427.8099999996</v>
      </c>
    </row>
    <row r="27" spans="1:3" x14ac:dyDescent="0.25">
      <c r="A27" s="89" t="s">
        <v>928</v>
      </c>
      <c r="B27" s="87">
        <v>9100000</v>
      </c>
    </row>
    <row r="28" spans="1:3" x14ac:dyDescent="0.25">
      <c r="A28" s="45" t="s">
        <v>485</v>
      </c>
      <c r="B28" s="1">
        <v>4726492000.0000019</v>
      </c>
    </row>
    <row r="29" spans="1:3" x14ac:dyDescent="0.25">
      <c r="C29" s="27"/>
    </row>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31A4FE3-4DC7-4129-B3E4-01A04A0488AC}">
  <dimension ref="B3:D35"/>
  <sheetViews>
    <sheetView view="pageLayout" zoomScaleNormal="100" workbookViewId="0">
      <selection activeCell="B16" sqref="B16"/>
    </sheetView>
  </sheetViews>
  <sheetFormatPr baseColWidth="10" defaultRowHeight="15" x14ac:dyDescent="0.25"/>
  <cols>
    <col min="1" max="1" width="6.7109375" customWidth="1"/>
    <col min="2" max="2" width="22.28515625" style="8" bestFit="1" customWidth="1"/>
    <col min="3" max="3" width="53.7109375" bestFit="1" customWidth="1"/>
    <col min="4" max="4" width="15.28515625" bestFit="1" customWidth="1"/>
    <col min="5" max="5" width="9.28515625" customWidth="1"/>
  </cols>
  <sheetData>
    <row r="3" spans="2:4" hidden="1" x14ac:dyDescent="0.25">
      <c r="B3" s="69" t="s">
        <v>895</v>
      </c>
      <c r="C3" s="8"/>
    </row>
    <row r="4" spans="2:4" x14ac:dyDescent="0.25">
      <c r="B4" s="69" t="s">
        <v>14</v>
      </c>
      <c r="C4" s="69" t="s">
        <v>15</v>
      </c>
      <c r="D4" t="s">
        <v>897</v>
      </c>
    </row>
    <row r="5" spans="2:4" x14ac:dyDescent="0.25">
      <c r="B5" s="8">
        <v>1000</v>
      </c>
      <c r="C5" t="s">
        <v>58</v>
      </c>
      <c r="D5" s="1">
        <v>1473565234.0000002</v>
      </c>
    </row>
    <row r="6" spans="2:4" x14ac:dyDescent="0.25">
      <c r="B6" s="8">
        <v>2000</v>
      </c>
      <c r="C6" t="s">
        <v>121</v>
      </c>
      <c r="D6" s="1">
        <v>224195499.90000004</v>
      </c>
    </row>
    <row r="7" spans="2:4" x14ac:dyDescent="0.25">
      <c r="B7" s="8">
        <v>3000</v>
      </c>
      <c r="C7" t="s">
        <v>44</v>
      </c>
      <c r="D7" s="1">
        <v>1672703692.5600004</v>
      </c>
    </row>
    <row r="8" spans="2:4" x14ac:dyDescent="0.25">
      <c r="B8" s="8">
        <v>4000</v>
      </c>
      <c r="C8" t="s">
        <v>49</v>
      </c>
      <c r="D8" s="1">
        <v>273165257.25999999</v>
      </c>
    </row>
    <row r="9" spans="2:4" x14ac:dyDescent="0.25">
      <c r="B9" s="8">
        <v>5000</v>
      </c>
      <c r="C9" t="s">
        <v>99</v>
      </c>
      <c r="D9" s="1">
        <v>187267856.70999998</v>
      </c>
    </row>
    <row r="10" spans="2:4" x14ac:dyDescent="0.25">
      <c r="B10" s="8">
        <v>6000</v>
      </c>
      <c r="C10" t="s">
        <v>131</v>
      </c>
      <c r="D10" s="1">
        <v>832305262.99000001</v>
      </c>
    </row>
    <row r="11" spans="2:4" x14ac:dyDescent="0.25">
      <c r="B11" s="8">
        <v>9000</v>
      </c>
      <c r="C11" t="s">
        <v>73</v>
      </c>
      <c r="D11" s="1">
        <v>63289196.579999998</v>
      </c>
    </row>
    <row r="12" spans="2:4" ht="18.75" customHeight="1" x14ac:dyDescent="0.25">
      <c r="B12" s="8" t="s">
        <v>485</v>
      </c>
      <c r="C12" s="8"/>
      <c r="D12" s="1">
        <v>4726492000.000001</v>
      </c>
    </row>
    <row r="15" spans="2:4" hidden="1" x14ac:dyDescent="0.25"/>
    <row r="16" spans="2:4" hidden="1" x14ac:dyDescent="0.25"/>
    <row r="17" hidden="1" x14ac:dyDescent="0.25"/>
    <row r="18" hidden="1" x14ac:dyDescent="0.25"/>
    <row r="19" hidden="1" x14ac:dyDescent="0.25"/>
    <row r="20" hidden="1" x14ac:dyDescent="0.25"/>
    <row r="21" hidden="1" x14ac:dyDescent="0.25"/>
    <row r="22" hidden="1" x14ac:dyDescent="0.25"/>
    <row r="23" hidden="1" x14ac:dyDescent="0.25"/>
    <row r="24" hidden="1" x14ac:dyDescent="0.25"/>
    <row r="25" hidden="1" x14ac:dyDescent="0.25"/>
    <row r="26" hidden="1" x14ac:dyDescent="0.25"/>
    <row r="27" hidden="1" x14ac:dyDescent="0.25"/>
    <row r="28" hidden="1" x14ac:dyDescent="0.25"/>
    <row r="29" hidden="1" x14ac:dyDescent="0.25"/>
    <row r="30" hidden="1" x14ac:dyDescent="0.25"/>
    <row r="31" hidden="1" x14ac:dyDescent="0.25"/>
    <row r="32" hidden="1" x14ac:dyDescent="0.25"/>
    <row r="33" hidden="1" x14ac:dyDescent="0.25"/>
    <row r="34" hidden="1" x14ac:dyDescent="0.25"/>
    <row r="35" hidden="1" x14ac:dyDescent="0.25"/>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560FA4F-2023-456C-B0F3-564E08659A5B}">
  <dimension ref="B3:C21"/>
  <sheetViews>
    <sheetView view="pageLayout" zoomScaleNormal="100" workbookViewId="0">
      <selection activeCell="B16" sqref="B16"/>
    </sheetView>
  </sheetViews>
  <sheetFormatPr baseColWidth="10" defaultRowHeight="15" x14ac:dyDescent="0.25"/>
  <cols>
    <col min="1" max="1" width="6.7109375" customWidth="1"/>
    <col min="2" max="2" width="76" bestFit="1" customWidth="1"/>
    <col min="3" max="3" width="21.42578125" bestFit="1" customWidth="1"/>
    <col min="4" max="4" width="5.28515625" customWidth="1"/>
  </cols>
  <sheetData>
    <row r="3" spans="2:3" x14ac:dyDescent="0.25">
      <c r="B3" s="31" t="s">
        <v>7</v>
      </c>
      <c r="C3" s="8" t="s">
        <v>895</v>
      </c>
    </row>
    <row r="4" spans="2:3" x14ac:dyDescent="0.25">
      <c r="B4" s="45" t="s">
        <v>450</v>
      </c>
      <c r="C4" s="1">
        <v>13523208.92</v>
      </c>
    </row>
    <row r="5" spans="2:3" x14ac:dyDescent="0.25">
      <c r="B5" s="45" t="s">
        <v>114</v>
      </c>
      <c r="C5" s="1">
        <v>12269519.82</v>
      </c>
    </row>
    <row r="6" spans="2:3" x14ac:dyDescent="0.25">
      <c r="B6" s="45" t="s">
        <v>464</v>
      </c>
      <c r="C6" s="1">
        <v>17127649.879999999</v>
      </c>
    </row>
    <row r="7" spans="2:3" x14ac:dyDescent="0.25">
      <c r="B7" s="45" t="s">
        <v>275</v>
      </c>
      <c r="C7" s="1">
        <v>114758210</v>
      </c>
    </row>
    <row r="8" spans="2:3" x14ac:dyDescent="0.25">
      <c r="B8" s="45" t="s">
        <v>155</v>
      </c>
      <c r="C8" s="1">
        <v>12596640</v>
      </c>
    </row>
    <row r="9" spans="2:3" x14ac:dyDescent="0.25">
      <c r="B9" s="45" t="s">
        <v>290</v>
      </c>
      <c r="C9" s="1">
        <v>6424557.8399999999</v>
      </c>
    </row>
    <row r="10" spans="2:3" x14ac:dyDescent="0.25">
      <c r="B10" s="45" t="s">
        <v>95</v>
      </c>
      <c r="C10" s="1">
        <v>132259602.78</v>
      </c>
    </row>
    <row r="11" spans="2:3" x14ac:dyDescent="0.25">
      <c r="B11" s="45" t="s">
        <v>104</v>
      </c>
      <c r="C11" s="1">
        <v>1868565964.3700001</v>
      </c>
    </row>
    <row r="12" spans="2:3" x14ac:dyDescent="0.25">
      <c r="B12" s="45" t="s">
        <v>269</v>
      </c>
      <c r="C12" s="1">
        <v>14778438.16</v>
      </c>
    </row>
    <row r="13" spans="2:3" x14ac:dyDescent="0.25">
      <c r="B13" s="45" t="s">
        <v>445</v>
      </c>
      <c r="C13" s="1">
        <v>6135546.4699999997</v>
      </c>
    </row>
    <row r="14" spans="2:3" x14ac:dyDescent="0.25">
      <c r="B14" s="45" t="s">
        <v>54</v>
      </c>
      <c r="C14" s="1">
        <v>1882116518.5599999</v>
      </c>
    </row>
    <row r="15" spans="2:3" x14ac:dyDescent="0.25">
      <c r="B15" s="45" t="s">
        <v>352</v>
      </c>
      <c r="C15" s="1">
        <v>97009961.13000001</v>
      </c>
    </row>
    <row r="16" spans="2:3" x14ac:dyDescent="0.25">
      <c r="B16" s="45" t="s">
        <v>86</v>
      </c>
      <c r="C16" s="1">
        <v>117247099.30000001</v>
      </c>
    </row>
    <row r="17" spans="2:3" x14ac:dyDescent="0.25">
      <c r="B17" s="45" t="s">
        <v>310</v>
      </c>
      <c r="C17" s="1">
        <v>2585000</v>
      </c>
    </row>
    <row r="18" spans="2:3" x14ac:dyDescent="0.25">
      <c r="B18" s="45" t="s">
        <v>457</v>
      </c>
      <c r="C18" s="1">
        <v>68471532.379999995</v>
      </c>
    </row>
    <row r="19" spans="2:3" x14ac:dyDescent="0.25">
      <c r="B19" s="45" t="s">
        <v>39</v>
      </c>
      <c r="C19" s="1">
        <v>356642550.38999993</v>
      </c>
    </row>
    <row r="20" spans="2:3" x14ac:dyDescent="0.25">
      <c r="B20" s="45" t="s">
        <v>417</v>
      </c>
      <c r="C20" s="1">
        <v>3980000</v>
      </c>
    </row>
    <row r="21" spans="2:3" x14ac:dyDescent="0.25">
      <c r="B21" s="45" t="s">
        <v>485</v>
      </c>
      <c r="C21" s="1">
        <v>4726492000</v>
      </c>
    </row>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B1DE5B0-4F77-45F3-A4CE-D5B4140794A5}">
  <dimension ref="A1:B67"/>
  <sheetViews>
    <sheetView view="pageLayout" zoomScaleNormal="100" workbookViewId="0">
      <selection activeCell="B16" sqref="B16"/>
    </sheetView>
  </sheetViews>
  <sheetFormatPr baseColWidth="10" defaultRowHeight="15" x14ac:dyDescent="0.25"/>
  <cols>
    <col min="1" max="1" width="85.7109375" bestFit="1" customWidth="1"/>
    <col min="2" max="2" width="21.42578125" bestFit="1" customWidth="1"/>
  </cols>
  <sheetData>
    <row r="1" spans="1:2" x14ac:dyDescent="0.25">
      <c r="A1" s="31" t="s">
        <v>898</v>
      </c>
      <c r="B1" s="8" t="s">
        <v>895</v>
      </c>
    </row>
    <row r="2" spans="1:2" x14ac:dyDescent="0.25">
      <c r="A2" s="45" t="s">
        <v>291</v>
      </c>
      <c r="B2" s="1">
        <v>10404557.84</v>
      </c>
    </row>
    <row r="3" spans="1:2" x14ac:dyDescent="0.25">
      <c r="A3" s="68" t="s">
        <v>418</v>
      </c>
      <c r="B3" s="1">
        <v>3980000</v>
      </c>
    </row>
    <row r="4" spans="1:2" x14ac:dyDescent="0.25">
      <c r="A4" s="68" t="s">
        <v>292</v>
      </c>
      <c r="B4" s="1">
        <v>6424557.8399999999</v>
      </c>
    </row>
    <row r="5" spans="1:2" x14ac:dyDescent="0.25">
      <c r="A5" s="45" t="s">
        <v>190</v>
      </c>
      <c r="B5" s="1">
        <v>210708615.22999999</v>
      </c>
    </row>
    <row r="6" spans="1:2" x14ac:dyDescent="0.25">
      <c r="A6" s="68" t="s">
        <v>314</v>
      </c>
      <c r="B6" s="1">
        <v>960000</v>
      </c>
    </row>
    <row r="7" spans="1:2" x14ac:dyDescent="0.25">
      <c r="A7" s="68" t="s">
        <v>353</v>
      </c>
      <c r="B7" s="1">
        <v>4882246</v>
      </c>
    </row>
    <row r="8" spans="1:2" x14ac:dyDescent="0.25">
      <c r="A8" s="68" t="s">
        <v>446</v>
      </c>
      <c r="B8" s="1">
        <v>6135546.4699999997</v>
      </c>
    </row>
    <row r="9" spans="1:2" x14ac:dyDescent="0.25">
      <c r="A9" s="68" t="s">
        <v>451</v>
      </c>
      <c r="B9" s="1">
        <v>13523208.92</v>
      </c>
    </row>
    <row r="10" spans="1:2" x14ac:dyDescent="0.25">
      <c r="A10" s="68" t="s">
        <v>311</v>
      </c>
      <c r="B10" s="1">
        <v>2585000</v>
      </c>
    </row>
    <row r="11" spans="1:2" x14ac:dyDescent="0.25">
      <c r="A11" s="68" t="s">
        <v>401</v>
      </c>
      <c r="B11" s="1">
        <v>74332695.099999994</v>
      </c>
    </row>
    <row r="12" spans="1:2" x14ac:dyDescent="0.25">
      <c r="A12" s="68" t="s">
        <v>349</v>
      </c>
      <c r="B12" s="1">
        <v>4250000</v>
      </c>
    </row>
    <row r="13" spans="1:2" x14ac:dyDescent="0.25">
      <c r="A13" s="68" t="s">
        <v>412</v>
      </c>
      <c r="B13" s="1">
        <v>1000000</v>
      </c>
    </row>
    <row r="14" spans="1:2" x14ac:dyDescent="0.25">
      <c r="A14" s="68" t="s">
        <v>191</v>
      </c>
      <c r="B14" s="1">
        <v>5000000</v>
      </c>
    </row>
    <row r="15" spans="1:2" x14ac:dyDescent="0.25">
      <c r="A15" s="68" t="s">
        <v>198</v>
      </c>
      <c r="B15" s="1">
        <v>6084948.2000000002</v>
      </c>
    </row>
    <row r="16" spans="1:2" x14ac:dyDescent="0.25">
      <c r="A16" s="68" t="s">
        <v>270</v>
      </c>
      <c r="B16" s="1">
        <v>14778438.16</v>
      </c>
    </row>
    <row r="17" spans="1:2" x14ac:dyDescent="0.25">
      <c r="A17" s="68" t="s">
        <v>345</v>
      </c>
      <c r="B17" s="1">
        <v>7505000</v>
      </c>
    </row>
    <row r="18" spans="1:2" x14ac:dyDescent="0.25">
      <c r="A18" s="68" t="s">
        <v>458</v>
      </c>
      <c r="B18" s="1">
        <v>68471532.379999995</v>
      </c>
    </row>
    <row r="19" spans="1:2" x14ac:dyDescent="0.25">
      <c r="A19" s="68" t="s">
        <v>205</v>
      </c>
      <c r="B19" s="1">
        <v>1200000</v>
      </c>
    </row>
    <row r="20" spans="1:2" x14ac:dyDescent="0.25">
      <c r="A20" s="45" t="s">
        <v>156</v>
      </c>
      <c r="B20" s="1">
        <v>12311302.449999999</v>
      </c>
    </row>
    <row r="21" spans="1:2" x14ac:dyDescent="0.25">
      <c r="A21" s="68" t="s">
        <v>162</v>
      </c>
      <c r="B21" s="1">
        <v>8811302.4499999993</v>
      </c>
    </row>
    <row r="22" spans="1:2" x14ac:dyDescent="0.25">
      <c r="A22" s="68" t="s">
        <v>437</v>
      </c>
      <c r="B22" s="1">
        <v>100000</v>
      </c>
    </row>
    <row r="23" spans="1:2" x14ac:dyDescent="0.25">
      <c r="A23" s="68" t="s">
        <v>157</v>
      </c>
      <c r="B23" s="1">
        <v>3000000</v>
      </c>
    </row>
    <row r="24" spans="1:2" x14ac:dyDescent="0.25">
      <c r="A24" s="68" t="s">
        <v>161</v>
      </c>
      <c r="B24" s="1">
        <v>400000</v>
      </c>
    </row>
    <row r="25" spans="1:2" x14ac:dyDescent="0.25">
      <c r="A25" s="68" t="s">
        <v>186</v>
      </c>
      <c r="B25" s="1">
        <v>0</v>
      </c>
    </row>
    <row r="26" spans="1:2" x14ac:dyDescent="0.25">
      <c r="A26" s="45" t="s">
        <v>206</v>
      </c>
      <c r="B26" s="1">
        <v>703722311.57999992</v>
      </c>
    </row>
    <row r="27" spans="1:2" x14ac:dyDescent="0.25">
      <c r="A27" s="68" t="s">
        <v>207</v>
      </c>
      <c r="B27" s="1">
        <v>703722311.57999992</v>
      </c>
    </row>
    <row r="28" spans="1:2" x14ac:dyDescent="0.25">
      <c r="A28" s="45" t="s">
        <v>40</v>
      </c>
      <c r="B28" s="1">
        <v>2460130798.4600005</v>
      </c>
    </row>
    <row r="29" spans="1:2" x14ac:dyDescent="0.25">
      <c r="A29" s="68" t="s">
        <v>55</v>
      </c>
      <c r="B29" s="1">
        <v>279159041.31999999</v>
      </c>
    </row>
    <row r="30" spans="1:2" x14ac:dyDescent="0.25">
      <c r="A30" s="68" t="s">
        <v>373</v>
      </c>
      <c r="B30" s="1">
        <v>50919000</v>
      </c>
    </row>
    <row r="31" spans="1:2" x14ac:dyDescent="0.25">
      <c r="A31" s="68" t="s">
        <v>369</v>
      </c>
      <c r="B31" s="1">
        <v>35093126.730000004</v>
      </c>
    </row>
    <row r="32" spans="1:2" x14ac:dyDescent="0.25">
      <c r="A32" s="68" t="s">
        <v>319</v>
      </c>
      <c r="B32" s="1">
        <v>253062344.41999996</v>
      </c>
    </row>
    <row r="33" spans="1:2" x14ac:dyDescent="0.25">
      <c r="A33" s="68" t="s">
        <v>124</v>
      </c>
      <c r="B33" s="1">
        <v>48725635.25</v>
      </c>
    </row>
    <row r="34" spans="1:2" x14ac:dyDescent="0.25">
      <c r="A34" s="68" t="s">
        <v>235</v>
      </c>
      <c r="B34" s="1">
        <v>13169097.48</v>
      </c>
    </row>
    <row r="35" spans="1:2" x14ac:dyDescent="0.25">
      <c r="A35" s="68" t="s">
        <v>236</v>
      </c>
      <c r="B35" s="1">
        <v>5929360.1100000003</v>
      </c>
    </row>
    <row r="36" spans="1:2" x14ac:dyDescent="0.25">
      <c r="A36" s="68" t="s">
        <v>407</v>
      </c>
      <c r="B36" s="1">
        <v>3100000</v>
      </c>
    </row>
    <row r="37" spans="1:2" x14ac:dyDescent="0.25">
      <c r="A37" s="68" t="s">
        <v>41</v>
      </c>
      <c r="B37" s="1">
        <v>96051705.969999999</v>
      </c>
    </row>
    <row r="38" spans="1:2" x14ac:dyDescent="0.25">
      <c r="A38" s="68" t="s">
        <v>340</v>
      </c>
      <c r="B38" s="1">
        <v>7528500</v>
      </c>
    </row>
    <row r="39" spans="1:2" x14ac:dyDescent="0.25">
      <c r="A39" s="68" t="s">
        <v>58</v>
      </c>
      <c r="B39" s="1">
        <v>1541062744.5100002</v>
      </c>
    </row>
    <row r="40" spans="1:2" x14ac:dyDescent="0.25">
      <c r="A40" s="68" t="s">
        <v>96</v>
      </c>
      <c r="B40" s="1">
        <v>126330242.67</v>
      </c>
    </row>
    <row r="41" spans="1:2" x14ac:dyDescent="0.25">
      <c r="A41" s="45" t="s">
        <v>87</v>
      </c>
      <c r="B41" s="1">
        <v>1182043446.3399999</v>
      </c>
    </row>
    <row r="42" spans="1:2" x14ac:dyDescent="0.25">
      <c r="A42" s="68" t="s">
        <v>224</v>
      </c>
      <c r="B42" s="1">
        <v>3139000</v>
      </c>
    </row>
    <row r="43" spans="1:2" x14ac:dyDescent="0.25">
      <c r="A43" s="68" t="s">
        <v>232</v>
      </c>
      <c r="B43" s="1">
        <v>4772000</v>
      </c>
    </row>
    <row r="44" spans="1:2" x14ac:dyDescent="0.25">
      <c r="A44" s="68" t="s">
        <v>128</v>
      </c>
      <c r="B44" s="1">
        <v>696857095.99000001</v>
      </c>
    </row>
    <row r="45" spans="1:2" x14ac:dyDescent="0.25">
      <c r="A45" s="68" t="s">
        <v>404</v>
      </c>
      <c r="B45" s="1">
        <v>30000000</v>
      </c>
    </row>
    <row r="46" spans="1:2" x14ac:dyDescent="0.25">
      <c r="A46" s="68" t="s">
        <v>105</v>
      </c>
      <c r="B46" s="1">
        <v>232133238.06</v>
      </c>
    </row>
    <row r="47" spans="1:2" x14ac:dyDescent="0.25">
      <c r="A47" s="68" t="s">
        <v>398</v>
      </c>
      <c r="B47" s="1">
        <v>285337.55</v>
      </c>
    </row>
    <row r="48" spans="1:2" x14ac:dyDescent="0.25">
      <c r="A48" s="68" t="s">
        <v>138</v>
      </c>
      <c r="B48" s="1">
        <v>119023864</v>
      </c>
    </row>
    <row r="49" spans="1:2" x14ac:dyDescent="0.25">
      <c r="A49" s="68" t="s">
        <v>394</v>
      </c>
      <c r="B49" s="1">
        <v>52808318.74000001</v>
      </c>
    </row>
    <row r="50" spans="1:2" x14ac:dyDescent="0.25">
      <c r="A50" s="68" t="s">
        <v>88</v>
      </c>
      <c r="B50" s="1">
        <v>9003456</v>
      </c>
    </row>
    <row r="51" spans="1:2" x14ac:dyDescent="0.25">
      <c r="A51" s="68" t="s">
        <v>256</v>
      </c>
      <c r="B51" s="1">
        <v>34021136</v>
      </c>
    </row>
    <row r="52" spans="1:2" x14ac:dyDescent="0.25">
      <c r="A52" s="45" t="s">
        <v>115</v>
      </c>
      <c r="B52" s="1">
        <v>12269519.82</v>
      </c>
    </row>
    <row r="53" spans="1:2" x14ac:dyDescent="0.25">
      <c r="A53" s="68" t="s">
        <v>116</v>
      </c>
      <c r="B53" s="1">
        <v>3162121</v>
      </c>
    </row>
    <row r="54" spans="1:2" x14ac:dyDescent="0.25">
      <c r="A54" s="68" t="s">
        <v>120</v>
      </c>
      <c r="B54" s="1">
        <v>9107398.8200000003</v>
      </c>
    </row>
    <row r="55" spans="1:2" x14ac:dyDescent="0.25">
      <c r="A55" s="45" t="s">
        <v>276</v>
      </c>
      <c r="B55" s="1">
        <v>134901448.28</v>
      </c>
    </row>
    <row r="56" spans="1:2" x14ac:dyDescent="0.25">
      <c r="A56" s="68" t="s">
        <v>465</v>
      </c>
      <c r="B56" s="1">
        <v>17127649.879999999</v>
      </c>
    </row>
    <row r="57" spans="1:2" x14ac:dyDescent="0.25">
      <c r="A57" s="68" t="s">
        <v>423</v>
      </c>
      <c r="B57" s="1">
        <v>4650000</v>
      </c>
    </row>
    <row r="58" spans="1:2" x14ac:dyDescent="0.25">
      <c r="A58" s="68" t="s">
        <v>277</v>
      </c>
      <c r="B58" s="1">
        <v>4000000</v>
      </c>
    </row>
    <row r="59" spans="1:2" x14ac:dyDescent="0.25">
      <c r="A59" s="68" t="s">
        <v>282</v>
      </c>
      <c r="B59" s="1">
        <v>1000000</v>
      </c>
    </row>
    <row r="60" spans="1:2" x14ac:dyDescent="0.25">
      <c r="A60" s="68" t="s">
        <v>362</v>
      </c>
      <c r="B60" s="1">
        <v>200000</v>
      </c>
    </row>
    <row r="61" spans="1:2" x14ac:dyDescent="0.25">
      <c r="A61" s="68" t="s">
        <v>283</v>
      </c>
      <c r="B61" s="1">
        <v>12591310</v>
      </c>
    </row>
    <row r="62" spans="1:2" x14ac:dyDescent="0.25">
      <c r="A62" s="68" t="s">
        <v>287</v>
      </c>
      <c r="B62" s="1">
        <v>72216447.640000001</v>
      </c>
    </row>
    <row r="63" spans="1:2" x14ac:dyDescent="0.25">
      <c r="A63" s="68" t="s">
        <v>430</v>
      </c>
      <c r="B63" s="1">
        <v>2438000</v>
      </c>
    </row>
    <row r="64" spans="1:2" x14ac:dyDescent="0.25">
      <c r="A64" s="68" t="s">
        <v>426</v>
      </c>
      <c r="B64" s="1">
        <v>200000</v>
      </c>
    </row>
    <row r="65" spans="1:2" x14ac:dyDescent="0.25">
      <c r="A65" s="68" t="s">
        <v>365</v>
      </c>
      <c r="B65" s="1">
        <v>2815588.4</v>
      </c>
    </row>
    <row r="66" spans="1:2" x14ac:dyDescent="0.25">
      <c r="A66" s="68" t="s">
        <v>288</v>
      </c>
      <c r="B66" s="1">
        <v>17662452.359999999</v>
      </c>
    </row>
    <row r="67" spans="1:2" x14ac:dyDescent="0.25">
      <c r="A67" s="45" t="s">
        <v>485</v>
      </c>
      <c r="B67" s="1">
        <v>4726492000</v>
      </c>
    </row>
  </sheetData>
  <pageMargins left="0.7" right="0.7" top="0.75" bottom="0.75" header="0.3" footer="0.3"/>
  <pageSetup fitToHeight="2" orientation="landscape" r:id="rId2"/>
  <headerFooter>
    <oddHeader>&amp;C&amp;"-,Negrita"&amp;12MUNICIPIO DE TLAJOMULCO DE ZÚÑIGA, JALISCO
2DA MODIFICACIÓN PRESUPUESTAL 2024
CLASIFICACIÓN POR FUENTE DE FINANCIAMIENTO</oddHead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20BBAB-6832-4E1D-A8D5-69C0881DDF2D}">
  <dimension ref="B3:C12"/>
  <sheetViews>
    <sheetView view="pageLayout" zoomScaleNormal="100" workbookViewId="0">
      <selection activeCell="B16" sqref="B16"/>
    </sheetView>
  </sheetViews>
  <sheetFormatPr baseColWidth="10" defaultRowHeight="15" x14ac:dyDescent="0.25"/>
  <cols>
    <col min="1" max="1" width="4.7109375" customWidth="1"/>
    <col min="2" max="2" width="50.140625" bestFit="1" customWidth="1"/>
    <col min="3" max="3" width="21.42578125" bestFit="1" customWidth="1"/>
    <col min="4" max="4" width="10" customWidth="1"/>
  </cols>
  <sheetData>
    <row r="3" spans="2:3" x14ac:dyDescent="0.25">
      <c r="B3" s="31" t="s">
        <v>899</v>
      </c>
      <c r="C3" s="8" t="s">
        <v>895</v>
      </c>
    </row>
    <row r="4" spans="2:3" x14ac:dyDescent="0.25">
      <c r="B4" s="45" t="s">
        <v>900</v>
      </c>
      <c r="C4" s="1">
        <v>63289196.579999998</v>
      </c>
    </row>
    <row r="5" spans="2:3" x14ac:dyDescent="0.25">
      <c r="B5" s="45" t="s">
        <v>901</v>
      </c>
      <c r="C5" s="1">
        <v>1019573119.6999999</v>
      </c>
    </row>
    <row r="6" spans="2:3" x14ac:dyDescent="0.25">
      <c r="B6" s="45" t="s">
        <v>902</v>
      </c>
      <c r="C6" s="1">
        <v>3643629683.7199993</v>
      </c>
    </row>
    <row r="7" spans="2:3" x14ac:dyDescent="0.25">
      <c r="B7" s="67" t="s">
        <v>485</v>
      </c>
      <c r="C7" s="66">
        <v>4726491999.999999</v>
      </c>
    </row>
    <row r="12" spans="2:3" hidden="1" x14ac:dyDescent="0.25"/>
  </sheetData>
  <pageMargins left="0.7" right="0.7" top="0.75" bottom="0.75" header="0.3" footer="0.3"/>
  <pageSetup orientation="portrait" r:id="rId2"/>
  <headerFooter>
    <oddHeader>&amp;C&amp;"-,Negrita"&amp;12MUNICIPIO DE TLAJOMULCO DE ZÚÑIGA, JALISCO
2DA MODIFICACIÓN PRESUPUESTAL 2024
CLASIFICACIÓN POR FUENTE DE FINANCIAMIENTO</oddHead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B71EAD-A347-4BD0-8B6D-2D8ECA9ACF85}">
  <dimension ref="A3:C155"/>
  <sheetViews>
    <sheetView view="pageLayout" topLeftCell="A2" zoomScaleNormal="100" workbookViewId="0">
      <selection activeCell="B16" sqref="B16"/>
    </sheetView>
  </sheetViews>
  <sheetFormatPr baseColWidth="10" defaultRowHeight="15" x14ac:dyDescent="0.25"/>
  <cols>
    <col min="1" max="1" width="8.42578125" style="72" customWidth="1"/>
    <col min="2" max="2" width="96.7109375" style="71" bestFit="1" customWidth="1"/>
    <col min="3" max="3" width="15.28515625" style="73" bestFit="1" customWidth="1"/>
  </cols>
  <sheetData>
    <row r="3" spans="1:3" hidden="1" x14ac:dyDescent="0.25">
      <c r="A3" s="76" t="s">
        <v>895</v>
      </c>
      <c r="B3" s="72"/>
    </row>
    <row r="4" spans="1:3" s="8" customFormat="1" x14ac:dyDescent="0.25">
      <c r="A4" s="76" t="s">
        <v>16</v>
      </c>
      <c r="B4" s="69" t="s">
        <v>17</v>
      </c>
      <c r="C4" t="s">
        <v>897</v>
      </c>
    </row>
    <row r="5" spans="1:3" x14ac:dyDescent="0.25">
      <c r="A5" s="72">
        <v>1111</v>
      </c>
      <c r="B5" t="s">
        <v>63</v>
      </c>
      <c r="C5" s="74">
        <v>12975991.18</v>
      </c>
    </row>
    <row r="6" spans="1:3" x14ac:dyDescent="0.25">
      <c r="A6" s="72">
        <v>1131</v>
      </c>
      <c r="B6" t="s">
        <v>77</v>
      </c>
      <c r="C6" s="74">
        <v>763253356.46000004</v>
      </c>
    </row>
    <row r="7" spans="1:3" x14ac:dyDescent="0.25">
      <c r="A7" s="72">
        <v>1211</v>
      </c>
      <c r="B7" t="s">
        <v>390</v>
      </c>
      <c r="C7" s="74">
        <v>1200000</v>
      </c>
    </row>
    <row r="8" spans="1:3" x14ac:dyDescent="0.25">
      <c r="A8" s="72">
        <v>1221</v>
      </c>
      <c r="B8" t="s">
        <v>59</v>
      </c>
      <c r="C8" s="74">
        <v>137883363.11000001</v>
      </c>
    </row>
    <row r="9" spans="1:3" x14ac:dyDescent="0.25">
      <c r="A9" s="72">
        <v>1231</v>
      </c>
      <c r="B9" t="s">
        <v>391</v>
      </c>
      <c r="C9" s="74">
        <v>26400</v>
      </c>
    </row>
    <row r="10" spans="1:3" x14ac:dyDescent="0.25">
      <c r="A10" s="72">
        <v>1321</v>
      </c>
      <c r="B10" t="s">
        <v>64</v>
      </c>
      <c r="C10" s="74">
        <v>15777803.049999999</v>
      </c>
    </row>
    <row r="11" spans="1:3" x14ac:dyDescent="0.25">
      <c r="A11" s="72">
        <v>1322</v>
      </c>
      <c r="B11" t="s">
        <v>65</v>
      </c>
      <c r="C11" s="74">
        <v>124778030.5</v>
      </c>
    </row>
    <row r="12" spans="1:3" x14ac:dyDescent="0.25">
      <c r="A12" s="72">
        <v>1331</v>
      </c>
      <c r="B12" t="s">
        <v>66</v>
      </c>
      <c r="C12" s="74">
        <v>700000</v>
      </c>
    </row>
    <row r="13" spans="1:3" x14ac:dyDescent="0.25">
      <c r="A13" s="72">
        <v>1341</v>
      </c>
      <c r="B13" t="s">
        <v>67</v>
      </c>
      <c r="C13" s="74">
        <v>7500000</v>
      </c>
    </row>
    <row r="14" spans="1:3" x14ac:dyDescent="0.25">
      <c r="A14" s="72">
        <v>1411</v>
      </c>
      <c r="B14" t="s">
        <v>68</v>
      </c>
      <c r="C14" s="74">
        <v>53904109.179999992</v>
      </c>
    </row>
    <row r="15" spans="1:3" x14ac:dyDescent="0.25">
      <c r="A15" s="72">
        <v>1421</v>
      </c>
      <c r="B15" t="s">
        <v>61</v>
      </c>
      <c r="C15" s="74">
        <v>26952054.59</v>
      </c>
    </row>
    <row r="16" spans="1:3" x14ac:dyDescent="0.25">
      <c r="A16" s="72">
        <v>1431</v>
      </c>
      <c r="B16" t="s">
        <v>69</v>
      </c>
      <c r="C16" s="74">
        <v>17968036.390000001</v>
      </c>
    </row>
    <row r="17" spans="1:3" x14ac:dyDescent="0.25">
      <c r="A17" s="72">
        <v>1432</v>
      </c>
      <c r="B17" t="s">
        <v>62</v>
      </c>
      <c r="C17" s="74">
        <v>155220318.43000001</v>
      </c>
    </row>
    <row r="18" spans="1:3" x14ac:dyDescent="0.25">
      <c r="A18" s="72">
        <v>1441</v>
      </c>
      <c r="B18" t="s">
        <v>392</v>
      </c>
      <c r="C18" s="74">
        <v>13616211</v>
      </c>
    </row>
    <row r="19" spans="1:3" x14ac:dyDescent="0.25">
      <c r="A19" s="72">
        <v>1521</v>
      </c>
      <c r="B19" t="s">
        <v>393</v>
      </c>
      <c r="C19" s="74">
        <v>5373789</v>
      </c>
    </row>
    <row r="20" spans="1:3" x14ac:dyDescent="0.25">
      <c r="A20" s="72">
        <v>1591</v>
      </c>
      <c r="B20" t="s">
        <v>70</v>
      </c>
      <c r="C20" s="74">
        <v>114435771.11000001</v>
      </c>
    </row>
    <row r="21" spans="1:3" x14ac:dyDescent="0.25">
      <c r="A21" s="72">
        <v>1711</v>
      </c>
      <c r="B21" t="s">
        <v>80</v>
      </c>
      <c r="C21" s="74">
        <v>22000000</v>
      </c>
    </row>
    <row r="22" spans="1:3" x14ac:dyDescent="0.25">
      <c r="A22" s="72">
        <v>2111</v>
      </c>
      <c r="B22" t="s">
        <v>200</v>
      </c>
      <c r="C22" s="74">
        <v>3614127.18</v>
      </c>
    </row>
    <row r="23" spans="1:3" x14ac:dyDescent="0.25">
      <c r="A23" s="72">
        <v>2121</v>
      </c>
      <c r="B23" t="s">
        <v>201</v>
      </c>
      <c r="C23" s="74">
        <v>0</v>
      </c>
    </row>
    <row r="24" spans="1:3" x14ac:dyDescent="0.25">
      <c r="A24" s="72">
        <v>2131</v>
      </c>
      <c r="B24" t="s">
        <v>225</v>
      </c>
      <c r="C24" s="74">
        <v>2000000</v>
      </c>
    </row>
    <row r="25" spans="1:3" x14ac:dyDescent="0.25">
      <c r="A25" s="72">
        <v>2141</v>
      </c>
      <c r="B25" t="s">
        <v>237</v>
      </c>
      <c r="C25" s="74">
        <v>200804.78</v>
      </c>
    </row>
    <row r="26" spans="1:3" x14ac:dyDescent="0.25">
      <c r="A26" s="72">
        <v>2151</v>
      </c>
      <c r="B26" t="s">
        <v>380</v>
      </c>
      <c r="C26" s="74">
        <v>420</v>
      </c>
    </row>
    <row r="27" spans="1:3" x14ac:dyDescent="0.25">
      <c r="A27" s="72">
        <v>2161</v>
      </c>
      <c r="B27" t="s">
        <v>202</v>
      </c>
      <c r="C27" s="74">
        <v>3685318.58</v>
      </c>
    </row>
    <row r="28" spans="1:3" x14ac:dyDescent="0.25">
      <c r="A28" s="72">
        <v>2171</v>
      </c>
      <c r="B28" t="s">
        <v>295</v>
      </c>
      <c r="C28" s="74">
        <v>330000</v>
      </c>
    </row>
    <row r="29" spans="1:3" x14ac:dyDescent="0.25">
      <c r="A29" s="72">
        <v>2181</v>
      </c>
      <c r="B29" t="s">
        <v>300</v>
      </c>
      <c r="C29" s="74">
        <v>6838500</v>
      </c>
    </row>
    <row r="30" spans="1:3" x14ac:dyDescent="0.25">
      <c r="A30" s="72">
        <v>2211</v>
      </c>
      <c r="B30" t="s">
        <v>226</v>
      </c>
      <c r="C30" s="74">
        <v>2158210</v>
      </c>
    </row>
    <row r="31" spans="1:3" x14ac:dyDescent="0.25">
      <c r="A31" s="72">
        <v>2221</v>
      </c>
      <c r="B31" t="s">
        <v>165</v>
      </c>
      <c r="C31" s="74">
        <v>619837.55000000005</v>
      </c>
    </row>
    <row r="32" spans="1:3" x14ac:dyDescent="0.25">
      <c r="A32" s="72">
        <v>2231</v>
      </c>
      <c r="B32" t="s">
        <v>227</v>
      </c>
      <c r="C32" s="74">
        <v>5000</v>
      </c>
    </row>
    <row r="33" spans="1:3" x14ac:dyDescent="0.25">
      <c r="A33" s="72">
        <v>2351</v>
      </c>
      <c r="B33" t="s">
        <v>166</v>
      </c>
      <c r="C33" s="74">
        <v>583287.44999999995</v>
      </c>
    </row>
    <row r="34" spans="1:3" x14ac:dyDescent="0.25">
      <c r="A34" s="72">
        <v>2391</v>
      </c>
      <c r="B34" t="s">
        <v>167</v>
      </c>
      <c r="C34" s="74">
        <v>1322875</v>
      </c>
    </row>
    <row r="35" spans="1:3" x14ac:dyDescent="0.25">
      <c r="A35" s="72">
        <v>2411</v>
      </c>
      <c r="B35" t="s">
        <v>210</v>
      </c>
      <c r="C35" s="74">
        <v>497839.42000000004</v>
      </c>
    </row>
    <row r="36" spans="1:3" x14ac:dyDescent="0.25">
      <c r="A36" s="72">
        <v>2421</v>
      </c>
      <c r="B36" t="s">
        <v>211</v>
      </c>
      <c r="C36" s="74">
        <v>14074725.120000001</v>
      </c>
    </row>
    <row r="37" spans="1:3" x14ac:dyDescent="0.25">
      <c r="A37" s="72">
        <v>2431</v>
      </c>
      <c r="B37" t="s">
        <v>168</v>
      </c>
      <c r="C37" s="74">
        <v>0</v>
      </c>
    </row>
    <row r="38" spans="1:3" x14ac:dyDescent="0.25">
      <c r="A38" s="72">
        <v>2441</v>
      </c>
      <c r="B38" t="s">
        <v>350</v>
      </c>
      <c r="C38" s="74">
        <v>111287</v>
      </c>
    </row>
    <row r="39" spans="1:3" x14ac:dyDescent="0.25">
      <c r="A39" s="72">
        <v>2451</v>
      </c>
      <c r="B39" t="s">
        <v>169</v>
      </c>
      <c r="C39" s="74">
        <v>47757.2</v>
      </c>
    </row>
    <row r="40" spans="1:3" x14ac:dyDescent="0.25">
      <c r="A40" s="72">
        <v>2461</v>
      </c>
      <c r="B40" t="s">
        <v>212</v>
      </c>
      <c r="C40" s="74">
        <v>17440333</v>
      </c>
    </row>
    <row r="41" spans="1:3" x14ac:dyDescent="0.25">
      <c r="A41" s="72">
        <v>2471</v>
      </c>
      <c r="B41" t="s">
        <v>213</v>
      </c>
      <c r="C41" s="74">
        <v>3432535.2800000003</v>
      </c>
    </row>
    <row r="42" spans="1:3" x14ac:dyDescent="0.25">
      <c r="A42" s="72">
        <v>2481</v>
      </c>
      <c r="B42" t="s">
        <v>259</v>
      </c>
      <c r="C42" s="74">
        <v>10000</v>
      </c>
    </row>
    <row r="43" spans="1:3" x14ac:dyDescent="0.25">
      <c r="A43" s="72">
        <v>2491</v>
      </c>
      <c r="B43" t="s">
        <v>203</v>
      </c>
      <c r="C43" s="74">
        <v>5902191.1600000001</v>
      </c>
    </row>
    <row r="44" spans="1:3" x14ac:dyDescent="0.25">
      <c r="A44" s="72">
        <v>2511</v>
      </c>
      <c r="B44" t="s">
        <v>214</v>
      </c>
      <c r="C44" s="74">
        <v>4500000</v>
      </c>
    </row>
    <row r="45" spans="1:3" x14ac:dyDescent="0.25">
      <c r="A45" s="72">
        <v>2521</v>
      </c>
      <c r="B45" t="s">
        <v>187</v>
      </c>
      <c r="C45" s="74">
        <v>644460</v>
      </c>
    </row>
    <row r="46" spans="1:3" x14ac:dyDescent="0.25">
      <c r="A46" s="72">
        <v>2531</v>
      </c>
      <c r="B46" t="s">
        <v>233</v>
      </c>
      <c r="C46" s="74">
        <v>6901485</v>
      </c>
    </row>
    <row r="47" spans="1:3" x14ac:dyDescent="0.25">
      <c r="A47" s="72">
        <v>2541</v>
      </c>
      <c r="B47" t="s">
        <v>234</v>
      </c>
      <c r="C47" s="74">
        <v>7147500</v>
      </c>
    </row>
    <row r="48" spans="1:3" x14ac:dyDescent="0.25">
      <c r="A48" s="72">
        <v>2551</v>
      </c>
      <c r="B48" t="s">
        <v>215</v>
      </c>
      <c r="C48" s="74">
        <v>470000</v>
      </c>
    </row>
    <row r="49" spans="1:3" x14ac:dyDescent="0.25">
      <c r="A49" s="72">
        <v>2561</v>
      </c>
      <c r="B49" t="s">
        <v>216</v>
      </c>
      <c r="C49" s="74">
        <v>2772200</v>
      </c>
    </row>
    <row r="50" spans="1:3" x14ac:dyDescent="0.25">
      <c r="A50" s="72">
        <v>2591</v>
      </c>
      <c r="B50" t="s">
        <v>296</v>
      </c>
      <c r="C50" s="74">
        <v>3685376.84</v>
      </c>
    </row>
    <row r="51" spans="1:3" x14ac:dyDescent="0.25">
      <c r="A51" s="72">
        <v>2611</v>
      </c>
      <c r="B51" t="s">
        <v>125</v>
      </c>
      <c r="C51" s="74">
        <v>109521732.73</v>
      </c>
    </row>
    <row r="52" spans="1:3" x14ac:dyDescent="0.25">
      <c r="A52" s="72">
        <v>2711</v>
      </c>
      <c r="B52" t="s">
        <v>228</v>
      </c>
      <c r="C52" s="74">
        <v>6024356.0899999999</v>
      </c>
    </row>
    <row r="53" spans="1:3" x14ac:dyDescent="0.25">
      <c r="A53" s="72">
        <v>2721</v>
      </c>
      <c r="B53" t="s">
        <v>170</v>
      </c>
      <c r="C53" s="74">
        <v>4691561.5999999996</v>
      </c>
    </row>
    <row r="54" spans="1:3" x14ac:dyDescent="0.25">
      <c r="A54" s="72">
        <v>2731</v>
      </c>
      <c r="B54" t="s">
        <v>346</v>
      </c>
      <c r="C54" s="74">
        <v>24000</v>
      </c>
    </row>
    <row r="55" spans="1:3" x14ac:dyDescent="0.25">
      <c r="A55" s="72">
        <v>2821</v>
      </c>
      <c r="B55" t="s">
        <v>301</v>
      </c>
      <c r="C55" s="74">
        <v>317102.12</v>
      </c>
    </row>
    <row r="56" spans="1:3" x14ac:dyDescent="0.25">
      <c r="A56" s="72">
        <v>2831</v>
      </c>
      <c r="B56" t="s">
        <v>122</v>
      </c>
      <c r="C56" s="74">
        <v>3364514.8</v>
      </c>
    </row>
    <row r="57" spans="1:3" x14ac:dyDescent="0.25">
      <c r="A57" s="72">
        <v>2911</v>
      </c>
      <c r="B57" t="s">
        <v>171</v>
      </c>
      <c r="C57" s="74">
        <v>7087197.5</v>
      </c>
    </row>
    <row r="58" spans="1:3" x14ac:dyDescent="0.25">
      <c r="A58" s="72">
        <v>2921</v>
      </c>
      <c r="B58" t="s">
        <v>229</v>
      </c>
      <c r="C58" s="74">
        <v>46953</v>
      </c>
    </row>
    <row r="59" spans="1:3" ht="30" x14ac:dyDescent="0.25">
      <c r="A59" s="72">
        <v>2931</v>
      </c>
      <c r="B59" s="71" t="s">
        <v>322</v>
      </c>
      <c r="C59" s="74">
        <v>32622</v>
      </c>
    </row>
    <row r="60" spans="1:3" x14ac:dyDescent="0.25">
      <c r="A60" s="72">
        <v>2941</v>
      </c>
      <c r="B60" t="s">
        <v>238</v>
      </c>
      <c r="C60" s="74">
        <v>1100650</v>
      </c>
    </row>
    <row r="61" spans="1:3" x14ac:dyDescent="0.25">
      <c r="A61" s="72">
        <v>2961</v>
      </c>
      <c r="B61" t="s">
        <v>230</v>
      </c>
      <c r="C61" s="74">
        <v>1487424.1</v>
      </c>
    </row>
    <row r="62" spans="1:3" x14ac:dyDescent="0.25">
      <c r="A62" s="72">
        <v>2971</v>
      </c>
      <c r="B62" t="s">
        <v>302</v>
      </c>
      <c r="C62" s="74">
        <v>6300</v>
      </c>
    </row>
    <row r="63" spans="1:3" x14ac:dyDescent="0.25">
      <c r="A63" s="72">
        <v>2981</v>
      </c>
      <c r="B63" t="s">
        <v>217</v>
      </c>
      <c r="C63" s="74">
        <v>1049991.3999999999</v>
      </c>
    </row>
    <row r="64" spans="1:3" x14ac:dyDescent="0.25">
      <c r="A64" s="72">
        <v>2991</v>
      </c>
      <c r="B64" t="s">
        <v>239</v>
      </c>
      <c r="C64" s="74">
        <v>445024</v>
      </c>
    </row>
    <row r="65" spans="1:3" x14ac:dyDescent="0.25">
      <c r="A65" s="72">
        <v>3111</v>
      </c>
      <c r="B65" t="s">
        <v>141</v>
      </c>
      <c r="C65" s="74">
        <v>333079864</v>
      </c>
    </row>
    <row r="66" spans="1:3" x14ac:dyDescent="0.25">
      <c r="A66" s="72">
        <v>3141</v>
      </c>
      <c r="B66" t="s">
        <v>240</v>
      </c>
      <c r="C66" s="74">
        <v>2720000</v>
      </c>
    </row>
    <row r="67" spans="1:3" x14ac:dyDescent="0.25">
      <c r="A67" s="72">
        <v>3151</v>
      </c>
      <c r="B67" t="s">
        <v>862</v>
      </c>
      <c r="C67" s="74">
        <v>0</v>
      </c>
    </row>
    <row r="68" spans="1:3" x14ac:dyDescent="0.25">
      <c r="A68" s="72">
        <v>3161</v>
      </c>
      <c r="B68" t="s">
        <v>241</v>
      </c>
      <c r="C68" s="74">
        <v>3053522.4</v>
      </c>
    </row>
    <row r="69" spans="1:3" x14ac:dyDescent="0.25">
      <c r="A69" s="72">
        <v>3171</v>
      </c>
      <c r="B69" t="s">
        <v>863</v>
      </c>
      <c r="C69" s="74">
        <v>20000</v>
      </c>
    </row>
    <row r="70" spans="1:3" x14ac:dyDescent="0.25">
      <c r="A70" s="72">
        <v>3181</v>
      </c>
      <c r="B70" t="s">
        <v>242</v>
      </c>
      <c r="C70" s="74">
        <v>34862</v>
      </c>
    </row>
    <row r="71" spans="1:3" x14ac:dyDescent="0.25">
      <c r="A71" s="72">
        <v>3211</v>
      </c>
      <c r="B71" t="s">
        <v>323</v>
      </c>
      <c r="C71" s="74">
        <v>2928551.63</v>
      </c>
    </row>
    <row r="72" spans="1:3" x14ac:dyDescent="0.25">
      <c r="A72" s="72">
        <v>3221</v>
      </c>
      <c r="B72" t="s">
        <v>381</v>
      </c>
      <c r="C72" s="74">
        <v>1674000</v>
      </c>
    </row>
    <row r="73" spans="1:3" x14ac:dyDescent="0.25">
      <c r="A73" s="72">
        <v>3231</v>
      </c>
      <c r="B73" t="s">
        <v>250</v>
      </c>
      <c r="C73" s="74">
        <v>8651997</v>
      </c>
    </row>
    <row r="74" spans="1:3" x14ac:dyDescent="0.25">
      <c r="A74" s="72">
        <v>3251</v>
      </c>
      <c r="B74" t="s">
        <v>91</v>
      </c>
      <c r="C74" s="74">
        <v>129747130.19</v>
      </c>
    </row>
    <row r="75" spans="1:3" x14ac:dyDescent="0.25">
      <c r="A75" s="72">
        <v>3261</v>
      </c>
      <c r="B75" t="s">
        <v>172</v>
      </c>
      <c r="C75" s="74">
        <v>104159137.42</v>
      </c>
    </row>
    <row r="76" spans="1:3" x14ac:dyDescent="0.25">
      <c r="A76" s="72">
        <v>3291</v>
      </c>
      <c r="B76" t="s">
        <v>174</v>
      </c>
      <c r="C76" s="74">
        <v>824000</v>
      </c>
    </row>
    <row r="77" spans="1:3" x14ac:dyDescent="0.25">
      <c r="A77" s="72">
        <v>3311</v>
      </c>
      <c r="B77" t="s">
        <v>218</v>
      </c>
      <c r="C77" s="74">
        <v>9419638</v>
      </c>
    </row>
    <row r="78" spans="1:3" x14ac:dyDescent="0.25">
      <c r="A78" s="72">
        <v>3321</v>
      </c>
      <c r="B78" t="s">
        <v>219</v>
      </c>
      <c r="C78" s="74">
        <v>5474538</v>
      </c>
    </row>
    <row r="79" spans="1:3" x14ac:dyDescent="0.25">
      <c r="A79" s="72">
        <v>3331</v>
      </c>
      <c r="B79" t="s">
        <v>251</v>
      </c>
      <c r="C79" s="74">
        <v>8125268</v>
      </c>
    </row>
    <row r="80" spans="1:3" x14ac:dyDescent="0.25">
      <c r="A80" s="72">
        <v>3341</v>
      </c>
      <c r="B80" t="s">
        <v>119</v>
      </c>
      <c r="C80" s="74">
        <v>3777486</v>
      </c>
    </row>
    <row r="81" spans="1:3" x14ac:dyDescent="0.25">
      <c r="A81" s="72">
        <v>3351</v>
      </c>
      <c r="B81" t="s">
        <v>286</v>
      </c>
      <c r="C81" s="74">
        <v>516780</v>
      </c>
    </row>
    <row r="82" spans="1:3" x14ac:dyDescent="0.25">
      <c r="A82" s="72">
        <v>3361</v>
      </c>
      <c r="B82" t="s">
        <v>123</v>
      </c>
      <c r="C82" s="74">
        <v>55885588.68999996</v>
      </c>
    </row>
    <row r="83" spans="1:3" x14ac:dyDescent="0.25">
      <c r="A83" s="72">
        <v>3371</v>
      </c>
      <c r="B83" t="s">
        <v>382</v>
      </c>
      <c r="C83" s="74">
        <v>26033929.390000001</v>
      </c>
    </row>
    <row r="84" spans="1:3" x14ac:dyDescent="0.25">
      <c r="A84" s="72">
        <v>3381</v>
      </c>
      <c r="B84" t="s">
        <v>220</v>
      </c>
      <c r="C84" s="74">
        <v>47110401.600000001</v>
      </c>
    </row>
    <row r="85" spans="1:3" x14ac:dyDescent="0.25">
      <c r="A85" s="72">
        <v>3391</v>
      </c>
      <c r="B85" t="s">
        <v>194</v>
      </c>
      <c r="C85" s="74">
        <v>41513845.399999999</v>
      </c>
    </row>
    <row r="86" spans="1:3" x14ac:dyDescent="0.25">
      <c r="A86" s="72">
        <v>3411</v>
      </c>
      <c r="B86" t="s">
        <v>326</v>
      </c>
      <c r="C86" s="74">
        <v>95199510.510000005</v>
      </c>
    </row>
    <row r="87" spans="1:3" x14ac:dyDescent="0.25">
      <c r="A87" s="72">
        <v>3421</v>
      </c>
      <c r="B87" t="s">
        <v>327</v>
      </c>
      <c r="C87" s="74">
        <v>79910000</v>
      </c>
    </row>
    <row r="88" spans="1:3" x14ac:dyDescent="0.25">
      <c r="A88" s="72">
        <v>3431</v>
      </c>
      <c r="B88" t="s">
        <v>328</v>
      </c>
      <c r="C88" s="74">
        <v>1850000</v>
      </c>
    </row>
    <row r="89" spans="1:3" x14ac:dyDescent="0.25">
      <c r="A89" s="72">
        <v>3441</v>
      </c>
      <c r="B89" t="s">
        <v>383</v>
      </c>
      <c r="C89" s="74">
        <v>160000</v>
      </c>
    </row>
    <row r="90" spans="1:3" x14ac:dyDescent="0.25">
      <c r="A90" s="72">
        <v>3451</v>
      </c>
      <c r="B90" t="s">
        <v>384</v>
      </c>
      <c r="C90" s="74">
        <v>6000000</v>
      </c>
    </row>
    <row r="91" spans="1:3" x14ac:dyDescent="0.25">
      <c r="A91" s="72">
        <v>3471</v>
      </c>
      <c r="B91" t="s">
        <v>243</v>
      </c>
      <c r="C91" s="74">
        <v>70</v>
      </c>
    </row>
    <row r="92" spans="1:3" x14ac:dyDescent="0.25">
      <c r="A92" s="72">
        <v>3481</v>
      </c>
      <c r="B92" t="s">
        <v>385</v>
      </c>
      <c r="C92" s="74">
        <v>1180000</v>
      </c>
    </row>
    <row r="93" spans="1:3" x14ac:dyDescent="0.25">
      <c r="A93" s="72">
        <v>3491</v>
      </c>
      <c r="B93" t="s">
        <v>337</v>
      </c>
      <c r="C93" s="74">
        <v>0</v>
      </c>
    </row>
    <row r="94" spans="1:3" x14ac:dyDescent="0.25">
      <c r="A94" s="72">
        <v>3511</v>
      </c>
      <c r="B94" t="s">
        <v>329</v>
      </c>
      <c r="C94" s="74">
        <v>22178240</v>
      </c>
    </row>
    <row r="95" spans="1:3" ht="30" x14ac:dyDescent="0.25">
      <c r="A95" s="72">
        <v>3521</v>
      </c>
      <c r="B95" s="71" t="s">
        <v>231</v>
      </c>
      <c r="C95" s="74">
        <v>119074</v>
      </c>
    </row>
    <row r="96" spans="1:3" ht="30" x14ac:dyDescent="0.25">
      <c r="A96" s="72">
        <v>3531</v>
      </c>
      <c r="B96" s="71" t="s">
        <v>244</v>
      </c>
      <c r="C96" s="74">
        <v>375919</v>
      </c>
    </row>
    <row r="97" spans="1:3" x14ac:dyDescent="0.25">
      <c r="A97" s="72">
        <v>3541</v>
      </c>
      <c r="B97" t="s">
        <v>260</v>
      </c>
      <c r="C97" s="74">
        <v>650000</v>
      </c>
    </row>
    <row r="98" spans="1:3" x14ac:dyDescent="0.25">
      <c r="A98" s="72">
        <v>3551</v>
      </c>
      <c r="B98" t="s">
        <v>386</v>
      </c>
      <c r="C98" s="74">
        <v>16759320.34</v>
      </c>
    </row>
    <row r="99" spans="1:3" x14ac:dyDescent="0.25">
      <c r="A99" s="72">
        <v>3561</v>
      </c>
      <c r="B99" t="s">
        <v>261</v>
      </c>
      <c r="C99" s="74">
        <v>30000</v>
      </c>
    </row>
    <row r="100" spans="1:3" x14ac:dyDescent="0.25">
      <c r="A100" s="72">
        <v>3571</v>
      </c>
      <c r="B100" t="s">
        <v>221</v>
      </c>
      <c r="C100" s="74">
        <v>323659047.43000001</v>
      </c>
    </row>
    <row r="101" spans="1:3" x14ac:dyDescent="0.25">
      <c r="A101" s="72">
        <v>3581</v>
      </c>
      <c r="B101" t="s">
        <v>108</v>
      </c>
      <c r="C101" s="74">
        <v>232870238.06</v>
      </c>
    </row>
    <row r="102" spans="1:3" ht="30" x14ac:dyDescent="0.25">
      <c r="A102" s="72">
        <v>3611</v>
      </c>
      <c r="B102" s="71" t="s">
        <v>376</v>
      </c>
      <c r="C102" s="74">
        <v>36740000</v>
      </c>
    </row>
    <row r="103" spans="1:3" x14ac:dyDescent="0.25">
      <c r="A103" s="72">
        <v>3631</v>
      </c>
      <c r="B103" t="s">
        <v>387</v>
      </c>
      <c r="C103" s="74">
        <v>4866666.55</v>
      </c>
    </row>
    <row r="104" spans="1:3" x14ac:dyDescent="0.25">
      <c r="A104" s="72">
        <v>3651</v>
      </c>
      <c r="B104" t="s">
        <v>378</v>
      </c>
      <c r="C104" s="74">
        <v>4728216</v>
      </c>
    </row>
    <row r="105" spans="1:3" x14ac:dyDescent="0.25">
      <c r="A105" s="72">
        <v>3661</v>
      </c>
      <c r="B105" t="s">
        <v>379</v>
      </c>
      <c r="C105" s="74">
        <v>8995784</v>
      </c>
    </row>
    <row r="106" spans="1:3" x14ac:dyDescent="0.25">
      <c r="A106" s="72">
        <v>3711</v>
      </c>
      <c r="B106" t="s">
        <v>330</v>
      </c>
      <c r="C106" s="74">
        <v>62367.69</v>
      </c>
    </row>
    <row r="107" spans="1:3" x14ac:dyDescent="0.25">
      <c r="A107" s="72">
        <v>3721</v>
      </c>
      <c r="B107" t="s">
        <v>331</v>
      </c>
      <c r="C107" s="74">
        <v>5480</v>
      </c>
    </row>
    <row r="108" spans="1:3" x14ac:dyDescent="0.25">
      <c r="A108" s="72">
        <v>3751</v>
      </c>
      <c r="B108" t="s">
        <v>372</v>
      </c>
      <c r="C108" s="74">
        <v>49697.95</v>
      </c>
    </row>
    <row r="109" spans="1:3" x14ac:dyDescent="0.25">
      <c r="A109" s="72">
        <v>3791</v>
      </c>
      <c r="B109" t="s">
        <v>332</v>
      </c>
      <c r="C109" s="74">
        <v>11500</v>
      </c>
    </row>
    <row r="110" spans="1:3" x14ac:dyDescent="0.25">
      <c r="A110" s="72">
        <v>3821</v>
      </c>
      <c r="B110" t="s">
        <v>175</v>
      </c>
      <c r="C110" s="74">
        <v>20262146.600000001</v>
      </c>
    </row>
    <row r="111" spans="1:3" x14ac:dyDescent="0.25">
      <c r="A111" s="72">
        <v>3911</v>
      </c>
      <c r="B111" t="s">
        <v>388</v>
      </c>
      <c r="C111" s="74">
        <v>700000</v>
      </c>
    </row>
    <row r="112" spans="1:3" x14ac:dyDescent="0.25">
      <c r="A112" s="72">
        <v>3921</v>
      </c>
      <c r="B112" t="s">
        <v>45</v>
      </c>
      <c r="C112" s="74">
        <v>5604577.7599999998</v>
      </c>
    </row>
    <row r="113" spans="1:3" x14ac:dyDescent="0.25">
      <c r="A113" s="72">
        <v>3922</v>
      </c>
      <c r="B113" t="s">
        <v>222</v>
      </c>
      <c r="C113" s="74">
        <v>12195238.060000001</v>
      </c>
    </row>
    <row r="114" spans="1:3" x14ac:dyDescent="0.25">
      <c r="A114" s="72">
        <v>3941</v>
      </c>
      <c r="B114" t="s">
        <v>299</v>
      </c>
      <c r="C114" s="74">
        <v>11772058.890000001</v>
      </c>
    </row>
    <row r="115" spans="1:3" x14ac:dyDescent="0.25">
      <c r="A115" s="72">
        <v>3942</v>
      </c>
      <c r="B115" t="s">
        <v>343</v>
      </c>
      <c r="C115" s="74">
        <v>450000</v>
      </c>
    </row>
    <row r="116" spans="1:3" x14ac:dyDescent="0.25">
      <c r="A116" s="72">
        <v>3951</v>
      </c>
      <c r="B116" t="s">
        <v>344</v>
      </c>
      <c r="C116" s="74">
        <v>300000</v>
      </c>
    </row>
    <row r="117" spans="1:3" x14ac:dyDescent="0.25">
      <c r="A117" s="72">
        <v>3961</v>
      </c>
      <c r="B117" t="s">
        <v>333</v>
      </c>
      <c r="C117" s="74">
        <v>48000</v>
      </c>
    </row>
    <row r="118" spans="1:3" x14ac:dyDescent="0.25">
      <c r="A118" s="72">
        <v>3962</v>
      </c>
      <c r="B118" t="s">
        <v>304</v>
      </c>
      <c r="C118" s="74">
        <v>220000</v>
      </c>
    </row>
    <row r="119" spans="1:3" x14ac:dyDescent="0.25">
      <c r="A119" s="72">
        <v>4211</v>
      </c>
      <c r="B119" t="s">
        <v>273</v>
      </c>
      <c r="C119" s="74">
        <v>122435575.80999999</v>
      </c>
    </row>
    <row r="120" spans="1:3" x14ac:dyDescent="0.25">
      <c r="A120" s="72">
        <v>4251</v>
      </c>
      <c r="B120" t="s">
        <v>50</v>
      </c>
      <c r="C120" s="74">
        <v>21158535.449999999</v>
      </c>
    </row>
    <row r="121" spans="1:3" x14ac:dyDescent="0.25">
      <c r="A121" s="72">
        <v>4311</v>
      </c>
      <c r="B121" t="s">
        <v>160</v>
      </c>
      <c r="C121" s="74">
        <v>3400000</v>
      </c>
    </row>
    <row r="122" spans="1:3" x14ac:dyDescent="0.25">
      <c r="A122" s="72">
        <v>4411</v>
      </c>
      <c r="B122" t="s">
        <v>195</v>
      </c>
      <c r="C122" s="74">
        <v>117521146</v>
      </c>
    </row>
    <row r="123" spans="1:3" x14ac:dyDescent="0.25">
      <c r="A123" s="72">
        <v>4421</v>
      </c>
      <c r="B123" t="s">
        <v>427</v>
      </c>
      <c r="C123" s="74">
        <v>200000</v>
      </c>
    </row>
    <row r="124" spans="1:3" x14ac:dyDescent="0.25">
      <c r="A124" s="72">
        <v>4431</v>
      </c>
      <c r="B124" t="s">
        <v>424</v>
      </c>
      <c r="C124" s="74">
        <v>4300000</v>
      </c>
    </row>
    <row r="125" spans="1:3" x14ac:dyDescent="0.25">
      <c r="A125" s="72">
        <v>4451</v>
      </c>
      <c r="B125" t="s">
        <v>280</v>
      </c>
      <c r="C125" s="74">
        <v>3150000</v>
      </c>
    </row>
    <row r="126" spans="1:3" x14ac:dyDescent="0.25">
      <c r="A126" s="72">
        <v>4481</v>
      </c>
      <c r="B126" t="s">
        <v>413</v>
      </c>
      <c r="C126" s="74">
        <v>1000000</v>
      </c>
    </row>
    <row r="127" spans="1:3" x14ac:dyDescent="0.25">
      <c r="A127" s="72">
        <v>5111</v>
      </c>
      <c r="B127" t="s">
        <v>389</v>
      </c>
      <c r="C127" s="74">
        <v>777374</v>
      </c>
    </row>
    <row r="128" spans="1:3" x14ac:dyDescent="0.25">
      <c r="A128" s="72">
        <v>5121</v>
      </c>
      <c r="B128" t="s">
        <v>182</v>
      </c>
      <c r="C128" s="74">
        <v>228520</v>
      </c>
    </row>
    <row r="129" spans="1:3" x14ac:dyDescent="0.25">
      <c r="A129" s="72">
        <v>5151</v>
      </c>
      <c r="B129" t="s">
        <v>245</v>
      </c>
      <c r="C129" s="74">
        <v>998700</v>
      </c>
    </row>
    <row r="130" spans="1:3" x14ac:dyDescent="0.25">
      <c r="A130" s="72">
        <v>5191</v>
      </c>
      <c r="B130" t="s">
        <v>246</v>
      </c>
      <c r="C130" s="74">
        <v>255541</v>
      </c>
    </row>
    <row r="131" spans="1:3" x14ac:dyDescent="0.25">
      <c r="A131" s="72">
        <v>5211</v>
      </c>
      <c r="B131" t="s">
        <v>248</v>
      </c>
      <c r="C131" s="74">
        <v>164704.71</v>
      </c>
    </row>
    <row r="132" spans="1:3" x14ac:dyDescent="0.25">
      <c r="A132" s="72">
        <v>5231</v>
      </c>
      <c r="B132" t="s">
        <v>249</v>
      </c>
      <c r="C132" s="74">
        <v>335700</v>
      </c>
    </row>
    <row r="133" spans="1:3" x14ac:dyDescent="0.25">
      <c r="A133" s="72">
        <v>5311</v>
      </c>
      <c r="B133" t="s">
        <v>183</v>
      </c>
      <c r="C133" s="74">
        <v>4443039</v>
      </c>
    </row>
    <row r="134" spans="1:3" x14ac:dyDescent="0.25">
      <c r="A134" s="72">
        <v>5321</v>
      </c>
      <c r="B134" t="s">
        <v>262</v>
      </c>
      <c r="C134" s="74">
        <v>1060112</v>
      </c>
    </row>
    <row r="135" spans="1:3" x14ac:dyDescent="0.25">
      <c r="A135" s="72">
        <v>5411</v>
      </c>
      <c r="B135" t="s">
        <v>867</v>
      </c>
      <c r="C135" s="74">
        <v>2150000</v>
      </c>
    </row>
    <row r="136" spans="1:3" x14ac:dyDescent="0.25">
      <c r="A136" s="72">
        <v>5451</v>
      </c>
      <c r="B136" t="s">
        <v>184</v>
      </c>
      <c r="C136" s="74">
        <v>0</v>
      </c>
    </row>
    <row r="137" spans="1:3" x14ac:dyDescent="0.25">
      <c r="A137" s="72">
        <v>5611</v>
      </c>
      <c r="B137" t="s">
        <v>223</v>
      </c>
      <c r="C137" s="74">
        <v>175942.42</v>
      </c>
    </row>
    <row r="138" spans="1:3" x14ac:dyDescent="0.25">
      <c r="A138" s="72">
        <v>5621</v>
      </c>
      <c r="B138" t="s">
        <v>263</v>
      </c>
      <c r="C138" s="74">
        <v>69000</v>
      </c>
    </row>
    <row r="139" spans="1:3" x14ac:dyDescent="0.25">
      <c r="A139" s="72">
        <v>5631</v>
      </c>
      <c r="B139" t="s">
        <v>397</v>
      </c>
      <c r="C139" s="74">
        <v>0</v>
      </c>
    </row>
    <row r="140" spans="1:3" x14ac:dyDescent="0.25">
      <c r="A140" s="72">
        <v>5641</v>
      </c>
      <c r="B140" t="s">
        <v>264</v>
      </c>
      <c r="C140" s="74">
        <v>163632.64000000001</v>
      </c>
    </row>
    <row r="141" spans="1:3" x14ac:dyDescent="0.25">
      <c r="A141" s="72">
        <v>5651</v>
      </c>
      <c r="B141" t="s">
        <v>204</v>
      </c>
      <c r="C141" s="74">
        <v>3510680.95</v>
      </c>
    </row>
    <row r="142" spans="1:3" x14ac:dyDescent="0.25">
      <c r="A142" s="72">
        <v>5661</v>
      </c>
      <c r="B142" t="s">
        <v>265</v>
      </c>
      <c r="C142" s="74">
        <v>81805</v>
      </c>
    </row>
    <row r="143" spans="1:3" x14ac:dyDescent="0.25">
      <c r="A143" s="72">
        <v>5671</v>
      </c>
      <c r="B143" t="s">
        <v>185</v>
      </c>
      <c r="C143" s="74">
        <v>1521586.88</v>
      </c>
    </row>
    <row r="144" spans="1:3" x14ac:dyDescent="0.25">
      <c r="A144" s="72">
        <v>5691</v>
      </c>
      <c r="B144" t="s">
        <v>100</v>
      </c>
      <c r="C144" s="74">
        <v>78644873.099999994</v>
      </c>
    </row>
    <row r="145" spans="1:3" x14ac:dyDescent="0.25">
      <c r="A145" s="72">
        <v>5781</v>
      </c>
      <c r="B145" t="s">
        <v>298</v>
      </c>
      <c r="C145" s="74">
        <v>50000</v>
      </c>
    </row>
    <row r="146" spans="1:3" x14ac:dyDescent="0.25">
      <c r="A146" s="72">
        <v>5811</v>
      </c>
      <c r="B146" t="s">
        <v>338</v>
      </c>
      <c r="C146" s="74">
        <v>71170153.390000001</v>
      </c>
    </row>
    <row r="147" spans="1:3" x14ac:dyDescent="0.25">
      <c r="A147" s="72">
        <v>5911</v>
      </c>
      <c r="B147" t="s">
        <v>252</v>
      </c>
      <c r="C147" s="74">
        <v>8517064.6999999993</v>
      </c>
    </row>
    <row r="148" spans="1:3" x14ac:dyDescent="0.25">
      <c r="A148" s="72">
        <v>5971</v>
      </c>
      <c r="B148" t="s">
        <v>253</v>
      </c>
      <c r="C148" s="74">
        <v>12949426.92</v>
      </c>
    </row>
    <row r="149" spans="1:3" x14ac:dyDescent="0.25">
      <c r="A149" s="72">
        <v>6121</v>
      </c>
      <c r="B149" t="s">
        <v>132</v>
      </c>
      <c r="C149" s="74">
        <v>188536820.56</v>
      </c>
    </row>
    <row r="150" spans="1:3" ht="30" x14ac:dyDescent="0.25">
      <c r="A150" s="72">
        <v>6131</v>
      </c>
      <c r="B150" s="71" t="s">
        <v>134</v>
      </c>
      <c r="C150" s="74">
        <v>442135916.62</v>
      </c>
    </row>
    <row r="151" spans="1:3" x14ac:dyDescent="0.25">
      <c r="A151" s="72">
        <v>6151</v>
      </c>
      <c r="B151" t="s">
        <v>135</v>
      </c>
      <c r="C151" s="74">
        <v>96087135.810000002</v>
      </c>
    </row>
    <row r="152" spans="1:3" x14ac:dyDescent="0.25">
      <c r="A152" s="72">
        <v>6321</v>
      </c>
      <c r="B152" t="s">
        <v>334</v>
      </c>
      <c r="C152" s="74">
        <v>105545390</v>
      </c>
    </row>
    <row r="153" spans="1:3" x14ac:dyDescent="0.25">
      <c r="A153" s="72">
        <v>9111</v>
      </c>
      <c r="B153" t="s">
        <v>74</v>
      </c>
      <c r="C153" s="74">
        <v>43989196.579999998</v>
      </c>
    </row>
    <row r="154" spans="1:3" x14ac:dyDescent="0.25">
      <c r="A154" s="72">
        <v>9211</v>
      </c>
      <c r="B154" t="s">
        <v>75</v>
      </c>
      <c r="C154" s="74">
        <v>19300000</v>
      </c>
    </row>
    <row r="155" spans="1:3" x14ac:dyDescent="0.25">
      <c r="A155" s="77" t="s">
        <v>485</v>
      </c>
      <c r="B155" s="72"/>
      <c r="C155" s="75">
        <v>4726492000</v>
      </c>
    </row>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7449BC8-2A2D-42AA-8763-988957FCF462}">
  <dimension ref="A3:F12"/>
  <sheetViews>
    <sheetView view="pageLayout" zoomScaleNormal="100" workbookViewId="0">
      <selection activeCell="B16" sqref="B16"/>
    </sheetView>
  </sheetViews>
  <sheetFormatPr baseColWidth="10" defaultRowHeight="15" x14ac:dyDescent="0.25"/>
  <cols>
    <col min="1" max="1" width="11.7109375" customWidth="1"/>
    <col min="2" max="2" width="26.140625" bestFit="1" customWidth="1"/>
    <col min="3" max="5" width="19.85546875" bestFit="1" customWidth="1"/>
    <col min="6" max="6" width="15.28515625" bestFit="1" customWidth="1"/>
  </cols>
  <sheetData>
    <row r="3" spans="1:6" hidden="1" x14ac:dyDescent="0.25">
      <c r="A3" s="31" t="s">
        <v>895</v>
      </c>
      <c r="C3" s="31" t="s">
        <v>899</v>
      </c>
    </row>
    <row r="4" spans="1:6" s="79" customFormat="1" ht="60" x14ac:dyDescent="0.25">
      <c r="A4" s="96" t="s">
        <v>903</v>
      </c>
      <c r="B4" s="96" t="s">
        <v>927</v>
      </c>
      <c r="C4" s="94" t="s">
        <v>900</v>
      </c>
      <c r="D4" s="94" t="s">
        <v>901</v>
      </c>
      <c r="E4" s="94" t="s">
        <v>902</v>
      </c>
      <c r="F4" s="94" t="s">
        <v>485</v>
      </c>
    </row>
    <row r="5" spans="1:6" s="71" customFormat="1" x14ac:dyDescent="0.25">
      <c r="A5" s="94">
        <v>1000</v>
      </c>
      <c r="B5" s="79" t="s">
        <v>58</v>
      </c>
      <c r="C5" s="93"/>
      <c r="D5" s="93"/>
      <c r="E5" s="93">
        <v>1473565234.0000002</v>
      </c>
      <c r="F5" s="93">
        <v>1473565234.0000002</v>
      </c>
    </row>
    <row r="6" spans="1:6" s="71" customFormat="1" x14ac:dyDescent="0.25">
      <c r="A6" s="94">
        <v>2000</v>
      </c>
      <c r="B6" s="79" t="s">
        <v>121</v>
      </c>
      <c r="C6" s="93"/>
      <c r="D6" s="93"/>
      <c r="E6" s="93">
        <v>224195499.90000004</v>
      </c>
      <c r="F6" s="93">
        <v>224195499.90000004</v>
      </c>
    </row>
    <row r="7" spans="1:6" s="71" customFormat="1" x14ac:dyDescent="0.25">
      <c r="A7" s="94">
        <v>3000</v>
      </c>
      <c r="B7" s="79" t="s">
        <v>44</v>
      </c>
      <c r="C7" s="93"/>
      <c r="D7" s="93"/>
      <c r="E7" s="93">
        <v>1672703692.5600004</v>
      </c>
      <c r="F7" s="93">
        <v>1672703692.5600004</v>
      </c>
    </row>
    <row r="8" spans="1:6" s="71" customFormat="1" ht="45" x14ac:dyDescent="0.25">
      <c r="A8" s="94">
        <v>4000</v>
      </c>
      <c r="B8" s="79" t="s">
        <v>49</v>
      </c>
      <c r="C8" s="93"/>
      <c r="D8" s="93"/>
      <c r="E8" s="93">
        <v>273165257.25999999</v>
      </c>
      <c r="F8" s="93">
        <v>273165257.25999999</v>
      </c>
    </row>
    <row r="9" spans="1:6" s="71" customFormat="1" ht="30" x14ac:dyDescent="0.25">
      <c r="A9" s="94">
        <v>5000</v>
      </c>
      <c r="B9" s="79" t="s">
        <v>99</v>
      </c>
      <c r="C9" s="93"/>
      <c r="D9" s="93">
        <v>187267856.70999998</v>
      </c>
      <c r="E9" s="93"/>
      <c r="F9" s="93">
        <v>187267856.70999998</v>
      </c>
    </row>
    <row r="10" spans="1:6" s="71" customFormat="1" x14ac:dyDescent="0.25">
      <c r="A10" s="94">
        <v>6000</v>
      </c>
      <c r="B10" s="79" t="s">
        <v>131</v>
      </c>
      <c r="C10" s="93"/>
      <c r="D10" s="93">
        <v>832305262.99000001</v>
      </c>
      <c r="E10" s="93"/>
      <c r="F10" s="93">
        <v>832305262.99000001</v>
      </c>
    </row>
    <row r="11" spans="1:6" s="71" customFormat="1" x14ac:dyDescent="0.25">
      <c r="A11" s="94">
        <v>9000</v>
      </c>
      <c r="B11" s="79" t="s">
        <v>73</v>
      </c>
      <c r="C11" s="93">
        <v>63289196.579999998</v>
      </c>
      <c r="D11" s="93"/>
      <c r="E11" s="93"/>
      <c r="F11" s="93">
        <v>63289196.579999998</v>
      </c>
    </row>
    <row r="12" spans="1:6" s="78" customFormat="1" x14ac:dyDescent="0.25">
      <c r="A12" s="78" t="s">
        <v>485</v>
      </c>
      <c r="C12" s="95">
        <v>63289196.579999998</v>
      </c>
      <c r="D12" s="95">
        <v>1019573119.7</v>
      </c>
      <c r="E12" s="95">
        <v>3643629683.7200012</v>
      </c>
      <c r="F12" s="91">
        <v>4726492000.000001</v>
      </c>
    </row>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3353C92-9C8D-43FA-BDB6-33CF38122E20}">
  <dimension ref="A1:B26"/>
  <sheetViews>
    <sheetView view="pageLayout" topLeftCell="A10" zoomScaleNormal="100" workbookViewId="0">
      <selection activeCell="B16" sqref="B16"/>
    </sheetView>
  </sheetViews>
  <sheetFormatPr baseColWidth="10" defaultRowHeight="15" x14ac:dyDescent="0.25"/>
  <cols>
    <col min="1" max="1" width="86.85546875" bestFit="1" customWidth="1"/>
    <col min="2" max="2" width="21.42578125" bestFit="1" customWidth="1"/>
  </cols>
  <sheetData>
    <row r="1" spans="1:2" hidden="1" x14ac:dyDescent="0.25"/>
    <row r="3" spans="1:2" x14ac:dyDescent="0.25">
      <c r="A3" s="82" t="s">
        <v>896</v>
      </c>
      <c r="B3" s="8" t="s">
        <v>895</v>
      </c>
    </row>
    <row r="4" spans="1:2" x14ac:dyDescent="0.25">
      <c r="A4" s="45" t="s">
        <v>319</v>
      </c>
      <c r="B4" s="1">
        <v>105545390</v>
      </c>
    </row>
    <row r="5" spans="1:2" x14ac:dyDescent="0.25">
      <c r="A5" s="68" t="s">
        <v>40</v>
      </c>
      <c r="B5" s="81">
        <v>105545390</v>
      </c>
    </row>
    <row r="6" spans="1:2" x14ac:dyDescent="0.25">
      <c r="A6" s="80">
        <v>6131</v>
      </c>
      <c r="B6" s="1">
        <v>0</v>
      </c>
    </row>
    <row r="7" spans="1:2" ht="30" x14ac:dyDescent="0.25">
      <c r="A7" s="83" t="s">
        <v>134</v>
      </c>
      <c r="B7" s="1">
        <v>0</v>
      </c>
    </row>
    <row r="8" spans="1:2" x14ac:dyDescent="0.25">
      <c r="A8" s="80">
        <v>6321</v>
      </c>
      <c r="B8" s="1">
        <v>105545390</v>
      </c>
    </row>
    <row r="9" spans="1:2" ht="30" x14ac:dyDescent="0.25">
      <c r="A9" s="83" t="s">
        <v>334</v>
      </c>
      <c r="B9" s="81">
        <v>105545390</v>
      </c>
    </row>
    <row r="10" spans="1:2" x14ac:dyDescent="0.25">
      <c r="A10" s="45" t="s">
        <v>128</v>
      </c>
      <c r="B10" s="1">
        <v>696759872.99000001</v>
      </c>
    </row>
    <row r="11" spans="1:2" x14ac:dyDescent="0.25">
      <c r="A11" s="68" t="s">
        <v>87</v>
      </c>
      <c r="B11" s="81">
        <v>696759872.99000001</v>
      </c>
    </row>
    <row r="12" spans="1:2" x14ac:dyDescent="0.25">
      <c r="A12" s="80">
        <v>6121</v>
      </c>
      <c r="B12" s="1">
        <v>183536820.56</v>
      </c>
    </row>
    <row r="13" spans="1:2" x14ac:dyDescent="0.25">
      <c r="A13" s="83" t="s">
        <v>132</v>
      </c>
      <c r="B13" s="1">
        <v>183536820.56</v>
      </c>
    </row>
    <row r="14" spans="1:2" x14ac:dyDescent="0.25">
      <c r="A14" s="80">
        <v>6131</v>
      </c>
      <c r="B14" s="1">
        <v>438635916.62</v>
      </c>
    </row>
    <row r="15" spans="1:2" ht="30" x14ac:dyDescent="0.25">
      <c r="A15" s="83" t="s">
        <v>134</v>
      </c>
      <c r="B15" s="81">
        <v>438635916.62</v>
      </c>
    </row>
    <row r="16" spans="1:2" x14ac:dyDescent="0.25">
      <c r="A16" s="80">
        <v>6151</v>
      </c>
      <c r="B16" s="1">
        <v>74587135.810000002</v>
      </c>
    </row>
    <row r="17" spans="1:2" x14ac:dyDescent="0.25">
      <c r="A17" s="83" t="s">
        <v>135</v>
      </c>
      <c r="B17" s="81">
        <v>74587135.810000002</v>
      </c>
    </row>
    <row r="18" spans="1:2" x14ac:dyDescent="0.25">
      <c r="A18" s="45" t="s">
        <v>404</v>
      </c>
      <c r="B18" s="1">
        <v>30000000</v>
      </c>
    </row>
    <row r="19" spans="1:2" x14ac:dyDescent="0.25">
      <c r="A19" s="68" t="s">
        <v>87</v>
      </c>
      <c r="B19" s="81">
        <v>30000000</v>
      </c>
    </row>
    <row r="20" spans="1:2" x14ac:dyDescent="0.25">
      <c r="A20" s="80">
        <v>6121</v>
      </c>
      <c r="B20" s="1">
        <v>5000000</v>
      </c>
    </row>
    <row r="21" spans="1:2" x14ac:dyDescent="0.25">
      <c r="A21" s="83" t="s">
        <v>132</v>
      </c>
      <c r="B21" s="81">
        <v>5000000</v>
      </c>
    </row>
    <row r="22" spans="1:2" x14ac:dyDescent="0.25">
      <c r="A22" s="80">
        <v>6131</v>
      </c>
      <c r="B22" s="1">
        <v>3500000</v>
      </c>
    </row>
    <row r="23" spans="1:2" ht="30" x14ac:dyDescent="0.25">
      <c r="A23" s="83" t="s">
        <v>134</v>
      </c>
      <c r="B23" s="81">
        <v>3500000</v>
      </c>
    </row>
    <row r="24" spans="1:2" x14ac:dyDescent="0.25">
      <c r="A24" s="80">
        <v>6151</v>
      </c>
      <c r="B24" s="1">
        <v>21500000</v>
      </c>
    </row>
    <row r="25" spans="1:2" x14ac:dyDescent="0.25">
      <c r="A25" s="83" t="s">
        <v>135</v>
      </c>
      <c r="B25" s="81">
        <v>21500000</v>
      </c>
    </row>
    <row r="26" spans="1:2" x14ac:dyDescent="0.25">
      <c r="A26" s="67" t="s">
        <v>485</v>
      </c>
      <c r="B26" s="66">
        <v>832305262.99000001</v>
      </c>
    </row>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46C8B54-9AD1-438D-8ECE-8DC054CAAB46}">
  <dimension ref="B1:D12"/>
  <sheetViews>
    <sheetView view="pageLayout" topLeftCell="A2" zoomScaleNormal="100" workbookViewId="0">
      <selection activeCell="B16" sqref="B16"/>
    </sheetView>
  </sheetViews>
  <sheetFormatPr baseColWidth="10" defaultRowHeight="15" x14ac:dyDescent="0.25"/>
  <cols>
    <col min="1" max="1" width="6.7109375" customWidth="1"/>
    <col min="2" max="2" width="15.42578125" style="8" customWidth="1"/>
    <col min="3" max="3" width="62.5703125" bestFit="1" customWidth="1"/>
    <col min="4" max="4" width="12.7109375" bestFit="1" customWidth="1"/>
  </cols>
  <sheetData>
    <row r="1" spans="2:4" hidden="1" x14ac:dyDescent="0.25"/>
    <row r="3" spans="2:4" hidden="1" x14ac:dyDescent="0.25">
      <c r="B3" s="69" t="s">
        <v>895</v>
      </c>
      <c r="C3" s="8"/>
    </row>
    <row r="4" spans="2:4" s="8" customFormat="1" x14ac:dyDescent="0.25">
      <c r="B4" s="69" t="s">
        <v>16</v>
      </c>
      <c r="C4" s="69" t="s">
        <v>17</v>
      </c>
      <c r="D4" t="s">
        <v>897</v>
      </c>
    </row>
    <row r="5" spans="2:4" x14ac:dyDescent="0.25">
      <c r="B5" s="8">
        <v>9111</v>
      </c>
      <c r="C5" t="s">
        <v>74</v>
      </c>
      <c r="D5" s="1">
        <v>43989196.579999998</v>
      </c>
    </row>
    <row r="6" spans="2:4" x14ac:dyDescent="0.25">
      <c r="B6" s="8">
        <v>9211</v>
      </c>
      <c r="C6" t="s">
        <v>75</v>
      </c>
      <c r="D6" s="1">
        <v>19300000</v>
      </c>
    </row>
    <row r="7" spans="2:4" x14ac:dyDescent="0.25">
      <c r="B7" s="70" t="s">
        <v>485</v>
      </c>
      <c r="C7" s="8"/>
      <c r="D7" s="66">
        <v>63289196.579999998</v>
      </c>
    </row>
    <row r="12" spans="2:4" hidden="1" x14ac:dyDescent="0.25"/>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D01195A-9515-4B3A-A4E2-FDDD8943BE7D}">
  <dimension ref="A1:B33"/>
  <sheetViews>
    <sheetView view="pageLayout" topLeftCell="A14" zoomScaleNormal="100" workbookViewId="0">
      <selection activeCell="B16" sqref="B16"/>
      <pivotSelection pane="bottomRight" showHeader="1" axis="axisRow" dimension="1" activeRow="24" previousRow="24" click="1" r:id="rId1">
        <pivotArea dataOnly="0" labelOnly="1" fieldPosition="0">
          <references count="1">
            <reference field="14" count="0"/>
          </references>
        </pivotArea>
      </pivotSelection>
    </sheetView>
  </sheetViews>
  <sheetFormatPr baseColWidth="10" defaultRowHeight="15" x14ac:dyDescent="0.25"/>
  <cols>
    <col min="1" max="1" width="85.7109375" bestFit="1" customWidth="1"/>
    <col min="2" max="2" width="21.42578125" bestFit="1" customWidth="1"/>
  </cols>
  <sheetData>
    <row r="1" spans="1:2" hidden="1" x14ac:dyDescent="0.25">
      <c r="A1" s="31" t="s">
        <v>14</v>
      </c>
      <c r="B1" s="45">
        <v>4000</v>
      </c>
    </row>
    <row r="3" spans="1:2" x14ac:dyDescent="0.25">
      <c r="A3" s="31" t="s">
        <v>923</v>
      </c>
      <c r="B3" s="8" t="s">
        <v>895</v>
      </c>
    </row>
    <row r="4" spans="1:2" x14ac:dyDescent="0.25">
      <c r="A4" s="45" t="s">
        <v>291</v>
      </c>
      <c r="B4" s="1">
        <v>649200</v>
      </c>
    </row>
    <row r="5" spans="1:2" x14ac:dyDescent="0.25">
      <c r="A5" s="68" t="s">
        <v>292</v>
      </c>
      <c r="B5" s="1">
        <v>649200</v>
      </c>
    </row>
    <row r="6" spans="1:2" x14ac:dyDescent="0.25">
      <c r="A6" s="45" t="s">
        <v>190</v>
      </c>
      <c r="B6" s="1">
        <v>121050971.92999999</v>
      </c>
    </row>
    <row r="7" spans="1:2" x14ac:dyDescent="0.25">
      <c r="A7" s="68" t="s">
        <v>314</v>
      </c>
      <c r="B7" s="1">
        <v>960000</v>
      </c>
    </row>
    <row r="8" spans="1:2" x14ac:dyDescent="0.25">
      <c r="A8" s="68" t="s">
        <v>353</v>
      </c>
      <c r="B8" s="1">
        <v>4882246</v>
      </c>
    </row>
    <row r="9" spans="1:2" x14ac:dyDescent="0.25">
      <c r="A9" s="68" t="s">
        <v>446</v>
      </c>
      <c r="B9" s="1">
        <v>6135546.4699999997</v>
      </c>
    </row>
    <row r="10" spans="1:2" x14ac:dyDescent="0.25">
      <c r="A10" s="68" t="s">
        <v>451</v>
      </c>
      <c r="B10" s="1">
        <v>13523208.92</v>
      </c>
    </row>
    <row r="11" spans="1:2" x14ac:dyDescent="0.25">
      <c r="A11" s="68" t="s">
        <v>412</v>
      </c>
      <c r="B11" s="1">
        <v>1000000</v>
      </c>
    </row>
    <row r="12" spans="1:2" x14ac:dyDescent="0.25">
      <c r="A12" s="68" t="s">
        <v>191</v>
      </c>
      <c r="B12" s="1">
        <v>4500000</v>
      </c>
    </row>
    <row r="13" spans="1:2" x14ac:dyDescent="0.25">
      <c r="A13" s="68" t="s">
        <v>198</v>
      </c>
      <c r="B13" s="1">
        <v>5600000</v>
      </c>
    </row>
    <row r="14" spans="1:2" x14ac:dyDescent="0.25">
      <c r="A14" s="68" t="s">
        <v>270</v>
      </c>
      <c r="B14" s="1">
        <v>14778438.16</v>
      </c>
    </row>
    <row r="15" spans="1:2" x14ac:dyDescent="0.25">
      <c r="A15" s="68" t="s">
        <v>458</v>
      </c>
      <c r="B15" s="1">
        <v>68471532.379999995</v>
      </c>
    </row>
    <row r="16" spans="1:2" x14ac:dyDescent="0.25">
      <c r="A16" s="68" t="s">
        <v>205</v>
      </c>
      <c r="B16" s="1">
        <v>1200000</v>
      </c>
    </row>
    <row r="17" spans="1:2" x14ac:dyDescent="0.25">
      <c r="A17" s="45" t="s">
        <v>156</v>
      </c>
      <c r="B17" s="1">
        <v>3500000</v>
      </c>
    </row>
    <row r="18" spans="1:2" x14ac:dyDescent="0.25">
      <c r="A18" s="68" t="s">
        <v>437</v>
      </c>
      <c r="B18" s="1">
        <v>100000</v>
      </c>
    </row>
    <row r="19" spans="1:2" x14ac:dyDescent="0.25">
      <c r="A19" s="68" t="s">
        <v>157</v>
      </c>
      <c r="B19" s="1">
        <v>3000000</v>
      </c>
    </row>
    <row r="20" spans="1:2" x14ac:dyDescent="0.25">
      <c r="A20" s="68" t="s">
        <v>161</v>
      </c>
      <c r="B20" s="1">
        <v>400000</v>
      </c>
    </row>
    <row r="21" spans="1:2" x14ac:dyDescent="0.25">
      <c r="A21" s="68" t="s">
        <v>186</v>
      </c>
      <c r="B21" s="1">
        <v>0</v>
      </c>
    </row>
    <row r="22" spans="1:2" x14ac:dyDescent="0.25">
      <c r="A22" s="45" t="s">
        <v>40</v>
      </c>
      <c r="B22" s="1">
        <v>23358535.449999999</v>
      </c>
    </row>
    <row r="23" spans="1:2" x14ac:dyDescent="0.25">
      <c r="A23" s="68" t="s">
        <v>41</v>
      </c>
      <c r="B23" s="1">
        <v>23358535.449999999</v>
      </c>
    </row>
    <row r="24" spans="1:2" x14ac:dyDescent="0.25">
      <c r="A24" s="45" t="s">
        <v>276</v>
      </c>
      <c r="B24" s="1">
        <v>124606549.88</v>
      </c>
    </row>
    <row r="25" spans="1:2" x14ac:dyDescent="0.25">
      <c r="A25" s="68" t="s">
        <v>465</v>
      </c>
      <c r="B25" s="1">
        <v>17127649.879999999</v>
      </c>
    </row>
    <row r="26" spans="1:2" x14ac:dyDescent="0.25">
      <c r="A26" s="68" t="s">
        <v>423</v>
      </c>
      <c r="B26" s="1">
        <v>4400000</v>
      </c>
    </row>
    <row r="27" spans="1:2" x14ac:dyDescent="0.25">
      <c r="A27" s="68" t="s">
        <v>277</v>
      </c>
      <c r="B27" s="1">
        <v>0</v>
      </c>
    </row>
    <row r="28" spans="1:2" x14ac:dyDescent="0.25">
      <c r="A28" s="68" t="s">
        <v>282</v>
      </c>
      <c r="B28" s="1">
        <v>1000000</v>
      </c>
    </row>
    <row r="29" spans="1:2" x14ac:dyDescent="0.25">
      <c r="A29" s="68" t="s">
        <v>283</v>
      </c>
      <c r="B29" s="1">
        <v>12000000</v>
      </c>
    </row>
    <row r="30" spans="1:2" x14ac:dyDescent="0.25">
      <c r="A30" s="68" t="s">
        <v>287</v>
      </c>
      <c r="B30" s="1">
        <v>72216447.640000001</v>
      </c>
    </row>
    <row r="31" spans="1:2" x14ac:dyDescent="0.25">
      <c r="A31" s="68" t="s">
        <v>426</v>
      </c>
      <c r="B31" s="1">
        <v>200000</v>
      </c>
    </row>
    <row r="32" spans="1:2" x14ac:dyDescent="0.25">
      <c r="A32" s="68" t="s">
        <v>288</v>
      </c>
      <c r="B32" s="1">
        <v>17662452.359999999</v>
      </c>
    </row>
    <row r="33" spans="1:2" x14ac:dyDescent="0.25">
      <c r="A33" s="67" t="s">
        <v>485</v>
      </c>
      <c r="B33" s="66">
        <v>273165257.25999999</v>
      </c>
    </row>
  </sheetData>
  <pageMargins left="0.7" right="0.7" top="0.75" bottom="0.75" header="0.3" footer="0.3"/>
  <pageSetup orientation="landscape" r:id="rId2"/>
  <headerFooter>
    <oddHeader>&amp;C&amp;"-,Negrita"&amp;12MUNICIPIO DE TLAJOMULCO DE ZÚÑIGA, JALISCO
2DA MODIFICACIÓN PRESUPUESTAL 2024
CLASIFICACIÓN POR FUENTE DE FINANCIAMIENTO</oddHead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617E40B-B2F4-476D-ACEB-9619666951FF}">
  <dimension ref="A3:B37"/>
  <sheetViews>
    <sheetView view="pageLayout" topLeftCell="A8" zoomScaleNormal="100" workbookViewId="0">
      <selection activeCell="B16" sqref="B16"/>
      <pivotSelection pane="bottomRight" showHeader="1" axis="axisRow" dimension="2" activeRow="17" previousRow="17" click="1" r:id="rId1">
        <pivotArea dataOnly="0" labelOnly="1" fieldPosition="0">
          <references count="1">
            <reference field="6" count="0"/>
          </references>
        </pivotArea>
      </pivotSelection>
    </sheetView>
  </sheetViews>
  <sheetFormatPr baseColWidth="10" defaultRowHeight="15" x14ac:dyDescent="0.25"/>
  <cols>
    <col min="1" max="1" width="62.7109375" bestFit="1" customWidth="1"/>
    <col min="2" max="2" width="21.42578125" bestFit="1" customWidth="1"/>
  </cols>
  <sheetData>
    <row r="3" spans="1:2" x14ac:dyDescent="0.25">
      <c r="A3" s="31" t="s">
        <v>924</v>
      </c>
      <c r="B3" s="8" t="s">
        <v>895</v>
      </c>
    </row>
    <row r="4" spans="1:2" x14ac:dyDescent="0.25">
      <c r="A4" s="45" t="s">
        <v>908</v>
      </c>
      <c r="B4" s="1">
        <v>144570905.22999999</v>
      </c>
    </row>
    <row r="5" spans="1:2" x14ac:dyDescent="0.25">
      <c r="A5" s="68" t="s">
        <v>917</v>
      </c>
      <c r="B5" s="1">
        <v>12211302.449999999</v>
      </c>
    </row>
    <row r="6" spans="1:2" x14ac:dyDescent="0.25">
      <c r="A6" s="80" t="s">
        <v>151</v>
      </c>
      <c r="B6" s="1">
        <v>12211302.449999999</v>
      </c>
    </row>
    <row r="7" spans="1:2" x14ac:dyDescent="0.25">
      <c r="A7" s="68" t="s">
        <v>918</v>
      </c>
      <c r="B7" s="1">
        <v>132259602.78</v>
      </c>
    </row>
    <row r="8" spans="1:2" x14ac:dyDescent="0.25">
      <c r="A8" s="80" t="s">
        <v>93</v>
      </c>
      <c r="B8" s="1">
        <v>132259602.78</v>
      </c>
    </row>
    <row r="9" spans="1:2" x14ac:dyDescent="0.25">
      <c r="A9" s="68" t="s">
        <v>436</v>
      </c>
      <c r="B9" s="1">
        <v>100000</v>
      </c>
    </row>
    <row r="10" spans="1:2" x14ac:dyDescent="0.25">
      <c r="A10" s="80" t="s">
        <v>436</v>
      </c>
      <c r="B10" s="1">
        <v>100000</v>
      </c>
    </row>
    <row r="11" spans="1:2" x14ac:dyDescent="0.25">
      <c r="A11" s="45" t="s">
        <v>907</v>
      </c>
      <c r="B11" s="1">
        <v>1346384641.49</v>
      </c>
    </row>
    <row r="12" spans="1:2" x14ac:dyDescent="0.25">
      <c r="A12" s="68" t="s">
        <v>915</v>
      </c>
      <c r="B12" s="1">
        <v>4850000</v>
      </c>
    </row>
    <row r="13" spans="1:2" x14ac:dyDescent="0.25">
      <c r="A13" s="80" t="s">
        <v>422</v>
      </c>
      <c r="B13" s="1">
        <v>4850000</v>
      </c>
    </row>
    <row r="14" spans="1:2" x14ac:dyDescent="0.25">
      <c r="A14" s="68" t="s">
        <v>267</v>
      </c>
      <c r="B14" s="1">
        <v>128673206</v>
      </c>
    </row>
    <row r="15" spans="1:2" x14ac:dyDescent="0.25">
      <c r="A15" s="80" t="s">
        <v>267</v>
      </c>
      <c r="B15" s="1">
        <v>128673206</v>
      </c>
    </row>
    <row r="16" spans="1:2" x14ac:dyDescent="0.25">
      <c r="A16" s="68" t="s">
        <v>911</v>
      </c>
      <c r="B16" s="1">
        <v>236113238.06</v>
      </c>
    </row>
    <row r="17" spans="1:2" x14ac:dyDescent="0.25">
      <c r="A17" s="80" t="s">
        <v>102</v>
      </c>
      <c r="B17" s="1">
        <v>232133238.06</v>
      </c>
    </row>
    <row r="18" spans="1:2" x14ac:dyDescent="0.25">
      <c r="A18" s="80" t="s">
        <v>415</v>
      </c>
      <c r="B18" s="1">
        <v>3980000</v>
      </c>
    </row>
    <row r="19" spans="1:2" x14ac:dyDescent="0.25">
      <c r="A19" s="68" t="s">
        <v>916</v>
      </c>
      <c r="B19" s="1">
        <v>88130287.769999996</v>
      </c>
    </row>
    <row r="20" spans="1:2" x14ac:dyDescent="0.25">
      <c r="A20" s="80" t="s">
        <v>455</v>
      </c>
      <c r="B20" s="1">
        <v>68471532.379999995</v>
      </c>
    </row>
    <row r="21" spans="1:2" x14ac:dyDescent="0.25">
      <c r="A21" s="80" t="s">
        <v>443</v>
      </c>
      <c r="B21" s="1">
        <v>19658755.390000001</v>
      </c>
    </row>
    <row r="22" spans="1:2" x14ac:dyDescent="0.25">
      <c r="A22" s="68" t="s">
        <v>914</v>
      </c>
      <c r="B22" s="1">
        <v>19565649.879999999</v>
      </c>
    </row>
    <row r="23" spans="1:2" x14ac:dyDescent="0.25">
      <c r="A23" s="80" t="s">
        <v>429</v>
      </c>
      <c r="B23" s="1">
        <v>2438000</v>
      </c>
    </row>
    <row r="24" spans="1:2" x14ac:dyDescent="0.25">
      <c r="A24" s="80" t="s">
        <v>462</v>
      </c>
      <c r="B24" s="1">
        <v>17127649.879999999</v>
      </c>
    </row>
    <row r="25" spans="1:2" x14ac:dyDescent="0.25">
      <c r="A25" s="68" t="s">
        <v>913</v>
      </c>
      <c r="B25" s="1">
        <v>34021136</v>
      </c>
    </row>
    <row r="26" spans="1:2" x14ac:dyDescent="0.25">
      <c r="A26" s="80" t="s">
        <v>255</v>
      </c>
      <c r="B26" s="1">
        <v>34021136</v>
      </c>
    </row>
    <row r="27" spans="1:2" x14ac:dyDescent="0.25">
      <c r="A27" s="68" t="s">
        <v>912</v>
      </c>
      <c r="B27" s="1">
        <v>835031123.77999997</v>
      </c>
    </row>
    <row r="28" spans="1:2" x14ac:dyDescent="0.25">
      <c r="A28" s="80" t="s">
        <v>137</v>
      </c>
      <c r="B28" s="1">
        <v>119023864</v>
      </c>
    </row>
    <row r="29" spans="1:2" x14ac:dyDescent="0.25">
      <c r="A29" s="80" t="s">
        <v>189</v>
      </c>
      <c r="B29" s="1">
        <v>716007259.77999997</v>
      </c>
    </row>
    <row r="30" spans="1:2" x14ac:dyDescent="0.25">
      <c r="A30" s="45" t="s">
        <v>906</v>
      </c>
      <c r="B30" s="1">
        <v>3235536453.2799997</v>
      </c>
    </row>
    <row r="31" spans="1:2" x14ac:dyDescent="0.25">
      <c r="A31" s="68" t="s">
        <v>910</v>
      </c>
      <c r="B31" s="1">
        <v>91078708.549999997</v>
      </c>
    </row>
    <row r="32" spans="1:2" x14ac:dyDescent="0.25">
      <c r="A32" s="80" t="s">
        <v>110</v>
      </c>
      <c r="B32" s="1">
        <v>60995155.069999993</v>
      </c>
    </row>
    <row r="33" spans="1:2" x14ac:dyDescent="0.25">
      <c r="A33" s="80" t="s">
        <v>84</v>
      </c>
      <c r="B33" s="1">
        <v>30083553.48</v>
      </c>
    </row>
    <row r="34" spans="1:2" x14ac:dyDescent="0.25">
      <c r="A34" s="68" t="s">
        <v>909</v>
      </c>
      <c r="B34" s="1">
        <v>3144457744.7299995</v>
      </c>
    </row>
    <row r="35" spans="1:2" x14ac:dyDescent="0.25">
      <c r="A35" s="80" t="s">
        <v>306</v>
      </c>
      <c r="B35" s="1">
        <v>2585000</v>
      </c>
    </row>
    <row r="36" spans="1:2" x14ac:dyDescent="0.25">
      <c r="A36" s="80" t="s">
        <v>35</v>
      </c>
      <c r="B36" s="1">
        <v>3141872744.7299995</v>
      </c>
    </row>
    <row r="37" spans="1:2" x14ac:dyDescent="0.25">
      <c r="A37" s="67" t="s">
        <v>485</v>
      </c>
      <c r="B37" s="66">
        <v>4726492000</v>
      </c>
    </row>
  </sheetData>
  <pageMargins left="0.7" right="0.7" top="0.75" bottom="0.75" header="0.3" footer="0.3"/>
  <pageSetup orientation="portrait" r:id="rId2"/>
  <headerFooter>
    <oddHeader>&amp;C&amp;"-,Negrita"&amp;12MUNICIPIO DE TLAJOMULCO DE ZÚÑIGA, JALISCO
2DA MODIFICACIÓN PRESUPUESTAL 2024
CLASIFICACIÓN POR FUENTE DE FINANCIAMIENTO</oddHead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82DF11-F9B7-41BB-BF5D-7D52AD3DEAF9}">
  <dimension ref="A1:B964"/>
  <sheetViews>
    <sheetView view="pageLayout" topLeftCell="A11" zoomScaleNormal="100" workbookViewId="0">
      <selection activeCell="B16" sqref="B16"/>
    </sheetView>
  </sheetViews>
  <sheetFormatPr baseColWidth="10" defaultRowHeight="15" x14ac:dyDescent="0.25"/>
  <cols>
    <col min="1" max="1" width="75.7109375" style="71" customWidth="1"/>
    <col min="2" max="2" width="13.28515625" bestFit="1" customWidth="1"/>
  </cols>
  <sheetData>
    <row r="1" spans="1:2" x14ac:dyDescent="0.25">
      <c r="A1" s="97" t="s">
        <v>919</v>
      </c>
      <c r="B1" s="98" t="s">
        <v>931</v>
      </c>
    </row>
    <row r="2" spans="1:2" x14ac:dyDescent="0.25">
      <c r="A2" s="99" t="s">
        <v>450</v>
      </c>
      <c r="B2" s="100">
        <v>13523208.92</v>
      </c>
    </row>
    <row r="3" spans="1:2" x14ac:dyDescent="0.25">
      <c r="A3" s="99" t="s">
        <v>451</v>
      </c>
      <c r="B3" s="100">
        <v>13523208.92</v>
      </c>
    </row>
    <row r="4" spans="1:2" x14ac:dyDescent="0.25">
      <c r="A4" s="99" t="s">
        <v>190</v>
      </c>
      <c r="B4" s="100">
        <v>13523208.92</v>
      </c>
    </row>
    <row r="5" spans="1:2" x14ac:dyDescent="0.25">
      <c r="A5" s="99">
        <v>4211</v>
      </c>
      <c r="B5" s="100">
        <v>13523208.92</v>
      </c>
    </row>
    <row r="6" spans="1:2" ht="24.75" x14ac:dyDescent="0.25">
      <c r="A6" s="99" t="s">
        <v>273</v>
      </c>
      <c r="B6" s="100">
        <v>13523208.92</v>
      </c>
    </row>
    <row r="7" spans="1:2" x14ac:dyDescent="0.25">
      <c r="A7" s="99" t="s">
        <v>114</v>
      </c>
      <c r="B7" s="100">
        <v>12269519.82</v>
      </c>
    </row>
    <row r="8" spans="1:2" x14ac:dyDescent="0.25">
      <c r="A8" s="99" t="s">
        <v>116</v>
      </c>
      <c r="B8" s="100">
        <v>3162121</v>
      </c>
    </row>
    <row r="9" spans="1:2" x14ac:dyDescent="0.25">
      <c r="A9" s="99" t="s">
        <v>115</v>
      </c>
      <c r="B9" s="100">
        <v>3162121</v>
      </c>
    </row>
    <row r="10" spans="1:2" x14ac:dyDescent="0.25">
      <c r="A10" s="99">
        <v>3181</v>
      </c>
      <c r="B10" s="100">
        <v>10000</v>
      </c>
    </row>
    <row r="11" spans="1:2" x14ac:dyDescent="0.25">
      <c r="A11" s="99" t="s">
        <v>604</v>
      </c>
      <c r="B11" s="100">
        <v>10000</v>
      </c>
    </row>
    <row r="12" spans="1:2" x14ac:dyDescent="0.25">
      <c r="A12" s="99">
        <v>3341</v>
      </c>
      <c r="B12" s="100">
        <v>3042000</v>
      </c>
    </row>
    <row r="13" spans="1:2" x14ac:dyDescent="0.25">
      <c r="A13" s="99" t="s">
        <v>119</v>
      </c>
      <c r="B13" s="100">
        <v>3042000</v>
      </c>
    </row>
    <row r="14" spans="1:2" x14ac:dyDescent="0.25">
      <c r="A14" s="99">
        <v>3721</v>
      </c>
      <c r="B14" s="100"/>
    </row>
    <row r="15" spans="1:2" x14ac:dyDescent="0.25">
      <c r="A15" s="99" t="s">
        <v>331</v>
      </c>
      <c r="B15" s="100"/>
    </row>
    <row r="16" spans="1:2" x14ac:dyDescent="0.25">
      <c r="A16" s="99">
        <v>3941</v>
      </c>
      <c r="B16" s="100">
        <v>110121</v>
      </c>
    </row>
    <row r="17" spans="1:2" x14ac:dyDescent="0.25">
      <c r="A17" s="99" t="s">
        <v>299</v>
      </c>
      <c r="B17" s="100">
        <v>110121</v>
      </c>
    </row>
    <row r="18" spans="1:2" x14ac:dyDescent="0.25">
      <c r="A18" s="99" t="s">
        <v>120</v>
      </c>
      <c r="B18" s="100">
        <v>9107398.8200000003</v>
      </c>
    </row>
    <row r="19" spans="1:2" x14ac:dyDescent="0.25">
      <c r="A19" s="99" t="s">
        <v>115</v>
      </c>
      <c r="B19" s="100">
        <v>9107398.8200000003</v>
      </c>
    </row>
    <row r="20" spans="1:2" x14ac:dyDescent="0.25">
      <c r="A20" s="99">
        <v>2181</v>
      </c>
      <c r="B20" s="100">
        <v>60000</v>
      </c>
    </row>
    <row r="21" spans="1:2" x14ac:dyDescent="0.25">
      <c r="A21" s="99" t="s">
        <v>300</v>
      </c>
      <c r="B21" s="100">
        <v>60000</v>
      </c>
    </row>
    <row r="22" spans="1:2" x14ac:dyDescent="0.25">
      <c r="A22" s="99">
        <v>2211</v>
      </c>
      <c r="B22" s="100">
        <v>390000</v>
      </c>
    </row>
    <row r="23" spans="1:2" x14ac:dyDescent="0.25">
      <c r="A23" s="99" t="s">
        <v>226</v>
      </c>
      <c r="B23" s="100">
        <v>390000</v>
      </c>
    </row>
    <row r="24" spans="1:2" x14ac:dyDescent="0.25">
      <c r="A24" s="99">
        <v>2711</v>
      </c>
      <c r="B24" s="100">
        <v>1300000</v>
      </c>
    </row>
    <row r="25" spans="1:2" x14ac:dyDescent="0.25">
      <c r="A25" s="99" t="s">
        <v>228</v>
      </c>
      <c r="B25" s="100">
        <v>1300000</v>
      </c>
    </row>
    <row r="26" spans="1:2" x14ac:dyDescent="0.25">
      <c r="A26" s="99">
        <v>2821</v>
      </c>
      <c r="B26" s="100">
        <v>317102.12</v>
      </c>
    </row>
    <row r="27" spans="1:2" x14ac:dyDescent="0.25">
      <c r="A27" s="99" t="s">
        <v>301</v>
      </c>
      <c r="B27" s="100">
        <v>317102.12</v>
      </c>
    </row>
    <row r="28" spans="1:2" x14ac:dyDescent="0.25">
      <c r="A28" s="99">
        <v>2831</v>
      </c>
      <c r="B28" s="100">
        <v>3364514.8</v>
      </c>
    </row>
    <row r="29" spans="1:2" x14ac:dyDescent="0.25">
      <c r="A29" s="99" t="s">
        <v>122</v>
      </c>
      <c r="B29" s="100">
        <v>3364514.8</v>
      </c>
    </row>
    <row r="30" spans="1:2" x14ac:dyDescent="0.25">
      <c r="A30" s="99">
        <v>2971</v>
      </c>
      <c r="B30" s="100">
        <v>5800</v>
      </c>
    </row>
    <row r="31" spans="1:2" x14ac:dyDescent="0.25">
      <c r="A31" s="99" t="s">
        <v>302</v>
      </c>
      <c r="B31" s="100">
        <v>5800</v>
      </c>
    </row>
    <row r="32" spans="1:2" x14ac:dyDescent="0.25">
      <c r="A32" s="99">
        <v>3161</v>
      </c>
      <c r="B32" s="100">
        <v>230000</v>
      </c>
    </row>
    <row r="33" spans="1:2" x14ac:dyDescent="0.25">
      <c r="A33" s="99" t="s">
        <v>241</v>
      </c>
      <c r="B33" s="100">
        <v>230000</v>
      </c>
    </row>
    <row r="34" spans="1:2" x14ac:dyDescent="0.25">
      <c r="A34" s="99">
        <v>3361</v>
      </c>
      <c r="B34" s="100">
        <v>1349981.9</v>
      </c>
    </row>
    <row r="35" spans="1:2" x14ac:dyDescent="0.25">
      <c r="A35" s="99" t="s">
        <v>123</v>
      </c>
      <c r="B35" s="100">
        <v>1349981.9</v>
      </c>
    </row>
    <row r="36" spans="1:2" x14ac:dyDescent="0.25">
      <c r="A36" s="99">
        <v>3391</v>
      </c>
      <c r="B36" s="100">
        <v>1900000</v>
      </c>
    </row>
    <row r="37" spans="1:2" x14ac:dyDescent="0.25">
      <c r="A37" s="99" t="s">
        <v>194</v>
      </c>
      <c r="B37" s="100">
        <v>1900000</v>
      </c>
    </row>
    <row r="38" spans="1:2" x14ac:dyDescent="0.25">
      <c r="A38" s="99">
        <v>3711</v>
      </c>
      <c r="B38" s="100">
        <v>35000</v>
      </c>
    </row>
    <row r="39" spans="1:2" x14ac:dyDescent="0.25">
      <c r="A39" s="99" t="s">
        <v>330</v>
      </c>
      <c r="B39" s="100">
        <v>35000</v>
      </c>
    </row>
    <row r="40" spans="1:2" x14ac:dyDescent="0.25">
      <c r="A40" s="99">
        <v>3751</v>
      </c>
      <c r="B40" s="100">
        <v>35000</v>
      </c>
    </row>
    <row r="41" spans="1:2" x14ac:dyDescent="0.25">
      <c r="A41" s="99" t="s">
        <v>372</v>
      </c>
      <c r="B41" s="100">
        <v>35000</v>
      </c>
    </row>
    <row r="42" spans="1:2" x14ac:dyDescent="0.25">
      <c r="A42" s="99">
        <v>3962</v>
      </c>
      <c r="B42" s="100">
        <v>120000</v>
      </c>
    </row>
    <row r="43" spans="1:2" x14ac:dyDescent="0.25">
      <c r="A43" s="99" t="s">
        <v>304</v>
      </c>
      <c r="B43" s="100">
        <v>120000</v>
      </c>
    </row>
    <row r="44" spans="1:2" x14ac:dyDescent="0.25">
      <c r="A44" s="99">
        <v>5111</v>
      </c>
      <c r="B44" s="100">
        <v>0</v>
      </c>
    </row>
    <row r="45" spans="1:2" x14ac:dyDescent="0.25">
      <c r="A45" s="99" t="s">
        <v>389</v>
      </c>
      <c r="B45" s="100">
        <v>0</v>
      </c>
    </row>
    <row r="46" spans="1:2" x14ac:dyDescent="0.25">
      <c r="A46" s="99">
        <v>5151</v>
      </c>
      <c r="B46" s="100">
        <v>0</v>
      </c>
    </row>
    <row r="47" spans="1:2" x14ac:dyDescent="0.25">
      <c r="A47" s="99" t="s">
        <v>245</v>
      </c>
      <c r="B47" s="100">
        <v>0</v>
      </c>
    </row>
    <row r="48" spans="1:2" x14ac:dyDescent="0.25">
      <c r="A48" s="99" t="s">
        <v>464</v>
      </c>
      <c r="B48" s="100">
        <v>17127649.879999999</v>
      </c>
    </row>
    <row r="49" spans="1:2" x14ac:dyDescent="0.25">
      <c r="A49" s="99" t="s">
        <v>465</v>
      </c>
      <c r="B49" s="100">
        <v>17127649.879999999</v>
      </c>
    </row>
    <row r="50" spans="1:2" x14ac:dyDescent="0.25">
      <c r="A50" s="99" t="s">
        <v>276</v>
      </c>
      <c r="B50" s="100">
        <v>17127649.879999999</v>
      </c>
    </row>
    <row r="51" spans="1:2" x14ac:dyDescent="0.25">
      <c r="A51" s="99">
        <v>4211</v>
      </c>
      <c r="B51" s="100">
        <v>17127649.879999999</v>
      </c>
    </row>
    <row r="52" spans="1:2" ht="24.75" x14ac:dyDescent="0.25">
      <c r="A52" s="99" t="s">
        <v>273</v>
      </c>
      <c r="B52" s="100">
        <v>17127649.879999999</v>
      </c>
    </row>
    <row r="53" spans="1:2" x14ac:dyDescent="0.25">
      <c r="A53" s="99" t="s">
        <v>275</v>
      </c>
      <c r="B53" s="100">
        <v>114758210</v>
      </c>
    </row>
    <row r="54" spans="1:2" x14ac:dyDescent="0.25">
      <c r="A54" s="99" t="s">
        <v>423</v>
      </c>
      <c r="B54" s="100">
        <v>4650000</v>
      </c>
    </row>
    <row r="55" spans="1:2" x14ac:dyDescent="0.25">
      <c r="A55" s="99" t="s">
        <v>276</v>
      </c>
      <c r="B55" s="100">
        <v>4650000</v>
      </c>
    </row>
    <row r="56" spans="1:2" x14ac:dyDescent="0.25">
      <c r="A56" s="99">
        <v>2491</v>
      </c>
      <c r="B56" s="100">
        <v>0</v>
      </c>
    </row>
    <row r="57" spans="1:2" x14ac:dyDescent="0.25">
      <c r="A57" s="99" t="s">
        <v>203</v>
      </c>
      <c r="B57" s="100">
        <v>0</v>
      </c>
    </row>
    <row r="58" spans="1:2" x14ac:dyDescent="0.25">
      <c r="A58" s="99">
        <v>4411</v>
      </c>
      <c r="B58" s="100">
        <v>100000</v>
      </c>
    </row>
    <row r="59" spans="1:2" x14ac:dyDescent="0.25">
      <c r="A59" s="99" t="s">
        <v>195</v>
      </c>
      <c r="B59" s="100">
        <v>100000</v>
      </c>
    </row>
    <row r="60" spans="1:2" x14ac:dyDescent="0.25">
      <c r="A60" s="99">
        <v>4431</v>
      </c>
      <c r="B60" s="100">
        <v>4300000</v>
      </c>
    </row>
    <row r="61" spans="1:2" x14ac:dyDescent="0.25">
      <c r="A61" s="99" t="s">
        <v>424</v>
      </c>
      <c r="B61" s="100">
        <v>4300000</v>
      </c>
    </row>
    <row r="62" spans="1:2" x14ac:dyDescent="0.25">
      <c r="A62" s="99">
        <v>5671</v>
      </c>
      <c r="B62" s="100">
        <v>250000</v>
      </c>
    </row>
    <row r="63" spans="1:2" x14ac:dyDescent="0.25">
      <c r="A63" s="99" t="s">
        <v>185</v>
      </c>
      <c r="B63" s="100">
        <v>250000</v>
      </c>
    </row>
    <row r="64" spans="1:2" x14ac:dyDescent="0.25">
      <c r="A64" s="99" t="s">
        <v>277</v>
      </c>
      <c r="B64" s="100">
        <v>4000000</v>
      </c>
    </row>
    <row r="65" spans="1:2" x14ac:dyDescent="0.25">
      <c r="A65" s="99" t="s">
        <v>276</v>
      </c>
      <c r="B65" s="100">
        <v>4000000</v>
      </c>
    </row>
    <row r="66" spans="1:2" x14ac:dyDescent="0.25">
      <c r="A66" s="99">
        <v>3821</v>
      </c>
      <c r="B66" s="100">
        <v>4000000</v>
      </c>
    </row>
    <row r="67" spans="1:2" x14ac:dyDescent="0.25">
      <c r="A67" s="99" t="s">
        <v>175</v>
      </c>
      <c r="B67" s="100">
        <v>4000000</v>
      </c>
    </row>
    <row r="68" spans="1:2" x14ac:dyDescent="0.25">
      <c r="A68" s="99">
        <v>4451</v>
      </c>
      <c r="B68" s="100">
        <v>0</v>
      </c>
    </row>
    <row r="69" spans="1:2" x14ac:dyDescent="0.25">
      <c r="A69" s="99" t="s">
        <v>280</v>
      </c>
      <c r="B69" s="100">
        <v>0</v>
      </c>
    </row>
    <row r="70" spans="1:2" x14ac:dyDescent="0.25">
      <c r="A70" s="99" t="s">
        <v>282</v>
      </c>
      <c r="B70" s="100">
        <v>1000000</v>
      </c>
    </row>
    <row r="71" spans="1:2" x14ac:dyDescent="0.25">
      <c r="A71" s="99" t="s">
        <v>276</v>
      </c>
      <c r="B71" s="100">
        <v>1000000</v>
      </c>
    </row>
    <row r="72" spans="1:2" x14ac:dyDescent="0.25">
      <c r="A72" s="99">
        <v>4411</v>
      </c>
      <c r="B72" s="100">
        <v>1000000</v>
      </c>
    </row>
    <row r="73" spans="1:2" x14ac:dyDescent="0.25">
      <c r="A73" s="99" t="s">
        <v>195</v>
      </c>
      <c r="B73" s="100">
        <v>1000000</v>
      </c>
    </row>
    <row r="74" spans="1:2" x14ac:dyDescent="0.25">
      <c r="A74" s="99" t="s">
        <v>283</v>
      </c>
      <c r="B74" s="100">
        <v>12591310</v>
      </c>
    </row>
    <row r="75" spans="1:2" x14ac:dyDescent="0.25">
      <c r="A75" s="99" t="s">
        <v>276</v>
      </c>
      <c r="B75" s="100">
        <v>12591310</v>
      </c>
    </row>
    <row r="76" spans="1:2" x14ac:dyDescent="0.25">
      <c r="A76" s="99">
        <v>3351</v>
      </c>
      <c r="B76" s="100">
        <v>516780</v>
      </c>
    </row>
    <row r="77" spans="1:2" x14ac:dyDescent="0.25">
      <c r="A77" s="99" t="s">
        <v>286</v>
      </c>
      <c r="B77" s="100">
        <v>516780</v>
      </c>
    </row>
    <row r="78" spans="1:2" x14ac:dyDescent="0.25">
      <c r="A78" s="99">
        <v>3821</v>
      </c>
      <c r="B78" s="100">
        <v>74530</v>
      </c>
    </row>
    <row r="79" spans="1:2" x14ac:dyDescent="0.25">
      <c r="A79" s="99" t="s">
        <v>175</v>
      </c>
      <c r="B79" s="100">
        <v>74530</v>
      </c>
    </row>
    <row r="80" spans="1:2" x14ac:dyDescent="0.25">
      <c r="A80" s="99">
        <v>4411</v>
      </c>
      <c r="B80" s="100">
        <v>12000000</v>
      </c>
    </row>
    <row r="81" spans="1:2" x14ac:dyDescent="0.25">
      <c r="A81" s="99" t="s">
        <v>195</v>
      </c>
      <c r="B81" s="100">
        <v>12000000</v>
      </c>
    </row>
    <row r="82" spans="1:2" x14ac:dyDescent="0.25">
      <c r="A82" s="99" t="s">
        <v>287</v>
      </c>
      <c r="B82" s="100">
        <v>72216447.640000001</v>
      </c>
    </row>
    <row r="83" spans="1:2" x14ac:dyDescent="0.25">
      <c r="A83" s="99" t="s">
        <v>276</v>
      </c>
      <c r="B83" s="100">
        <v>72216447.640000001</v>
      </c>
    </row>
    <row r="84" spans="1:2" x14ac:dyDescent="0.25">
      <c r="A84" s="99">
        <v>4411</v>
      </c>
      <c r="B84" s="100">
        <v>72216447.640000001</v>
      </c>
    </row>
    <row r="85" spans="1:2" x14ac:dyDescent="0.25">
      <c r="A85" s="99" t="s">
        <v>195</v>
      </c>
      <c r="B85" s="100">
        <v>72216447.640000001</v>
      </c>
    </row>
    <row r="86" spans="1:2" x14ac:dyDescent="0.25">
      <c r="A86" s="99" t="s">
        <v>430</v>
      </c>
      <c r="B86" s="100">
        <v>2438000</v>
      </c>
    </row>
    <row r="87" spans="1:2" x14ac:dyDescent="0.25">
      <c r="A87" s="99" t="s">
        <v>276</v>
      </c>
      <c r="B87" s="100">
        <v>2438000</v>
      </c>
    </row>
    <row r="88" spans="1:2" x14ac:dyDescent="0.25">
      <c r="A88" s="99">
        <v>2491</v>
      </c>
      <c r="B88" s="100">
        <v>0</v>
      </c>
    </row>
    <row r="89" spans="1:2" x14ac:dyDescent="0.25">
      <c r="A89" s="99" t="s">
        <v>203</v>
      </c>
      <c r="B89" s="100">
        <v>0</v>
      </c>
    </row>
    <row r="90" spans="1:2" x14ac:dyDescent="0.25">
      <c r="A90" s="99">
        <v>2541</v>
      </c>
      <c r="B90" s="100">
        <v>2500</v>
      </c>
    </row>
    <row r="91" spans="1:2" x14ac:dyDescent="0.25">
      <c r="A91" s="99" t="s">
        <v>234</v>
      </c>
      <c r="B91" s="100">
        <v>2500</v>
      </c>
    </row>
    <row r="92" spans="1:2" x14ac:dyDescent="0.25">
      <c r="A92" s="99">
        <v>2911</v>
      </c>
      <c r="B92" s="100">
        <v>3500</v>
      </c>
    </row>
    <row r="93" spans="1:2" x14ac:dyDescent="0.25">
      <c r="A93" s="99" t="s">
        <v>171</v>
      </c>
      <c r="B93" s="100">
        <v>3500</v>
      </c>
    </row>
    <row r="94" spans="1:2" x14ac:dyDescent="0.25">
      <c r="A94" s="99">
        <v>3221</v>
      </c>
      <c r="B94" s="100">
        <v>0</v>
      </c>
    </row>
    <row r="95" spans="1:2" x14ac:dyDescent="0.25">
      <c r="A95" s="99" t="s">
        <v>381</v>
      </c>
      <c r="B95" s="100">
        <v>0</v>
      </c>
    </row>
    <row r="96" spans="1:2" x14ac:dyDescent="0.25">
      <c r="A96" s="99">
        <v>3821</v>
      </c>
      <c r="B96" s="100">
        <v>2432000</v>
      </c>
    </row>
    <row r="97" spans="1:2" x14ac:dyDescent="0.25">
      <c r="A97" s="99" t="s">
        <v>175</v>
      </c>
      <c r="B97" s="100">
        <v>2432000</v>
      </c>
    </row>
    <row r="98" spans="1:2" x14ac:dyDescent="0.25">
      <c r="A98" s="99" t="s">
        <v>426</v>
      </c>
      <c r="B98" s="100">
        <v>200000</v>
      </c>
    </row>
    <row r="99" spans="1:2" x14ac:dyDescent="0.25">
      <c r="A99" s="99" t="s">
        <v>276</v>
      </c>
      <c r="B99" s="100">
        <v>200000</v>
      </c>
    </row>
    <row r="100" spans="1:2" x14ac:dyDescent="0.25">
      <c r="A100" s="99">
        <v>4421</v>
      </c>
      <c r="B100" s="100">
        <v>200000</v>
      </c>
    </row>
    <row r="101" spans="1:2" x14ac:dyDescent="0.25">
      <c r="A101" s="99" t="s">
        <v>427</v>
      </c>
      <c r="B101" s="100">
        <v>200000</v>
      </c>
    </row>
    <row r="102" spans="1:2" x14ac:dyDescent="0.25">
      <c r="A102" s="99" t="s">
        <v>288</v>
      </c>
      <c r="B102" s="100">
        <v>17662452.359999999</v>
      </c>
    </row>
    <row r="103" spans="1:2" x14ac:dyDescent="0.25">
      <c r="A103" s="99" t="s">
        <v>276</v>
      </c>
      <c r="B103" s="100">
        <v>17662452.359999999</v>
      </c>
    </row>
    <row r="104" spans="1:2" x14ac:dyDescent="0.25">
      <c r="A104" s="99">
        <v>4411</v>
      </c>
      <c r="B104" s="100">
        <v>17662452.359999999</v>
      </c>
    </row>
    <row r="105" spans="1:2" x14ac:dyDescent="0.25">
      <c r="A105" s="99" t="s">
        <v>195</v>
      </c>
      <c r="B105" s="100">
        <v>17662452.359999999</v>
      </c>
    </row>
    <row r="106" spans="1:2" x14ac:dyDescent="0.25">
      <c r="A106" s="99" t="s">
        <v>155</v>
      </c>
      <c r="B106" s="100">
        <v>12596640</v>
      </c>
    </row>
    <row r="107" spans="1:2" x14ac:dyDescent="0.25">
      <c r="A107" s="99" t="s">
        <v>162</v>
      </c>
      <c r="B107" s="100">
        <v>8811302.4499999993</v>
      </c>
    </row>
    <row r="108" spans="1:2" x14ac:dyDescent="0.25">
      <c r="A108" s="99" t="s">
        <v>156</v>
      </c>
      <c r="B108" s="100">
        <v>8811302.4499999993</v>
      </c>
    </row>
    <row r="109" spans="1:2" x14ac:dyDescent="0.25">
      <c r="A109" s="99">
        <v>2221</v>
      </c>
      <c r="B109" s="100">
        <v>94500</v>
      </c>
    </row>
    <row r="110" spans="1:2" x14ac:dyDescent="0.25">
      <c r="A110" s="99" t="s">
        <v>165</v>
      </c>
      <c r="B110" s="100">
        <v>94500</v>
      </c>
    </row>
    <row r="111" spans="1:2" x14ac:dyDescent="0.25">
      <c r="A111" s="99">
        <v>2351</v>
      </c>
      <c r="B111" s="100">
        <v>583287.44999999995</v>
      </c>
    </row>
    <row r="112" spans="1:2" ht="24.75" x14ac:dyDescent="0.25">
      <c r="A112" s="99" t="s">
        <v>166</v>
      </c>
      <c r="B112" s="100">
        <v>583287.44999999995</v>
      </c>
    </row>
    <row r="113" spans="1:2" x14ac:dyDescent="0.25">
      <c r="A113" s="99">
        <v>2391</v>
      </c>
      <c r="B113" s="100">
        <v>1322875</v>
      </c>
    </row>
    <row r="114" spans="1:2" x14ac:dyDescent="0.25">
      <c r="A114" s="99" t="s">
        <v>167</v>
      </c>
      <c r="B114" s="100">
        <v>1322875</v>
      </c>
    </row>
    <row r="115" spans="1:2" x14ac:dyDescent="0.25">
      <c r="A115" s="99">
        <v>2431</v>
      </c>
      <c r="B115" s="100">
        <v>0</v>
      </c>
    </row>
    <row r="116" spans="1:2" x14ac:dyDescent="0.25">
      <c r="A116" s="99" t="s">
        <v>168</v>
      </c>
      <c r="B116" s="100">
        <v>0</v>
      </c>
    </row>
    <row r="117" spans="1:2" x14ac:dyDescent="0.25">
      <c r="A117" s="99">
        <v>2451</v>
      </c>
      <c r="B117" s="100">
        <v>0</v>
      </c>
    </row>
    <row r="118" spans="1:2" x14ac:dyDescent="0.25">
      <c r="A118" s="99" t="s">
        <v>169</v>
      </c>
      <c r="B118" s="100">
        <v>0</v>
      </c>
    </row>
    <row r="119" spans="1:2" x14ac:dyDescent="0.25">
      <c r="A119" s="99">
        <v>2721</v>
      </c>
      <c r="B119" s="100">
        <v>200000</v>
      </c>
    </row>
    <row r="120" spans="1:2" x14ac:dyDescent="0.25">
      <c r="A120" s="99" t="s">
        <v>170</v>
      </c>
      <c r="B120" s="100">
        <v>200000</v>
      </c>
    </row>
    <row r="121" spans="1:2" x14ac:dyDescent="0.25">
      <c r="A121" s="99">
        <v>2911</v>
      </c>
      <c r="B121" s="100">
        <v>0</v>
      </c>
    </row>
    <row r="122" spans="1:2" x14ac:dyDescent="0.25">
      <c r="A122" s="99" t="s">
        <v>171</v>
      </c>
      <c r="B122" s="100">
        <v>0</v>
      </c>
    </row>
    <row r="123" spans="1:2" x14ac:dyDescent="0.25">
      <c r="A123" s="99">
        <v>3261</v>
      </c>
      <c r="B123" s="100">
        <v>586960</v>
      </c>
    </row>
    <row r="124" spans="1:2" x14ac:dyDescent="0.25">
      <c r="A124" s="99" t="s">
        <v>172</v>
      </c>
      <c r="B124" s="100">
        <v>586960</v>
      </c>
    </row>
    <row r="125" spans="1:2" x14ac:dyDescent="0.25">
      <c r="A125" s="99">
        <v>3291</v>
      </c>
      <c r="B125" s="100">
        <v>0</v>
      </c>
    </row>
    <row r="126" spans="1:2" x14ac:dyDescent="0.25">
      <c r="A126" s="99" t="s">
        <v>174</v>
      </c>
      <c r="B126" s="100">
        <v>0</v>
      </c>
    </row>
    <row r="127" spans="1:2" x14ac:dyDescent="0.25">
      <c r="A127" s="99">
        <v>3821</v>
      </c>
      <c r="B127" s="100">
        <v>5603680</v>
      </c>
    </row>
    <row r="128" spans="1:2" x14ac:dyDescent="0.25">
      <c r="A128" s="99" t="s">
        <v>175</v>
      </c>
      <c r="B128" s="100">
        <v>5603680</v>
      </c>
    </row>
    <row r="129" spans="1:2" x14ac:dyDescent="0.25">
      <c r="A129" s="99">
        <v>5121</v>
      </c>
      <c r="B129" s="100">
        <v>0</v>
      </c>
    </row>
    <row r="130" spans="1:2" x14ac:dyDescent="0.25">
      <c r="A130" s="99" t="s">
        <v>182</v>
      </c>
      <c r="B130" s="100">
        <v>0</v>
      </c>
    </row>
    <row r="131" spans="1:2" x14ac:dyDescent="0.25">
      <c r="A131" s="99">
        <v>5311</v>
      </c>
      <c r="B131" s="100">
        <v>250000</v>
      </c>
    </row>
    <row r="132" spans="1:2" x14ac:dyDescent="0.25">
      <c r="A132" s="99" t="s">
        <v>183</v>
      </c>
      <c r="B132" s="100">
        <v>250000</v>
      </c>
    </row>
    <row r="133" spans="1:2" x14ac:dyDescent="0.25">
      <c r="A133" s="99">
        <v>5451</v>
      </c>
      <c r="B133" s="100">
        <v>0</v>
      </c>
    </row>
    <row r="134" spans="1:2" x14ac:dyDescent="0.25">
      <c r="A134" s="99" t="s">
        <v>184</v>
      </c>
      <c r="B134" s="100">
        <v>0</v>
      </c>
    </row>
    <row r="135" spans="1:2" x14ac:dyDescent="0.25">
      <c r="A135" s="99">
        <v>5671</v>
      </c>
      <c r="B135" s="100">
        <v>170000</v>
      </c>
    </row>
    <row r="136" spans="1:2" x14ac:dyDescent="0.25">
      <c r="A136" s="99" t="s">
        <v>185</v>
      </c>
      <c r="B136" s="100">
        <v>170000</v>
      </c>
    </row>
    <row r="137" spans="1:2" x14ac:dyDescent="0.25">
      <c r="A137" s="99" t="s">
        <v>437</v>
      </c>
      <c r="B137" s="100">
        <v>100000</v>
      </c>
    </row>
    <row r="138" spans="1:2" x14ac:dyDescent="0.25">
      <c r="A138" s="99" t="s">
        <v>156</v>
      </c>
      <c r="B138" s="100">
        <v>100000</v>
      </c>
    </row>
    <row r="139" spans="1:2" x14ac:dyDescent="0.25">
      <c r="A139" s="99">
        <v>3821</v>
      </c>
      <c r="B139" s="100">
        <v>0</v>
      </c>
    </row>
    <row r="140" spans="1:2" x14ac:dyDescent="0.25">
      <c r="A140" s="99" t="s">
        <v>175</v>
      </c>
      <c r="B140" s="100">
        <v>0</v>
      </c>
    </row>
    <row r="141" spans="1:2" x14ac:dyDescent="0.25">
      <c r="A141" s="99">
        <v>4411</v>
      </c>
      <c r="B141" s="100">
        <v>100000</v>
      </c>
    </row>
    <row r="142" spans="1:2" x14ac:dyDescent="0.25">
      <c r="A142" s="99" t="s">
        <v>195</v>
      </c>
      <c r="B142" s="100">
        <v>100000</v>
      </c>
    </row>
    <row r="143" spans="1:2" x14ac:dyDescent="0.25">
      <c r="A143" s="99" t="s">
        <v>157</v>
      </c>
      <c r="B143" s="100">
        <v>3000000</v>
      </c>
    </row>
    <row r="144" spans="1:2" x14ac:dyDescent="0.25">
      <c r="A144" s="99" t="s">
        <v>156</v>
      </c>
      <c r="B144" s="100">
        <v>3000000</v>
      </c>
    </row>
    <row r="145" spans="1:2" x14ac:dyDescent="0.25">
      <c r="A145" s="99">
        <v>4311</v>
      </c>
      <c r="B145" s="100">
        <v>3000000</v>
      </c>
    </row>
    <row r="146" spans="1:2" x14ac:dyDescent="0.25">
      <c r="A146" s="99" t="s">
        <v>160</v>
      </c>
      <c r="B146" s="100">
        <v>3000000</v>
      </c>
    </row>
    <row r="147" spans="1:2" x14ac:dyDescent="0.25">
      <c r="A147" s="99" t="s">
        <v>161</v>
      </c>
      <c r="B147" s="100">
        <v>400000</v>
      </c>
    </row>
    <row r="148" spans="1:2" x14ac:dyDescent="0.25">
      <c r="A148" s="99" t="s">
        <v>156</v>
      </c>
      <c r="B148" s="100">
        <v>400000</v>
      </c>
    </row>
    <row r="149" spans="1:2" x14ac:dyDescent="0.25">
      <c r="A149" s="99">
        <v>4311</v>
      </c>
      <c r="B149" s="100">
        <v>400000</v>
      </c>
    </row>
    <row r="150" spans="1:2" x14ac:dyDescent="0.25">
      <c r="A150" s="99" t="s">
        <v>160</v>
      </c>
      <c r="B150" s="100">
        <v>400000</v>
      </c>
    </row>
    <row r="151" spans="1:2" x14ac:dyDescent="0.25">
      <c r="A151" s="99" t="s">
        <v>186</v>
      </c>
      <c r="B151" s="100">
        <v>0</v>
      </c>
    </row>
    <row r="152" spans="1:2" x14ac:dyDescent="0.25">
      <c r="A152" s="99" t="s">
        <v>156</v>
      </c>
      <c r="B152" s="100">
        <v>0</v>
      </c>
    </row>
    <row r="153" spans="1:2" x14ac:dyDescent="0.25">
      <c r="A153" s="99">
        <v>2521</v>
      </c>
      <c r="B153" s="100">
        <v>0</v>
      </c>
    </row>
    <row r="154" spans="1:2" x14ac:dyDescent="0.25">
      <c r="A154" s="99" t="s">
        <v>187</v>
      </c>
      <c r="B154" s="100">
        <v>0</v>
      </c>
    </row>
    <row r="155" spans="1:2" x14ac:dyDescent="0.25">
      <c r="A155" s="99">
        <v>4311</v>
      </c>
      <c r="B155" s="100">
        <v>0</v>
      </c>
    </row>
    <row r="156" spans="1:2" x14ac:dyDescent="0.25">
      <c r="A156" s="99" t="s">
        <v>160</v>
      </c>
      <c r="B156" s="100">
        <v>0</v>
      </c>
    </row>
    <row r="157" spans="1:2" x14ac:dyDescent="0.25">
      <c r="A157" s="99" t="s">
        <v>398</v>
      </c>
      <c r="B157" s="100">
        <v>285337.55</v>
      </c>
    </row>
    <row r="158" spans="1:2" x14ac:dyDescent="0.25">
      <c r="A158" s="99" t="s">
        <v>87</v>
      </c>
      <c r="B158" s="100">
        <v>285337.55</v>
      </c>
    </row>
    <row r="159" spans="1:2" x14ac:dyDescent="0.25">
      <c r="A159" s="99">
        <v>2221</v>
      </c>
      <c r="B159" s="100">
        <v>65337.55</v>
      </c>
    </row>
    <row r="160" spans="1:2" x14ac:dyDescent="0.25">
      <c r="A160" s="99" t="s">
        <v>165</v>
      </c>
      <c r="B160" s="100">
        <v>65337.55</v>
      </c>
    </row>
    <row r="161" spans="1:2" x14ac:dyDescent="0.25">
      <c r="A161" s="99">
        <v>2721</v>
      </c>
      <c r="B161" s="100">
        <v>0</v>
      </c>
    </row>
    <row r="162" spans="1:2" x14ac:dyDescent="0.25">
      <c r="A162" s="99" t="s">
        <v>170</v>
      </c>
      <c r="B162" s="100">
        <v>0</v>
      </c>
    </row>
    <row r="163" spans="1:2" x14ac:dyDescent="0.25">
      <c r="A163" s="99">
        <v>2911</v>
      </c>
      <c r="B163" s="100">
        <v>120000</v>
      </c>
    </row>
    <row r="164" spans="1:2" x14ac:dyDescent="0.25">
      <c r="A164" s="99" t="s">
        <v>171</v>
      </c>
      <c r="B164" s="100">
        <v>120000</v>
      </c>
    </row>
    <row r="165" spans="1:2" x14ac:dyDescent="0.25">
      <c r="A165" s="99">
        <v>3571</v>
      </c>
      <c r="B165" s="100">
        <v>100000</v>
      </c>
    </row>
    <row r="166" spans="1:2" ht="24.75" x14ac:dyDescent="0.25">
      <c r="A166" s="99" t="s">
        <v>221</v>
      </c>
      <c r="B166" s="100">
        <v>100000</v>
      </c>
    </row>
    <row r="167" spans="1:2" x14ac:dyDescent="0.25">
      <c r="A167" s="99" t="s">
        <v>290</v>
      </c>
      <c r="B167" s="100">
        <v>6424557.8399999999</v>
      </c>
    </row>
    <row r="168" spans="1:2" x14ac:dyDescent="0.25">
      <c r="A168" s="99" t="s">
        <v>292</v>
      </c>
      <c r="B168" s="100">
        <v>6424557.8399999999</v>
      </c>
    </row>
    <row r="169" spans="1:2" x14ac:dyDescent="0.25">
      <c r="A169" s="99" t="s">
        <v>291</v>
      </c>
      <c r="B169" s="100">
        <v>6424557.8399999999</v>
      </c>
    </row>
    <row r="170" spans="1:2" x14ac:dyDescent="0.25">
      <c r="A170" s="99">
        <v>2171</v>
      </c>
      <c r="B170" s="100">
        <v>30000</v>
      </c>
    </row>
    <row r="171" spans="1:2" x14ac:dyDescent="0.25">
      <c r="A171" s="99" t="s">
        <v>295</v>
      </c>
      <c r="B171" s="100">
        <v>30000</v>
      </c>
    </row>
    <row r="172" spans="1:2" x14ac:dyDescent="0.25">
      <c r="A172" s="99">
        <v>2211</v>
      </c>
      <c r="B172" s="100">
        <v>600000</v>
      </c>
    </row>
    <row r="173" spans="1:2" x14ac:dyDescent="0.25">
      <c r="A173" s="99" t="s">
        <v>226</v>
      </c>
      <c r="B173" s="100">
        <v>600000</v>
      </c>
    </row>
    <row r="174" spans="1:2" x14ac:dyDescent="0.25">
      <c r="A174" s="99">
        <v>2221</v>
      </c>
      <c r="B174" s="100">
        <v>40000</v>
      </c>
    </row>
    <row r="175" spans="1:2" x14ac:dyDescent="0.25">
      <c r="A175" s="99" t="s">
        <v>165</v>
      </c>
      <c r="B175" s="100">
        <v>40000</v>
      </c>
    </row>
    <row r="176" spans="1:2" x14ac:dyDescent="0.25">
      <c r="A176" s="99">
        <v>2521</v>
      </c>
      <c r="B176" s="100">
        <v>50000</v>
      </c>
    </row>
    <row r="177" spans="1:2" x14ac:dyDescent="0.25">
      <c r="A177" s="99" t="s">
        <v>187</v>
      </c>
      <c r="B177" s="100">
        <v>50000</v>
      </c>
    </row>
    <row r="178" spans="1:2" x14ac:dyDescent="0.25">
      <c r="A178" s="99">
        <v>2591</v>
      </c>
      <c r="B178" s="100">
        <v>3685376.84</v>
      </c>
    </row>
    <row r="179" spans="1:2" x14ac:dyDescent="0.25">
      <c r="A179" s="99" t="s">
        <v>296</v>
      </c>
      <c r="B179" s="100">
        <v>3685376.84</v>
      </c>
    </row>
    <row r="180" spans="1:2" x14ac:dyDescent="0.25">
      <c r="A180" s="99">
        <v>3391</v>
      </c>
      <c r="B180" s="100">
        <v>600000</v>
      </c>
    </row>
    <row r="181" spans="1:2" x14ac:dyDescent="0.25">
      <c r="A181" s="99" t="s">
        <v>194</v>
      </c>
      <c r="B181" s="100">
        <v>600000</v>
      </c>
    </row>
    <row r="182" spans="1:2" x14ac:dyDescent="0.25">
      <c r="A182" s="99">
        <v>3821</v>
      </c>
      <c r="B182" s="100">
        <v>619981</v>
      </c>
    </row>
    <row r="183" spans="1:2" x14ac:dyDescent="0.25">
      <c r="A183" s="99" t="s">
        <v>175</v>
      </c>
      <c r="B183" s="100">
        <v>619981</v>
      </c>
    </row>
    <row r="184" spans="1:2" x14ac:dyDescent="0.25">
      <c r="A184" s="99">
        <v>4211</v>
      </c>
      <c r="B184" s="100">
        <v>199200</v>
      </c>
    </row>
    <row r="185" spans="1:2" ht="24.75" x14ac:dyDescent="0.25">
      <c r="A185" s="99" t="s">
        <v>273</v>
      </c>
      <c r="B185" s="100">
        <v>199200</v>
      </c>
    </row>
    <row r="186" spans="1:2" x14ac:dyDescent="0.25">
      <c r="A186" s="99">
        <v>4411</v>
      </c>
      <c r="B186" s="100">
        <v>450000</v>
      </c>
    </row>
    <row r="187" spans="1:2" x14ac:dyDescent="0.25">
      <c r="A187" s="99" t="s">
        <v>195</v>
      </c>
      <c r="B187" s="100">
        <v>450000</v>
      </c>
    </row>
    <row r="188" spans="1:2" x14ac:dyDescent="0.25">
      <c r="A188" s="99">
        <v>5671</v>
      </c>
      <c r="B188" s="100">
        <v>100000</v>
      </c>
    </row>
    <row r="189" spans="1:2" x14ac:dyDescent="0.25">
      <c r="A189" s="99" t="s">
        <v>185</v>
      </c>
      <c r="B189" s="100">
        <v>100000</v>
      </c>
    </row>
    <row r="190" spans="1:2" x14ac:dyDescent="0.25">
      <c r="A190" s="99">
        <v>5781</v>
      </c>
      <c r="B190" s="100">
        <v>50000</v>
      </c>
    </row>
    <row r="191" spans="1:2" x14ac:dyDescent="0.25">
      <c r="A191" s="99" t="s">
        <v>298</v>
      </c>
      <c r="B191" s="100">
        <v>50000</v>
      </c>
    </row>
    <row r="192" spans="1:2" x14ac:dyDescent="0.25">
      <c r="A192" s="99" t="s">
        <v>95</v>
      </c>
      <c r="B192" s="100">
        <v>132259602.78</v>
      </c>
    </row>
    <row r="193" spans="1:2" x14ac:dyDescent="0.25">
      <c r="A193" s="99" t="s">
        <v>236</v>
      </c>
      <c r="B193" s="100">
        <v>5929360.1100000003</v>
      </c>
    </row>
    <row r="194" spans="1:2" x14ac:dyDescent="0.25">
      <c r="A194" s="99" t="s">
        <v>40</v>
      </c>
      <c r="B194" s="100">
        <v>5929360.1100000003</v>
      </c>
    </row>
    <row r="195" spans="1:2" x14ac:dyDescent="0.25">
      <c r="A195" s="99">
        <v>2141</v>
      </c>
      <c r="B195" s="100">
        <v>169000</v>
      </c>
    </row>
    <row r="196" spans="1:2" ht="24.75" x14ac:dyDescent="0.25">
      <c r="A196" s="99" t="s">
        <v>237</v>
      </c>
      <c r="B196" s="100">
        <v>169000</v>
      </c>
    </row>
    <row r="197" spans="1:2" x14ac:dyDescent="0.25">
      <c r="A197" s="99">
        <v>2441</v>
      </c>
      <c r="B197" s="100">
        <v>10000</v>
      </c>
    </row>
    <row r="198" spans="1:2" x14ac:dyDescent="0.25">
      <c r="A198" s="99" t="s">
        <v>350</v>
      </c>
      <c r="B198" s="100">
        <v>10000</v>
      </c>
    </row>
    <row r="199" spans="1:2" x14ac:dyDescent="0.25">
      <c r="A199" s="99">
        <v>2461</v>
      </c>
      <c r="B199" s="100">
        <v>481333</v>
      </c>
    </row>
    <row r="200" spans="1:2" x14ac:dyDescent="0.25">
      <c r="A200" s="99" t="s">
        <v>212</v>
      </c>
      <c r="B200" s="100">
        <v>481333</v>
      </c>
    </row>
    <row r="201" spans="1:2" x14ac:dyDescent="0.25">
      <c r="A201" s="99">
        <v>2471</v>
      </c>
      <c r="B201" s="100">
        <v>1414</v>
      </c>
    </row>
    <row r="202" spans="1:2" x14ac:dyDescent="0.25">
      <c r="A202" s="99" t="s">
        <v>213</v>
      </c>
      <c r="B202" s="100">
        <v>1414</v>
      </c>
    </row>
    <row r="203" spans="1:2" x14ac:dyDescent="0.25">
      <c r="A203" s="99">
        <v>2491</v>
      </c>
      <c r="B203" s="100">
        <v>2000</v>
      </c>
    </row>
    <row r="204" spans="1:2" x14ac:dyDescent="0.25">
      <c r="A204" s="99" t="s">
        <v>203</v>
      </c>
      <c r="B204" s="100">
        <v>2000</v>
      </c>
    </row>
    <row r="205" spans="1:2" x14ac:dyDescent="0.25">
      <c r="A205" s="99">
        <v>2721</v>
      </c>
      <c r="B205" s="100">
        <v>6780</v>
      </c>
    </row>
    <row r="206" spans="1:2" x14ac:dyDescent="0.25">
      <c r="A206" s="99" t="s">
        <v>170</v>
      </c>
      <c r="B206" s="100">
        <v>6780</v>
      </c>
    </row>
    <row r="207" spans="1:2" x14ac:dyDescent="0.25">
      <c r="A207" s="99">
        <v>2911</v>
      </c>
      <c r="B207" s="100">
        <v>72519</v>
      </c>
    </row>
    <row r="208" spans="1:2" x14ac:dyDescent="0.25">
      <c r="A208" s="99" t="s">
        <v>171</v>
      </c>
      <c r="B208" s="100">
        <v>72519</v>
      </c>
    </row>
    <row r="209" spans="1:2" x14ac:dyDescent="0.25">
      <c r="A209" s="99">
        <v>2941</v>
      </c>
      <c r="B209" s="100">
        <v>1099000</v>
      </c>
    </row>
    <row r="210" spans="1:2" ht="24.75" x14ac:dyDescent="0.25">
      <c r="A210" s="99" t="s">
        <v>238</v>
      </c>
      <c r="B210" s="100">
        <v>1099000</v>
      </c>
    </row>
    <row r="211" spans="1:2" x14ac:dyDescent="0.25">
      <c r="A211" s="99">
        <v>2991</v>
      </c>
      <c r="B211" s="100">
        <v>21624</v>
      </c>
    </row>
    <row r="212" spans="1:2" x14ac:dyDescent="0.25">
      <c r="A212" s="99" t="s">
        <v>239</v>
      </c>
      <c r="B212" s="100">
        <v>21624</v>
      </c>
    </row>
    <row r="213" spans="1:2" x14ac:dyDescent="0.25">
      <c r="A213" s="99">
        <v>3141</v>
      </c>
      <c r="B213" s="100">
        <v>2000000</v>
      </c>
    </row>
    <row r="214" spans="1:2" x14ac:dyDescent="0.25">
      <c r="A214" s="99" t="s">
        <v>240</v>
      </c>
      <c r="B214" s="100">
        <v>2000000</v>
      </c>
    </row>
    <row r="215" spans="1:2" x14ac:dyDescent="0.25">
      <c r="A215" s="99">
        <v>3151</v>
      </c>
      <c r="B215" s="100">
        <v>0</v>
      </c>
    </row>
    <row r="216" spans="1:2" x14ac:dyDescent="0.25">
      <c r="A216" s="99" t="s">
        <v>862</v>
      </c>
      <c r="B216" s="100">
        <v>0</v>
      </c>
    </row>
    <row r="217" spans="1:2" x14ac:dyDescent="0.25">
      <c r="A217" s="99">
        <v>3161</v>
      </c>
      <c r="B217" s="100">
        <v>123522.4</v>
      </c>
    </row>
    <row r="218" spans="1:2" x14ac:dyDescent="0.25">
      <c r="A218" s="99" t="s">
        <v>241</v>
      </c>
      <c r="B218" s="100">
        <v>123522.4</v>
      </c>
    </row>
    <row r="219" spans="1:2" x14ac:dyDescent="0.25">
      <c r="A219" s="99">
        <v>3171</v>
      </c>
      <c r="B219" s="100">
        <v>20000</v>
      </c>
    </row>
    <row r="220" spans="1:2" x14ac:dyDescent="0.25">
      <c r="A220" s="99" t="s">
        <v>863</v>
      </c>
      <c r="B220" s="100">
        <v>20000</v>
      </c>
    </row>
    <row r="221" spans="1:2" x14ac:dyDescent="0.25">
      <c r="A221" s="99">
        <v>3181</v>
      </c>
      <c r="B221" s="100">
        <v>1500</v>
      </c>
    </row>
    <row r="222" spans="1:2" x14ac:dyDescent="0.25">
      <c r="A222" s="99" t="s">
        <v>604</v>
      </c>
      <c r="B222" s="100">
        <v>1500</v>
      </c>
    </row>
    <row r="223" spans="1:2" x14ac:dyDescent="0.25">
      <c r="A223" s="99">
        <v>3471</v>
      </c>
      <c r="B223" s="100">
        <v>70</v>
      </c>
    </row>
    <row r="224" spans="1:2" x14ac:dyDescent="0.25">
      <c r="A224" s="99" t="s">
        <v>243</v>
      </c>
      <c r="B224" s="100">
        <v>70</v>
      </c>
    </row>
    <row r="225" spans="1:2" x14ac:dyDescent="0.25">
      <c r="A225" s="99">
        <v>3521</v>
      </c>
      <c r="B225" s="100">
        <v>45074</v>
      </c>
    </row>
    <row r="226" spans="1:2" ht="24.75" x14ac:dyDescent="0.25">
      <c r="A226" s="99" t="s">
        <v>231</v>
      </c>
      <c r="B226" s="100">
        <v>45074</v>
      </c>
    </row>
    <row r="227" spans="1:2" x14ac:dyDescent="0.25">
      <c r="A227" s="99">
        <v>3531</v>
      </c>
      <c r="B227" s="100">
        <v>375919</v>
      </c>
    </row>
    <row r="228" spans="1:2" ht="24.75" x14ac:dyDescent="0.25">
      <c r="A228" s="99" t="s">
        <v>244</v>
      </c>
      <c r="B228" s="100">
        <v>375919</v>
      </c>
    </row>
    <row r="229" spans="1:2" x14ac:dyDescent="0.25">
      <c r="A229" s="99">
        <v>5111</v>
      </c>
      <c r="B229" s="100">
        <v>0</v>
      </c>
    </row>
    <row r="230" spans="1:2" x14ac:dyDescent="0.25">
      <c r="A230" s="99" t="s">
        <v>389</v>
      </c>
      <c r="B230" s="100">
        <v>0</v>
      </c>
    </row>
    <row r="231" spans="1:2" x14ac:dyDescent="0.25">
      <c r="A231" s="99">
        <v>5151</v>
      </c>
      <c r="B231" s="100">
        <v>968700</v>
      </c>
    </row>
    <row r="232" spans="1:2" x14ac:dyDescent="0.25">
      <c r="A232" s="99" t="s">
        <v>245</v>
      </c>
      <c r="B232" s="100">
        <v>968700</v>
      </c>
    </row>
    <row r="233" spans="1:2" x14ac:dyDescent="0.25">
      <c r="A233" s="99">
        <v>5191</v>
      </c>
      <c r="B233" s="100">
        <v>130500</v>
      </c>
    </row>
    <row r="234" spans="1:2" x14ac:dyDescent="0.25">
      <c r="A234" s="99" t="s">
        <v>246</v>
      </c>
      <c r="B234" s="100">
        <v>130500</v>
      </c>
    </row>
    <row r="235" spans="1:2" x14ac:dyDescent="0.25">
      <c r="A235" s="99">
        <v>5211</v>
      </c>
      <c r="B235" s="100">
        <v>14704.71</v>
      </c>
    </row>
    <row r="236" spans="1:2" x14ac:dyDescent="0.25">
      <c r="A236" s="99" t="s">
        <v>248</v>
      </c>
      <c r="B236" s="100">
        <v>14704.71</v>
      </c>
    </row>
    <row r="237" spans="1:2" x14ac:dyDescent="0.25">
      <c r="A237" s="99">
        <v>5231</v>
      </c>
      <c r="B237" s="100">
        <v>335700</v>
      </c>
    </row>
    <row r="238" spans="1:2" x14ac:dyDescent="0.25">
      <c r="A238" s="99" t="s">
        <v>249</v>
      </c>
      <c r="B238" s="100">
        <v>335700</v>
      </c>
    </row>
    <row r="239" spans="1:2" x14ac:dyDescent="0.25">
      <c r="A239" s="99">
        <v>5651</v>
      </c>
      <c r="B239" s="100">
        <v>50000</v>
      </c>
    </row>
    <row r="240" spans="1:2" x14ac:dyDescent="0.25">
      <c r="A240" s="99" t="s">
        <v>204</v>
      </c>
      <c r="B240" s="100">
        <v>50000</v>
      </c>
    </row>
    <row r="241" spans="1:2" x14ac:dyDescent="0.25">
      <c r="A241" s="99">
        <v>5671</v>
      </c>
      <c r="B241" s="100">
        <v>0</v>
      </c>
    </row>
    <row r="242" spans="1:2" x14ac:dyDescent="0.25">
      <c r="A242" s="99" t="s">
        <v>185</v>
      </c>
      <c r="B242" s="100">
        <v>0</v>
      </c>
    </row>
    <row r="243" spans="1:2" x14ac:dyDescent="0.25">
      <c r="A243" s="99" t="s">
        <v>96</v>
      </c>
      <c r="B243" s="100">
        <v>126330242.67</v>
      </c>
    </row>
    <row r="244" spans="1:2" x14ac:dyDescent="0.25">
      <c r="A244" s="99" t="s">
        <v>40</v>
      </c>
      <c r="B244" s="100">
        <v>126330242.67</v>
      </c>
    </row>
    <row r="245" spans="1:2" x14ac:dyDescent="0.25">
      <c r="A245" s="99">
        <v>3231</v>
      </c>
      <c r="B245" s="100">
        <v>5651997</v>
      </c>
    </row>
    <row r="246" spans="1:2" x14ac:dyDescent="0.25">
      <c r="A246" s="99" t="s">
        <v>250</v>
      </c>
      <c r="B246" s="100">
        <v>5651997</v>
      </c>
    </row>
    <row r="247" spans="1:2" x14ac:dyDescent="0.25">
      <c r="A247" s="99">
        <v>3331</v>
      </c>
      <c r="B247" s="100">
        <v>5080000</v>
      </c>
    </row>
    <row r="248" spans="1:2" ht="24.75" x14ac:dyDescent="0.25">
      <c r="A248" s="99" t="s">
        <v>251</v>
      </c>
      <c r="B248" s="100">
        <v>5080000</v>
      </c>
    </row>
    <row r="249" spans="1:2" x14ac:dyDescent="0.25">
      <c r="A249" s="99">
        <v>3341</v>
      </c>
      <c r="B249" s="100">
        <v>0</v>
      </c>
    </row>
    <row r="250" spans="1:2" x14ac:dyDescent="0.25">
      <c r="A250" s="99" t="s">
        <v>119</v>
      </c>
      <c r="B250" s="100">
        <v>0</v>
      </c>
    </row>
    <row r="251" spans="1:2" x14ac:dyDescent="0.25">
      <c r="A251" s="99">
        <v>3361</v>
      </c>
      <c r="B251" s="100">
        <v>15080000</v>
      </c>
    </row>
    <row r="252" spans="1:2" x14ac:dyDescent="0.25">
      <c r="A252" s="99" t="s">
        <v>123</v>
      </c>
      <c r="B252" s="100">
        <v>15080000</v>
      </c>
    </row>
    <row r="253" spans="1:2" x14ac:dyDescent="0.25">
      <c r="A253" s="99">
        <v>3391</v>
      </c>
      <c r="B253" s="100">
        <v>600000</v>
      </c>
    </row>
    <row r="254" spans="1:2" x14ac:dyDescent="0.25">
      <c r="A254" s="99" t="s">
        <v>194</v>
      </c>
      <c r="B254" s="100">
        <v>600000</v>
      </c>
    </row>
    <row r="255" spans="1:2" x14ac:dyDescent="0.25">
      <c r="A255" s="99">
        <v>5651</v>
      </c>
      <c r="B255" s="100">
        <v>3350680.95</v>
      </c>
    </row>
    <row r="256" spans="1:2" x14ac:dyDescent="0.25">
      <c r="A256" s="99" t="s">
        <v>204</v>
      </c>
      <c r="B256" s="100">
        <v>3350680.95</v>
      </c>
    </row>
    <row r="257" spans="1:2" x14ac:dyDescent="0.25">
      <c r="A257" s="99">
        <v>5691</v>
      </c>
      <c r="B257" s="100">
        <v>75102873.099999994</v>
      </c>
    </row>
    <row r="258" spans="1:2" x14ac:dyDescent="0.25">
      <c r="A258" s="99" t="s">
        <v>100</v>
      </c>
      <c r="B258" s="100">
        <v>75102873.099999994</v>
      </c>
    </row>
    <row r="259" spans="1:2" x14ac:dyDescent="0.25">
      <c r="A259" s="99">
        <v>5911</v>
      </c>
      <c r="B259" s="100">
        <v>8515264.6999999993</v>
      </c>
    </row>
    <row r="260" spans="1:2" x14ac:dyDescent="0.25">
      <c r="A260" s="99" t="s">
        <v>252</v>
      </c>
      <c r="B260" s="100">
        <v>8515264.6999999993</v>
      </c>
    </row>
    <row r="261" spans="1:2" x14ac:dyDescent="0.25">
      <c r="A261" s="99">
        <v>5971</v>
      </c>
      <c r="B261" s="100">
        <v>12949426.92</v>
      </c>
    </row>
    <row r="262" spans="1:2" x14ac:dyDescent="0.25">
      <c r="A262" s="99" t="s">
        <v>253</v>
      </c>
      <c r="B262" s="100">
        <v>12949426.92</v>
      </c>
    </row>
    <row r="263" spans="1:2" x14ac:dyDescent="0.25">
      <c r="A263" s="99" t="s">
        <v>104</v>
      </c>
      <c r="B263" s="100">
        <v>1868565964.3700001</v>
      </c>
    </row>
    <row r="264" spans="1:2" x14ac:dyDescent="0.25">
      <c r="A264" s="99" t="s">
        <v>128</v>
      </c>
      <c r="B264" s="100">
        <v>696857095.99000001</v>
      </c>
    </row>
    <row r="265" spans="1:2" x14ac:dyDescent="0.25">
      <c r="A265" s="99" t="s">
        <v>87</v>
      </c>
      <c r="B265" s="100">
        <v>696857095.99000001</v>
      </c>
    </row>
    <row r="266" spans="1:2" x14ac:dyDescent="0.25">
      <c r="A266" s="99">
        <v>2721</v>
      </c>
      <c r="B266" s="100">
        <v>77223</v>
      </c>
    </row>
    <row r="267" spans="1:2" x14ac:dyDescent="0.25">
      <c r="A267" s="99" t="s">
        <v>170</v>
      </c>
      <c r="B267" s="100">
        <v>77223</v>
      </c>
    </row>
    <row r="268" spans="1:2" x14ac:dyDescent="0.25">
      <c r="A268" s="99">
        <v>3361</v>
      </c>
      <c r="B268" s="100">
        <v>20000</v>
      </c>
    </row>
    <row r="269" spans="1:2" x14ac:dyDescent="0.25">
      <c r="A269" s="99" t="s">
        <v>123</v>
      </c>
      <c r="B269" s="100">
        <v>20000</v>
      </c>
    </row>
    <row r="270" spans="1:2" x14ac:dyDescent="0.25">
      <c r="A270" s="99">
        <v>6121</v>
      </c>
      <c r="B270" s="100">
        <v>183536820.56</v>
      </c>
    </row>
    <row r="271" spans="1:2" x14ac:dyDescent="0.25">
      <c r="A271" s="99" t="s">
        <v>132</v>
      </c>
      <c r="B271" s="100">
        <v>183536820.56</v>
      </c>
    </row>
    <row r="272" spans="1:2" x14ac:dyDescent="0.25">
      <c r="A272" s="99">
        <v>6131</v>
      </c>
      <c r="B272" s="100">
        <v>438635916.62</v>
      </c>
    </row>
    <row r="273" spans="1:2" ht="24.75" x14ac:dyDescent="0.25">
      <c r="A273" s="99" t="s">
        <v>134</v>
      </c>
      <c r="B273" s="100">
        <v>438635916.62</v>
      </c>
    </row>
    <row r="274" spans="1:2" x14ac:dyDescent="0.25">
      <c r="A274" s="99">
        <v>6151</v>
      </c>
      <c r="B274" s="100">
        <v>74587135.810000002</v>
      </c>
    </row>
    <row r="275" spans="1:2" x14ac:dyDescent="0.25">
      <c r="A275" s="99" t="s">
        <v>135</v>
      </c>
      <c r="B275" s="100">
        <v>74587135.810000002</v>
      </c>
    </row>
    <row r="276" spans="1:2" x14ac:dyDescent="0.25">
      <c r="A276" s="99" t="s">
        <v>404</v>
      </c>
      <c r="B276" s="100">
        <v>30000000</v>
      </c>
    </row>
    <row r="277" spans="1:2" x14ac:dyDescent="0.25">
      <c r="A277" s="99" t="s">
        <v>87</v>
      </c>
      <c r="B277" s="100">
        <v>30000000</v>
      </c>
    </row>
    <row r="278" spans="1:2" x14ac:dyDescent="0.25">
      <c r="A278" s="99">
        <v>6121</v>
      </c>
      <c r="B278" s="100">
        <v>5000000</v>
      </c>
    </row>
    <row r="279" spans="1:2" x14ac:dyDescent="0.25">
      <c r="A279" s="99" t="s">
        <v>132</v>
      </c>
      <c r="B279" s="100">
        <v>5000000</v>
      </c>
    </row>
    <row r="280" spans="1:2" x14ac:dyDescent="0.25">
      <c r="A280" s="99">
        <v>6131</v>
      </c>
      <c r="B280" s="100">
        <v>3500000</v>
      </c>
    </row>
    <row r="281" spans="1:2" ht="24.75" x14ac:dyDescent="0.25">
      <c r="A281" s="99" t="s">
        <v>134</v>
      </c>
      <c r="B281" s="100">
        <v>3500000</v>
      </c>
    </row>
    <row r="282" spans="1:2" x14ac:dyDescent="0.25">
      <c r="A282" s="99">
        <v>6151</v>
      </c>
      <c r="B282" s="100">
        <v>21500000</v>
      </c>
    </row>
    <row r="283" spans="1:2" x14ac:dyDescent="0.25">
      <c r="A283" s="99" t="s">
        <v>135</v>
      </c>
      <c r="B283" s="100">
        <v>21500000</v>
      </c>
    </row>
    <row r="284" spans="1:2" x14ac:dyDescent="0.25">
      <c r="A284" s="99" t="s">
        <v>105</v>
      </c>
      <c r="B284" s="100">
        <v>232133238.06</v>
      </c>
    </row>
    <row r="285" spans="1:2" x14ac:dyDescent="0.25">
      <c r="A285" s="99" t="s">
        <v>87</v>
      </c>
      <c r="B285" s="100">
        <v>232133238.06</v>
      </c>
    </row>
    <row r="286" spans="1:2" x14ac:dyDescent="0.25">
      <c r="A286" s="99">
        <v>2161</v>
      </c>
      <c r="B286" s="100">
        <v>175000</v>
      </c>
    </row>
    <row r="287" spans="1:2" x14ac:dyDescent="0.25">
      <c r="A287" s="99" t="s">
        <v>202</v>
      </c>
      <c r="B287" s="100">
        <v>175000</v>
      </c>
    </row>
    <row r="288" spans="1:2" x14ac:dyDescent="0.25">
      <c r="A288" s="99">
        <v>2721</v>
      </c>
      <c r="B288" s="100">
        <v>180000</v>
      </c>
    </row>
    <row r="289" spans="1:2" x14ac:dyDescent="0.25">
      <c r="A289" s="99" t="s">
        <v>170</v>
      </c>
      <c r="B289" s="100">
        <v>180000</v>
      </c>
    </row>
    <row r="290" spans="1:2" x14ac:dyDescent="0.25">
      <c r="A290" s="99">
        <v>3581</v>
      </c>
      <c r="B290" s="100">
        <v>231778238.06</v>
      </c>
    </row>
    <row r="291" spans="1:2" x14ac:dyDescent="0.25">
      <c r="A291" s="99" t="s">
        <v>108</v>
      </c>
      <c r="B291" s="100">
        <v>231778238.06</v>
      </c>
    </row>
    <row r="292" spans="1:2" x14ac:dyDescent="0.25">
      <c r="A292" s="99" t="s">
        <v>138</v>
      </c>
      <c r="B292" s="100">
        <v>119023864</v>
      </c>
    </row>
    <row r="293" spans="1:2" x14ac:dyDescent="0.25">
      <c r="A293" s="99" t="s">
        <v>87</v>
      </c>
      <c r="B293" s="100">
        <v>119023864</v>
      </c>
    </row>
    <row r="294" spans="1:2" x14ac:dyDescent="0.25">
      <c r="A294" s="99">
        <v>2161</v>
      </c>
      <c r="B294" s="100">
        <v>0</v>
      </c>
    </row>
    <row r="295" spans="1:2" x14ac:dyDescent="0.25">
      <c r="A295" s="99" t="s">
        <v>202</v>
      </c>
      <c r="B295" s="100">
        <v>0</v>
      </c>
    </row>
    <row r="296" spans="1:2" x14ac:dyDescent="0.25">
      <c r="A296" s="99">
        <v>2461</v>
      </c>
      <c r="B296" s="100">
        <v>16058000</v>
      </c>
    </row>
    <row r="297" spans="1:2" x14ac:dyDescent="0.25">
      <c r="A297" s="99" t="s">
        <v>212</v>
      </c>
      <c r="B297" s="100">
        <v>16058000</v>
      </c>
    </row>
    <row r="298" spans="1:2" x14ac:dyDescent="0.25">
      <c r="A298" s="99">
        <v>2721</v>
      </c>
      <c r="B298" s="100">
        <v>96000</v>
      </c>
    </row>
    <row r="299" spans="1:2" x14ac:dyDescent="0.25">
      <c r="A299" s="99" t="s">
        <v>170</v>
      </c>
      <c r="B299" s="100">
        <v>96000</v>
      </c>
    </row>
    <row r="300" spans="1:2" x14ac:dyDescent="0.25">
      <c r="A300" s="99">
        <v>2911</v>
      </c>
      <c r="B300" s="100">
        <v>150000</v>
      </c>
    </row>
    <row r="301" spans="1:2" x14ac:dyDescent="0.25">
      <c r="A301" s="99" t="s">
        <v>171</v>
      </c>
      <c r="B301" s="100">
        <v>150000</v>
      </c>
    </row>
    <row r="302" spans="1:2" x14ac:dyDescent="0.25">
      <c r="A302" s="99">
        <v>3111</v>
      </c>
      <c r="B302" s="100">
        <v>102719864</v>
      </c>
    </row>
    <row r="303" spans="1:2" x14ac:dyDescent="0.25">
      <c r="A303" s="99" t="s">
        <v>141</v>
      </c>
      <c r="B303" s="100">
        <v>102719864</v>
      </c>
    </row>
    <row r="304" spans="1:2" x14ac:dyDescent="0.25">
      <c r="A304" s="99" t="s">
        <v>394</v>
      </c>
      <c r="B304" s="100">
        <v>52808318.74000001</v>
      </c>
    </row>
    <row r="305" spans="1:2" x14ac:dyDescent="0.25">
      <c r="A305" s="99" t="s">
        <v>87</v>
      </c>
      <c r="B305" s="100">
        <v>52808318.74000001</v>
      </c>
    </row>
    <row r="306" spans="1:2" x14ac:dyDescent="0.25">
      <c r="A306" s="99">
        <v>2161</v>
      </c>
      <c r="B306" s="100">
        <v>1249162.48</v>
      </c>
    </row>
    <row r="307" spans="1:2" x14ac:dyDescent="0.25">
      <c r="A307" s="99" t="s">
        <v>202</v>
      </c>
      <c r="B307" s="100">
        <v>1249162.48</v>
      </c>
    </row>
    <row r="308" spans="1:2" x14ac:dyDescent="0.25">
      <c r="A308" s="99">
        <v>2411</v>
      </c>
      <c r="B308" s="100">
        <v>236389.6</v>
      </c>
    </row>
    <row r="309" spans="1:2" x14ac:dyDescent="0.25">
      <c r="A309" s="99" t="s">
        <v>210</v>
      </c>
      <c r="B309" s="100">
        <v>236389.6</v>
      </c>
    </row>
    <row r="310" spans="1:2" x14ac:dyDescent="0.25">
      <c r="A310" s="99">
        <v>2421</v>
      </c>
      <c r="B310" s="100">
        <v>13194725.120000001</v>
      </c>
    </row>
    <row r="311" spans="1:2" x14ac:dyDescent="0.25">
      <c r="A311" s="99" t="s">
        <v>211</v>
      </c>
      <c r="B311" s="100">
        <v>13194725.120000001</v>
      </c>
    </row>
    <row r="312" spans="1:2" x14ac:dyDescent="0.25">
      <c r="A312" s="99">
        <v>2471</v>
      </c>
      <c r="B312" s="100">
        <v>553821.28</v>
      </c>
    </row>
    <row r="313" spans="1:2" x14ac:dyDescent="0.25">
      <c r="A313" s="99" t="s">
        <v>213</v>
      </c>
      <c r="B313" s="100">
        <v>553821.28</v>
      </c>
    </row>
    <row r="314" spans="1:2" x14ac:dyDescent="0.25">
      <c r="A314" s="99">
        <v>2491</v>
      </c>
      <c r="B314" s="100">
        <v>4638742.96</v>
      </c>
    </row>
    <row r="315" spans="1:2" x14ac:dyDescent="0.25">
      <c r="A315" s="99" t="s">
        <v>203</v>
      </c>
      <c r="B315" s="100">
        <v>4638742.96</v>
      </c>
    </row>
    <row r="316" spans="1:2" x14ac:dyDescent="0.25">
      <c r="A316" s="99">
        <v>2721</v>
      </c>
      <c r="B316" s="100">
        <v>301089.59999999998</v>
      </c>
    </row>
    <row r="317" spans="1:2" x14ac:dyDescent="0.25">
      <c r="A317" s="99" t="s">
        <v>170</v>
      </c>
      <c r="B317" s="100">
        <v>301089.59999999998</v>
      </c>
    </row>
    <row r="318" spans="1:2" x14ac:dyDescent="0.25">
      <c r="A318" s="99">
        <v>2911</v>
      </c>
      <c r="B318" s="100">
        <v>471658.49</v>
      </c>
    </row>
    <row r="319" spans="1:2" x14ac:dyDescent="0.25">
      <c r="A319" s="99" t="s">
        <v>171</v>
      </c>
      <c r="B319" s="100">
        <v>471658.49</v>
      </c>
    </row>
    <row r="320" spans="1:2" x14ac:dyDescent="0.25">
      <c r="A320" s="99">
        <v>2981</v>
      </c>
      <c r="B320" s="100">
        <v>138593.1</v>
      </c>
    </row>
    <row r="321" spans="1:2" x14ac:dyDescent="0.25">
      <c r="A321" s="99" t="s">
        <v>217</v>
      </c>
      <c r="B321" s="100">
        <v>138593.1</v>
      </c>
    </row>
    <row r="322" spans="1:2" x14ac:dyDescent="0.25">
      <c r="A322" s="99">
        <v>3261</v>
      </c>
      <c r="B322" s="100">
        <v>25072177.420000002</v>
      </c>
    </row>
    <row r="323" spans="1:2" x14ac:dyDescent="0.25">
      <c r="A323" s="99" t="s">
        <v>172</v>
      </c>
      <c r="B323" s="100">
        <v>25072177.420000002</v>
      </c>
    </row>
    <row r="324" spans="1:2" x14ac:dyDescent="0.25">
      <c r="A324" s="99">
        <v>3371</v>
      </c>
      <c r="B324" s="100">
        <v>6033929.3899999997</v>
      </c>
    </row>
    <row r="325" spans="1:2" x14ac:dyDescent="0.25">
      <c r="A325" s="99" t="s">
        <v>382</v>
      </c>
      <c r="B325" s="100">
        <v>6033929.3899999997</v>
      </c>
    </row>
    <row r="326" spans="1:2" x14ac:dyDescent="0.25">
      <c r="A326" s="99">
        <v>5611</v>
      </c>
      <c r="B326" s="100">
        <v>34442.420000000006</v>
      </c>
    </row>
    <row r="327" spans="1:2" x14ac:dyDescent="0.25">
      <c r="A327" s="99" t="s">
        <v>223</v>
      </c>
      <c r="B327" s="100">
        <v>34442.420000000006</v>
      </c>
    </row>
    <row r="328" spans="1:2" x14ac:dyDescent="0.25">
      <c r="A328" s="99">
        <v>5631</v>
      </c>
      <c r="B328" s="100">
        <v>0</v>
      </c>
    </row>
    <row r="329" spans="1:2" x14ac:dyDescent="0.25">
      <c r="A329" s="99" t="s">
        <v>397</v>
      </c>
      <c r="B329" s="100">
        <v>0</v>
      </c>
    </row>
    <row r="330" spans="1:2" x14ac:dyDescent="0.25">
      <c r="A330" s="99">
        <v>5671</v>
      </c>
      <c r="B330" s="100">
        <v>883586.88</v>
      </c>
    </row>
    <row r="331" spans="1:2" x14ac:dyDescent="0.25">
      <c r="A331" s="99" t="s">
        <v>185</v>
      </c>
      <c r="B331" s="100">
        <v>883586.88</v>
      </c>
    </row>
    <row r="332" spans="1:2" x14ac:dyDescent="0.25">
      <c r="A332" s="99" t="s">
        <v>256</v>
      </c>
      <c r="B332" s="100">
        <v>34021136</v>
      </c>
    </row>
    <row r="333" spans="1:2" x14ac:dyDescent="0.25">
      <c r="A333" s="99" t="s">
        <v>87</v>
      </c>
      <c r="B333" s="100">
        <v>34021136</v>
      </c>
    </row>
    <row r="334" spans="1:2" x14ac:dyDescent="0.25">
      <c r="A334" s="99">
        <v>2161</v>
      </c>
      <c r="B334" s="100">
        <v>350000</v>
      </c>
    </row>
    <row r="335" spans="1:2" x14ac:dyDescent="0.25">
      <c r="A335" s="99" t="s">
        <v>202</v>
      </c>
      <c r="B335" s="100">
        <v>350000</v>
      </c>
    </row>
    <row r="336" spans="1:2" x14ac:dyDescent="0.25">
      <c r="A336" s="99">
        <v>2421</v>
      </c>
      <c r="B336" s="100">
        <v>10000</v>
      </c>
    </row>
    <row r="337" spans="1:2" x14ac:dyDescent="0.25">
      <c r="A337" s="99" t="s">
        <v>211</v>
      </c>
      <c r="B337" s="100">
        <v>10000</v>
      </c>
    </row>
    <row r="338" spans="1:2" x14ac:dyDescent="0.25">
      <c r="A338" s="99">
        <v>2461</v>
      </c>
      <c r="B338" s="100">
        <v>100000</v>
      </c>
    </row>
    <row r="339" spans="1:2" x14ac:dyDescent="0.25">
      <c r="A339" s="99" t="s">
        <v>212</v>
      </c>
      <c r="B339" s="100">
        <v>100000</v>
      </c>
    </row>
    <row r="340" spans="1:2" x14ac:dyDescent="0.25">
      <c r="A340" s="99">
        <v>2481</v>
      </c>
      <c r="B340" s="100">
        <v>10000</v>
      </c>
    </row>
    <row r="341" spans="1:2" x14ac:dyDescent="0.25">
      <c r="A341" s="99" t="s">
        <v>259</v>
      </c>
      <c r="B341" s="100">
        <v>10000</v>
      </c>
    </row>
    <row r="342" spans="1:2" x14ac:dyDescent="0.25">
      <c r="A342" s="99">
        <v>2491</v>
      </c>
      <c r="B342" s="100">
        <v>100000</v>
      </c>
    </row>
    <row r="343" spans="1:2" x14ac:dyDescent="0.25">
      <c r="A343" s="99" t="s">
        <v>203</v>
      </c>
      <c r="B343" s="100">
        <v>100000</v>
      </c>
    </row>
    <row r="344" spans="1:2" x14ac:dyDescent="0.25">
      <c r="A344" s="99">
        <v>2521</v>
      </c>
      <c r="B344" s="100">
        <v>470880</v>
      </c>
    </row>
    <row r="345" spans="1:2" x14ac:dyDescent="0.25">
      <c r="A345" s="99" t="s">
        <v>187</v>
      </c>
      <c r="B345" s="100">
        <v>470880</v>
      </c>
    </row>
    <row r="346" spans="1:2" x14ac:dyDescent="0.25">
      <c r="A346" s="99">
        <v>2531</v>
      </c>
      <c r="B346" s="100">
        <v>5950000</v>
      </c>
    </row>
    <row r="347" spans="1:2" x14ac:dyDescent="0.25">
      <c r="A347" s="99" t="s">
        <v>233</v>
      </c>
      <c r="B347" s="100">
        <v>5950000</v>
      </c>
    </row>
    <row r="348" spans="1:2" x14ac:dyDescent="0.25">
      <c r="A348" s="99">
        <v>2541</v>
      </c>
      <c r="B348" s="100">
        <v>6500000</v>
      </c>
    </row>
    <row r="349" spans="1:2" x14ac:dyDescent="0.25">
      <c r="A349" s="99" t="s">
        <v>234</v>
      </c>
      <c r="B349" s="100">
        <v>6500000</v>
      </c>
    </row>
    <row r="350" spans="1:2" x14ac:dyDescent="0.25">
      <c r="A350" s="99">
        <v>2561</v>
      </c>
      <c r="B350" s="100">
        <v>6000</v>
      </c>
    </row>
    <row r="351" spans="1:2" x14ac:dyDescent="0.25">
      <c r="A351" s="99" t="s">
        <v>216</v>
      </c>
      <c r="B351" s="100">
        <v>6000</v>
      </c>
    </row>
    <row r="352" spans="1:2" x14ac:dyDescent="0.25">
      <c r="A352" s="99">
        <v>2711</v>
      </c>
      <c r="B352" s="100">
        <v>1187100</v>
      </c>
    </row>
    <row r="353" spans="1:2" x14ac:dyDescent="0.25">
      <c r="A353" s="99" t="s">
        <v>228</v>
      </c>
      <c r="B353" s="100">
        <v>1187100</v>
      </c>
    </row>
    <row r="354" spans="1:2" x14ac:dyDescent="0.25">
      <c r="A354" s="99">
        <v>2721</v>
      </c>
      <c r="B354" s="100">
        <v>292200</v>
      </c>
    </row>
    <row r="355" spans="1:2" x14ac:dyDescent="0.25">
      <c r="A355" s="99" t="s">
        <v>170</v>
      </c>
      <c r="B355" s="100">
        <v>292200</v>
      </c>
    </row>
    <row r="356" spans="1:2" x14ac:dyDescent="0.25">
      <c r="A356" s="99">
        <v>2911</v>
      </c>
      <c r="B356" s="100">
        <v>200000</v>
      </c>
    </row>
    <row r="357" spans="1:2" x14ac:dyDescent="0.25">
      <c r="A357" s="99" t="s">
        <v>171</v>
      </c>
      <c r="B357" s="100">
        <v>200000</v>
      </c>
    </row>
    <row r="358" spans="1:2" x14ac:dyDescent="0.25">
      <c r="A358" s="99">
        <v>3391</v>
      </c>
      <c r="B358" s="100">
        <v>12000000</v>
      </c>
    </row>
    <row r="359" spans="1:2" x14ac:dyDescent="0.25">
      <c r="A359" s="99" t="s">
        <v>194</v>
      </c>
      <c r="B359" s="100">
        <v>12000000</v>
      </c>
    </row>
    <row r="360" spans="1:2" x14ac:dyDescent="0.25">
      <c r="A360" s="99">
        <v>3541</v>
      </c>
      <c r="B360" s="100">
        <v>650000</v>
      </c>
    </row>
    <row r="361" spans="1:2" ht="24.75" x14ac:dyDescent="0.25">
      <c r="A361" s="99" t="s">
        <v>260</v>
      </c>
      <c r="B361" s="100">
        <v>650000</v>
      </c>
    </row>
    <row r="362" spans="1:2" x14ac:dyDescent="0.25">
      <c r="A362" s="99">
        <v>3561</v>
      </c>
      <c r="B362" s="100">
        <v>30000</v>
      </c>
    </row>
    <row r="363" spans="1:2" x14ac:dyDescent="0.25">
      <c r="A363" s="99" t="s">
        <v>261</v>
      </c>
      <c r="B363" s="100">
        <v>30000</v>
      </c>
    </row>
    <row r="364" spans="1:2" x14ac:dyDescent="0.25">
      <c r="A364" s="99">
        <v>3571</v>
      </c>
      <c r="B364" s="100">
        <v>0</v>
      </c>
    </row>
    <row r="365" spans="1:2" ht="24.75" x14ac:dyDescent="0.25">
      <c r="A365" s="99" t="s">
        <v>221</v>
      </c>
      <c r="B365" s="100">
        <v>0</v>
      </c>
    </row>
    <row r="366" spans="1:2" x14ac:dyDescent="0.25">
      <c r="A366" s="99">
        <v>3581</v>
      </c>
      <c r="B366" s="100">
        <v>1000000</v>
      </c>
    </row>
    <row r="367" spans="1:2" x14ac:dyDescent="0.25">
      <c r="A367" s="99" t="s">
        <v>108</v>
      </c>
      <c r="B367" s="100">
        <v>1000000</v>
      </c>
    </row>
    <row r="368" spans="1:2" x14ac:dyDescent="0.25">
      <c r="A368" s="99">
        <v>5111</v>
      </c>
      <c r="B368" s="100">
        <v>0</v>
      </c>
    </row>
    <row r="369" spans="1:2" x14ac:dyDescent="0.25">
      <c r="A369" s="99" t="s">
        <v>389</v>
      </c>
      <c r="B369" s="100">
        <v>0</v>
      </c>
    </row>
    <row r="370" spans="1:2" x14ac:dyDescent="0.25">
      <c r="A370" s="99">
        <v>5311</v>
      </c>
      <c r="B370" s="100">
        <v>3966039</v>
      </c>
    </row>
    <row r="371" spans="1:2" x14ac:dyDescent="0.25">
      <c r="A371" s="99" t="s">
        <v>183</v>
      </c>
      <c r="B371" s="100">
        <v>3966039</v>
      </c>
    </row>
    <row r="372" spans="1:2" x14ac:dyDescent="0.25">
      <c r="A372" s="99">
        <v>5321</v>
      </c>
      <c r="B372" s="100">
        <v>1005112</v>
      </c>
    </row>
    <row r="373" spans="1:2" x14ac:dyDescent="0.25">
      <c r="A373" s="99" t="s">
        <v>262</v>
      </c>
      <c r="B373" s="100">
        <v>1005112</v>
      </c>
    </row>
    <row r="374" spans="1:2" x14ac:dyDescent="0.25">
      <c r="A374" s="99">
        <v>5621</v>
      </c>
      <c r="B374" s="100">
        <v>40000</v>
      </c>
    </row>
    <row r="375" spans="1:2" x14ac:dyDescent="0.25">
      <c r="A375" s="99" t="s">
        <v>263</v>
      </c>
      <c r="B375" s="100">
        <v>40000</v>
      </c>
    </row>
    <row r="376" spans="1:2" x14ac:dyDescent="0.25">
      <c r="A376" s="99">
        <v>5641</v>
      </c>
      <c r="B376" s="100">
        <v>30000</v>
      </c>
    </row>
    <row r="377" spans="1:2" ht="24.75" x14ac:dyDescent="0.25">
      <c r="A377" s="99" t="s">
        <v>264</v>
      </c>
      <c r="B377" s="100">
        <v>30000</v>
      </c>
    </row>
    <row r="378" spans="1:2" x14ac:dyDescent="0.25">
      <c r="A378" s="99">
        <v>5661</v>
      </c>
      <c r="B378" s="100">
        <v>81805</v>
      </c>
    </row>
    <row r="379" spans="1:2" x14ac:dyDescent="0.25">
      <c r="A379" s="99" t="s">
        <v>265</v>
      </c>
      <c r="B379" s="100">
        <v>81805</v>
      </c>
    </row>
    <row r="380" spans="1:2" x14ac:dyDescent="0.25">
      <c r="A380" s="99">
        <v>5691</v>
      </c>
      <c r="B380" s="100">
        <v>42000</v>
      </c>
    </row>
    <row r="381" spans="1:2" x14ac:dyDescent="0.25">
      <c r="A381" s="99" t="s">
        <v>100</v>
      </c>
      <c r="B381" s="100">
        <v>42000</v>
      </c>
    </row>
    <row r="382" spans="1:2" x14ac:dyDescent="0.25">
      <c r="A382" s="99" t="s">
        <v>207</v>
      </c>
      <c r="B382" s="100">
        <v>703722311.57999992</v>
      </c>
    </row>
    <row r="383" spans="1:2" x14ac:dyDescent="0.25">
      <c r="A383" s="99" t="s">
        <v>206</v>
      </c>
      <c r="B383" s="100">
        <v>703722311.57999992</v>
      </c>
    </row>
    <row r="384" spans="1:2" x14ac:dyDescent="0.25">
      <c r="A384" s="99">
        <v>2411</v>
      </c>
      <c r="B384" s="100">
        <v>100000</v>
      </c>
    </row>
    <row r="385" spans="1:2" x14ac:dyDescent="0.25">
      <c r="A385" s="99" t="s">
        <v>210</v>
      </c>
      <c r="B385" s="100">
        <v>100000</v>
      </c>
    </row>
    <row r="386" spans="1:2" x14ac:dyDescent="0.25">
      <c r="A386" s="99">
        <v>2421</v>
      </c>
      <c r="B386" s="100">
        <v>750000</v>
      </c>
    </row>
    <row r="387" spans="1:2" x14ac:dyDescent="0.25">
      <c r="A387" s="99" t="s">
        <v>211</v>
      </c>
      <c r="B387" s="100">
        <v>750000</v>
      </c>
    </row>
    <row r="388" spans="1:2" x14ac:dyDescent="0.25">
      <c r="A388" s="99">
        <v>2461</v>
      </c>
      <c r="B388" s="100">
        <v>650000</v>
      </c>
    </row>
    <row r="389" spans="1:2" x14ac:dyDescent="0.25">
      <c r="A389" s="99" t="s">
        <v>212</v>
      </c>
      <c r="B389" s="100">
        <v>650000</v>
      </c>
    </row>
    <row r="390" spans="1:2" x14ac:dyDescent="0.25">
      <c r="A390" s="99">
        <v>2471</v>
      </c>
      <c r="B390" s="100">
        <v>2680000</v>
      </c>
    </row>
    <row r="391" spans="1:2" x14ac:dyDescent="0.25">
      <c r="A391" s="99" t="s">
        <v>213</v>
      </c>
      <c r="B391" s="100">
        <v>2680000</v>
      </c>
    </row>
    <row r="392" spans="1:2" x14ac:dyDescent="0.25">
      <c r="A392" s="99">
        <v>2491</v>
      </c>
      <c r="B392" s="100">
        <v>7000</v>
      </c>
    </row>
    <row r="393" spans="1:2" x14ac:dyDescent="0.25">
      <c r="A393" s="99" t="s">
        <v>203</v>
      </c>
      <c r="B393" s="100">
        <v>7000</v>
      </c>
    </row>
    <row r="394" spans="1:2" x14ac:dyDescent="0.25">
      <c r="A394" s="99">
        <v>2511</v>
      </c>
      <c r="B394" s="100">
        <v>4500000</v>
      </c>
    </row>
    <row r="395" spans="1:2" x14ac:dyDescent="0.25">
      <c r="A395" s="99" t="s">
        <v>214</v>
      </c>
      <c r="B395" s="100">
        <v>4500000</v>
      </c>
    </row>
    <row r="396" spans="1:2" x14ac:dyDescent="0.25">
      <c r="A396" s="99">
        <v>2551</v>
      </c>
      <c r="B396" s="100">
        <v>470000</v>
      </c>
    </row>
    <row r="397" spans="1:2" x14ac:dyDescent="0.25">
      <c r="A397" s="99" t="s">
        <v>215</v>
      </c>
      <c r="B397" s="100">
        <v>470000</v>
      </c>
    </row>
    <row r="398" spans="1:2" x14ac:dyDescent="0.25">
      <c r="A398" s="99">
        <v>2561</v>
      </c>
      <c r="B398" s="100">
        <v>2750000</v>
      </c>
    </row>
    <row r="399" spans="1:2" x14ac:dyDescent="0.25">
      <c r="A399" s="99" t="s">
        <v>216</v>
      </c>
      <c r="B399" s="100">
        <v>2750000</v>
      </c>
    </row>
    <row r="400" spans="1:2" x14ac:dyDescent="0.25">
      <c r="A400" s="99">
        <v>2721</v>
      </c>
      <c r="B400" s="100">
        <v>480000</v>
      </c>
    </row>
    <row r="401" spans="1:2" x14ac:dyDescent="0.25">
      <c r="A401" s="99" t="s">
        <v>170</v>
      </c>
      <c r="B401" s="100">
        <v>480000</v>
      </c>
    </row>
    <row r="402" spans="1:2" x14ac:dyDescent="0.25">
      <c r="A402" s="99">
        <v>2911</v>
      </c>
      <c r="B402" s="100">
        <v>5472017.1500000004</v>
      </c>
    </row>
    <row r="403" spans="1:2" x14ac:dyDescent="0.25">
      <c r="A403" s="99" t="s">
        <v>171</v>
      </c>
      <c r="B403" s="100">
        <v>5472017.1500000004</v>
      </c>
    </row>
    <row r="404" spans="1:2" x14ac:dyDescent="0.25">
      <c r="A404" s="99">
        <v>2981</v>
      </c>
      <c r="B404" s="100">
        <v>200000</v>
      </c>
    </row>
    <row r="405" spans="1:2" x14ac:dyDescent="0.25">
      <c r="A405" s="99" t="s">
        <v>217</v>
      </c>
      <c r="B405" s="100">
        <v>200000</v>
      </c>
    </row>
    <row r="406" spans="1:2" x14ac:dyDescent="0.25">
      <c r="A406" s="99">
        <v>3111</v>
      </c>
      <c r="B406" s="100">
        <v>224540000</v>
      </c>
    </row>
    <row r="407" spans="1:2" x14ac:dyDescent="0.25">
      <c r="A407" s="99" t="s">
        <v>141</v>
      </c>
      <c r="B407" s="100">
        <v>224540000</v>
      </c>
    </row>
    <row r="408" spans="1:2" x14ac:dyDescent="0.25">
      <c r="A408" s="99">
        <v>3261</v>
      </c>
      <c r="B408" s="100">
        <v>78500000</v>
      </c>
    </row>
    <row r="409" spans="1:2" x14ac:dyDescent="0.25">
      <c r="A409" s="99" t="s">
        <v>172</v>
      </c>
      <c r="B409" s="100">
        <v>78500000</v>
      </c>
    </row>
    <row r="410" spans="1:2" x14ac:dyDescent="0.25">
      <c r="A410" s="99">
        <v>3311</v>
      </c>
      <c r="B410" s="100">
        <v>3480000</v>
      </c>
    </row>
    <row r="411" spans="1:2" x14ac:dyDescent="0.25">
      <c r="A411" s="99" t="s">
        <v>218</v>
      </c>
      <c r="B411" s="100">
        <v>3480000</v>
      </c>
    </row>
    <row r="412" spans="1:2" x14ac:dyDescent="0.25">
      <c r="A412" s="99">
        <v>3321</v>
      </c>
      <c r="B412" s="100">
        <v>5400000</v>
      </c>
    </row>
    <row r="413" spans="1:2" x14ac:dyDescent="0.25">
      <c r="A413" s="99" t="s">
        <v>219</v>
      </c>
      <c r="B413" s="100">
        <v>5400000</v>
      </c>
    </row>
    <row r="414" spans="1:2" x14ac:dyDescent="0.25">
      <c r="A414" s="99">
        <v>3381</v>
      </c>
      <c r="B414" s="100">
        <v>42994257.600000001</v>
      </c>
    </row>
    <row r="415" spans="1:2" x14ac:dyDescent="0.25">
      <c r="A415" s="99" t="s">
        <v>220</v>
      </c>
      <c r="B415" s="100">
        <v>42994257.600000001</v>
      </c>
    </row>
    <row r="416" spans="1:2" x14ac:dyDescent="0.25">
      <c r="A416" s="99">
        <v>3391</v>
      </c>
      <c r="B416" s="100">
        <v>17801489.399999999</v>
      </c>
    </row>
    <row r="417" spans="1:2" x14ac:dyDescent="0.25">
      <c r="A417" s="99" t="s">
        <v>194</v>
      </c>
      <c r="B417" s="100">
        <v>17801489.399999999</v>
      </c>
    </row>
    <row r="418" spans="1:2" x14ac:dyDescent="0.25">
      <c r="A418" s="99">
        <v>3571</v>
      </c>
      <c r="B418" s="100">
        <v>303519047.43000001</v>
      </c>
    </row>
    <row r="419" spans="1:2" ht="24.75" x14ac:dyDescent="0.25">
      <c r="A419" s="99" t="s">
        <v>221</v>
      </c>
      <c r="B419" s="100">
        <v>303519047.43000001</v>
      </c>
    </row>
    <row r="420" spans="1:2" x14ac:dyDescent="0.25">
      <c r="A420" s="99">
        <v>3922</v>
      </c>
      <c r="B420" s="100">
        <v>9300000</v>
      </c>
    </row>
    <row r="421" spans="1:2" x14ac:dyDescent="0.25">
      <c r="A421" s="99" t="s">
        <v>222</v>
      </c>
      <c r="B421" s="100">
        <v>9300000</v>
      </c>
    </row>
    <row r="422" spans="1:2" x14ac:dyDescent="0.25">
      <c r="A422" s="99">
        <v>5611</v>
      </c>
      <c r="B422" s="100">
        <v>128500</v>
      </c>
    </row>
    <row r="423" spans="1:2" x14ac:dyDescent="0.25">
      <c r="A423" s="99" t="s">
        <v>223</v>
      </c>
      <c r="B423" s="100">
        <v>128500</v>
      </c>
    </row>
    <row r="424" spans="1:2" x14ac:dyDescent="0.25">
      <c r="A424" s="99" t="s">
        <v>269</v>
      </c>
      <c r="B424" s="100">
        <v>14778438.16</v>
      </c>
    </row>
    <row r="425" spans="1:2" x14ac:dyDescent="0.25">
      <c r="A425" s="99" t="s">
        <v>270</v>
      </c>
      <c r="B425" s="100">
        <v>14778438.16</v>
      </c>
    </row>
    <row r="426" spans="1:2" x14ac:dyDescent="0.25">
      <c r="A426" s="99" t="s">
        <v>190</v>
      </c>
      <c r="B426" s="100">
        <v>14778438.16</v>
      </c>
    </row>
    <row r="427" spans="1:2" x14ac:dyDescent="0.25">
      <c r="A427" s="99">
        <v>4211</v>
      </c>
      <c r="B427" s="100">
        <v>14778438.16</v>
      </c>
    </row>
    <row r="428" spans="1:2" ht="24.75" x14ac:dyDescent="0.25">
      <c r="A428" s="99" t="s">
        <v>273</v>
      </c>
      <c r="B428" s="100">
        <v>14778438.16</v>
      </c>
    </row>
    <row r="429" spans="1:2" x14ac:dyDescent="0.25">
      <c r="A429" s="99" t="s">
        <v>445</v>
      </c>
      <c r="B429" s="100">
        <v>6135546.4699999997</v>
      </c>
    </row>
    <row r="430" spans="1:2" x14ac:dyDescent="0.25">
      <c r="A430" s="99" t="s">
        <v>446</v>
      </c>
      <c r="B430" s="100">
        <v>6135546.4699999997</v>
      </c>
    </row>
    <row r="431" spans="1:2" x14ac:dyDescent="0.25">
      <c r="A431" s="99" t="s">
        <v>190</v>
      </c>
      <c r="B431" s="100">
        <v>6135546.4699999997</v>
      </c>
    </row>
    <row r="432" spans="1:2" x14ac:dyDescent="0.25">
      <c r="A432" s="99">
        <v>4211</v>
      </c>
      <c r="B432" s="100">
        <v>6135546.4699999997</v>
      </c>
    </row>
    <row r="433" spans="1:2" ht="24.75" x14ac:dyDescent="0.25">
      <c r="A433" s="99" t="s">
        <v>273</v>
      </c>
      <c r="B433" s="100">
        <v>6135546.4699999997</v>
      </c>
    </row>
    <row r="434" spans="1:2" x14ac:dyDescent="0.25">
      <c r="A434" s="99" t="s">
        <v>54</v>
      </c>
      <c r="B434" s="100">
        <v>1882116518.5600002</v>
      </c>
    </row>
    <row r="435" spans="1:2" x14ac:dyDescent="0.25">
      <c r="A435" s="99" t="s">
        <v>55</v>
      </c>
      <c r="B435" s="100">
        <v>279159041.31999999</v>
      </c>
    </row>
    <row r="436" spans="1:2" x14ac:dyDescent="0.25">
      <c r="A436" s="99" t="s">
        <v>40</v>
      </c>
      <c r="B436" s="100">
        <v>279159041.31999999</v>
      </c>
    </row>
    <row r="437" spans="1:2" x14ac:dyDescent="0.25">
      <c r="A437" s="99">
        <v>2111</v>
      </c>
      <c r="B437" s="100">
        <v>3463213.18</v>
      </c>
    </row>
    <row r="438" spans="1:2" x14ac:dyDescent="0.25">
      <c r="A438" s="99" t="s">
        <v>200</v>
      </c>
      <c r="B438" s="100">
        <v>3463213.18</v>
      </c>
    </row>
    <row r="439" spans="1:2" x14ac:dyDescent="0.25">
      <c r="A439" s="99">
        <v>2141</v>
      </c>
      <c r="B439" s="100">
        <v>31553.78</v>
      </c>
    </row>
    <row r="440" spans="1:2" ht="24.75" x14ac:dyDescent="0.25">
      <c r="A440" s="99" t="s">
        <v>237</v>
      </c>
      <c r="B440" s="100">
        <v>31553.78</v>
      </c>
    </row>
    <row r="441" spans="1:2" x14ac:dyDescent="0.25">
      <c r="A441" s="99">
        <v>2151</v>
      </c>
      <c r="B441" s="100">
        <v>420</v>
      </c>
    </row>
    <row r="442" spans="1:2" x14ac:dyDescent="0.25">
      <c r="A442" s="99" t="s">
        <v>380</v>
      </c>
      <c r="B442" s="100">
        <v>420</v>
      </c>
    </row>
    <row r="443" spans="1:2" x14ac:dyDescent="0.25">
      <c r="A443" s="99">
        <v>2161</v>
      </c>
      <c r="B443" s="100">
        <v>1828856.1</v>
      </c>
    </row>
    <row r="444" spans="1:2" x14ac:dyDescent="0.25">
      <c r="A444" s="99" t="s">
        <v>202</v>
      </c>
      <c r="B444" s="100">
        <v>1828856.1</v>
      </c>
    </row>
    <row r="445" spans="1:2" x14ac:dyDescent="0.25">
      <c r="A445" s="99">
        <v>2211</v>
      </c>
      <c r="B445" s="100">
        <v>342574</v>
      </c>
    </row>
    <row r="446" spans="1:2" x14ac:dyDescent="0.25">
      <c r="A446" s="99" t="s">
        <v>226</v>
      </c>
      <c r="B446" s="100">
        <v>342574</v>
      </c>
    </row>
    <row r="447" spans="1:2" x14ac:dyDescent="0.25">
      <c r="A447" s="99">
        <v>2411</v>
      </c>
      <c r="B447" s="100">
        <v>11449.82</v>
      </c>
    </row>
    <row r="448" spans="1:2" x14ac:dyDescent="0.25">
      <c r="A448" s="99" t="s">
        <v>210</v>
      </c>
      <c r="B448" s="100">
        <v>11449.82</v>
      </c>
    </row>
    <row r="449" spans="1:2" x14ac:dyDescent="0.25">
      <c r="A449" s="99">
        <v>2421</v>
      </c>
      <c r="B449" s="100">
        <v>20000</v>
      </c>
    </row>
    <row r="450" spans="1:2" x14ac:dyDescent="0.25">
      <c r="A450" s="99" t="s">
        <v>211</v>
      </c>
      <c r="B450" s="100">
        <v>20000</v>
      </c>
    </row>
    <row r="451" spans="1:2" x14ac:dyDescent="0.25">
      <c r="A451" s="99">
        <v>2441</v>
      </c>
      <c r="B451" s="100">
        <v>1287</v>
      </c>
    </row>
    <row r="452" spans="1:2" x14ac:dyDescent="0.25">
      <c r="A452" s="99" t="s">
        <v>350</v>
      </c>
      <c r="B452" s="100">
        <v>1287</v>
      </c>
    </row>
    <row r="453" spans="1:2" x14ac:dyDescent="0.25">
      <c r="A453" s="99">
        <v>2451</v>
      </c>
      <c r="B453" s="100">
        <v>47757.2</v>
      </c>
    </row>
    <row r="454" spans="1:2" x14ac:dyDescent="0.25">
      <c r="A454" s="99" t="s">
        <v>169</v>
      </c>
      <c r="B454" s="100">
        <v>47757.2</v>
      </c>
    </row>
    <row r="455" spans="1:2" x14ac:dyDescent="0.25">
      <c r="A455" s="99">
        <v>2461</v>
      </c>
      <c r="B455" s="100">
        <v>150000</v>
      </c>
    </row>
    <row r="456" spans="1:2" x14ac:dyDescent="0.25">
      <c r="A456" s="99" t="s">
        <v>212</v>
      </c>
      <c r="B456" s="100">
        <v>150000</v>
      </c>
    </row>
    <row r="457" spans="1:2" x14ac:dyDescent="0.25">
      <c r="A457" s="99">
        <v>2471</v>
      </c>
      <c r="B457" s="100">
        <v>45300</v>
      </c>
    </row>
    <row r="458" spans="1:2" x14ac:dyDescent="0.25">
      <c r="A458" s="99" t="s">
        <v>213</v>
      </c>
      <c r="B458" s="100">
        <v>45300</v>
      </c>
    </row>
    <row r="459" spans="1:2" x14ac:dyDescent="0.25">
      <c r="A459" s="99">
        <v>2491</v>
      </c>
      <c r="B459" s="100">
        <v>420000</v>
      </c>
    </row>
    <row r="460" spans="1:2" x14ac:dyDescent="0.25">
      <c r="A460" s="99" t="s">
        <v>203</v>
      </c>
      <c r="B460" s="100">
        <v>420000</v>
      </c>
    </row>
    <row r="461" spans="1:2" x14ac:dyDescent="0.25">
      <c r="A461" s="99">
        <v>2521</v>
      </c>
      <c r="B461" s="100">
        <v>123580</v>
      </c>
    </row>
    <row r="462" spans="1:2" x14ac:dyDescent="0.25">
      <c r="A462" s="99" t="s">
        <v>187</v>
      </c>
      <c r="B462" s="100">
        <v>123580</v>
      </c>
    </row>
    <row r="463" spans="1:2" x14ac:dyDescent="0.25">
      <c r="A463" s="99">
        <v>2561</v>
      </c>
      <c r="B463" s="100">
        <v>16200</v>
      </c>
    </row>
    <row r="464" spans="1:2" x14ac:dyDescent="0.25">
      <c r="A464" s="99" t="s">
        <v>216</v>
      </c>
      <c r="B464" s="100">
        <v>16200</v>
      </c>
    </row>
    <row r="465" spans="1:2" x14ac:dyDescent="0.25">
      <c r="A465" s="99">
        <v>2611</v>
      </c>
      <c r="B465" s="100">
        <v>47577000</v>
      </c>
    </row>
    <row r="466" spans="1:2" x14ac:dyDescent="0.25">
      <c r="A466" s="99" t="s">
        <v>125</v>
      </c>
      <c r="B466" s="100">
        <v>47577000</v>
      </c>
    </row>
    <row r="467" spans="1:2" x14ac:dyDescent="0.25">
      <c r="A467" s="99">
        <v>2711</v>
      </c>
      <c r="B467" s="100">
        <v>100000</v>
      </c>
    </row>
    <row r="468" spans="1:2" x14ac:dyDescent="0.25">
      <c r="A468" s="99" t="s">
        <v>228</v>
      </c>
      <c r="B468" s="100">
        <v>100000</v>
      </c>
    </row>
    <row r="469" spans="1:2" x14ac:dyDescent="0.25">
      <c r="A469" s="99">
        <v>2721</v>
      </c>
      <c r="B469" s="100">
        <v>195000</v>
      </c>
    </row>
    <row r="470" spans="1:2" x14ac:dyDescent="0.25">
      <c r="A470" s="99" t="s">
        <v>170</v>
      </c>
      <c r="B470" s="100">
        <v>195000</v>
      </c>
    </row>
    <row r="471" spans="1:2" x14ac:dyDescent="0.25">
      <c r="A471" s="99">
        <v>2911</v>
      </c>
      <c r="B471" s="100">
        <v>447560.86</v>
      </c>
    </row>
    <row r="472" spans="1:2" x14ac:dyDescent="0.25">
      <c r="A472" s="99" t="s">
        <v>171</v>
      </c>
      <c r="B472" s="100">
        <v>447560.86</v>
      </c>
    </row>
    <row r="473" spans="1:2" x14ac:dyDescent="0.25">
      <c r="A473" s="99">
        <v>2921</v>
      </c>
      <c r="B473" s="100">
        <v>45000</v>
      </c>
    </row>
    <row r="474" spans="1:2" x14ac:dyDescent="0.25">
      <c r="A474" s="99" t="s">
        <v>229</v>
      </c>
      <c r="B474" s="100">
        <v>45000</v>
      </c>
    </row>
    <row r="475" spans="1:2" x14ac:dyDescent="0.25">
      <c r="A475" s="99">
        <v>2941</v>
      </c>
      <c r="B475" s="100">
        <v>1050</v>
      </c>
    </row>
    <row r="476" spans="1:2" ht="24.75" x14ac:dyDescent="0.25">
      <c r="A476" s="99" t="s">
        <v>238</v>
      </c>
      <c r="B476" s="100">
        <v>1050</v>
      </c>
    </row>
    <row r="477" spans="1:2" x14ac:dyDescent="0.25">
      <c r="A477" s="99">
        <v>2961</v>
      </c>
      <c r="B477" s="100">
        <v>1437424.1</v>
      </c>
    </row>
    <row r="478" spans="1:2" x14ac:dyDescent="0.25">
      <c r="A478" s="99" t="s">
        <v>230</v>
      </c>
      <c r="B478" s="100">
        <v>1437424.1</v>
      </c>
    </row>
    <row r="479" spans="1:2" x14ac:dyDescent="0.25">
      <c r="A479" s="99">
        <v>2981</v>
      </c>
      <c r="B479" s="100">
        <v>711398.3</v>
      </c>
    </row>
    <row r="480" spans="1:2" x14ac:dyDescent="0.25">
      <c r="A480" s="99" t="s">
        <v>217</v>
      </c>
      <c r="B480" s="100">
        <v>711398.3</v>
      </c>
    </row>
    <row r="481" spans="1:2" x14ac:dyDescent="0.25">
      <c r="A481" s="99">
        <v>2991</v>
      </c>
      <c r="B481" s="100">
        <v>423400</v>
      </c>
    </row>
    <row r="482" spans="1:2" x14ac:dyDescent="0.25">
      <c r="A482" s="99" t="s">
        <v>239</v>
      </c>
      <c r="B482" s="100">
        <v>423400</v>
      </c>
    </row>
    <row r="483" spans="1:2" x14ac:dyDescent="0.25">
      <c r="A483" s="99">
        <v>3111</v>
      </c>
      <c r="B483" s="100">
        <v>5820000</v>
      </c>
    </row>
    <row r="484" spans="1:2" x14ac:dyDescent="0.25">
      <c r="A484" s="99" t="s">
        <v>141</v>
      </c>
      <c r="B484" s="100">
        <v>5820000</v>
      </c>
    </row>
    <row r="485" spans="1:2" x14ac:dyDescent="0.25">
      <c r="A485" s="99">
        <v>3141</v>
      </c>
      <c r="B485" s="100">
        <v>720000</v>
      </c>
    </row>
    <row r="486" spans="1:2" x14ac:dyDescent="0.25">
      <c r="A486" s="99" t="s">
        <v>240</v>
      </c>
      <c r="B486" s="100">
        <v>720000</v>
      </c>
    </row>
    <row r="487" spans="1:2" x14ac:dyDescent="0.25">
      <c r="A487" s="99">
        <v>3161</v>
      </c>
      <c r="B487" s="100">
        <v>2700000</v>
      </c>
    </row>
    <row r="488" spans="1:2" x14ac:dyDescent="0.25">
      <c r="A488" s="99" t="s">
        <v>241</v>
      </c>
      <c r="B488" s="100">
        <v>2700000</v>
      </c>
    </row>
    <row r="489" spans="1:2" x14ac:dyDescent="0.25">
      <c r="A489" s="99">
        <v>3181</v>
      </c>
      <c r="B489" s="100">
        <v>362</v>
      </c>
    </row>
    <row r="490" spans="1:2" x14ac:dyDescent="0.25">
      <c r="A490" s="99" t="s">
        <v>604</v>
      </c>
      <c r="B490" s="100">
        <v>362</v>
      </c>
    </row>
    <row r="491" spans="1:2" x14ac:dyDescent="0.25">
      <c r="A491" s="99">
        <v>3221</v>
      </c>
      <c r="B491" s="100">
        <v>1674000</v>
      </c>
    </row>
    <row r="492" spans="1:2" x14ac:dyDescent="0.25">
      <c r="A492" s="99" t="s">
        <v>381</v>
      </c>
      <c r="B492" s="100">
        <v>1674000</v>
      </c>
    </row>
    <row r="493" spans="1:2" x14ac:dyDescent="0.25">
      <c r="A493" s="99">
        <v>3231</v>
      </c>
      <c r="B493" s="100">
        <v>3000000</v>
      </c>
    </row>
    <row r="494" spans="1:2" x14ac:dyDescent="0.25">
      <c r="A494" s="99" t="s">
        <v>250</v>
      </c>
      <c r="B494" s="100">
        <v>3000000</v>
      </c>
    </row>
    <row r="495" spans="1:2" x14ac:dyDescent="0.25">
      <c r="A495" s="99">
        <v>3251</v>
      </c>
      <c r="B495" s="100">
        <v>120743674.19</v>
      </c>
    </row>
    <row r="496" spans="1:2" x14ac:dyDescent="0.25">
      <c r="A496" s="99" t="s">
        <v>91</v>
      </c>
      <c r="B496" s="100">
        <v>120743674.19</v>
      </c>
    </row>
    <row r="497" spans="1:2" x14ac:dyDescent="0.25">
      <c r="A497" s="99">
        <v>3291</v>
      </c>
      <c r="B497" s="100">
        <v>184000</v>
      </c>
    </row>
    <row r="498" spans="1:2" x14ac:dyDescent="0.25">
      <c r="A498" s="99" t="s">
        <v>174</v>
      </c>
      <c r="B498" s="100">
        <v>184000</v>
      </c>
    </row>
    <row r="499" spans="1:2" x14ac:dyDescent="0.25">
      <c r="A499" s="99">
        <v>3311</v>
      </c>
      <c r="B499" s="100">
        <v>247638</v>
      </c>
    </row>
    <row r="500" spans="1:2" x14ac:dyDescent="0.25">
      <c r="A500" s="99" t="s">
        <v>218</v>
      </c>
      <c r="B500" s="100">
        <v>247638</v>
      </c>
    </row>
    <row r="501" spans="1:2" x14ac:dyDescent="0.25">
      <c r="A501" s="99">
        <v>3321</v>
      </c>
      <c r="B501" s="100">
        <v>74538</v>
      </c>
    </row>
    <row r="502" spans="1:2" x14ac:dyDescent="0.25">
      <c r="A502" s="99" t="s">
        <v>219</v>
      </c>
      <c r="B502" s="100">
        <v>74538</v>
      </c>
    </row>
    <row r="503" spans="1:2" x14ac:dyDescent="0.25">
      <c r="A503" s="99">
        <v>3331</v>
      </c>
      <c r="B503" s="100">
        <v>100000</v>
      </c>
    </row>
    <row r="504" spans="1:2" ht="24.75" x14ac:dyDescent="0.25">
      <c r="A504" s="99" t="s">
        <v>251</v>
      </c>
      <c r="B504" s="100">
        <v>100000</v>
      </c>
    </row>
    <row r="505" spans="1:2" x14ac:dyDescent="0.25">
      <c r="A505" s="99">
        <v>3341</v>
      </c>
      <c r="B505" s="100">
        <v>735486</v>
      </c>
    </row>
    <row r="506" spans="1:2" x14ac:dyDescent="0.25">
      <c r="A506" s="99" t="s">
        <v>119</v>
      </c>
      <c r="B506" s="100">
        <v>735486</v>
      </c>
    </row>
    <row r="507" spans="1:2" x14ac:dyDescent="0.25">
      <c r="A507" s="99">
        <v>3371</v>
      </c>
      <c r="B507" s="100">
        <v>20000000</v>
      </c>
    </row>
    <row r="508" spans="1:2" x14ac:dyDescent="0.25">
      <c r="A508" s="99" t="s">
        <v>382</v>
      </c>
      <c r="B508" s="100">
        <v>20000000</v>
      </c>
    </row>
    <row r="509" spans="1:2" x14ac:dyDescent="0.25">
      <c r="A509" s="99">
        <v>3411</v>
      </c>
      <c r="B509" s="100">
        <v>2000</v>
      </c>
    </row>
    <row r="510" spans="1:2" x14ac:dyDescent="0.25">
      <c r="A510" s="99" t="s">
        <v>326</v>
      </c>
      <c r="B510" s="100">
        <v>2000</v>
      </c>
    </row>
    <row r="511" spans="1:2" x14ac:dyDescent="0.25">
      <c r="A511" s="99">
        <v>3441</v>
      </c>
      <c r="B511" s="100">
        <v>160000</v>
      </c>
    </row>
    <row r="512" spans="1:2" x14ac:dyDescent="0.25">
      <c r="A512" s="99" t="s">
        <v>383</v>
      </c>
      <c r="B512" s="100">
        <v>160000</v>
      </c>
    </row>
    <row r="513" spans="1:2" x14ac:dyDescent="0.25">
      <c r="A513" s="99">
        <v>3451</v>
      </c>
      <c r="B513" s="100">
        <v>6000000</v>
      </c>
    </row>
    <row r="514" spans="1:2" x14ac:dyDescent="0.25">
      <c r="A514" s="99" t="s">
        <v>384</v>
      </c>
      <c r="B514" s="100">
        <v>6000000</v>
      </c>
    </row>
    <row r="515" spans="1:2" x14ac:dyDescent="0.25">
      <c r="A515" s="99">
        <v>3481</v>
      </c>
      <c r="B515" s="100">
        <v>1180000</v>
      </c>
    </row>
    <row r="516" spans="1:2" x14ac:dyDescent="0.25">
      <c r="A516" s="99" t="s">
        <v>385</v>
      </c>
      <c r="B516" s="100">
        <v>1180000</v>
      </c>
    </row>
    <row r="517" spans="1:2" x14ac:dyDescent="0.25">
      <c r="A517" s="99">
        <v>3511</v>
      </c>
      <c r="B517" s="100">
        <v>685740</v>
      </c>
    </row>
    <row r="518" spans="1:2" x14ac:dyDescent="0.25">
      <c r="A518" s="99" t="s">
        <v>329</v>
      </c>
      <c r="B518" s="100">
        <v>685740</v>
      </c>
    </row>
    <row r="519" spans="1:2" x14ac:dyDescent="0.25">
      <c r="A519" s="99">
        <v>3521</v>
      </c>
      <c r="B519" s="100">
        <v>26000</v>
      </c>
    </row>
    <row r="520" spans="1:2" ht="24.75" x14ac:dyDescent="0.25">
      <c r="A520" s="99" t="s">
        <v>231</v>
      </c>
      <c r="B520" s="100">
        <v>26000</v>
      </c>
    </row>
    <row r="521" spans="1:2" x14ac:dyDescent="0.25">
      <c r="A521" s="99">
        <v>3551</v>
      </c>
      <c r="B521" s="100">
        <v>16759320.34</v>
      </c>
    </row>
    <row r="522" spans="1:2" x14ac:dyDescent="0.25">
      <c r="A522" s="99" t="s">
        <v>386</v>
      </c>
      <c r="B522" s="100">
        <v>16759320.34</v>
      </c>
    </row>
    <row r="523" spans="1:2" x14ac:dyDescent="0.25">
      <c r="A523" s="99">
        <v>3571</v>
      </c>
      <c r="B523" s="100">
        <v>20000000</v>
      </c>
    </row>
    <row r="524" spans="1:2" ht="24.75" x14ac:dyDescent="0.25">
      <c r="A524" s="99" t="s">
        <v>221</v>
      </c>
      <c r="B524" s="100">
        <v>20000000</v>
      </c>
    </row>
    <row r="525" spans="1:2" x14ac:dyDescent="0.25">
      <c r="A525" s="99">
        <v>3631</v>
      </c>
      <c r="B525" s="100">
        <v>4866666.55</v>
      </c>
    </row>
    <row r="526" spans="1:2" ht="24.75" x14ac:dyDescent="0.25">
      <c r="A526" s="99" t="s">
        <v>387</v>
      </c>
      <c r="B526" s="100">
        <v>4866666.55</v>
      </c>
    </row>
    <row r="527" spans="1:2" x14ac:dyDescent="0.25">
      <c r="A527" s="99">
        <v>3821</v>
      </c>
      <c r="B527" s="100">
        <v>639567.19999999995</v>
      </c>
    </row>
    <row r="528" spans="1:2" x14ac:dyDescent="0.25">
      <c r="A528" s="99" t="s">
        <v>175</v>
      </c>
      <c r="B528" s="100">
        <v>639567.19999999995</v>
      </c>
    </row>
    <row r="529" spans="1:2" x14ac:dyDescent="0.25">
      <c r="A529" s="99">
        <v>3911</v>
      </c>
      <c r="B529" s="100">
        <v>700000</v>
      </c>
    </row>
    <row r="530" spans="1:2" x14ac:dyDescent="0.25">
      <c r="A530" s="99" t="s">
        <v>388</v>
      </c>
      <c r="B530" s="100">
        <v>700000</v>
      </c>
    </row>
    <row r="531" spans="1:2" x14ac:dyDescent="0.25">
      <c r="A531" s="99">
        <v>3922</v>
      </c>
      <c r="B531" s="100">
        <v>1295238.06</v>
      </c>
    </row>
    <row r="532" spans="1:2" x14ac:dyDescent="0.25">
      <c r="A532" s="99" t="s">
        <v>222</v>
      </c>
      <c r="B532" s="100">
        <v>1295238.06</v>
      </c>
    </row>
    <row r="533" spans="1:2" x14ac:dyDescent="0.25">
      <c r="A533" s="99">
        <v>3941</v>
      </c>
      <c r="B533" s="100">
        <v>10000000</v>
      </c>
    </row>
    <row r="534" spans="1:2" x14ac:dyDescent="0.25">
      <c r="A534" s="99" t="s">
        <v>299</v>
      </c>
      <c r="B534" s="100">
        <v>10000000</v>
      </c>
    </row>
    <row r="535" spans="1:2" x14ac:dyDescent="0.25">
      <c r="A535" s="99">
        <v>3962</v>
      </c>
      <c r="B535" s="100">
        <v>100000</v>
      </c>
    </row>
    <row r="536" spans="1:2" x14ac:dyDescent="0.25">
      <c r="A536" s="99" t="s">
        <v>304</v>
      </c>
      <c r="B536" s="100">
        <v>100000</v>
      </c>
    </row>
    <row r="537" spans="1:2" x14ac:dyDescent="0.25">
      <c r="A537" s="99">
        <v>5111</v>
      </c>
      <c r="B537" s="100">
        <v>572793</v>
      </c>
    </row>
    <row r="538" spans="1:2" x14ac:dyDescent="0.25">
      <c r="A538" s="99" t="s">
        <v>389</v>
      </c>
      <c r="B538" s="100">
        <v>572793</v>
      </c>
    </row>
    <row r="539" spans="1:2" x14ac:dyDescent="0.25">
      <c r="A539" s="99">
        <v>5121</v>
      </c>
      <c r="B539" s="100">
        <v>228520</v>
      </c>
    </row>
    <row r="540" spans="1:2" x14ac:dyDescent="0.25">
      <c r="A540" s="99" t="s">
        <v>182</v>
      </c>
      <c r="B540" s="100">
        <v>228520</v>
      </c>
    </row>
    <row r="541" spans="1:2" x14ac:dyDescent="0.25">
      <c r="A541" s="99">
        <v>5191</v>
      </c>
      <c r="B541" s="100">
        <v>68041</v>
      </c>
    </row>
    <row r="542" spans="1:2" x14ac:dyDescent="0.25">
      <c r="A542" s="99" t="s">
        <v>246</v>
      </c>
      <c r="B542" s="100">
        <v>68041</v>
      </c>
    </row>
    <row r="543" spans="1:2" x14ac:dyDescent="0.25">
      <c r="A543" s="99">
        <v>5211</v>
      </c>
      <c r="B543" s="100">
        <v>150000</v>
      </c>
    </row>
    <row r="544" spans="1:2" x14ac:dyDescent="0.25">
      <c r="A544" s="99" t="s">
        <v>248</v>
      </c>
      <c r="B544" s="100">
        <v>150000</v>
      </c>
    </row>
    <row r="545" spans="1:2" x14ac:dyDescent="0.25">
      <c r="A545" s="99">
        <v>5411</v>
      </c>
      <c r="B545" s="100">
        <v>2150000</v>
      </c>
    </row>
    <row r="546" spans="1:2" x14ac:dyDescent="0.25">
      <c r="A546" s="99" t="s">
        <v>867</v>
      </c>
      <c r="B546" s="100">
        <v>2150000</v>
      </c>
    </row>
    <row r="547" spans="1:2" x14ac:dyDescent="0.25">
      <c r="A547" s="99">
        <v>5641</v>
      </c>
      <c r="B547" s="100">
        <v>133632.64000000001</v>
      </c>
    </row>
    <row r="548" spans="1:2" ht="24.75" x14ac:dyDescent="0.25">
      <c r="A548" s="99" t="s">
        <v>264</v>
      </c>
      <c r="B548" s="100">
        <v>133632.64000000001</v>
      </c>
    </row>
    <row r="549" spans="1:2" x14ac:dyDescent="0.25">
      <c r="A549" s="99">
        <v>5911</v>
      </c>
      <c r="B549" s="100">
        <v>1800</v>
      </c>
    </row>
    <row r="550" spans="1:2" x14ac:dyDescent="0.25">
      <c r="A550" s="99" t="s">
        <v>252</v>
      </c>
      <c r="B550" s="100">
        <v>1800</v>
      </c>
    </row>
    <row r="551" spans="1:2" x14ac:dyDescent="0.25">
      <c r="A551" s="99" t="s">
        <v>124</v>
      </c>
      <c r="B551" s="100">
        <v>48725635.25</v>
      </c>
    </row>
    <row r="552" spans="1:2" x14ac:dyDescent="0.25">
      <c r="A552" s="99" t="s">
        <v>40</v>
      </c>
      <c r="B552" s="100">
        <v>48725635.25</v>
      </c>
    </row>
    <row r="553" spans="1:2" x14ac:dyDescent="0.25">
      <c r="A553" s="99">
        <v>2611</v>
      </c>
      <c r="B553" s="100">
        <v>48725635.25</v>
      </c>
    </row>
    <row r="554" spans="1:2" x14ac:dyDescent="0.25">
      <c r="A554" s="99" t="s">
        <v>125</v>
      </c>
      <c r="B554" s="100">
        <v>48725635.25</v>
      </c>
    </row>
    <row r="555" spans="1:2" x14ac:dyDescent="0.25">
      <c r="A555" s="99" t="s">
        <v>235</v>
      </c>
      <c r="B555" s="100">
        <v>13169097.48</v>
      </c>
    </row>
    <row r="556" spans="1:2" x14ac:dyDescent="0.25">
      <c r="A556" s="99" t="s">
        <v>40</v>
      </c>
      <c r="B556" s="100">
        <v>13169097.48</v>
      </c>
    </row>
    <row r="557" spans="1:2" x14ac:dyDescent="0.25">
      <c r="A557" s="99">
        <v>2611</v>
      </c>
      <c r="B557" s="100">
        <v>13169097.48</v>
      </c>
    </row>
    <row r="558" spans="1:2" x14ac:dyDescent="0.25">
      <c r="A558" s="99" t="s">
        <v>125</v>
      </c>
      <c r="B558" s="100">
        <v>13169097.48</v>
      </c>
    </row>
    <row r="559" spans="1:2" x14ac:dyDescent="0.25">
      <c r="A559" s="99" t="s">
        <v>58</v>
      </c>
      <c r="B559" s="100">
        <v>1541062744.51</v>
      </c>
    </row>
    <row r="560" spans="1:2" x14ac:dyDescent="0.25">
      <c r="A560" s="99" t="s">
        <v>40</v>
      </c>
      <c r="B560" s="100">
        <v>1541062744.51</v>
      </c>
    </row>
    <row r="561" spans="1:2" x14ac:dyDescent="0.25">
      <c r="A561" s="99">
        <v>1111</v>
      </c>
      <c r="B561" s="100">
        <v>12975991.18</v>
      </c>
    </row>
    <row r="562" spans="1:2" x14ac:dyDescent="0.25">
      <c r="A562" s="99" t="s">
        <v>63</v>
      </c>
      <c r="B562" s="100">
        <v>12975991.18</v>
      </c>
    </row>
    <row r="563" spans="1:2" x14ac:dyDescent="0.25">
      <c r="A563" s="99">
        <v>1131</v>
      </c>
      <c r="B563" s="100">
        <v>763253356.46000004</v>
      </c>
    </row>
    <row r="564" spans="1:2" x14ac:dyDescent="0.25">
      <c r="A564" s="99" t="s">
        <v>77</v>
      </c>
      <c r="B564" s="100">
        <v>763253356.46000004</v>
      </c>
    </row>
    <row r="565" spans="1:2" x14ac:dyDescent="0.25">
      <c r="A565" s="99">
        <v>1211</v>
      </c>
      <c r="B565" s="100">
        <v>1200000</v>
      </c>
    </row>
    <row r="566" spans="1:2" x14ac:dyDescent="0.25">
      <c r="A566" s="99" t="s">
        <v>390</v>
      </c>
      <c r="B566" s="100">
        <v>1200000</v>
      </c>
    </row>
    <row r="567" spans="1:2" x14ac:dyDescent="0.25">
      <c r="A567" s="99">
        <v>1221</v>
      </c>
      <c r="B567" s="100">
        <v>137883363.11000001</v>
      </c>
    </row>
    <row r="568" spans="1:2" x14ac:dyDescent="0.25">
      <c r="A568" s="99" t="s">
        <v>59</v>
      </c>
      <c r="B568" s="100">
        <v>137883363.11000001</v>
      </c>
    </row>
    <row r="569" spans="1:2" x14ac:dyDescent="0.25">
      <c r="A569" s="99">
        <v>1231</v>
      </c>
      <c r="B569" s="100">
        <v>26400</v>
      </c>
    </row>
    <row r="570" spans="1:2" x14ac:dyDescent="0.25">
      <c r="A570" s="99" t="s">
        <v>391</v>
      </c>
      <c r="B570" s="100">
        <v>26400</v>
      </c>
    </row>
    <row r="571" spans="1:2" x14ac:dyDescent="0.25">
      <c r="A571" s="99">
        <v>1321</v>
      </c>
      <c r="B571" s="100">
        <v>15777803.049999999</v>
      </c>
    </row>
    <row r="572" spans="1:2" x14ac:dyDescent="0.25">
      <c r="A572" s="99" t="s">
        <v>64</v>
      </c>
      <c r="B572" s="100">
        <v>15777803.049999999</v>
      </c>
    </row>
    <row r="573" spans="1:2" x14ac:dyDescent="0.25">
      <c r="A573" s="99">
        <v>1322</v>
      </c>
      <c r="B573" s="100">
        <v>124778030.5</v>
      </c>
    </row>
    <row r="574" spans="1:2" x14ac:dyDescent="0.25">
      <c r="A574" s="99" t="s">
        <v>65</v>
      </c>
      <c r="B574" s="100">
        <v>124778030.5</v>
      </c>
    </row>
    <row r="575" spans="1:2" x14ac:dyDescent="0.25">
      <c r="A575" s="99">
        <v>1331</v>
      </c>
      <c r="B575" s="100">
        <v>700000</v>
      </c>
    </row>
    <row r="576" spans="1:2" x14ac:dyDescent="0.25">
      <c r="A576" s="99" t="s">
        <v>66</v>
      </c>
      <c r="B576" s="100">
        <v>700000</v>
      </c>
    </row>
    <row r="577" spans="1:2" x14ac:dyDescent="0.25">
      <c r="A577" s="99">
        <v>1341</v>
      </c>
      <c r="B577" s="100">
        <v>7500000</v>
      </c>
    </row>
    <row r="578" spans="1:2" x14ac:dyDescent="0.25">
      <c r="A578" s="99" t="s">
        <v>67</v>
      </c>
      <c r="B578" s="100">
        <v>7500000</v>
      </c>
    </row>
    <row r="579" spans="1:2" x14ac:dyDescent="0.25">
      <c r="A579" s="99">
        <v>1411</v>
      </c>
      <c r="B579" s="100">
        <v>53904109.179999992</v>
      </c>
    </row>
    <row r="580" spans="1:2" x14ac:dyDescent="0.25">
      <c r="A580" s="99" t="s">
        <v>68</v>
      </c>
      <c r="B580" s="100">
        <v>53904109.179999992</v>
      </c>
    </row>
    <row r="581" spans="1:2" x14ac:dyDescent="0.25">
      <c r="A581" s="99">
        <v>1421</v>
      </c>
      <c r="B581" s="100">
        <v>26952054.59</v>
      </c>
    </row>
    <row r="582" spans="1:2" x14ac:dyDescent="0.25">
      <c r="A582" s="99" t="s">
        <v>61</v>
      </c>
      <c r="B582" s="100">
        <v>26952054.59</v>
      </c>
    </row>
    <row r="583" spans="1:2" x14ac:dyDescent="0.25">
      <c r="A583" s="99">
        <v>1431</v>
      </c>
      <c r="B583" s="100">
        <v>17968036.390000001</v>
      </c>
    </row>
    <row r="584" spans="1:2" x14ac:dyDescent="0.25">
      <c r="A584" s="99" t="s">
        <v>69</v>
      </c>
      <c r="B584" s="100">
        <v>17968036.390000001</v>
      </c>
    </row>
    <row r="585" spans="1:2" x14ac:dyDescent="0.25">
      <c r="A585" s="99">
        <v>1432</v>
      </c>
      <c r="B585" s="100">
        <v>155220318.43000001</v>
      </c>
    </row>
    <row r="586" spans="1:2" x14ac:dyDescent="0.25">
      <c r="A586" s="99" t="s">
        <v>62</v>
      </c>
      <c r="B586" s="100">
        <v>155220318.43000001</v>
      </c>
    </row>
    <row r="587" spans="1:2" x14ac:dyDescent="0.25">
      <c r="A587" s="99">
        <v>1441</v>
      </c>
      <c r="B587" s="100">
        <v>13616211</v>
      </c>
    </row>
    <row r="588" spans="1:2" x14ac:dyDescent="0.25">
      <c r="A588" s="99" t="s">
        <v>392</v>
      </c>
      <c r="B588" s="100">
        <v>13616211</v>
      </c>
    </row>
    <row r="589" spans="1:2" x14ac:dyDescent="0.25">
      <c r="A589" s="99">
        <v>1521</v>
      </c>
      <c r="B589" s="100">
        <v>5373789</v>
      </c>
    </row>
    <row r="590" spans="1:2" x14ac:dyDescent="0.25">
      <c r="A590" s="99" t="s">
        <v>393</v>
      </c>
      <c r="B590" s="100">
        <v>5373789</v>
      </c>
    </row>
    <row r="591" spans="1:2" x14ac:dyDescent="0.25">
      <c r="A591" s="99">
        <v>1591</v>
      </c>
      <c r="B591" s="100">
        <v>114435771.11000001</v>
      </c>
    </row>
    <row r="592" spans="1:2" x14ac:dyDescent="0.25">
      <c r="A592" s="99" t="s">
        <v>70</v>
      </c>
      <c r="B592" s="100">
        <v>114435771.11000001</v>
      </c>
    </row>
    <row r="593" spans="1:2" x14ac:dyDescent="0.25">
      <c r="A593" s="99">
        <v>1711</v>
      </c>
      <c r="B593" s="100">
        <v>22000000</v>
      </c>
    </row>
    <row r="594" spans="1:2" x14ac:dyDescent="0.25">
      <c r="A594" s="99" t="s">
        <v>80</v>
      </c>
      <c r="B594" s="100">
        <v>22000000</v>
      </c>
    </row>
    <row r="595" spans="1:2" x14ac:dyDescent="0.25">
      <c r="A595" s="99">
        <v>3411</v>
      </c>
      <c r="B595" s="100">
        <v>67497510.510000005</v>
      </c>
    </row>
    <row r="596" spans="1:2" x14ac:dyDescent="0.25">
      <c r="A596" s="99" t="s">
        <v>326</v>
      </c>
      <c r="B596" s="100">
        <v>67497510.510000005</v>
      </c>
    </row>
    <row r="597" spans="1:2" x14ac:dyDescent="0.25">
      <c r="A597" s="99" t="s">
        <v>352</v>
      </c>
      <c r="B597" s="100">
        <v>97009961.13000001</v>
      </c>
    </row>
    <row r="598" spans="1:2" x14ac:dyDescent="0.25">
      <c r="A598" s="99" t="s">
        <v>353</v>
      </c>
      <c r="B598" s="100">
        <v>4882246</v>
      </c>
    </row>
    <row r="599" spans="1:2" x14ac:dyDescent="0.25">
      <c r="A599" s="99" t="s">
        <v>190</v>
      </c>
      <c r="B599" s="100">
        <v>4882246</v>
      </c>
    </row>
    <row r="600" spans="1:2" x14ac:dyDescent="0.25">
      <c r="A600" s="99">
        <v>4411</v>
      </c>
      <c r="B600" s="100">
        <v>2692246</v>
      </c>
    </row>
    <row r="601" spans="1:2" x14ac:dyDescent="0.25">
      <c r="A601" s="99" t="s">
        <v>195</v>
      </c>
      <c r="B601" s="100">
        <v>2692246</v>
      </c>
    </row>
    <row r="602" spans="1:2" x14ac:dyDescent="0.25">
      <c r="A602" s="99">
        <v>4451</v>
      </c>
      <c r="B602" s="100">
        <v>2190000</v>
      </c>
    </row>
    <row r="603" spans="1:2" x14ac:dyDescent="0.25">
      <c r="A603" s="99" t="s">
        <v>280</v>
      </c>
      <c r="B603" s="100">
        <v>2190000</v>
      </c>
    </row>
    <row r="604" spans="1:2" x14ac:dyDescent="0.25">
      <c r="A604" s="99" t="s">
        <v>362</v>
      </c>
      <c r="B604" s="100">
        <v>200000</v>
      </c>
    </row>
    <row r="605" spans="1:2" x14ac:dyDescent="0.25">
      <c r="A605" s="99" t="s">
        <v>276</v>
      </c>
      <c r="B605" s="100">
        <v>200000</v>
      </c>
    </row>
    <row r="606" spans="1:2" x14ac:dyDescent="0.25">
      <c r="A606" s="99">
        <v>2211</v>
      </c>
      <c r="B606" s="100">
        <v>200000</v>
      </c>
    </row>
    <row r="607" spans="1:2" x14ac:dyDescent="0.25">
      <c r="A607" s="99" t="s">
        <v>226</v>
      </c>
      <c r="B607" s="100">
        <v>200000</v>
      </c>
    </row>
    <row r="608" spans="1:2" x14ac:dyDescent="0.25">
      <c r="A608" s="99">
        <v>3291</v>
      </c>
      <c r="B608" s="100">
        <v>0</v>
      </c>
    </row>
    <row r="609" spans="1:2" x14ac:dyDescent="0.25">
      <c r="A609" s="99" t="s">
        <v>174</v>
      </c>
      <c r="B609" s="100">
        <v>0</v>
      </c>
    </row>
    <row r="610" spans="1:2" x14ac:dyDescent="0.25">
      <c r="A610" s="99">
        <v>3581</v>
      </c>
      <c r="B610" s="100">
        <v>0</v>
      </c>
    </row>
    <row r="611" spans="1:2" x14ac:dyDescent="0.25">
      <c r="A611" s="99" t="s">
        <v>108</v>
      </c>
      <c r="B611" s="100">
        <v>0</v>
      </c>
    </row>
    <row r="612" spans="1:2" x14ac:dyDescent="0.25">
      <c r="A612" s="99">
        <v>3821</v>
      </c>
      <c r="B612" s="100">
        <v>0</v>
      </c>
    </row>
    <row r="613" spans="1:2" x14ac:dyDescent="0.25">
      <c r="A613" s="99" t="s">
        <v>175</v>
      </c>
      <c r="B613" s="100">
        <v>0</v>
      </c>
    </row>
    <row r="614" spans="1:2" x14ac:dyDescent="0.25">
      <c r="A614" s="99" t="s">
        <v>373</v>
      </c>
      <c r="B614" s="100">
        <v>50919000</v>
      </c>
    </row>
    <row r="615" spans="1:2" x14ac:dyDescent="0.25">
      <c r="A615" s="99" t="s">
        <v>40</v>
      </c>
      <c r="B615" s="100">
        <v>50919000</v>
      </c>
    </row>
    <row r="616" spans="1:2" x14ac:dyDescent="0.25">
      <c r="A616" s="99">
        <v>3181</v>
      </c>
      <c r="B616" s="100">
        <v>5000</v>
      </c>
    </row>
    <row r="617" spans="1:2" x14ac:dyDescent="0.25">
      <c r="A617" s="99" t="s">
        <v>604</v>
      </c>
      <c r="B617" s="100">
        <v>5000</v>
      </c>
    </row>
    <row r="618" spans="1:2" x14ac:dyDescent="0.25">
      <c r="A618" s="99">
        <v>3391</v>
      </c>
      <c r="B618" s="100">
        <v>450000</v>
      </c>
    </row>
    <row r="619" spans="1:2" x14ac:dyDescent="0.25">
      <c r="A619" s="99" t="s">
        <v>194</v>
      </c>
      <c r="B619" s="100">
        <v>450000</v>
      </c>
    </row>
    <row r="620" spans="1:2" x14ac:dyDescent="0.25">
      <c r="A620" s="99">
        <v>3611</v>
      </c>
      <c r="B620" s="100">
        <v>36740000</v>
      </c>
    </row>
    <row r="621" spans="1:2" ht="24.75" x14ac:dyDescent="0.25">
      <c r="A621" s="99" t="s">
        <v>376</v>
      </c>
      <c r="B621" s="100">
        <v>36740000</v>
      </c>
    </row>
    <row r="622" spans="1:2" x14ac:dyDescent="0.25">
      <c r="A622" s="99">
        <v>3651</v>
      </c>
      <c r="B622" s="100">
        <v>4728216</v>
      </c>
    </row>
    <row r="623" spans="1:2" x14ac:dyDescent="0.25">
      <c r="A623" s="99" t="s">
        <v>378</v>
      </c>
      <c r="B623" s="100">
        <v>4728216</v>
      </c>
    </row>
    <row r="624" spans="1:2" x14ac:dyDescent="0.25">
      <c r="A624" s="99">
        <v>3661</v>
      </c>
      <c r="B624" s="100">
        <v>8995784</v>
      </c>
    </row>
    <row r="625" spans="1:2" x14ac:dyDescent="0.25">
      <c r="A625" s="99" t="s">
        <v>379</v>
      </c>
      <c r="B625" s="100">
        <v>8995784</v>
      </c>
    </row>
    <row r="626" spans="1:2" x14ac:dyDescent="0.25">
      <c r="A626" s="99" t="s">
        <v>369</v>
      </c>
      <c r="B626" s="100">
        <v>35093126.730000004</v>
      </c>
    </row>
    <row r="627" spans="1:2" x14ac:dyDescent="0.25">
      <c r="A627" s="99" t="s">
        <v>40</v>
      </c>
      <c r="B627" s="100">
        <v>35093126.730000004</v>
      </c>
    </row>
    <row r="628" spans="1:2" x14ac:dyDescent="0.25">
      <c r="A628" s="99">
        <v>2711</v>
      </c>
      <c r="B628" s="100">
        <v>2926756.09</v>
      </c>
    </row>
    <row r="629" spans="1:2" x14ac:dyDescent="0.25">
      <c r="A629" s="99" t="s">
        <v>228</v>
      </c>
      <c r="B629" s="100">
        <v>2926756.09</v>
      </c>
    </row>
    <row r="630" spans="1:2" x14ac:dyDescent="0.25">
      <c r="A630" s="99">
        <v>3361</v>
      </c>
      <c r="B630" s="100">
        <v>32140265</v>
      </c>
    </row>
    <row r="631" spans="1:2" x14ac:dyDescent="0.25">
      <c r="A631" s="99" t="s">
        <v>123</v>
      </c>
      <c r="B631" s="100">
        <v>32140265</v>
      </c>
    </row>
    <row r="632" spans="1:2" x14ac:dyDescent="0.25">
      <c r="A632" s="99">
        <v>3711</v>
      </c>
      <c r="B632" s="100">
        <v>14707.69</v>
      </c>
    </row>
    <row r="633" spans="1:2" x14ac:dyDescent="0.25">
      <c r="A633" s="99" t="s">
        <v>330</v>
      </c>
      <c r="B633" s="100">
        <v>14707.69</v>
      </c>
    </row>
    <row r="634" spans="1:2" x14ac:dyDescent="0.25">
      <c r="A634" s="99">
        <v>3751</v>
      </c>
      <c r="B634" s="100">
        <v>11397.95</v>
      </c>
    </row>
    <row r="635" spans="1:2" x14ac:dyDescent="0.25">
      <c r="A635" s="99" t="s">
        <v>372</v>
      </c>
      <c r="B635" s="100">
        <v>11397.95</v>
      </c>
    </row>
    <row r="636" spans="1:2" x14ac:dyDescent="0.25">
      <c r="A636" s="99" t="s">
        <v>407</v>
      </c>
      <c r="B636" s="100">
        <v>3100000</v>
      </c>
    </row>
    <row r="637" spans="1:2" x14ac:dyDescent="0.25">
      <c r="A637" s="99" t="s">
        <v>40</v>
      </c>
      <c r="B637" s="100">
        <v>3100000</v>
      </c>
    </row>
    <row r="638" spans="1:2" x14ac:dyDescent="0.25">
      <c r="A638" s="99">
        <v>2211</v>
      </c>
      <c r="B638" s="100">
        <v>100000</v>
      </c>
    </row>
    <row r="639" spans="1:2" x14ac:dyDescent="0.25">
      <c r="A639" s="99" t="s">
        <v>226</v>
      </c>
      <c r="B639" s="100">
        <v>100000</v>
      </c>
    </row>
    <row r="640" spans="1:2" x14ac:dyDescent="0.25">
      <c r="A640" s="99">
        <v>3391</v>
      </c>
      <c r="B640" s="100">
        <v>3000000</v>
      </c>
    </row>
    <row r="641" spans="1:2" x14ac:dyDescent="0.25">
      <c r="A641" s="99" t="s">
        <v>194</v>
      </c>
      <c r="B641" s="100">
        <v>3000000</v>
      </c>
    </row>
    <row r="642" spans="1:2" x14ac:dyDescent="0.25">
      <c r="A642" s="99">
        <v>5651</v>
      </c>
      <c r="B642" s="100">
        <v>0</v>
      </c>
    </row>
    <row r="643" spans="1:2" x14ac:dyDescent="0.25">
      <c r="A643" s="99" t="s">
        <v>204</v>
      </c>
      <c r="B643" s="100">
        <v>0</v>
      </c>
    </row>
    <row r="644" spans="1:2" x14ac:dyDescent="0.25">
      <c r="A644" s="99" t="s">
        <v>365</v>
      </c>
      <c r="B644" s="100">
        <v>2815588.4</v>
      </c>
    </row>
    <row r="645" spans="1:2" x14ac:dyDescent="0.25">
      <c r="A645" s="99" t="s">
        <v>276</v>
      </c>
      <c r="B645" s="100">
        <v>2815588.4</v>
      </c>
    </row>
    <row r="646" spans="1:2" x14ac:dyDescent="0.25">
      <c r="A646" s="99">
        <v>2211</v>
      </c>
      <c r="B646" s="100">
        <v>100000</v>
      </c>
    </row>
    <row r="647" spans="1:2" x14ac:dyDescent="0.25">
      <c r="A647" s="99" t="s">
        <v>226</v>
      </c>
      <c r="B647" s="100">
        <v>100000</v>
      </c>
    </row>
    <row r="648" spans="1:2" x14ac:dyDescent="0.25">
      <c r="A648" s="99">
        <v>3291</v>
      </c>
      <c r="B648" s="100">
        <v>500000</v>
      </c>
    </row>
    <row r="649" spans="1:2" x14ac:dyDescent="0.25">
      <c r="A649" s="99" t="s">
        <v>174</v>
      </c>
      <c r="B649" s="100">
        <v>500000</v>
      </c>
    </row>
    <row r="650" spans="1:2" x14ac:dyDescent="0.25">
      <c r="A650" s="99">
        <v>3581</v>
      </c>
      <c r="B650" s="100">
        <v>15000</v>
      </c>
    </row>
    <row r="651" spans="1:2" x14ac:dyDescent="0.25">
      <c r="A651" s="99" t="s">
        <v>108</v>
      </c>
      <c r="B651" s="100">
        <v>15000</v>
      </c>
    </row>
    <row r="652" spans="1:2" x14ac:dyDescent="0.25">
      <c r="A652" s="99">
        <v>3821</v>
      </c>
      <c r="B652" s="100">
        <v>2200588.4</v>
      </c>
    </row>
    <row r="653" spans="1:2" x14ac:dyDescent="0.25">
      <c r="A653" s="99" t="s">
        <v>175</v>
      </c>
      <c r="B653" s="100">
        <v>2200588.4</v>
      </c>
    </row>
    <row r="654" spans="1:2" x14ac:dyDescent="0.25">
      <c r="A654" s="99" t="s">
        <v>86</v>
      </c>
      <c r="B654" s="100">
        <v>117247099.3</v>
      </c>
    </row>
    <row r="655" spans="1:2" x14ac:dyDescent="0.25">
      <c r="A655" s="99" t="s">
        <v>224</v>
      </c>
      <c r="B655" s="100">
        <v>3139000</v>
      </c>
    </row>
    <row r="656" spans="1:2" x14ac:dyDescent="0.25">
      <c r="A656" s="99" t="s">
        <v>87</v>
      </c>
      <c r="B656" s="100">
        <v>3139000</v>
      </c>
    </row>
    <row r="657" spans="1:2" x14ac:dyDescent="0.25">
      <c r="A657" s="99">
        <v>2131</v>
      </c>
      <c r="B657" s="100">
        <v>2000000</v>
      </c>
    </row>
    <row r="658" spans="1:2" x14ac:dyDescent="0.25">
      <c r="A658" s="99" t="s">
        <v>225</v>
      </c>
      <c r="B658" s="100">
        <v>2000000</v>
      </c>
    </row>
    <row r="659" spans="1:2" x14ac:dyDescent="0.25">
      <c r="A659" s="99">
        <v>2211</v>
      </c>
      <c r="B659" s="100">
        <v>300000</v>
      </c>
    </row>
    <row r="660" spans="1:2" x14ac:dyDescent="0.25">
      <c r="A660" s="99" t="s">
        <v>226</v>
      </c>
      <c r="B660" s="100">
        <v>300000</v>
      </c>
    </row>
    <row r="661" spans="1:2" x14ac:dyDescent="0.25">
      <c r="A661" s="99">
        <v>2231</v>
      </c>
      <c r="B661" s="100">
        <v>5000</v>
      </c>
    </row>
    <row r="662" spans="1:2" x14ac:dyDescent="0.25">
      <c r="A662" s="99" t="s">
        <v>227</v>
      </c>
      <c r="B662" s="100">
        <v>5000</v>
      </c>
    </row>
    <row r="663" spans="1:2" x14ac:dyDescent="0.25">
      <c r="A663" s="99">
        <v>2461</v>
      </c>
      <c r="B663" s="100">
        <v>1000</v>
      </c>
    </row>
    <row r="664" spans="1:2" x14ac:dyDescent="0.25">
      <c r="A664" s="99" t="s">
        <v>212</v>
      </c>
      <c r="B664" s="100">
        <v>1000</v>
      </c>
    </row>
    <row r="665" spans="1:2" x14ac:dyDescent="0.25">
      <c r="A665" s="99">
        <v>2471</v>
      </c>
      <c r="B665" s="100">
        <v>2000</v>
      </c>
    </row>
    <row r="666" spans="1:2" x14ac:dyDescent="0.25">
      <c r="A666" s="99" t="s">
        <v>213</v>
      </c>
      <c r="B666" s="100">
        <v>2000</v>
      </c>
    </row>
    <row r="667" spans="1:2" x14ac:dyDescent="0.25">
      <c r="A667" s="99">
        <v>2711</v>
      </c>
      <c r="B667" s="100">
        <v>500000</v>
      </c>
    </row>
    <row r="668" spans="1:2" x14ac:dyDescent="0.25">
      <c r="A668" s="99" t="s">
        <v>228</v>
      </c>
      <c r="B668" s="100">
        <v>500000</v>
      </c>
    </row>
    <row r="669" spans="1:2" x14ac:dyDescent="0.25">
      <c r="A669" s="99">
        <v>2921</v>
      </c>
      <c r="B669" s="100">
        <v>1000</v>
      </c>
    </row>
    <row r="670" spans="1:2" x14ac:dyDescent="0.25">
      <c r="A670" s="99" t="s">
        <v>229</v>
      </c>
      <c r="B670" s="100">
        <v>1000</v>
      </c>
    </row>
    <row r="671" spans="1:2" x14ac:dyDescent="0.25">
      <c r="A671" s="99">
        <v>2961</v>
      </c>
      <c r="B671" s="100">
        <v>50000</v>
      </c>
    </row>
    <row r="672" spans="1:2" x14ac:dyDescent="0.25">
      <c r="A672" s="99" t="s">
        <v>230</v>
      </c>
      <c r="B672" s="100">
        <v>50000</v>
      </c>
    </row>
    <row r="673" spans="1:2" x14ac:dyDescent="0.25">
      <c r="A673" s="99">
        <v>3521</v>
      </c>
      <c r="B673" s="100">
        <v>40000</v>
      </c>
    </row>
    <row r="674" spans="1:2" ht="24.75" x14ac:dyDescent="0.25">
      <c r="A674" s="99" t="s">
        <v>231</v>
      </c>
      <c r="B674" s="100">
        <v>40000</v>
      </c>
    </row>
    <row r="675" spans="1:2" x14ac:dyDescent="0.25">
      <c r="A675" s="99">
        <v>3571</v>
      </c>
      <c r="B675" s="100">
        <v>40000</v>
      </c>
    </row>
    <row r="676" spans="1:2" ht="24.75" x14ac:dyDescent="0.25">
      <c r="A676" s="99" t="s">
        <v>221</v>
      </c>
      <c r="B676" s="100">
        <v>40000</v>
      </c>
    </row>
    <row r="677" spans="1:2" x14ac:dyDescent="0.25">
      <c r="A677" s="99">
        <v>3821</v>
      </c>
      <c r="B677" s="100">
        <v>200000</v>
      </c>
    </row>
    <row r="678" spans="1:2" x14ac:dyDescent="0.25">
      <c r="A678" s="99" t="s">
        <v>175</v>
      </c>
      <c r="B678" s="100">
        <v>200000</v>
      </c>
    </row>
    <row r="679" spans="1:2" x14ac:dyDescent="0.25">
      <c r="A679" s="99">
        <v>5151</v>
      </c>
      <c r="B679" s="100">
        <v>0</v>
      </c>
    </row>
    <row r="680" spans="1:2" x14ac:dyDescent="0.25">
      <c r="A680" s="99" t="s">
        <v>245</v>
      </c>
      <c r="B680" s="100">
        <v>0</v>
      </c>
    </row>
    <row r="681" spans="1:2" x14ac:dyDescent="0.25">
      <c r="A681" s="99" t="s">
        <v>314</v>
      </c>
      <c r="B681" s="100">
        <v>960000</v>
      </c>
    </row>
    <row r="682" spans="1:2" x14ac:dyDescent="0.25">
      <c r="A682" s="99" t="s">
        <v>190</v>
      </c>
      <c r="B682" s="100">
        <v>960000</v>
      </c>
    </row>
    <row r="683" spans="1:2" x14ac:dyDescent="0.25">
      <c r="A683" s="99">
        <v>4451</v>
      </c>
      <c r="B683" s="100">
        <v>960000</v>
      </c>
    </row>
    <row r="684" spans="1:2" x14ac:dyDescent="0.25">
      <c r="A684" s="99" t="s">
        <v>280</v>
      </c>
      <c r="B684" s="100">
        <v>960000</v>
      </c>
    </row>
    <row r="685" spans="1:2" x14ac:dyDescent="0.25">
      <c r="A685" s="99" t="s">
        <v>401</v>
      </c>
      <c r="B685" s="100">
        <v>74332695.099999994</v>
      </c>
    </row>
    <row r="686" spans="1:2" x14ac:dyDescent="0.25">
      <c r="A686" s="99" t="s">
        <v>190</v>
      </c>
      <c r="B686" s="100">
        <v>74332695.099999994</v>
      </c>
    </row>
    <row r="687" spans="1:2" x14ac:dyDescent="0.25">
      <c r="A687" s="99">
        <v>2111</v>
      </c>
      <c r="B687" s="100">
        <v>0</v>
      </c>
    </row>
    <row r="688" spans="1:2" x14ac:dyDescent="0.25">
      <c r="A688" s="99" t="s">
        <v>200</v>
      </c>
      <c r="B688" s="100">
        <v>0</v>
      </c>
    </row>
    <row r="689" spans="1:2" x14ac:dyDescent="0.25">
      <c r="A689" s="99">
        <v>3331</v>
      </c>
      <c r="B689" s="100">
        <v>340000</v>
      </c>
    </row>
    <row r="690" spans="1:2" ht="24.75" x14ac:dyDescent="0.25">
      <c r="A690" s="99" t="s">
        <v>251</v>
      </c>
      <c r="B690" s="100">
        <v>340000</v>
      </c>
    </row>
    <row r="691" spans="1:2" x14ac:dyDescent="0.25">
      <c r="A691" s="99">
        <v>3391</v>
      </c>
      <c r="B691" s="100">
        <v>2000000</v>
      </c>
    </row>
    <row r="692" spans="1:2" x14ac:dyDescent="0.25">
      <c r="A692" s="99" t="s">
        <v>194</v>
      </c>
      <c r="B692" s="100">
        <v>2000000</v>
      </c>
    </row>
    <row r="693" spans="1:2" x14ac:dyDescent="0.25">
      <c r="A693" s="99">
        <v>3411</v>
      </c>
      <c r="B693" s="100">
        <v>1200000</v>
      </c>
    </row>
    <row r="694" spans="1:2" x14ac:dyDescent="0.25">
      <c r="A694" s="99" t="s">
        <v>326</v>
      </c>
      <c r="B694" s="100">
        <v>1200000</v>
      </c>
    </row>
    <row r="695" spans="1:2" x14ac:dyDescent="0.25">
      <c r="A695" s="99">
        <v>3711</v>
      </c>
      <c r="B695" s="100">
        <v>3700</v>
      </c>
    </row>
    <row r="696" spans="1:2" x14ac:dyDescent="0.25">
      <c r="A696" s="99" t="s">
        <v>330</v>
      </c>
      <c r="B696" s="100">
        <v>3700</v>
      </c>
    </row>
    <row r="697" spans="1:2" x14ac:dyDescent="0.25">
      <c r="A697" s="99">
        <v>3751</v>
      </c>
      <c r="B697" s="100">
        <v>3300</v>
      </c>
    </row>
    <row r="698" spans="1:2" x14ac:dyDescent="0.25">
      <c r="A698" s="99" t="s">
        <v>372</v>
      </c>
      <c r="B698" s="100">
        <v>3300</v>
      </c>
    </row>
    <row r="699" spans="1:2" x14ac:dyDescent="0.25">
      <c r="A699" s="99">
        <v>3791</v>
      </c>
      <c r="B699" s="100">
        <v>8000</v>
      </c>
    </row>
    <row r="700" spans="1:2" x14ac:dyDescent="0.25">
      <c r="A700" s="99" t="s">
        <v>332</v>
      </c>
      <c r="B700" s="100">
        <v>8000</v>
      </c>
    </row>
    <row r="701" spans="1:2" x14ac:dyDescent="0.25">
      <c r="A701" s="99">
        <v>3821</v>
      </c>
      <c r="B701" s="100">
        <v>145000</v>
      </c>
    </row>
    <row r="702" spans="1:2" x14ac:dyDescent="0.25">
      <c r="A702" s="99" t="s">
        <v>175</v>
      </c>
      <c r="B702" s="100">
        <v>145000</v>
      </c>
    </row>
    <row r="703" spans="1:2" x14ac:dyDescent="0.25">
      <c r="A703" s="99">
        <v>3922</v>
      </c>
      <c r="B703" s="100">
        <v>1600000</v>
      </c>
    </row>
    <row r="704" spans="1:2" x14ac:dyDescent="0.25">
      <c r="A704" s="99" t="s">
        <v>222</v>
      </c>
      <c r="B704" s="100">
        <v>1600000</v>
      </c>
    </row>
    <row r="705" spans="1:2" x14ac:dyDescent="0.25">
      <c r="A705" s="99">
        <v>5151</v>
      </c>
      <c r="B705" s="100">
        <v>0</v>
      </c>
    </row>
    <row r="706" spans="1:2" x14ac:dyDescent="0.25">
      <c r="A706" s="99" t="s">
        <v>245</v>
      </c>
      <c r="B706" s="100">
        <v>0</v>
      </c>
    </row>
    <row r="707" spans="1:2" x14ac:dyDescent="0.25">
      <c r="A707" s="99">
        <v>5811</v>
      </c>
      <c r="B707" s="100">
        <v>69032695.099999994</v>
      </c>
    </row>
    <row r="708" spans="1:2" x14ac:dyDescent="0.25">
      <c r="A708" s="99" t="s">
        <v>338</v>
      </c>
      <c r="B708" s="100">
        <v>69032695.099999994</v>
      </c>
    </row>
    <row r="709" spans="1:2" x14ac:dyDescent="0.25">
      <c r="A709" s="99" t="s">
        <v>232</v>
      </c>
      <c r="B709" s="100">
        <v>4772000</v>
      </c>
    </row>
    <row r="710" spans="1:2" x14ac:dyDescent="0.25">
      <c r="A710" s="99" t="s">
        <v>87</v>
      </c>
      <c r="B710" s="100">
        <v>4772000</v>
      </c>
    </row>
    <row r="711" spans="1:2" x14ac:dyDescent="0.25">
      <c r="A711" s="99">
        <v>2531</v>
      </c>
      <c r="B711" s="100">
        <v>50000</v>
      </c>
    </row>
    <row r="712" spans="1:2" x14ac:dyDescent="0.25">
      <c r="A712" s="99" t="s">
        <v>233</v>
      </c>
      <c r="B712" s="100">
        <v>50000</v>
      </c>
    </row>
    <row r="713" spans="1:2" x14ac:dyDescent="0.25">
      <c r="A713" s="99">
        <v>2541</v>
      </c>
      <c r="B713" s="100">
        <v>52000</v>
      </c>
    </row>
    <row r="714" spans="1:2" x14ac:dyDescent="0.25">
      <c r="A714" s="99" t="s">
        <v>234</v>
      </c>
      <c r="B714" s="100">
        <v>52000</v>
      </c>
    </row>
    <row r="715" spans="1:2" x14ac:dyDescent="0.25">
      <c r="A715" s="99">
        <v>2721</v>
      </c>
      <c r="B715" s="100">
        <v>2500000</v>
      </c>
    </row>
    <row r="716" spans="1:2" x14ac:dyDescent="0.25">
      <c r="A716" s="99" t="s">
        <v>170</v>
      </c>
      <c r="B716" s="100">
        <v>2500000</v>
      </c>
    </row>
    <row r="717" spans="1:2" x14ac:dyDescent="0.25">
      <c r="A717" s="99">
        <v>2911</v>
      </c>
      <c r="B717" s="100">
        <v>70000</v>
      </c>
    </row>
    <row r="718" spans="1:2" x14ac:dyDescent="0.25">
      <c r="A718" s="99" t="s">
        <v>171</v>
      </c>
      <c r="B718" s="100">
        <v>70000</v>
      </c>
    </row>
    <row r="719" spans="1:2" x14ac:dyDescent="0.25">
      <c r="A719" s="99">
        <v>5651</v>
      </c>
      <c r="B719" s="100">
        <v>100000</v>
      </c>
    </row>
    <row r="720" spans="1:2" x14ac:dyDescent="0.25">
      <c r="A720" s="99" t="s">
        <v>204</v>
      </c>
      <c r="B720" s="100">
        <v>100000</v>
      </c>
    </row>
    <row r="721" spans="1:2" x14ac:dyDescent="0.25">
      <c r="A721" s="99">
        <v>5691</v>
      </c>
      <c r="B721" s="100">
        <v>2000000</v>
      </c>
    </row>
    <row r="722" spans="1:2" x14ac:dyDescent="0.25">
      <c r="A722" s="99" t="s">
        <v>100</v>
      </c>
      <c r="B722" s="100">
        <v>2000000</v>
      </c>
    </row>
    <row r="723" spans="1:2" x14ac:dyDescent="0.25">
      <c r="A723" s="99" t="s">
        <v>349</v>
      </c>
      <c r="B723" s="100">
        <v>4250000</v>
      </c>
    </row>
    <row r="724" spans="1:2" x14ac:dyDescent="0.25">
      <c r="A724" s="99" t="s">
        <v>190</v>
      </c>
      <c r="B724" s="100">
        <v>4250000</v>
      </c>
    </row>
    <row r="725" spans="1:2" x14ac:dyDescent="0.25">
      <c r="A725" s="99">
        <v>2171</v>
      </c>
      <c r="B725" s="100">
        <v>300000</v>
      </c>
    </row>
    <row r="726" spans="1:2" x14ac:dyDescent="0.25">
      <c r="A726" s="99" t="s">
        <v>295</v>
      </c>
      <c r="B726" s="100">
        <v>300000</v>
      </c>
    </row>
    <row r="727" spans="1:2" x14ac:dyDescent="0.25">
      <c r="A727" s="99">
        <v>2411</v>
      </c>
      <c r="B727" s="100">
        <v>150000</v>
      </c>
    </row>
    <row r="728" spans="1:2" x14ac:dyDescent="0.25">
      <c r="A728" s="99" t="s">
        <v>210</v>
      </c>
      <c r="B728" s="100">
        <v>150000</v>
      </c>
    </row>
    <row r="729" spans="1:2" x14ac:dyDescent="0.25">
      <c r="A729" s="99">
        <v>2421</v>
      </c>
      <c r="B729" s="100">
        <v>100000</v>
      </c>
    </row>
    <row r="730" spans="1:2" x14ac:dyDescent="0.25">
      <c r="A730" s="99" t="s">
        <v>211</v>
      </c>
      <c r="B730" s="100">
        <v>100000</v>
      </c>
    </row>
    <row r="731" spans="1:2" x14ac:dyDescent="0.25">
      <c r="A731" s="99">
        <v>2441</v>
      </c>
      <c r="B731" s="100">
        <v>100000</v>
      </c>
    </row>
    <row r="732" spans="1:2" x14ac:dyDescent="0.25">
      <c r="A732" s="99" t="s">
        <v>350</v>
      </c>
      <c r="B732" s="100">
        <v>100000</v>
      </c>
    </row>
    <row r="733" spans="1:2" x14ac:dyDescent="0.25">
      <c r="A733" s="99">
        <v>2471</v>
      </c>
      <c r="B733" s="100">
        <v>150000</v>
      </c>
    </row>
    <row r="734" spans="1:2" x14ac:dyDescent="0.25">
      <c r="A734" s="99" t="s">
        <v>213</v>
      </c>
      <c r="B734" s="100">
        <v>150000</v>
      </c>
    </row>
    <row r="735" spans="1:2" x14ac:dyDescent="0.25">
      <c r="A735" s="99">
        <v>2491</v>
      </c>
      <c r="B735" s="100">
        <v>500000</v>
      </c>
    </row>
    <row r="736" spans="1:2" x14ac:dyDescent="0.25">
      <c r="A736" s="99" t="s">
        <v>203</v>
      </c>
      <c r="B736" s="100">
        <v>500000</v>
      </c>
    </row>
    <row r="737" spans="1:2" x14ac:dyDescent="0.25">
      <c r="A737" s="99">
        <v>2611</v>
      </c>
      <c r="B737" s="100">
        <v>50000</v>
      </c>
    </row>
    <row r="738" spans="1:2" x14ac:dyDescent="0.25">
      <c r="A738" s="99" t="s">
        <v>125</v>
      </c>
      <c r="B738" s="100">
        <v>50000</v>
      </c>
    </row>
    <row r="739" spans="1:2" x14ac:dyDescent="0.25">
      <c r="A739" s="99">
        <v>2721</v>
      </c>
      <c r="B739" s="100">
        <v>300000</v>
      </c>
    </row>
    <row r="740" spans="1:2" x14ac:dyDescent="0.25">
      <c r="A740" s="99" t="s">
        <v>170</v>
      </c>
      <c r="B740" s="100">
        <v>300000</v>
      </c>
    </row>
    <row r="741" spans="1:2" x14ac:dyDescent="0.25">
      <c r="A741" s="99">
        <v>3251</v>
      </c>
      <c r="B741" s="100">
        <v>0</v>
      </c>
    </row>
    <row r="742" spans="1:2" x14ac:dyDescent="0.25">
      <c r="A742" s="99" t="s">
        <v>91</v>
      </c>
      <c r="B742" s="100">
        <v>0</v>
      </c>
    </row>
    <row r="743" spans="1:2" x14ac:dyDescent="0.25">
      <c r="A743" s="99">
        <v>3391</v>
      </c>
      <c r="B743" s="100">
        <v>600000</v>
      </c>
    </row>
    <row r="744" spans="1:2" x14ac:dyDescent="0.25">
      <c r="A744" s="99" t="s">
        <v>194</v>
      </c>
      <c r="B744" s="100">
        <v>600000</v>
      </c>
    </row>
    <row r="745" spans="1:2" x14ac:dyDescent="0.25">
      <c r="A745" s="99">
        <v>3821</v>
      </c>
      <c r="B745" s="100">
        <v>2000000</v>
      </c>
    </row>
    <row r="746" spans="1:2" x14ac:dyDescent="0.25">
      <c r="A746" s="99" t="s">
        <v>175</v>
      </c>
      <c r="B746" s="100">
        <v>2000000</v>
      </c>
    </row>
    <row r="747" spans="1:2" x14ac:dyDescent="0.25">
      <c r="A747" s="99" t="s">
        <v>412</v>
      </c>
      <c r="B747" s="100">
        <v>1000000</v>
      </c>
    </row>
    <row r="748" spans="1:2" x14ac:dyDescent="0.25">
      <c r="A748" s="99" t="s">
        <v>190</v>
      </c>
      <c r="B748" s="100">
        <v>1000000</v>
      </c>
    </row>
    <row r="749" spans="1:2" x14ac:dyDescent="0.25">
      <c r="A749" s="99">
        <v>4481</v>
      </c>
      <c r="B749" s="100">
        <v>1000000</v>
      </c>
    </row>
    <row r="750" spans="1:2" x14ac:dyDescent="0.25">
      <c r="A750" s="99" t="s">
        <v>413</v>
      </c>
      <c r="B750" s="100">
        <v>1000000</v>
      </c>
    </row>
    <row r="751" spans="1:2" x14ac:dyDescent="0.25">
      <c r="A751" s="99" t="s">
        <v>191</v>
      </c>
      <c r="B751" s="100">
        <v>5000000</v>
      </c>
    </row>
    <row r="752" spans="1:2" x14ac:dyDescent="0.25">
      <c r="A752" s="99" t="s">
        <v>190</v>
      </c>
      <c r="B752" s="100">
        <v>5000000</v>
      </c>
    </row>
    <row r="753" spans="1:2" x14ac:dyDescent="0.25">
      <c r="A753" s="99">
        <v>3391</v>
      </c>
      <c r="B753" s="100">
        <v>500000</v>
      </c>
    </row>
    <row r="754" spans="1:2" x14ac:dyDescent="0.25">
      <c r="A754" s="99" t="s">
        <v>194</v>
      </c>
      <c r="B754" s="100">
        <v>500000</v>
      </c>
    </row>
    <row r="755" spans="1:2" x14ac:dyDescent="0.25">
      <c r="A755" s="99">
        <v>4411</v>
      </c>
      <c r="B755" s="100">
        <v>4500000</v>
      </c>
    </row>
    <row r="756" spans="1:2" x14ac:dyDescent="0.25">
      <c r="A756" s="99" t="s">
        <v>195</v>
      </c>
      <c r="B756" s="100">
        <v>4500000</v>
      </c>
    </row>
    <row r="757" spans="1:2" x14ac:dyDescent="0.25">
      <c r="A757" s="99" t="s">
        <v>198</v>
      </c>
      <c r="B757" s="100">
        <v>6084948.2000000002</v>
      </c>
    </row>
    <row r="758" spans="1:2" x14ac:dyDescent="0.25">
      <c r="A758" s="99" t="s">
        <v>190</v>
      </c>
      <c r="B758" s="100">
        <v>6084948.2000000002</v>
      </c>
    </row>
    <row r="759" spans="1:2" x14ac:dyDescent="0.25">
      <c r="A759" s="99">
        <v>2111</v>
      </c>
      <c r="B759" s="100">
        <v>27000</v>
      </c>
    </row>
    <row r="760" spans="1:2" x14ac:dyDescent="0.25">
      <c r="A760" s="99" t="s">
        <v>200</v>
      </c>
      <c r="B760" s="100">
        <v>27000</v>
      </c>
    </row>
    <row r="761" spans="1:2" x14ac:dyDescent="0.25">
      <c r="A761" s="99">
        <v>2121</v>
      </c>
      <c r="B761" s="100">
        <v>0</v>
      </c>
    </row>
    <row r="762" spans="1:2" x14ac:dyDescent="0.25">
      <c r="A762" s="99" t="s">
        <v>201</v>
      </c>
      <c r="B762" s="100">
        <v>0</v>
      </c>
    </row>
    <row r="763" spans="1:2" x14ac:dyDescent="0.25">
      <c r="A763" s="99">
        <v>2161</v>
      </c>
      <c r="B763" s="100">
        <v>50900</v>
      </c>
    </row>
    <row r="764" spans="1:2" x14ac:dyDescent="0.25">
      <c r="A764" s="99" t="s">
        <v>202</v>
      </c>
      <c r="B764" s="100">
        <v>50900</v>
      </c>
    </row>
    <row r="765" spans="1:2" x14ac:dyDescent="0.25">
      <c r="A765" s="99">
        <v>2491</v>
      </c>
      <c r="B765" s="100">
        <v>138448.20000000001</v>
      </c>
    </row>
    <row r="766" spans="1:2" x14ac:dyDescent="0.25">
      <c r="A766" s="99" t="s">
        <v>203</v>
      </c>
      <c r="B766" s="100">
        <v>138448.20000000001</v>
      </c>
    </row>
    <row r="767" spans="1:2" x14ac:dyDescent="0.25">
      <c r="A767" s="99">
        <v>2721</v>
      </c>
      <c r="B767" s="100">
        <v>11000</v>
      </c>
    </row>
    <row r="768" spans="1:2" x14ac:dyDescent="0.25">
      <c r="A768" s="99" t="s">
        <v>170</v>
      </c>
      <c r="B768" s="100">
        <v>11000</v>
      </c>
    </row>
    <row r="769" spans="1:2" x14ac:dyDescent="0.25">
      <c r="A769" s="99">
        <v>2911</v>
      </c>
      <c r="B769" s="100">
        <v>27600</v>
      </c>
    </row>
    <row r="770" spans="1:2" x14ac:dyDescent="0.25">
      <c r="A770" s="99" t="s">
        <v>171</v>
      </c>
      <c r="B770" s="100">
        <v>27600</v>
      </c>
    </row>
    <row r="771" spans="1:2" x14ac:dyDescent="0.25">
      <c r="A771" s="99">
        <v>3391</v>
      </c>
      <c r="B771" s="100">
        <v>180000</v>
      </c>
    </row>
    <row r="772" spans="1:2" x14ac:dyDescent="0.25">
      <c r="A772" s="99" t="s">
        <v>194</v>
      </c>
      <c r="B772" s="100">
        <v>180000</v>
      </c>
    </row>
    <row r="773" spans="1:2" x14ac:dyDescent="0.25">
      <c r="A773" s="99">
        <v>4411</v>
      </c>
      <c r="B773" s="100">
        <v>5600000</v>
      </c>
    </row>
    <row r="774" spans="1:2" x14ac:dyDescent="0.25">
      <c r="A774" s="99" t="s">
        <v>195</v>
      </c>
      <c r="B774" s="100">
        <v>5600000</v>
      </c>
    </row>
    <row r="775" spans="1:2" x14ac:dyDescent="0.25">
      <c r="A775" s="99">
        <v>5111</v>
      </c>
      <c r="B775" s="100">
        <v>0</v>
      </c>
    </row>
    <row r="776" spans="1:2" x14ac:dyDescent="0.25">
      <c r="A776" s="99" t="s">
        <v>389</v>
      </c>
      <c r="B776" s="100">
        <v>0</v>
      </c>
    </row>
    <row r="777" spans="1:2" x14ac:dyDescent="0.25">
      <c r="A777" s="99">
        <v>5651</v>
      </c>
      <c r="B777" s="100">
        <v>10000</v>
      </c>
    </row>
    <row r="778" spans="1:2" x14ac:dyDescent="0.25">
      <c r="A778" s="99" t="s">
        <v>204</v>
      </c>
      <c r="B778" s="100">
        <v>10000</v>
      </c>
    </row>
    <row r="779" spans="1:2" x14ac:dyDescent="0.25">
      <c r="A779" s="99">
        <v>5671</v>
      </c>
      <c r="B779" s="100">
        <v>40000</v>
      </c>
    </row>
    <row r="780" spans="1:2" x14ac:dyDescent="0.25">
      <c r="A780" s="99" t="s">
        <v>185</v>
      </c>
      <c r="B780" s="100">
        <v>40000</v>
      </c>
    </row>
    <row r="781" spans="1:2" x14ac:dyDescent="0.25">
      <c r="A781" s="99" t="s">
        <v>345</v>
      </c>
      <c r="B781" s="100">
        <v>7505000</v>
      </c>
    </row>
    <row r="782" spans="1:2" x14ac:dyDescent="0.25">
      <c r="A782" s="99" t="s">
        <v>190</v>
      </c>
      <c r="B782" s="100">
        <v>7505000</v>
      </c>
    </row>
    <row r="783" spans="1:2" x14ac:dyDescent="0.25">
      <c r="A783" s="99">
        <v>2111</v>
      </c>
      <c r="B783" s="100">
        <v>50000</v>
      </c>
    </row>
    <row r="784" spans="1:2" x14ac:dyDescent="0.25">
      <c r="A784" s="99" t="s">
        <v>200</v>
      </c>
      <c r="B784" s="100">
        <v>50000</v>
      </c>
    </row>
    <row r="785" spans="1:2" x14ac:dyDescent="0.25">
      <c r="A785" s="99">
        <v>2121</v>
      </c>
      <c r="B785" s="100">
        <v>0</v>
      </c>
    </row>
    <row r="786" spans="1:2" x14ac:dyDescent="0.25">
      <c r="A786" s="99" t="s">
        <v>201</v>
      </c>
      <c r="B786" s="100">
        <v>0</v>
      </c>
    </row>
    <row r="787" spans="1:2" x14ac:dyDescent="0.25">
      <c r="A787" s="99">
        <v>2141</v>
      </c>
      <c r="B787" s="100">
        <v>0</v>
      </c>
    </row>
    <row r="788" spans="1:2" ht="24.75" x14ac:dyDescent="0.25">
      <c r="A788" s="99" t="s">
        <v>237</v>
      </c>
      <c r="B788" s="100">
        <v>0</v>
      </c>
    </row>
    <row r="789" spans="1:2" x14ac:dyDescent="0.25">
      <c r="A789" s="99">
        <v>2161</v>
      </c>
      <c r="B789" s="100">
        <v>31400</v>
      </c>
    </row>
    <row r="790" spans="1:2" x14ac:dyDescent="0.25">
      <c r="A790" s="99" t="s">
        <v>202</v>
      </c>
      <c r="B790" s="100">
        <v>31400</v>
      </c>
    </row>
    <row r="791" spans="1:2" x14ac:dyDescent="0.25">
      <c r="A791" s="99">
        <v>2491</v>
      </c>
      <c r="B791" s="100">
        <v>21000</v>
      </c>
    </row>
    <row r="792" spans="1:2" x14ac:dyDescent="0.25">
      <c r="A792" s="99" t="s">
        <v>203</v>
      </c>
      <c r="B792" s="100">
        <v>21000</v>
      </c>
    </row>
    <row r="793" spans="1:2" x14ac:dyDescent="0.25">
      <c r="A793" s="99">
        <v>2731</v>
      </c>
      <c r="B793" s="100">
        <v>24000</v>
      </c>
    </row>
    <row r="794" spans="1:2" x14ac:dyDescent="0.25">
      <c r="A794" s="99" t="s">
        <v>346</v>
      </c>
      <c r="B794" s="100">
        <v>24000</v>
      </c>
    </row>
    <row r="795" spans="1:2" x14ac:dyDescent="0.25">
      <c r="A795" s="99">
        <v>2911</v>
      </c>
      <c r="B795" s="100">
        <v>30300</v>
      </c>
    </row>
    <row r="796" spans="1:2" x14ac:dyDescent="0.25">
      <c r="A796" s="99" t="s">
        <v>171</v>
      </c>
      <c r="B796" s="100">
        <v>30300</v>
      </c>
    </row>
    <row r="797" spans="1:2" x14ac:dyDescent="0.25">
      <c r="A797" s="99">
        <v>2921</v>
      </c>
      <c r="B797" s="100">
        <v>0</v>
      </c>
    </row>
    <row r="798" spans="1:2" x14ac:dyDescent="0.25">
      <c r="A798" s="99" t="s">
        <v>229</v>
      </c>
      <c r="B798" s="100">
        <v>0</v>
      </c>
    </row>
    <row r="799" spans="1:2" x14ac:dyDescent="0.25">
      <c r="A799" s="99">
        <v>3381</v>
      </c>
      <c r="B799" s="100">
        <v>4116144</v>
      </c>
    </row>
    <row r="800" spans="1:2" x14ac:dyDescent="0.25">
      <c r="A800" s="99" t="s">
        <v>220</v>
      </c>
      <c r="B800" s="100">
        <v>4116144</v>
      </c>
    </row>
    <row r="801" spans="1:2" x14ac:dyDescent="0.25">
      <c r="A801" s="99">
        <v>3391</v>
      </c>
      <c r="B801" s="100">
        <v>1882356</v>
      </c>
    </row>
    <row r="802" spans="1:2" x14ac:dyDescent="0.25">
      <c r="A802" s="99" t="s">
        <v>194</v>
      </c>
      <c r="B802" s="100">
        <v>1882356</v>
      </c>
    </row>
    <row r="803" spans="1:2" x14ac:dyDescent="0.25">
      <c r="A803" s="99">
        <v>3821</v>
      </c>
      <c r="B803" s="100">
        <v>1246800</v>
      </c>
    </row>
    <row r="804" spans="1:2" x14ac:dyDescent="0.25">
      <c r="A804" s="99" t="s">
        <v>175</v>
      </c>
      <c r="B804" s="100">
        <v>1246800</v>
      </c>
    </row>
    <row r="805" spans="1:2" x14ac:dyDescent="0.25">
      <c r="A805" s="99">
        <v>5191</v>
      </c>
      <c r="B805" s="100">
        <v>25000</v>
      </c>
    </row>
    <row r="806" spans="1:2" x14ac:dyDescent="0.25">
      <c r="A806" s="99" t="s">
        <v>246</v>
      </c>
      <c r="B806" s="100">
        <v>25000</v>
      </c>
    </row>
    <row r="807" spans="1:2" x14ac:dyDescent="0.25">
      <c r="A807" s="99">
        <v>5231</v>
      </c>
      <c r="B807" s="100">
        <v>0</v>
      </c>
    </row>
    <row r="808" spans="1:2" x14ac:dyDescent="0.25">
      <c r="A808" s="99" t="s">
        <v>249</v>
      </c>
      <c r="B808" s="100">
        <v>0</v>
      </c>
    </row>
    <row r="809" spans="1:2" x14ac:dyDescent="0.25">
      <c r="A809" s="99">
        <v>5651</v>
      </c>
      <c r="B809" s="100">
        <v>0</v>
      </c>
    </row>
    <row r="810" spans="1:2" x14ac:dyDescent="0.25">
      <c r="A810" s="99" t="s">
        <v>204</v>
      </c>
      <c r="B810" s="100">
        <v>0</v>
      </c>
    </row>
    <row r="811" spans="1:2" x14ac:dyDescent="0.25">
      <c r="A811" s="99">
        <v>5671</v>
      </c>
      <c r="B811" s="100">
        <v>78000</v>
      </c>
    </row>
    <row r="812" spans="1:2" x14ac:dyDescent="0.25">
      <c r="A812" s="99" t="s">
        <v>185</v>
      </c>
      <c r="B812" s="100">
        <v>78000</v>
      </c>
    </row>
    <row r="813" spans="1:2" x14ac:dyDescent="0.25">
      <c r="A813" s="99" t="s">
        <v>88</v>
      </c>
      <c r="B813" s="100">
        <v>9003456</v>
      </c>
    </row>
    <row r="814" spans="1:2" x14ac:dyDescent="0.25">
      <c r="A814" s="99" t="s">
        <v>87</v>
      </c>
      <c r="B814" s="100">
        <v>9003456</v>
      </c>
    </row>
    <row r="815" spans="1:2" x14ac:dyDescent="0.25">
      <c r="A815" s="99">
        <v>3251</v>
      </c>
      <c r="B815" s="100">
        <v>9003456</v>
      </c>
    </row>
    <row r="816" spans="1:2" x14ac:dyDescent="0.25">
      <c r="A816" s="99" t="s">
        <v>91</v>
      </c>
      <c r="B816" s="100">
        <v>9003456</v>
      </c>
    </row>
    <row r="817" spans="1:2" x14ac:dyDescent="0.25">
      <c r="A817" s="99" t="s">
        <v>205</v>
      </c>
      <c r="B817" s="100">
        <v>1200000</v>
      </c>
    </row>
    <row r="818" spans="1:2" x14ac:dyDescent="0.25">
      <c r="A818" s="99" t="s">
        <v>190</v>
      </c>
      <c r="B818" s="100">
        <v>1200000</v>
      </c>
    </row>
    <row r="819" spans="1:2" x14ac:dyDescent="0.25">
      <c r="A819" s="99">
        <v>4411</v>
      </c>
      <c r="B819" s="100">
        <v>1200000</v>
      </c>
    </row>
    <row r="820" spans="1:2" x14ac:dyDescent="0.25">
      <c r="A820" s="99" t="s">
        <v>195</v>
      </c>
      <c r="B820" s="100">
        <v>1200000</v>
      </c>
    </row>
    <row r="821" spans="1:2" x14ac:dyDescent="0.25">
      <c r="A821" s="99" t="s">
        <v>310</v>
      </c>
      <c r="B821" s="100">
        <v>2585000</v>
      </c>
    </row>
    <row r="822" spans="1:2" x14ac:dyDescent="0.25">
      <c r="A822" s="99" t="s">
        <v>311</v>
      </c>
      <c r="B822" s="100">
        <v>2585000</v>
      </c>
    </row>
    <row r="823" spans="1:2" x14ac:dyDescent="0.25">
      <c r="A823" s="99" t="s">
        <v>190</v>
      </c>
      <c r="B823" s="100">
        <v>2585000</v>
      </c>
    </row>
    <row r="824" spans="1:2" x14ac:dyDescent="0.25">
      <c r="A824" s="99">
        <v>2211</v>
      </c>
      <c r="B824" s="100">
        <v>85000</v>
      </c>
    </row>
    <row r="825" spans="1:2" x14ac:dyDescent="0.25">
      <c r="A825" s="99" t="s">
        <v>226</v>
      </c>
      <c r="B825" s="100">
        <v>85000</v>
      </c>
    </row>
    <row r="826" spans="1:2" x14ac:dyDescent="0.25">
      <c r="A826" s="99">
        <v>2491</v>
      </c>
      <c r="B826" s="100">
        <v>75000</v>
      </c>
    </row>
    <row r="827" spans="1:2" x14ac:dyDescent="0.25">
      <c r="A827" s="99" t="s">
        <v>203</v>
      </c>
      <c r="B827" s="100">
        <v>75000</v>
      </c>
    </row>
    <row r="828" spans="1:2" x14ac:dyDescent="0.25">
      <c r="A828" s="99">
        <v>2721</v>
      </c>
      <c r="B828" s="100">
        <v>50000</v>
      </c>
    </row>
    <row r="829" spans="1:2" x14ac:dyDescent="0.25">
      <c r="A829" s="99" t="s">
        <v>170</v>
      </c>
      <c r="B829" s="100">
        <v>50000</v>
      </c>
    </row>
    <row r="830" spans="1:2" x14ac:dyDescent="0.25">
      <c r="A830" s="99">
        <v>3311</v>
      </c>
      <c r="B830" s="100">
        <v>2367000</v>
      </c>
    </row>
    <row r="831" spans="1:2" x14ac:dyDescent="0.25">
      <c r="A831" s="99" t="s">
        <v>218</v>
      </c>
      <c r="B831" s="100">
        <v>2367000</v>
      </c>
    </row>
    <row r="832" spans="1:2" x14ac:dyDescent="0.25">
      <c r="A832" s="99">
        <v>3521</v>
      </c>
      <c r="B832" s="100">
        <v>8000</v>
      </c>
    </row>
    <row r="833" spans="1:2" ht="24.75" x14ac:dyDescent="0.25">
      <c r="A833" s="99" t="s">
        <v>231</v>
      </c>
      <c r="B833" s="100">
        <v>8000</v>
      </c>
    </row>
    <row r="834" spans="1:2" x14ac:dyDescent="0.25">
      <c r="A834" s="99" t="s">
        <v>457</v>
      </c>
      <c r="B834" s="100">
        <v>68471532.379999995</v>
      </c>
    </row>
    <row r="835" spans="1:2" x14ac:dyDescent="0.25">
      <c r="A835" s="99" t="s">
        <v>458</v>
      </c>
      <c r="B835" s="100">
        <v>68471532.379999995</v>
      </c>
    </row>
    <row r="836" spans="1:2" x14ac:dyDescent="0.25">
      <c r="A836" s="99" t="s">
        <v>190</v>
      </c>
      <c r="B836" s="100">
        <v>68471532.379999995</v>
      </c>
    </row>
    <row r="837" spans="1:2" x14ac:dyDescent="0.25">
      <c r="A837" s="99">
        <v>4211</v>
      </c>
      <c r="B837" s="100">
        <v>68471532.379999995</v>
      </c>
    </row>
    <row r="838" spans="1:2" ht="24.75" x14ac:dyDescent="0.25">
      <c r="A838" s="99" t="s">
        <v>273</v>
      </c>
      <c r="B838" s="100">
        <v>68471532.379999995</v>
      </c>
    </row>
    <row r="839" spans="1:2" x14ac:dyDescent="0.25">
      <c r="A839" s="99" t="s">
        <v>39</v>
      </c>
      <c r="B839" s="100">
        <v>356642550.38999993</v>
      </c>
    </row>
    <row r="840" spans="1:2" x14ac:dyDescent="0.25">
      <c r="A840" s="99" t="s">
        <v>319</v>
      </c>
      <c r="B840" s="100">
        <v>253062344.41999996</v>
      </c>
    </row>
    <row r="841" spans="1:2" x14ac:dyDescent="0.25">
      <c r="A841" s="99" t="s">
        <v>40</v>
      </c>
      <c r="B841" s="100">
        <v>253062344.41999996</v>
      </c>
    </row>
    <row r="842" spans="1:2" x14ac:dyDescent="0.25">
      <c r="A842" s="99">
        <v>2111</v>
      </c>
      <c r="B842" s="100">
        <v>73914</v>
      </c>
    </row>
    <row r="843" spans="1:2" x14ac:dyDescent="0.25">
      <c r="A843" s="99" t="s">
        <v>200</v>
      </c>
      <c r="B843" s="100">
        <v>73914</v>
      </c>
    </row>
    <row r="844" spans="1:2" x14ac:dyDescent="0.25">
      <c r="A844" s="99">
        <v>2141</v>
      </c>
      <c r="B844" s="100">
        <v>251</v>
      </c>
    </row>
    <row r="845" spans="1:2" ht="24.75" x14ac:dyDescent="0.25">
      <c r="A845" s="99" t="s">
        <v>237</v>
      </c>
      <c r="B845" s="100">
        <v>251</v>
      </c>
    </row>
    <row r="846" spans="1:2" x14ac:dyDescent="0.25">
      <c r="A846" s="99">
        <v>2211</v>
      </c>
      <c r="B846" s="100">
        <v>40636</v>
      </c>
    </row>
    <row r="847" spans="1:2" x14ac:dyDescent="0.25">
      <c r="A847" s="99" t="s">
        <v>226</v>
      </c>
      <c r="B847" s="100">
        <v>40636</v>
      </c>
    </row>
    <row r="848" spans="1:2" x14ac:dyDescent="0.25">
      <c r="A848" s="99">
        <v>2531</v>
      </c>
      <c r="B848" s="100">
        <v>1485</v>
      </c>
    </row>
    <row r="849" spans="1:2" x14ac:dyDescent="0.25">
      <c r="A849" s="99" t="s">
        <v>233</v>
      </c>
      <c r="B849" s="100">
        <v>1485</v>
      </c>
    </row>
    <row r="850" spans="1:2" x14ac:dyDescent="0.25">
      <c r="A850" s="99">
        <v>2721</v>
      </c>
      <c r="B850" s="100">
        <v>2269</v>
      </c>
    </row>
    <row r="851" spans="1:2" x14ac:dyDescent="0.25">
      <c r="A851" s="99" t="s">
        <v>170</v>
      </c>
      <c r="B851" s="100">
        <v>2269</v>
      </c>
    </row>
    <row r="852" spans="1:2" x14ac:dyDescent="0.25">
      <c r="A852" s="99">
        <v>2911</v>
      </c>
      <c r="B852" s="100">
        <v>2042</v>
      </c>
    </row>
    <row r="853" spans="1:2" x14ac:dyDescent="0.25">
      <c r="A853" s="99" t="s">
        <v>171</v>
      </c>
      <c r="B853" s="100">
        <v>2042</v>
      </c>
    </row>
    <row r="854" spans="1:2" x14ac:dyDescent="0.25">
      <c r="A854" s="99">
        <v>2921</v>
      </c>
      <c r="B854" s="100">
        <v>953</v>
      </c>
    </row>
    <row r="855" spans="1:2" x14ac:dyDescent="0.25">
      <c r="A855" s="99" t="s">
        <v>229</v>
      </c>
      <c r="B855" s="100">
        <v>953</v>
      </c>
    </row>
    <row r="856" spans="1:2" x14ac:dyDescent="0.25">
      <c r="A856" s="99">
        <v>2931</v>
      </c>
      <c r="B856" s="100">
        <v>32622</v>
      </c>
    </row>
    <row r="857" spans="1:2" ht="24.75" x14ac:dyDescent="0.25">
      <c r="A857" s="99" t="s">
        <v>322</v>
      </c>
      <c r="B857" s="100">
        <v>32622</v>
      </c>
    </row>
    <row r="858" spans="1:2" x14ac:dyDescent="0.25">
      <c r="A858" s="99">
        <v>2941</v>
      </c>
      <c r="B858" s="100">
        <v>600</v>
      </c>
    </row>
    <row r="859" spans="1:2" ht="24.75" x14ac:dyDescent="0.25">
      <c r="A859" s="99" t="s">
        <v>238</v>
      </c>
      <c r="B859" s="100">
        <v>600</v>
      </c>
    </row>
    <row r="860" spans="1:2" x14ac:dyDescent="0.25">
      <c r="A860" s="99">
        <v>2961</v>
      </c>
      <c r="B860" s="100">
        <v>0</v>
      </c>
    </row>
    <row r="861" spans="1:2" x14ac:dyDescent="0.25">
      <c r="A861" s="99" t="s">
        <v>230</v>
      </c>
      <c r="B861" s="100">
        <v>0</v>
      </c>
    </row>
    <row r="862" spans="1:2" x14ac:dyDescent="0.25">
      <c r="A862" s="99">
        <v>3181</v>
      </c>
      <c r="B862" s="100">
        <v>18000</v>
      </c>
    </row>
    <row r="863" spans="1:2" x14ac:dyDescent="0.25">
      <c r="A863" s="99" t="s">
        <v>604</v>
      </c>
      <c r="B863" s="100">
        <v>18000</v>
      </c>
    </row>
    <row r="864" spans="1:2" x14ac:dyDescent="0.25">
      <c r="A864" s="99">
        <v>3211</v>
      </c>
      <c r="B864" s="100">
        <v>2928551.63</v>
      </c>
    </row>
    <row r="865" spans="1:2" x14ac:dyDescent="0.25">
      <c r="A865" s="99" t="s">
        <v>323</v>
      </c>
      <c r="B865" s="100">
        <v>2928551.63</v>
      </c>
    </row>
    <row r="866" spans="1:2" x14ac:dyDescent="0.25">
      <c r="A866" s="99">
        <v>3291</v>
      </c>
      <c r="B866" s="100">
        <v>140000</v>
      </c>
    </row>
    <row r="867" spans="1:2" x14ac:dyDescent="0.25">
      <c r="A867" s="99" t="s">
        <v>174</v>
      </c>
      <c r="B867" s="100">
        <v>140000</v>
      </c>
    </row>
    <row r="868" spans="1:2" x14ac:dyDescent="0.25">
      <c r="A868" s="99">
        <v>3311</v>
      </c>
      <c r="B868" s="100">
        <v>3325000</v>
      </c>
    </row>
    <row r="869" spans="1:2" x14ac:dyDescent="0.25">
      <c r="A869" s="99" t="s">
        <v>218</v>
      </c>
      <c r="B869" s="100">
        <v>3325000</v>
      </c>
    </row>
    <row r="870" spans="1:2" x14ac:dyDescent="0.25">
      <c r="A870" s="99">
        <v>3331</v>
      </c>
      <c r="B870" s="100">
        <v>2605268</v>
      </c>
    </row>
    <row r="871" spans="1:2" ht="24.75" x14ac:dyDescent="0.25">
      <c r="A871" s="99" t="s">
        <v>251</v>
      </c>
      <c r="B871" s="100">
        <v>2605268</v>
      </c>
    </row>
    <row r="872" spans="1:2" x14ac:dyDescent="0.25">
      <c r="A872" s="99">
        <v>3361</v>
      </c>
      <c r="B872" s="100">
        <v>7295341.7899999619</v>
      </c>
    </row>
    <row r="873" spans="1:2" x14ac:dyDescent="0.25">
      <c r="A873" s="99" t="s">
        <v>123</v>
      </c>
      <c r="B873" s="100">
        <v>7295341.7899999619</v>
      </c>
    </row>
    <row r="874" spans="1:2" x14ac:dyDescent="0.25">
      <c r="A874" s="99">
        <v>3411</v>
      </c>
      <c r="B874" s="100">
        <v>26500000</v>
      </c>
    </row>
    <row r="875" spans="1:2" x14ac:dyDescent="0.25">
      <c r="A875" s="99" t="s">
        <v>326</v>
      </c>
      <c r="B875" s="100">
        <v>26500000</v>
      </c>
    </row>
    <row r="876" spans="1:2" x14ac:dyDescent="0.25">
      <c r="A876" s="99">
        <v>3421</v>
      </c>
      <c r="B876" s="100">
        <v>79910000</v>
      </c>
    </row>
    <row r="877" spans="1:2" x14ac:dyDescent="0.25">
      <c r="A877" s="99" t="s">
        <v>327</v>
      </c>
      <c r="B877" s="100">
        <v>79910000</v>
      </c>
    </row>
    <row r="878" spans="1:2" x14ac:dyDescent="0.25">
      <c r="A878" s="99">
        <v>3431</v>
      </c>
      <c r="B878" s="100">
        <v>1850000</v>
      </c>
    </row>
    <row r="879" spans="1:2" x14ac:dyDescent="0.25">
      <c r="A879" s="99" t="s">
        <v>328</v>
      </c>
      <c r="B879" s="100">
        <v>1850000</v>
      </c>
    </row>
    <row r="880" spans="1:2" x14ac:dyDescent="0.25">
      <c r="A880" s="99">
        <v>3511</v>
      </c>
      <c r="B880" s="100">
        <v>21492500</v>
      </c>
    </row>
    <row r="881" spans="1:2" x14ac:dyDescent="0.25">
      <c r="A881" s="99" t="s">
        <v>329</v>
      </c>
      <c r="B881" s="100">
        <v>21492500</v>
      </c>
    </row>
    <row r="882" spans="1:2" x14ac:dyDescent="0.25">
      <c r="A882" s="99">
        <v>3711</v>
      </c>
      <c r="B882" s="100">
        <v>8960</v>
      </c>
    </row>
    <row r="883" spans="1:2" x14ac:dyDescent="0.25">
      <c r="A883" s="99" t="s">
        <v>330</v>
      </c>
      <c r="B883" s="100">
        <v>8960</v>
      </c>
    </row>
    <row r="884" spans="1:2" x14ac:dyDescent="0.25">
      <c r="A884" s="99">
        <v>3721</v>
      </c>
      <c r="B884" s="100">
        <v>2480</v>
      </c>
    </row>
    <row r="885" spans="1:2" x14ac:dyDescent="0.25">
      <c r="A885" s="99" t="s">
        <v>331</v>
      </c>
      <c r="B885" s="100">
        <v>2480</v>
      </c>
    </row>
    <row r="886" spans="1:2" x14ac:dyDescent="0.25">
      <c r="A886" s="99">
        <v>3791</v>
      </c>
      <c r="B886" s="100">
        <v>3500</v>
      </c>
    </row>
    <row r="887" spans="1:2" x14ac:dyDescent="0.25">
      <c r="A887" s="99" t="s">
        <v>332</v>
      </c>
      <c r="B887" s="100">
        <v>3500</v>
      </c>
    </row>
    <row r="888" spans="1:2" x14ac:dyDescent="0.25">
      <c r="A888" s="99">
        <v>3821</v>
      </c>
      <c r="B888" s="100">
        <v>1000000</v>
      </c>
    </row>
    <row r="889" spans="1:2" x14ac:dyDescent="0.25">
      <c r="A889" s="99" t="s">
        <v>175</v>
      </c>
      <c r="B889" s="100">
        <v>1000000</v>
      </c>
    </row>
    <row r="890" spans="1:2" x14ac:dyDescent="0.25">
      <c r="A890" s="99">
        <v>3961</v>
      </c>
      <c r="B890" s="100">
        <v>48000</v>
      </c>
    </row>
    <row r="891" spans="1:2" x14ac:dyDescent="0.25">
      <c r="A891" s="99" t="s">
        <v>333</v>
      </c>
      <c r="B891" s="100">
        <v>48000</v>
      </c>
    </row>
    <row r="892" spans="1:2" x14ac:dyDescent="0.25">
      <c r="A892" s="99">
        <v>5111</v>
      </c>
      <c r="B892" s="100">
        <v>204581</v>
      </c>
    </row>
    <row r="893" spans="1:2" x14ac:dyDescent="0.25">
      <c r="A893" s="99" t="s">
        <v>389</v>
      </c>
      <c r="B893" s="100">
        <v>204581</v>
      </c>
    </row>
    <row r="894" spans="1:2" x14ac:dyDescent="0.25">
      <c r="A894" s="99">
        <v>5151</v>
      </c>
      <c r="B894" s="100">
        <v>30000</v>
      </c>
    </row>
    <row r="895" spans="1:2" x14ac:dyDescent="0.25">
      <c r="A895" s="99" t="s">
        <v>245</v>
      </c>
      <c r="B895" s="100">
        <v>30000</v>
      </c>
    </row>
    <row r="896" spans="1:2" x14ac:dyDescent="0.25">
      <c r="A896" s="99">
        <v>6131</v>
      </c>
      <c r="B896" s="100">
        <v>0</v>
      </c>
    </row>
    <row r="897" spans="1:2" ht="24.75" x14ac:dyDescent="0.25">
      <c r="A897" s="99" t="s">
        <v>134</v>
      </c>
      <c r="B897" s="100">
        <v>0</v>
      </c>
    </row>
    <row r="898" spans="1:2" x14ac:dyDescent="0.25">
      <c r="A898" s="99">
        <v>6321</v>
      </c>
      <c r="B898" s="100">
        <v>105545390</v>
      </c>
    </row>
    <row r="899" spans="1:2" ht="24.75" x14ac:dyDescent="0.25">
      <c r="A899" s="99" t="s">
        <v>334</v>
      </c>
      <c r="B899" s="100">
        <v>105545390</v>
      </c>
    </row>
    <row r="900" spans="1:2" x14ac:dyDescent="0.25">
      <c r="A900" s="99" t="s">
        <v>41</v>
      </c>
      <c r="B900" s="100">
        <v>96051705.969999999</v>
      </c>
    </row>
    <row r="901" spans="1:2" x14ac:dyDescent="0.25">
      <c r="A901" s="99" t="s">
        <v>40</v>
      </c>
      <c r="B901" s="100">
        <v>96051705.969999999</v>
      </c>
    </row>
    <row r="902" spans="1:2" x14ac:dyDescent="0.25">
      <c r="A902" s="99">
        <v>3491</v>
      </c>
      <c r="B902" s="100">
        <v>0</v>
      </c>
    </row>
    <row r="903" spans="1:2" x14ac:dyDescent="0.25">
      <c r="A903" s="99" t="s">
        <v>337</v>
      </c>
      <c r="B903" s="100">
        <v>0</v>
      </c>
    </row>
    <row r="904" spans="1:2" x14ac:dyDescent="0.25">
      <c r="A904" s="99">
        <v>3921</v>
      </c>
      <c r="B904" s="100">
        <v>5604577.7599999998</v>
      </c>
    </row>
    <row r="905" spans="1:2" x14ac:dyDescent="0.25">
      <c r="A905" s="99" t="s">
        <v>45</v>
      </c>
      <c r="B905" s="100">
        <v>5604577.7599999998</v>
      </c>
    </row>
    <row r="906" spans="1:2" x14ac:dyDescent="0.25">
      <c r="A906" s="99">
        <v>3941</v>
      </c>
      <c r="B906" s="100">
        <v>1661937.89</v>
      </c>
    </row>
    <row r="907" spans="1:2" x14ac:dyDescent="0.25">
      <c r="A907" s="99" t="s">
        <v>299</v>
      </c>
      <c r="B907" s="100">
        <v>1661937.89</v>
      </c>
    </row>
    <row r="908" spans="1:2" x14ac:dyDescent="0.25">
      <c r="A908" s="99">
        <v>4211</v>
      </c>
      <c r="B908" s="100">
        <v>2200000</v>
      </c>
    </row>
    <row r="909" spans="1:2" ht="24.75" x14ac:dyDescent="0.25">
      <c r="A909" s="99" t="s">
        <v>273</v>
      </c>
      <c r="B909" s="100">
        <v>2200000</v>
      </c>
    </row>
    <row r="910" spans="1:2" x14ac:dyDescent="0.25">
      <c r="A910" s="99">
        <v>4251</v>
      </c>
      <c r="B910" s="100">
        <v>21158535.449999999</v>
      </c>
    </row>
    <row r="911" spans="1:2" x14ac:dyDescent="0.25">
      <c r="A911" s="99" t="s">
        <v>50</v>
      </c>
      <c r="B911" s="100">
        <v>21158535.449999999</v>
      </c>
    </row>
    <row r="912" spans="1:2" x14ac:dyDescent="0.25">
      <c r="A912" s="99">
        <v>5811</v>
      </c>
      <c r="B912" s="100">
        <v>2137458.29</v>
      </c>
    </row>
    <row r="913" spans="1:2" x14ac:dyDescent="0.25">
      <c r="A913" s="99" t="s">
        <v>338</v>
      </c>
      <c r="B913" s="100">
        <v>2137458.29</v>
      </c>
    </row>
    <row r="914" spans="1:2" x14ac:dyDescent="0.25">
      <c r="A914" s="99">
        <v>9111</v>
      </c>
      <c r="B914" s="100">
        <v>43989196.579999998</v>
      </c>
    </row>
    <row r="915" spans="1:2" x14ac:dyDescent="0.25">
      <c r="A915" s="99" t="s">
        <v>74</v>
      </c>
      <c r="B915" s="100">
        <v>43989196.579999998</v>
      </c>
    </row>
    <row r="916" spans="1:2" x14ac:dyDescent="0.25">
      <c r="A916" s="99">
        <v>9211</v>
      </c>
      <c r="B916" s="100">
        <v>19300000</v>
      </c>
    </row>
    <row r="917" spans="1:2" x14ac:dyDescent="0.25">
      <c r="A917" s="99" t="s">
        <v>75</v>
      </c>
      <c r="B917" s="100">
        <v>19300000</v>
      </c>
    </row>
    <row r="918" spans="1:2" x14ac:dyDescent="0.25">
      <c r="A918" s="99" t="s">
        <v>340</v>
      </c>
      <c r="B918" s="100">
        <v>7528500</v>
      </c>
    </row>
    <row r="919" spans="1:2" x14ac:dyDescent="0.25">
      <c r="A919" s="99" t="s">
        <v>40</v>
      </c>
      <c r="B919" s="100">
        <v>7528500</v>
      </c>
    </row>
    <row r="920" spans="1:2" x14ac:dyDescent="0.25">
      <c r="A920" s="99">
        <v>2181</v>
      </c>
      <c r="B920" s="100">
        <v>6778500</v>
      </c>
    </row>
    <row r="921" spans="1:2" x14ac:dyDescent="0.25">
      <c r="A921" s="99" t="s">
        <v>300</v>
      </c>
      <c r="B921" s="100">
        <v>6778500</v>
      </c>
    </row>
    <row r="922" spans="1:2" x14ac:dyDescent="0.25">
      <c r="A922" s="99">
        <v>3942</v>
      </c>
      <c r="B922" s="100">
        <v>450000</v>
      </c>
    </row>
    <row r="923" spans="1:2" x14ac:dyDescent="0.25">
      <c r="A923" s="99" t="s">
        <v>343</v>
      </c>
      <c r="B923" s="100">
        <v>450000</v>
      </c>
    </row>
    <row r="924" spans="1:2" x14ac:dyDescent="0.25">
      <c r="A924" s="99">
        <v>3951</v>
      </c>
      <c r="B924" s="100">
        <v>300000</v>
      </c>
    </row>
    <row r="925" spans="1:2" x14ac:dyDescent="0.25">
      <c r="A925" s="99" t="s">
        <v>344</v>
      </c>
      <c r="B925" s="100">
        <v>300000</v>
      </c>
    </row>
    <row r="926" spans="1:2" x14ac:dyDescent="0.25">
      <c r="A926" s="99" t="s">
        <v>417</v>
      </c>
      <c r="B926" s="100">
        <v>3980000</v>
      </c>
    </row>
    <row r="927" spans="1:2" x14ac:dyDescent="0.25">
      <c r="A927" s="99" t="s">
        <v>418</v>
      </c>
      <c r="B927" s="100">
        <v>3980000</v>
      </c>
    </row>
    <row r="928" spans="1:2" x14ac:dyDescent="0.25">
      <c r="A928" s="99" t="s">
        <v>291</v>
      </c>
      <c r="B928" s="100">
        <v>3980000</v>
      </c>
    </row>
    <row r="929" spans="1:2" x14ac:dyDescent="0.25">
      <c r="A929" s="99">
        <v>2111</v>
      </c>
      <c r="B929" s="100">
        <v>0</v>
      </c>
    </row>
    <row r="930" spans="1:2" x14ac:dyDescent="0.25">
      <c r="A930" s="99" t="s">
        <v>200</v>
      </c>
      <c r="B930" s="100">
        <v>0</v>
      </c>
    </row>
    <row r="931" spans="1:2" x14ac:dyDescent="0.25">
      <c r="A931" s="99">
        <v>2161</v>
      </c>
      <c r="B931" s="100">
        <v>0</v>
      </c>
    </row>
    <row r="932" spans="1:2" x14ac:dyDescent="0.25">
      <c r="A932" s="99" t="s">
        <v>202</v>
      </c>
      <c r="B932" s="100">
        <v>0</v>
      </c>
    </row>
    <row r="933" spans="1:2" x14ac:dyDescent="0.25">
      <c r="A933" s="99">
        <v>2221</v>
      </c>
      <c r="B933" s="100">
        <v>420000</v>
      </c>
    </row>
    <row r="934" spans="1:2" x14ac:dyDescent="0.25">
      <c r="A934" s="99" t="s">
        <v>165</v>
      </c>
      <c r="B934" s="100">
        <v>420000</v>
      </c>
    </row>
    <row r="935" spans="1:2" x14ac:dyDescent="0.25">
      <c r="A935" s="99">
        <v>2531</v>
      </c>
      <c r="B935" s="100">
        <v>900000</v>
      </c>
    </row>
    <row r="936" spans="1:2" x14ac:dyDescent="0.25">
      <c r="A936" s="99" t="s">
        <v>233</v>
      </c>
      <c r="B936" s="100">
        <v>900000</v>
      </c>
    </row>
    <row r="937" spans="1:2" x14ac:dyDescent="0.25">
      <c r="A937" s="99">
        <v>2541</v>
      </c>
      <c r="B937" s="100">
        <v>593000</v>
      </c>
    </row>
    <row r="938" spans="1:2" x14ac:dyDescent="0.25">
      <c r="A938" s="99" t="s">
        <v>234</v>
      </c>
      <c r="B938" s="100">
        <v>593000</v>
      </c>
    </row>
    <row r="939" spans="1:2" x14ac:dyDescent="0.25">
      <c r="A939" s="99">
        <v>2711</v>
      </c>
      <c r="B939" s="100">
        <v>10500</v>
      </c>
    </row>
    <row r="940" spans="1:2" x14ac:dyDescent="0.25">
      <c r="A940" s="99" t="s">
        <v>228</v>
      </c>
      <c r="B940" s="100">
        <v>10500</v>
      </c>
    </row>
    <row r="941" spans="1:2" x14ac:dyDescent="0.25">
      <c r="A941" s="99">
        <v>2911</v>
      </c>
      <c r="B941" s="100">
        <v>20000</v>
      </c>
    </row>
    <row r="942" spans="1:2" x14ac:dyDescent="0.25">
      <c r="A942" s="99" t="s">
        <v>171</v>
      </c>
      <c r="B942" s="100">
        <v>20000</v>
      </c>
    </row>
    <row r="943" spans="1:2" x14ac:dyDescent="0.25">
      <c r="A943" s="99">
        <v>2971</v>
      </c>
      <c r="B943" s="100">
        <v>500</v>
      </c>
    </row>
    <row r="944" spans="1:2" x14ac:dyDescent="0.25">
      <c r="A944" s="99" t="s">
        <v>302</v>
      </c>
      <c r="B944" s="100">
        <v>500</v>
      </c>
    </row>
    <row r="945" spans="1:2" x14ac:dyDescent="0.25">
      <c r="A945" s="99">
        <v>3581</v>
      </c>
      <c r="B945" s="100">
        <v>77000</v>
      </c>
    </row>
    <row r="946" spans="1:2" x14ac:dyDescent="0.25">
      <c r="A946" s="99" t="s">
        <v>108</v>
      </c>
      <c r="B946" s="100">
        <v>77000</v>
      </c>
    </row>
    <row r="947" spans="1:2" x14ac:dyDescent="0.25">
      <c r="A947" s="99">
        <v>3721</v>
      </c>
      <c r="B947" s="100">
        <v>3000</v>
      </c>
    </row>
    <row r="948" spans="1:2" x14ac:dyDescent="0.25">
      <c r="A948" s="99" t="s">
        <v>331</v>
      </c>
      <c r="B948" s="100">
        <v>3000</v>
      </c>
    </row>
    <row r="949" spans="1:2" x14ac:dyDescent="0.25">
      <c r="A949" s="99">
        <v>3821</v>
      </c>
      <c r="B949" s="100">
        <v>100000</v>
      </c>
    </row>
    <row r="950" spans="1:2" x14ac:dyDescent="0.25">
      <c r="A950" s="99" t="s">
        <v>175</v>
      </c>
      <c r="B950" s="100">
        <v>100000</v>
      </c>
    </row>
    <row r="951" spans="1:2" x14ac:dyDescent="0.25">
      <c r="A951" s="99">
        <v>5191</v>
      </c>
      <c r="B951" s="100">
        <v>32000</v>
      </c>
    </row>
    <row r="952" spans="1:2" x14ac:dyDescent="0.25">
      <c r="A952" s="99" t="s">
        <v>246</v>
      </c>
      <c r="B952" s="100">
        <v>32000</v>
      </c>
    </row>
    <row r="953" spans="1:2" x14ac:dyDescent="0.25">
      <c r="A953" s="99">
        <v>5311</v>
      </c>
      <c r="B953" s="100">
        <v>227000</v>
      </c>
    </row>
    <row r="954" spans="1:2" x14ac:dyDescent="0.25">
      <c r="A954" s="99" t="s">
        <v>183</v>
      </c>
      <c r="B954" s="100">
        <v>227000</v>
      </c>
    </row>
    <row r="955" spans="1:2" x14ac:dyDescent="0.25">
      <c r="A955" s="99">
        <v>5321</v>
      </c>
      <c r="B955" s="100">
        <v>55000</v>
      </c>
    </row>
    <row r="956" spans="1:2" x14ac:dyDescent="0.25">
      <c r="A956" s="99" t="s">
        <v>262</v>
      </c>
      <c r="B956" s="100">
        <v>55000</v>
      </c>
    </row>
    <row r="957" spans="1:2" x14ac:dyDescent="0.25">
      <c r="A957" s="99">
        <v>5611</v>
      </c>
      <c r="B957" s="100">
        <v>13000</v>
      </c>
    </row>
    <row r="958" spans="1:2" x14ac:dyDescent="0.25">
      <c r="A958" s="99" t="s">
        <v>223</v>
      </c>
      <c r="B958" s="100">
        <v>13000</v>
      </c>
    </row>
    <row r="959" spans="1:2" x14ac:dyDescent="0.25">
      <c r="A959" s="99">
        <v>5621</v>
      </c>
      <c r="B959" s="100">
        <v>29000</v>
      </c>
    </row>
    <row r="960" spans="1:2" x14ac:dyDescent="0.25">
      <c r="A960" s="99" t="s">
        <v>263</v>
      </c>
      <c r="B960" s="100">
        <v>29000</v>
      </c>
    </row>
    <row r="961" spans="1:2" x14ac:dyDescent="0.25">
      <c r="A961" s="99">
        <v>5691</v>
      </c>
      <c r="B961" s="100">
        <v>1500000</v>
      </c>
    </row>
    <row r="962" spans="1:2" x14ac:dyDescent="0.25">
      <c r="A962" s="99" t="s">
        <v>100</v>
      </c>
      <c r="B962" s="100">
        <v>1500000</v>
      </c>
    </row>
    <row r="963" spans="1:2" x14ac:dyDescent="0.25">
      <c r="A963" s="101" t="s">
        <v>485</v>
      </c>
      <c r="B963" s="102">
        <v>4726492000</v>
      </c>
    </row>
    <row r="964" spans="1:2" x14ac:dyDescent="0.25">
      <c r="A964" s="103"/>
      <c r="B964" s="104"/>
    </row>
  </sheetData>
  <pageMargins left="0.7" right="0.7" top="0.75" bottom="0.75" header="0.3" footer="0.3"/>
  <pageSetup orientation="portrait" r:id="rId2"/>
  <headerFooter>
    <oddHeader>&amp;C&amp;"-,Negrita"&amp;12MUNICIPIO DE TLAJOMULCO DE ZÚÑIGA, JALISCO
2DA MODIFICACIÓN PRESUPUESTAL 2024
CLASIFICACIÓN POR FUENTE DE FINANCIAMIENTO</oddHead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3FEF139-EF01-4B40-98C4-8FC7562B9AC1}">
  <dimension ref="A1:E300"/>
  <sheetViews>
    <sheetView topLeftCell="A10" workbookViewId="0">
      <selection activeCell="B16" sqref="B16"/>
    </sheetView>
  </sheetViews>
  <sheetFormatPr baseColWidth="10" defaultRowHeight="15" x14ac:dyDescent="0.25"/>
  <cols>
    <col min="1" max="1" width="11" bestFit="1" customWidth="1"/>
    <col min="2" max="2" width="75" customWidth="1"/>
    <col min="3" max="5" width="19.28515625" style="132" customWidth="1"/>
  </cols>
  <sheetData>
    <row r="1" spans="1:5" ht="16.149999999999999" customHeight="1" x14ac:dyDescent="0.25">
      <c r="A1" s="141" t="s">
        <v>932</v>
      </c>
      <c r="B1" s="142"/>
      <c r="C1" s="142"/>
      <c r="D1" s="142"/>
      <c r="E1" s="143"/>
    </row>
    <row r="2" spans="1:5" ht="16.149999999999999" customHeight="1" x14ac:dyDescent="0.25">
      <c r="A2" s="144" t="s">
        <v>933</v>
      </c>
      <c r="B2" s="145"/>
      <c r="C2" s="145"/>
      <c r="D2" s="145"/>
      <c r="E2" s="146"/>
    </row>
    <row r="3" spans="1:5" ht="14.45" customHeight="1" x14ac:dyDescent="0.25">
      <c r="A3" s="147" t="s">
        <v>934</v>
      </c>
      <c r="B3" s="147" t="s">
        <v>935</v>
      </c>
      <c r="C3" s="149" t="s">
        <v>936</v>
      </c>
      <c r="D3" s="149" t="s">
        <v>937</v>
      </c>
      <c r="E3" s="149" t="s">
        <v>938</v>
      </c>
    </row>
    <row r="4" spans="1:5" ht="15" customHeight="1" thickBot="1" x14ac:dyDescent="0.3">
      <c r="A4" s="148"/>
      <c r="B4" s="148"/>
      <c r="C4" s="150"/>
      <c r="D4" s="150"/>
      <c r="E4" s="150"/>
    </row>
    <row r="5" spans="1:5" ht="16.5" thickBot="1" x14ac:dyDescent="0.3">
      <c r="A5" s="105"/>
      <c r="B5" s="106" t="s">
        <v>939</v>
      </c>
      <c r="C5" s="107">
        <f>SUM(C6+C51+C57+C62+C192+C216+C239+C251+C281+C292)</f>
        <v>3971461969.21</v>
      </c>
      <c r="D5" s="107">
        <f>SUM(D6+D51+D57+D62+D192+D216+D239+D251+D281+D292)</f>
        <v>755030030.79000008</v>
      </c>
      <c r="E5" s="107">
        <f>SUM(E6+E51+E57+E62+E192+E216+E239+E251+E281+E292)</f>
        <v>4726491999.999999</v>
      </c>
    </row>
    <row r="6" spans="1:5" ht="16.5" thickBot="1" x14ac:dyDescent="0.3">
      <c r="A6" s="108">
        <v>1</v>
      </c>
      <c r="B6" s="106" t="s">
        <v>940</v>
      </c>
      <c r="C6" s="107">
        <f>SUM(C7+C16+C27+C28+C29+C30+C31+C50)</f>
        <v>980165244</v>
      </c>
      <c r="D6" s="107">
        <f>SUM(D7+D16+D27+D28+D29+D30+D31+D50)</f>
        <v>264672403.30000001</v>
      </c>
      <c r="E6" s="107">
        <f>SUM(E7+E16+E27+E28+E29+E30+E31+E50)</f>
        <v>1244837647.3</v>
      </c>
    </row>
    <row r="7" spans="1:5" ht="16.5" thickBot="1" x14ac:dyDescent="0.3">
      <c r="A7" s="109">
        <v>1.1000000000000001</v>
      </c>
      <c r="B7" s="110" t="s">
        <v>941</v>
      </c>
      <c r="C7" s="111">
        <f>SUM(C8)</f>
        <v>5905612</v>
      </c>
      <c r="D7" s="111">
        <f>SUM(D8)</f>
        <v>0</v>
      </c>
      <c r="E7" s="112">
        <f>SUM(E8)</f>
        <v>5905612</v>
      </c>
    </row>
    <row r="8" spans="1:5" ht="16.5" thickBot="1" x14ac:dyDescent="0.3">
      <c r="A8" s="113" t="s">
        <v>942</v>
      </c>
      <c r="B8" s="114" t="s">
        <v>943</v>
      </c>
      <c r="C8" s="115">
        <f>SUM(C9:C15)</f>
        <v>5905612</v>
      </c>
      <c r="D8" s="115">
        <f>SUM(D9:D15)</f>
        <v>0</v>
      </c>
      <c r="E8" s="116">
        <f>SUM(E9:E15)</f>
        <v>5905612</v>
      </c>
    </row>
    <row r="9" spans="1:5" ht="15.75" thickBot="1" x14ac:dyDescent="0.3">
      <c r="A9" s="117" t="s">
        <v>944</v>
      </c>
      <c r="B9" s="118" t="s">
        <v>945</v>
      </c>
      <c r="C9" s="119">
        <v>5966</v>
      </c>
      <c r="D9" s="119"/>
      <c r="E9" s="120">
        <f>C9+D9</f>
        <v>5966</v>
      </c>
    </row>
    <row r="10" spans="1:5" ht="45.75" thickBot="1" x14ac:dyDescent="0.3">
      <c r="A10" s="117" t="s">
        <v>946</v>
      </c>
      <c r="B10" s="118" t="s">
        <v>947</v>
      </c>
      <c r="C10" s="119">
        <v>5804045</v>
      </c>
      <c r="D10" s="119"/>
      <c r="E10" s="120">
        <f t="shared" ref="E10:E15" si="0">C10+D10</f>
        <v>5804045</v>
      </c>
    </row>
    <row r="11" spans="1:5" ht="15.75" thickBot="1" x14ac:dyDescent="0.3">
      <c r="A11" s="117" t="s">
        <v>948</v>
      </c>
      <c r="B11" s="118" t="s">
        <v>949</v>
      </c>
      <c r="C11" s="119">
        <v>0</v>
      </c>
      <c r="D11" s="119"/>
      <c r="E11" s="120">
        <f t="shared" si="0"/>
        <v>0</v>
      </c>
    </row>
    <row r="12" spans="1:5" ht="15.75" thickBot="1" x14ac:dyDescent="0.3">
      <c r="A12" s="117" t="s">
        <v>950</v>
      </c>
      <c r="B12" s="118" t="s">
        <v>951</v>
      </c>
      <c r="C12" s="119">
        <v>95601</v>
      </c>
      <c r="D12" s="119"/>
      <c r="E12" s="120">
        <f t="shared" si="0"/>
        <v>95601</v>
      </c>
    </row>
    <row r="13" spans="1:5" ht="15.75" thickBot="1" x14ac:dyDescent="0.3">
      <c r="A13" s="117" t="s">
        <v>952</v>
      </c>
      <c r="B13" s="118" t="s">
        <v>953</v>
      </c>
      <c r="C13" s="119">
        <v>0</v>
      </c>
      <c r="D13" s="119"/>
      <c r="E13" s="120">
        <f t="shared" si="0"/>
        <v>0</v>
      </c>
    </row>
    <row r="14" spans="1:5" ht="15.75" thickBot="1" x14ac:dyDescent="0.3">
      <c r="A14" s="117" t="s">
        <v>954</v>
      </c>
      <c r="B14" s="118" t="s">
        <v>955</v>
      </c>
      <c r="C14" s="119">
        <v>0</v>
      </c>
      <c r="D14" s="119"/>
      <c r="E14" s="120">
        <f t="shared" si="0"/>
        <v>0</v>
      </c>
    </row>
    <row r="15" spans="1:5" ht="15.75" thickBot="1" x14ac:dyDescent="0.3">
      <c r="A15" s="117" t="s">
        <v>956</v>
      </c>
      <c r="B15" s="118" t="s">
        <v>957</v>
      </c>
      <c r="C15" s="119">
        <v>0</v>
      </c>
      <c r="D15" s="119"/>
      <c r="E15" s="120">
        <f t="shared" si="0"/>
        <v>0</v>
      </c>
    </row>
    <row r="16" spans="1:5" ht="16.5" thickBot="1" x14ac:dyDescent="0.3">
      <c r="A16" s="109">
        <v>1.2</v>
      </c>
      <c r="B16" s="121" t="s">
        <v>958</v>
      </c>
      <c r="C16" s="111">
        <f>SUM(C17,C20,C23)</f>
        <v>898932024</v>
      </c>
      <c r="D16" s="111">
        <f>SUM(D17,D20,D23)</f>
        <v>234672403.30000001</v>
      </c>
      <c r="E16" s="112">
        <f>SUM(E17,E20,E23)</f>
        <v>1133604427.3</v>
      </c>
    </row>
    <row r="17" spans="1:5" ht="16.5" thickBot="1" x14ac:dyDescent="0.3">
      <c r="A17" s="113" t="s">
        <v>959</v>
      </c>
      <c r="B17" s="114" t="s">
        <v>960</v>
      </c>
      <c r="C17" s="115">
        <f>SUM(C18:C19)</f>
        <v>427619375</v>
      </c>
      <c r="D17" s="115">
        <f>SUM(D18:D19)</f>
        <v>234672403.30000001</v>
      </c>
      <c r="E17" s="116">
        <f>SUM(E18:E19)</f>
        <v>662291778.29999995</v>
      </c>
    </row>
    <row r="18" spans="1:5" ht="15.75" thickBot="1" x14ac:dyDescent="0.3">
      <c r="A18" s="117" t="s">
        <v>961</v>
      </c>
      <c r="B18" s="118" t="s">
        <v>962</v>
      </c>
      <c r="C18" s="119">
        <v>45740111</v>
      </c>
      <c r="D18" s="119">
        <v>60000000</v>
      </c>
      <c r="E18" s="120">
        <f t="shared" ref="E18:E19" si="1">C18+D18</f>
        <v>105740111</v>
      </c>
    </row>
    <row r="19" spans="1:5" ht="15.75" thickBot="1" x14ac:dyDescent="0.3">
      <c r="A19" s="117" t="s">
        <v>963</v>
      </c>
      <c r="B19" s="118" t="s">
        <v>964</v>
      </c>
      <c r="C19" s="119">
        <v>381879264</v>
      </c>
      <c r="D19" s="119">
        <v>174672403.30000001</v>
      </c>
      <c r="E19" s="120">
        <f t="shared" si="1"/>
        <v>556551667.29999995</v>
      </c>
    </row>
    <row r="20" spans="1:5" ht="16.5" thickBot="1" x14ac:dyDescent="0.3">
      <c r="A20" s="113" t="s">
        <v>965</v>
      </c>
      <c r="B20" s="114" t="s">
        <v>966</v>
      </c>
      <c r="C20" s="115">
        <f>SUM(C21:C22)</f>
        <v>359908276</v>
      </c>
      <c r="D20" s="115">
        <f>SUM(D21:D22)</f>
        <v>0</v>
      </c>
      <c r="E20" s="116">
        <f>SUM(E21:E22)</f>
        <v>359908276</v>
      </c>
    </row>
    <row r="21" spans="1:5" ht="15.75" thickBot="1" x14ac:dyDescent="0.3">
      <c r="A21" s="117" t="s">
        <v>967</v>
      </c>
      <c r="B21" s="118" t="s">
        <v>968</v>
      </c>
      <c r="C21" s="119">
        <v>351756697</v>
      </c>
      <c r="D21" s="119"/>
      <c r="E21" s="120">
        <f t="shared" ref="E21:E22" si="2">C21+D21</f>
        <v>351756697</v>
      </c>
    </row>
    <row r="22" spans="1:5" ht="15.75" thickBot="1" x14ac:dyDescent="0.3">
      <c r="A22" s="117" t="s">
        <v>969</v>
      </c>
      <c r="B22" s="118" t="s">
        <v>970</v>
      </c>
      <c r="C22" s="119">
        <v>8151579</v>
      </c>
      <c r="D22" s="119"/>
      <c r="E22" s="120">
        <f t="shared" si="2"/>
        <v>8151579</v>
      </c>
    </row>
    <row r="23" spans="1:5" ht="16.5" thickBot="1" x14ac:dyDescent="0.3">
      <c r="A23" s="113" t="s">
        <v>971</v>
      </c>
      <c r="B23" s="114" t="s">
        <v>972</v>
      </c>
      <c r="C23" s="115">
        <f>SUM(C24:C26)</f>
        <v>111404373</v>
      </c>
      <c r="D23" s="115">
        <f>SUM(D24:D26)</f>
        <v>0</v>
      </c>
      <c r="E23" s="116">
        <f>SUM(E24:E26)</f>
        <v>111404373</v>
      </c>
    </row>
    <row r="24" spans="1:5" ht="15.75" thickBot="1" x14ac:dyDescent="0.3">
      <c r="A24" s="117" t="s">
        <v>973</v>
      </c>
      <c r="B24" s="118" t="s">
        <v>974</v>
      </c>
      <c r="C24" s="119">
        <v>107116022</v>
      </c>
      <c r="D24" s="119"/>
      <c r="E24" s="120">
        <f t="shared" ref="E24:E26" si="3">C24+D24</f>
        <v>107116022</v>
      </c>
    </row>
    <row r="25" spans="1:5" ht="15.75" thickBot="1" x14ac:dyDescent="0.3">
      <c r="A25" s="117" t="s">
        <v>975</v>
      </c>
      <c r="B25" s="118" t="s">
        <v>976</v>
      </c>
      <c r="C25" s="119">
        <v>1692029</v>
      </c>
      <c r="D25" s="119"/>
      <c r="E25" s="120">
        <f t="shared" si="3"/>
        <v>1692029</v>
      </c>
    </row>
    <row r="26" spans="1:5" ht="15.75" thickBot="1" x14ac:dyDescent="0.3">
      <c r="A26" s="117" t="s">
        <v>977</v>
      </c>
      <c r="B26" s="118" t="s">
        <v>978</v>
      </c>
      <c r="C26" s="119">
        <v>2596322</v>
      </c>
      <c r="D26" s="119"/>
      <c r="E26" s="120">
        <f t="shared" si="3"/>
        <v>2596322</v>
      </c>
    </row>
    <row r="27" spans="1:5" ht="32.25" thickBot="1" x14ac:dyDescent="0.3">
      <c r="A27" s="109">
        <v>1.3</v>
      </c>
      <c r="B27" s="121" t="s">
        <v>979</v>
      </c>
      <c r="C27" s="111">
        <v>0</v>
      </c>
      <c r="D27" s="111">
        <v>0</v>
      </c>
      <c r="E27" s="112">
        <v>0</v>
      </c>
    </row>
    <row r="28" spans="1:5" ht="16.5" thickBot="1" x14ac:dyDescent="0.3">
      <c r="A28" s="109">
        <v>1.4</v>
      </c>
      <c r="B28" s="121" t="s">
        <v>980</v>
      </c>
      <c r="C28" s="111">
        <v>0</v>
      </c>
      <c r="D28" s="111">
        <v>0</v>
      </c>
      <c r="E28" s="112">
        <v>0</v>
      </c>
    </row>
    <row r="29" spans="1:5" ht="16.5" thickBot="1" x14ac:dyDescent="0.3">
      <c r="A29" s="109">
        <v>1.5</v>
      </c>
      <c r="B29" s="121" t="s">
        <v>981</v>
      </c>
      <c r="C29" s="111">
        <v>0</v>
      </c>
      <c r="D29" s="111">
        <v>0</v>
      </c>
      <c r="E29" s="112">
        <v>0</v>
      </c>
    </row>
    <row r="30" spans="1:5" ht="16.5" thickBot="1" x14ac:dyDescent="0.3">
      <c r="A30" s="109">
        <v>1.6</v>
      </c>
      <c r="B30" s="121" t="s">
        <v>982</v>
      </c>
      <c r="C30" s="111">
        <v>0</v>
      </c>
      <c r="D30" s="111">
        <v>0</v>
      </c>
      <c r="E30" s="112">
        <v>0</v>
      </c>
    </row>
    <row r="31" spans="1:5" ht="16.5" thickBot="1" x14ac:dyDescent="0.3">
      <c r="A31" s="109">
        <v>1.7</v>
      </c>
      <c r="B31" s="121" t="s">
        <v>983</v>
      </c>
      <c r="C31" s="111">
        <f>SUM(C32+C34+C36+C38+C42+C44)</f>
        <v>75327608</v>
      </c>
      <c r="D31" s="111">
        <f>SUM(D32+D34+D36+D38+D42+D44)</f>
        <v>30000000</v>
      </c>
      <c r="E31" s="112">
        <f>SUM(E32+E34+E36+E38+E42+E44)</f>
        <v>105327608</v>
      </c>
    </row>
    <row r="32" spans="1:5" ht="16.5" thickBot="1" x14ac:dyDescent="0.3">
      <c r="A32" s="113" t="s">
        <v>109</v>
      </c>
      <c r="B32" s="114" t="s">
        <v>984</v>
      </c>
      <c r="C32" s="115">
        <f>SUM(C33)</f>
        <v>20508122</v>
      </c>
      <c r="D32" s="115">
        <f>SUM(D33)</f>
        <v>6655769</v>
      </c>
      <c r="E32" s="116">
        <f>SUM(E33)</f>
        <v>27163891</v>
      </c>
    </row>
    <row r="33" spans="1:5" ht="15.75" thickBot="1" x14ac:dyDescent="0.3">
      <c r="A33" s="117" t="s">
        <v>985</v>
      </c>
      <c r="B33" s="118" t="s">
        <v>986</v>
      </c>
      <c r="C33" s="119">
        <v>20508122</v>
      </c>
      <c r="D33" s="119">
        <v>6655769</v>
      </c>
      <c r="E33" s="120">
        <f>C33+D33</f>
        <v>27163891</v>
      </c>
    </row>
    <row r="34" spans="1:5" ht="16.5" thickBot="1" x14ac:dyDescent="0.3">
      <c r="A34" s="113" t="s">
        <v>83</v>
      </c>
      <c r="B34" s="114" t="s">
        <v>987</v>
      </c>
      <c r="C34" s="115">
        <f>SUM(C35)</f>
        <v>43471696</v>
      </c>
      <c r="D34" s="115">
        <f>SUM(D35)</f>
        <v>14687656</v>
      </c>
      <c r="E34" s="116">
        <f>SUM(E35)</f>
        <v>58159352</v>
      </c>
    </row>
    <row r="35" spans="1:5" ht="15.75" thickBot="1" x14ac:dyDescent="0.3">
      <c r="A35" s="117" t="s">
        <v>988</v>
      </c>
      <c r="B35" s="118" t="s">
        <v>989</v>
      </c>
      <c r="C35" s="119">
        <v>43471696</v>
      </c>
      <c r="D35" s="119">
        <v>14687656</v>
      </c>
      <c r="E35" s="120">
        <f>C35+D35</f>
        <v>58159352</v>
      </c>
    </row>
    <row r="36" spans="1:5" ht="16.5" thickBot="1" x14ac:dyDescent="0.3">
      <c r="A36" s="113" t="s">
        <v>990</v>
      </c>
      <c r="B36" s="114" t="s">
        <v>991</v>
      </c>
      <c r="C36" s="115">
        <f>SUM(C37)</f>
        <v>1526</v>
      </c>
      <c r="D36" s="115">
        <f>SUM(D37)</f>
        <v>0</v>
      </c>
      <c r="E36" s="116">
        <f>SUM(E37)</f>
        <v>1526</v>
      </c>
    </row>
    <row r="37" spans="1:5" ht="15.75" thickBot="1" x14ac:dyDescent="0.3">
      <c r="A37" s="117" t="s">
        <v>992</v>
      </c>
      <c r="B37" s="118" t="s">
        <v>993</v>
      </c>
      <c r="C37" s="119">
        <v>1526</v>
      </c>
      <c r="D37" s="119"/>
      <c r="E37" s="120">
        <f>C37+D37</f>
        <v>1526</v>
      </c>
    </row>
    <row r="38" spans="1:5" ht="16.5" thickBot="1" x14ac:dyDescent="0.3">
      <c r="A38" s="113" t="s">
        <v>994</v>
      </c>
      <c r="B38" s="114" t="s">
        <v>995</v>
      </c>
      <c r="C38" s="115">
        <f>SUM(C39:C41)</f>
        <v>10631420</v>
      </c>
      <c r="D38" s="115">
        <f>SUM(D39:D41)</f>
        <v>5010739</v>
      </c>
      <c r="E38" s="116">
        <f>SUM(E39:E41)</f>
        <v>15642159</v>
      </c>
    </row>
    <row r="39" spans="1:5" ht="15.75" thickBot="1" x14ac:dyDescent="0.3">
      <c r="A39" s="117" t="s">
        <v>996</v>
      </c>
      <c r="B39" s="118" t="s">
        <v>997</v>
      </c>
      <c r="C39" s="119">
        <v>10631420</v>
      </c>
      <c r="D39" s="119">
        <v>5010739</v>
      </c>
      <c r="E39" s="120">
        <f t="shared" ref="E39:E41" si="4">C39+D39</f>
        <v>15642159</v>
      </c>
    </row>
    <row r="40" spans="1:5" ht="15.75" thickBot="1" x14ac:dyDescent="0.3">
      <c r="A40" s="117" t="s">
        <v>998</v>
      </c>
      <c r="B40" s="118" t="s">
        <v>999</v>
      </c>
      <c r="C40" s="119">
        <v>0</v>
      </c>
      <c r="D40" s="119"/>
      <c r="E40" s="120">
        <f t="shared" si="4"/>
        <v>0</v>
      </c>
    </row>
    <row r="41" spans="1:5" ht="15.75" thickBot="1" x14ac:dyDescent="0.3">
      <c r="A41" s="117" t="s">
        <v>1000</v>
      </c>
      <c r="B41" s="118" t="s">
        <v>1001</v>
      </c>
      <c r="C41" s="119">
        <v>0</v>
      </c>
      <c r="D41" s="119"/>
      <c r="E41" s="120">
        <f t="shared" si="4"/>
        <v>0</v>
      </c>
    </row>
    <row r="42" spans="1:5" ht="16.5" thickBot="1" x14ac:dyDescent="0.3">
      <c r="A42" s="113" t="s">
        <v>1002</v>
      </c>
      <c r="B42" s="114" t="s">
        <v>1003</v>
      </c>
      <c r="C42" s="115">
        <f>SUM(C43)</f>
        <v>714844</v>
      </c>
      <c r="D42" s="115">
        <f>SUM(D43)</f>
        <v>3645836</v>
      </c>
      <c r="E42" s="116">
        <f>SUM(E43)</f>
        <v>4360680</v>
      </c>
    </row>
    <row r="43" spans="1:5" ht="15.75" thickBot="1" x14ac:dyDescent="0.3">
      <c r="A43" s="117" t="s">
        <v>1004</v>
      </c>
      <c r="B43" s="118" t="s">
        <v>1003</v>
      </c>
      <c r="C43" s="119">
        <v>714844</v>
      </c>
      <c r="D43" s="119">
        <v>3645836</v>
      </c>
      <c r="E43" s="120">
        <f>C43+D43</f>
        <v>4360680</v>
      </c>
    </row>
    <row r="44" spans="1:5" ht="16.5" thickBot="1" x14ac:dyDescent="0.3">
      <c r="A44" s="113" t="s">
        <v>1005</v>
      </c>
      <c r="B44" s="114" t="s">
        <v>1006</v>
      </c>
      <c r="C44" s="115">
        <f>SUM(C45)</f>
        <v>0</v>
      </c>
      <c r="D44" s="115">
        <f>SUM(D45)</f>
        <v>0</v>
      </c>
      <c r="E44" s="116">
        <f>SUM(E45)</f>
        <v>0</v>
      </c>
    </row>
    <row r="45" spans="1:5" ht="15.75" thickBot="1" x14ac:dyDescent="0.3">
      <c r="A45" s="117" t="s">
        <v>1007</v>
      </c>
      <c r="B45" s="118" t="s">
        <v>1008</v>
      </c>
      <c r="C45" s="119">
        <v>0</v>
      </c>
      <c r="D45" s="119"/>
      <c r="E45" s="120">
        <f>C45+D45</f>
        <v>0</v>
      </c>
    </row>
    <row r="46" spans="1:5" ht="16.5" thickBot="1" x14ac:dyDescent="0.3">
      <c r="A46" s="109">
        <v>1.8</v>
      </c>
      <c r="B46" s="121" t="s">
        <v>1009</v>
      </c>
      <c r="C46" s="111">
        <f>SUM(C47)</f>
        <v>0</v>
      </c>
      <c r="D46" s="111">
        <f>SUM(D47)</f>
        <v>0</v>
      </c>
      <c r="E46" s="112">
        <f>SUM(E47)</f>
        <v>0</v>
      </c>
    </row>
    <row r="47" spans="1:5" ht="16.5" thickBot="1" x14ac:dyDescent="0.3">
      <c r="A47" s="109" t="s">
        <v>1010</v>
      </c>
      <c r="B47" s="121" t="s">
        <v>1011</v>
      </c>
      <c r="C47" s="111">
        <f>SUM(C48:C49)</f>
        <v>0</v>
      </c>
      <c r="D47" s="111">
        <f>SUM(D48:D49)</f>
        <v>0</v>
      </c>
      <c r="E47" s="112">
        <f>SUM(E48:E49)</f>
        <v>0</v>
      </c>
    </row>
    <row r="48" spans="1:5" ht="15.75" thickBot="1" x14ac:dyDescent="0.3">
      <c r="A48" s="117" t="s">
        <v>1012</v>
      </c>
      <c r="B48" s="118" t="s">
        <v>1011</v>
      </c>
      <c r="C48" s="119">
        <v>0</v>
      </c>
      <c r="D48" s="119"/>
      <c r="E48" s="120">
        <f t="shared" ref="E48:E49" si="5">C48+D48</f>
        <v>0</v>
      </c>
    </row>
    <row r="49" spans="1:5" ht="15.75" thickBot="1" x14ac:dyDescent="0.3">
      <c r="A49" s="117" t="s">
        <v>1013</v>
      </c>
      <c r="B49" s="118" t="s">
        <v>1014</v>
      </c>
      <c r="C49" s="119">
        <v>0</v>
      </c>
      <c r="D49" s="119"/>
      <c r="E49" s="120">
        <f t="shared" si="5"/>
        <v>0</v>
      </c>
    </row>
    <row r="50" spans="1:5" ht="48" thickBot="1" x14ac:dyDescent="0.3">
      <c r="A50" s="109">
        <v>1.9</v>
      </c>
      <c r="B50" s="121" t="s">
        <v>1015</v>
      </c>
      <c r="C50" s="111">
        <v>0</v>
      </c>
      <c r="D50" s="111">
        <v>0</v>
      </c>
      <c r="E50" s="112">
        <v>0</v>
      </c>
    </row>
    <row r="51" spans="1:5" ht="16.5" thickBot="1" x14ac:dyDescent="0.3">
      <c r="A51" s="122">
        <v>2</v>
      </c>
      <c r="B51" s="123" t="s">
        <v>1016</v>
      </c>
      <c r="C51" s="124">
        <f>SUM(C52+C53+C54+C55+C56)</f>
        <v>0</v>
      </c>
      <c r="D51" s="124">
        <f>SUM(D52+D53+D54+D55+D56)</f>
        <v>0</v>
      </c>
      <c r="E51" s="125">
        <f>SUM(E52+E53+E54+E55+E56)</f>
        <v>0</v>
      </c>
    </row>
    <row r="52" spans="1:5" ht="16.5" thickBot="1" x14ac:dyDescent="0.3">
      <c r="A52" s="109">
        <v>2.1</v>
      </c>
      <c r="B52" s="121" t="s">
        <v>1017</v>
      </c>
      <c r="C52" s="111">
        <v>0</v>
      </c>
      <c r="D52" s="111">
        <v>0</v>
      </c>
      <c r="E52" s="112">
        <v>0</v>
      </c>
    </row>
    <row r="53" spans="1:5" ht="16.5" thickBot="1" x14ac:dyDescent="0.3">
      <c r="A53" s="109">
        <v>2.2000000000000002</v>
      </c>
      <c r="B53" s="121" t="s">
        <v>1018</v>
      </c>
      <c r="C53" s="111">
        <v>0</v>
      </c>
      <c r="D53" s="111">
        <v>0</v>
      </c>
      <c r="E53" s="112">
        <v>0</v>
      </c>
    </row>
    <row r="54" spans="1:5" ht="16.5" thickBot="1" x14ac:dyDescent="0.3">
      <c r="A54" s="109">
        <v>2.2999999999999998</v>
      </c>
      <c r="B54" s="121" t="s">
        <v>1019</v>
      </c>
      <c r="C54" s="111">
        <v>0</v>
      </c>
      <c r="D54" s="111">
        <v>0</v>
      </c>
      <c r="E54" s="112">
        <v>0</v>
      </c>
    </row>
    <row r="55" spans="1:5" ht="32.25" thickBot="1" x14ac:dyDescent="0.3">
      <c r="A55" s="109">
        <v>2.4</v>
      </c>
      <c r="B55" s="121" t="s">
        <v>1020</v>
      </c>
      <c r="C55" s="111">
        <v>0</v>
      </c>
      <c r="D55" s="111">
        <v>0</v>
      </c>
      <c r="E55" s="112">
        <v>0</v>
      </c>
    </row>
    <row r="56" spans="1:5" ht="32.25" thickBot="1" x14ac:dyDescent="0.3">
      <c r="A56" s="109">
        <v>2.5</v>
      </c>
      <c r="B56" s="121" t="s">
        <v>1021</v>
      </c>
      <c r="C56" s="111">
        <v>0</v>
      </c>
      <c r="D56" s="111">
        <v>0</v>
      </c>
      <c r="E56" s="112">
        <v>0</v>
      </c>
    </row>
    <row r="57" spans="1:5" ht="16.5" thickBot="1" x14ac:dyDescent="0.3">
      <c r="A57" s="122">
        <v>3</v>
      </c>
      <c r="B57" s="123" t="s">
        <v>1022</v>
      </c>
      <c r="C57" s="124">
        <f>SUM(C58+C61)</f>
        <v>0</v>
      </c>
      <c r="D57" s="124">
        <f>SUM(D58+D61)</f>
        <v>6997427.8099999996</v>
      </c>
      <c r="E57" s="125">
        <f>SUM(E58+E61)</f>
        <v>6997427.8099999996</v>
      </c>
    </row>
    <row r="58" spans="1:5" ht="16.5" thickBot="1" x14ac:dyDescent="0.3">
      <c r="A58" s="109">
        <v>3.1</v>
      </c>
      <c r="B58" s="121" t="s">
        <v>1023</v>
      </c>
      <c r="C58" s="111">
        <f t="shared" ref="C58:E59" si="6">SUM(C59)</f>
        <v>0</v>
      </c>
      <c r="D58" s="111">
        <f t="shared" si="6"/>
        <v>6997427.8099999996</v>
      </c>
      <c r="E58" s="112">
        <f t="shared" si="6"/>
        <v>6997427.8099999996</v>
      </c>
    </row>
    <row r="59" spans="1:5" ht="16.5" thickBot="1" x14ac:dyDescent="0.3">
      <c r="A59" s="113" t="s">
        <v>150</v>
      </c>
      <c r="B59" s="114" t="s">
        <v>1024</v>
      </c>
      <c r="C59" s="115">
        <f t="shared" si="6"/>
        <v>0</v>
      </c>
      <c r="D59" s="115">
        <f t="shared" si="6"/>
        <v>6997427.8099999996</v>
      </c>
      <c r="E59" s="116">
        <f t="shared" si="6"/>
        <v>6997427.8099999996</v>
      </c>
    </row>
    <row r="60" spans="1:5" ht="15.75" thickBot="1" x14ac:dyDescent="0.3">
      <c r="A60" s="117" t="s">
        <v>1025</v>
      </c>
      <c r="B60" s="118" t="s">
        <v>1026</v>
      </c>
      <c r="C60" s="119">
        <v>0</v>
      </c>
      <c r="D60" s="119">
        <v>6997427.8099999996</v>
      </c>
      <c r="E60" s="120">
        <f>C60+D60</f>
        <v>6997427.8099999996</v>
      </c>
    </row>
    <row r="61" spans="1:5" ht="48" thickBot="1" x14ac:dyDescent="0.3">
      <c r="A61" s="109">
        <v>3.9</v>
      </c>
      <c r="B61" s="121" t="s">
        <v>1027</v>
      </c>
      <c r="C61" s="111">
        <v>0</v>
      </c>
      <c r="D61" s="111">
        <v>0</v>
      </c>
      <c r="E61" s="112">
        <v>0</v>
      </c>
    </row>
    <row r="62" spans="1:5" ht="16.5" thickBot="1" x14ac:dyDescent="0.3">
      <c r="A62" s="122">
        <v>4</v>
      </c>
      <c r="B62" s="123" t="s">
        <v>1028</v>
      </c>
      <c r="C62" s="124">
        <f>SUM(C63+C83+C167+C174+C189)</f>
        <v>715328465</v>
      </c>
      <c r="D62" s="124">
        <f>SUM(D63+D83+D167+D174+D189)</f>
        <v>265000000</v>
      </c>
      <c r="E62" s="125">
        <f>SUM(E63+E83+E167+E174+E189)</f>
        <v>980328465</v>
      </c>
    </row>
    <row r="63" spans="1:5" ht="32.25" thickBot="1" x14ac:dyDescent="0.3">
      <c r="A63" s="109">
        <v>4.0999999999999996</v>
      </c>
      <c r="B63" s="121" t="s">
        <v>1029</v>
      </c>
      <c r="C63" s="111">
        <f>SUM(C64+C70+C72+C77)</f>
        <v>28230740</v>
      </c>
      <c r="D63" s="111">
        <f>SUM(D64+D70+D72+D77)</f>
        <v>0</v>
      </c>
      <c r="E63" s="112">
        <f>SUM(E64+E70+E72+E77)</f>
        <v>28230740</v>
      </c>
    </row>
    <row r="64" spans="1:5" ht="16.5" thickBot="1" x14ac:dyDescent="0.3">
      <c r="A64" s="113" t="s">
        <v>1030</v>
      </c>
      <c r="B64" s="114" t="s">
        <v>1031</v>
      </c>
      <c r="C64" s="115">
        <f>SUM(C65:C69)</f>
        <v>23364964</v>
      </c>
      <c r="D64" s="115">
        <f>SUM(D65:D69)</f>
        <v>0</v>
      </c>
      <c r="E64" s="116">
        <f>SUM(E65:E69)</f>
        <v>23364964</v>
      </c>
    </row>
    <row r="65" spans="1:5" ht="15.75" thickBot="1" x14ac:dyDescent="0.3">
      <c r="A65" s="117" t="s">
        <v>1032</v>
      </c>
      <c r="B65" s="118" t="s">
        <v>1033</v>
      </c>
      <c r="C65" s="119">
        <v>196799</v>
      </c>
      <c r="D65" s="119"/>
      <c r="E65" s="120">
        <f t="shared" ref="E65:E69" si="7">C65+D65</f>
        <v>196799</v>
      </c>
    </row>
    <row r="66" spans="1:5" ht="15.75" thickBot="1" x14ac:dyDescent="0.3">
      <c r="A66" s="117" t="s">
        <v>1034</v>
      </c>
      <c r="B66" s="118" t="s">
        <v>1035</v>
      </c>
      <c r="C66" s="119">
        <v>5341767</v>
      </c>
      <c r="D66" s="119"/>
      <c r="E66" s="120">
        <f t="shared" si="7"/>
        <v>5341767</v>
      </c>
    </row>
    <row r="67" spans="1:5" ht="15.75" thickBot="1" x14ac:dyDescent="0.3">
      <c r="A67" s="117" t="s">
        <v>1036</v>
      </c>
      <c r="B67" s="118" t="s">
        <v>1037</v>
      </c>
      <c r="C67" s="119">
        <v>17582176</v>
      </c>
      <c r="D67" s="119"/>
      <c r="E67" s="120">
        <f t="shared" si="7"/>
        <v>17582176</v>
      </c>
    </row>
    <row r="68" spans="1:5" ht="15.75" thickBot="1" x14ac:dyDescent="0.3">
      <c r="A68" s="117" t="s">
        <v>1038</v>
      </c>
      <c r="B68" s="118" t="s">
        <v>1039</v>
      </c>
      <c r="C68" s="119">
        <v>171433</v>
      </c>
      <c r="D68" s="119"/>
      <c r="E68" s="120">
        <f t="shared" si="7"/>
        <v>171433</v>
      </c>
    </row>
    <row r="69" spans="1:5" ht="15.75" thickBot="1" x14ac:dyDescent="0.3">
      <c r="A69" s="117" t="s">
        <v>1040</v>
      </c>
      <c r="B69" s="118" t="s">
        <v>1041</v>
      </c>
      <c r="C69" s="119">
        <v>72789</v>
      </c>
      <c r="D69" s="119"/>
      <c r="E69" s="120">
        <f t="shared" si="7"/>
        <v>72789</v>
      </c>
    </row>
    <row r="70" spans="1:5" ht="16.5" thickBot="1" x14ac:dyDescent="0.3">
      <c r="A70" s="113" t="s">
        <v>1042</v>
      </c>
      <c r="B70" s="114" t="s">
        <v>1043</v>
      </c>
      <c r="C70" s="115">
        <f>SUM(C71)</f>
        <v>1562025</v>
      </c>
      <c r="D70" s="115">
        <f>SUM(D71)</f>
        <v>0</v>
      </c>
      <c r="E70" s="116">
        <f>SUM(E71)</f>
        <v>1562025</v>
      </c>
    </row>
    <row r="71" spans="1:5" ht="15.75" thickBot="1" x14ac:dyDescent="0.3">
      <c r="A71" s="117" t="s">
        <v>1044</v>
      </c>
      <c r="B71" s="118" t="s">
        <v>1045</v>
      </c>
      <c r="C71" s="119">
        <v>1562025</v>
      </c>
      <c r="D71" s="119"/>
      <c r="E71" s="120">
        <f>C71+D71</f>
        <v>1562025</v>
      </c>
    </row>
    <row r="72" spans="1:5" ht="16.5" thickBot="1" x14ac:dyDescent="0.3">
      <c r="A72" s="113" t="s">
        <v>1046</v>
      </c>
      <c r="B72" s="114" t="s">
        <v>1047</v>
      </c>
      <c r="C72" s="115">
        <f>SUM(C73:C76)</f>
        <v>2720237</v>
      </c>
      <c r="D72" s="115">
        <f>SUM(D73:D76)</f>
        <v>0</v>
      </c>
      <c r="E72" s="116">
        <f>SUM(E73:E76)</f>
        <v>2720237</v>
      </c>
    </row>
    <row r="73" spans="1:5" ht="15.75" thickBot="1" x14ac:dyDescent="0.3">
      <c r="A73" s="117" t="s">
        <v>1048</v>
      </c>
      <c r="B73" s="118" t="s">
        <v>1049</v>
      </c>
      <c r="C73" s="119">
        <v>446045</v>
      </c>
      <c r="D73" s="119"/>
      <c r="E73" s="120">
        <f t="shared" ref="E73:E76" si="8">C73+D73</f>
        <v>446045</v>
      </c>
    </row>
    <row r="74" spans="1:5" ht="15.75" thickBot="1" x14ac:dyDescent="0.3">
      <c r="A74" s="117" t="s">
        <v>1050</v>
      </c>
      <c r="B74" s="126" t="s">
        <v>1051</v>
      </c>
      <c r="C74" s="119">
        <v>2256400</v>
      </c>
      <c r="D74" s="119"/>
      <c r="E74" s="120">
        <f t="shared" si="8"/>
        <v>2256400</v>
      </c>
    </row>
    <row r="75" spans="1:5" ht="15.75" thickBot="1" x14ac:dyDescent="0.3">
      <c r="A75" s="117" t="s">
        <v>1052</v>
      </c>
      <c r="B75" s="118" t="s">
        <v>1053</v>
      </c>
      <c r="C75" s="119">
        <v>0</v>
      </c>
      <c r="D75" s="119"/>
      <c r="E75" s="120">
        <f t="shared" si="8"/>
        <v>0</v>
      </c>
    </row>
    <row r="76" spans="1:5" ht="15.75" thickBot="1" x14ac:dyDescent="0.3">
      <c r="A76" s="117" t="s">
        <v>1054</v>
      </c>
      <c r="B76" s="118" t="s">
        <v>1055</v>
      </c>
      <c r="C76" s="119">
        <v>17792</v>
      </c>
      <c r="D76" s="119"/>
      <c r="E76" s="120">
        <f t="shared" si="8"/>
        <v>17792</v>
      </c>
    </row>
    <row r="77" spans="1:5" ht="32.25" thickBot="1" x14ac:dyDescent="0.3">
      <c r="A77" s="113" t="s">
        <v>1056</v>
      </c>
      <c r="B77" s="114" t="s">
        <v>1057</v>
      </c>
      <c r="C77" s="115">
        <f>SUM(C78:C82)</f>
        <v>583514</v>
      </c>
      <c r="D77" s="115">
        <f>SUM(D78:D82)</f>
        <v>0</v>
      </c>
      <c r="E77" s="116">
        <f>SUM(E78:E82)</f>
        <v>583514</v>
      </c>
    </row>
    <row r="78" spans="1:5" ht="15.75" thickBot="1" x14ac:dyDescent="0.3">
      <c r="A78" s="117" t="s">
        <v>1058</v>
      </c>
      <c r="B78" s="118" t="s">
        <v>1059</v>
      </c>
      <c r="C78" s="119">
        <v>583514</v>
      </c>
      <c r="D78" s="119"/>
      <c r="E78" s="120">
        <f t="shared" ref="E78:E82" si="9">C78+D78</f>
        <v>583514</v>
      </c>
    </row>
    <row r="79" spans="1:5" ht="15.75" thickBot="1" x14ac:dyDescent="0.3">
      <c r="A79" s="117" t="s">
        <v>1060</v>
      </c>
      <c r="B79" s="118" t="s">
        <v>1061</v>
      </c>
      <c r="C79" s="119">
        <v>0</v>
      </c>
      <c r="D79" s="119"/>
      <c r="E79" s="120">
        <f t="shared" si="9"/>
        <v>0</v>
      </c>
    </row>
    <row r="80" spans="1:5" ht="15.75" thickBot="1" x14ac:dyDescent="0.3">
      <c r="A80" s="117" t="s">
        <v>1062</v>
      </c>
      <c r="B80" s="118" t="s">
        <v>1063</v>
      </c>
      <c r="C80" s="119">
        <v>0</v>
      </c>
      <c r="D80" s="119"/>
      <c r="E80" s="120">
        <f t="shared" si="9"/>
        <v>0</v>
      </c>
    </row>
    <row r="81" spans="1:5" ht="15.75" thickBot="1" x14ac:dyDescent="0.3">
      <c r="A81" s="117" t="s">
        <v>1064</v>
      </c>
      <c r="B81" s="118" t="s">
        <v>1065</v>
      </c>
      <c r="C81" s="119">
        <v>0</v>
      </c>
      <c r="D81" s="119"/>
      <c r="E81" s="120">
        <f t="shared" si="9"/>
        <v>0</v>
      </c>
    </row>
    <row r="82" spans="1:5" ht="15.75" thickBot="1" x14ac:dyDescent="0.3">
      <c r="A82" s="117" t="s">
        <v>1066</v>
      </c>
      <c r="B82" s="118" t="s">
        <v>1067</v>
      </c>
      <c r="C82" s="119">
        <v>0</v>
      </c>
      <c r="D82" s="119"/>
      <c r="E82" s="120">
        <f t="shared" si="9"/>
        <v>0</v>
      </c>
    </row>
    <row r="83" spans="1:5" ht="16.5" thickBot="1" x14ac:dyDescent="0.3">
      <c r="A83" s="109">
        <v>4.3</v>
      </c>
      <c r="B83" s="121" t="s">
        <v>1068</v>
      </c>
      <c r="C83" s="111">
        <f>SUM(C84+C89+C93+C101+C106+C112+C116+C120+C125+C132+C142+C151+C155+C160)</f>
        <v>625754474</v>
      </c>
      <c r="D83" s="111">
        <f>SUM(D84+D89+D93+D101+D106+D112+D116+D120+D125+D132+D142+D151+D155+D160)</f>
        <v>240000000</v>
      </c>
      <c r="E83" s="112">
        <f>SUM(E84+E89+E93+E101+E106+E112+E116+E120+E125+E132+E142+E151+E155+E160)</f>
        <v>865754474</v>
      </c>
    </row>
    <row r="84" spans="1:5" ht="16.5" thickBot="1" x14ac:dyDescent="0.3">
      <c r="A84" s="113" t="s">
        <v>1069</v>
      </c>
      <c r="B84" s="114" t="s">
        <v>1070</v>
      </c>
      <c r="C84" s="115">
        <f>SUM(C85:C88)</f>
        <v>30901672</v>
      </c>
      <c r="D84" s="115">
        <f>SUM(D85:D88)</f>
        <v>30000000</v>
      </c>
      <c r="E84" s="116">
        <f>SUM(E85:E88)</f>
        <v>60901672</v>
      </c>
    </row>
    <row r="85" spans="1:5" ht="30.75" thickBot="1" x14ac:dyDescent="0.3">
      <c r="A85" s="117" t="s">
        <v>1071</v>
      </c>
      <c r="B85" s="118" t="s">
        <v>1072</v>
      </c>
      <c r="C85" s="119">
        <v>13985158</v>
      </c>
      <c r="D85" s="119">
        <v>18668159</v>
      </c>
      <c r="E85" s="120">
        <f t="shared" ref="E85:E88" si="10">C85+D85</f>
        <v>32653317</v>
      </c>
    </row>
    <row r="86" spans="1:5" ht="30.75" thickBot="1" x14ac:dyDescent="0.3">
      <c r="A86" s="117" t="s">
        <v>1073</v>
      </c>
      <c r="B86" s="118" t="s">
        <v>1074</v>
      </c>
      <c r="C86" s="119">
        <v>9371020</v>
      </c>
      <c r="D86" s="119">
        <v>5080403</v>
      </c>
      <c r="E86" s="120">
        <f t="shared" si="10"/>
        <v>14451423</v>
      </c>
    </row>
    <row r="87" spans="1:5" ht="30.75" thickBot="1" x14ac:dyDescent="0.3">
      <c r="A87" s="117" t="s">
        <v>1075</v>
      </c>
      <c r="B87" s="118" t="s">
        <v>1076</v>
      </c>
      <c r="C87" s="119">
        <v>1519846</v>
      </c>
      <c r="D87" s="119">
        <v>3714398</v>
      </c>
      <c r="E87" s="120">
        <f t="shared" si="10"/>
        <v>5234244</v>
      </c>
    </row>
    <row r="88" spans="1:5" ht="15.75" thickBot="1" x14ac:dyDescent="0.3">
      <c r="A88" s="117" t="s">
        <v>1077</v>
      </c>
      <c r="B88" s="118" t="s">
        <v>1078</v>
      </c>
      <c r="C88" s="119">
        <v>6025648</v>
      </c>
      <c r="D88" s="119">
        <v>2537040</v>
      </c>
      <c r="E88" s="120">
        <f t="shared" si="10"/>
        <v>8562688</v>
      </c>
    </row>
    <row r="89" spans="1:5" ht="16.5" thickBot="1" x14ac:dyDescent="0.3">
      <c r="A89" s="113" t="s">
        <v>1079</v>
      </c>
      <c r="B89" s="114" t="s">
        <v>1080</v>
      </c>
      <c r="C89" s="115">
        <f>SUM(C90:C92)</f>
        <v>18321511</v>
      </c>
      <c r="D89" s="115">
        <f>SUM(D90:D92)</f>
        <v>20000000</v>
      </c>
      <c r="E89" s="116">
        <f>SUM(E90:E92)</f>
        <v>38321511</v>
      </c>
    </row>
    <row r="90" spans="1:5" ht="15.75" thickBot="1" x14ac:dyDescent="0.3">
      <c r="A90" s="117" t="s">
        <v>1081</v>
      </c>
      <c r="B90" s="118" t="s">
        <v>1082</v>
      </c>
      <c r="C90" s="119">
        <v>17578168</v>
      </c>
      <c r="D90" s="119">
        <v>19904064</v>
      </c>
      <c r="E90" s="120">
        <f t="shared" ref="E90:E92" si="11">C90+D90</f>
        <v>37482232</v>
      </c>
    </row>
    <row r="91" spans="1:5" ht="15.75" thickBot="1" x14ac:dyDescent="0.3">
      <c r="A91" s="117" t="s">
        <v>1083</v>
      </c>
      <c r="B91" s="118" t="s">
        <v>1084</v>
      </c>
      <c r="C91" s="119">
        <v>743343</v>
      </c>
      <c r="D91" s="119">
        <v>95936</v>
      </c>
      <c r="E91" s="120">
        <f t="shared" si="11"/>
        <v>839279</v>
      </c>
    </row>
    <row r="92" spans="1:5" ht="15.75" thickBot="1" x14ac:dyDescent="0.3">
      <c r="A92" s="117" t="s">
        <v>1085</v>
      </c>
      <c r="B92" s="118" t="s">
        <v>1086</v>
      </c>
      <c r="C92" s="119">
        <v>0</v>
      </c>
      <c r="D92" s="119">
        <v>0</v>
      </c>
      <c r="E92" s="120">
        <f t="shared" si="11"/>
        <v>0</v>
      </c>
    </row>
    <row r="93" spans="1:5" ht="32.25" thickBot="1" x14ac:dyDescent="0.3">
      <c r="A93" s="113" t="s">
        <v>1087</v>
      </c>
      <c r="B93" s="114" t="s">
        <v>1088</v>
      </c>
      <c r="C93" s="115">
        <f>SUM(C94:C100)</f>
        <v>128758162</v>
      </c>
      <c r="D93" s="115">
        <f>SUM(D94:D100)</f>
        <v>0</v>
      </c>
      <c r="E93" s="116">
        <f>SUM(E94:E100)</f>
        <v>128758162</v>
      </c>
    </row>
    <row r="94" spans="1:5" ht="15.75" thickBot="1" x14ac:dyDescent="0.3">
      <c r="A94" s="117" t="s">
        <v>1089</v>
      </c>
      <c r="B94" s="118" t="s">
        <v>1090</v>
      </c>
      <c r="C94" s="119">
        <v>118704980</v>
      </c>
      <c r="D94" s="119"/>
      <c r="E94" s="120">
        <f t="shared" ref="E94:E100" si="12">C94+D94</f>
        <v>118704980</v>
      </c>
    </row>
    <row r="95" spans="1:5" ht="15.75" thickBot="1" x14ac:dyDescent="0.3">
      <c r="A95" s="117" t="s">
        <v>1091</v>
      </c>
      <c r="B95" s="118" t="s">
        <v>1092</v>
      </c>
      <c r="C95" s="119">
        <v>2556811</v>
      </c>
      <c r="D95" s="119"/>
      <c r="E95" s="120">
        <f t="shared" si="12"/>
        <v>2556811</v>
      </c>
    </row>
    <row r="96" spans="1:5" ht="15.75" thickBot="1" x14ac:dyDescent="0.3">
      <c r="A96" s="117" t="s">
        <v>1093</v>
      </c>
      <c r="B96" s="118" t="s">
        <v>1094</v>
      </c>
      <c r="C96" s="119">
        <v>543987</v>
      </c>
      <c r="D96" s="119"/>
      <c r="E96" s="120">
        <f t="shared" si="12"/>
        <v>543987</v>
      </c>
    </row>
    <row r="97" spans="1:5" ht="15.75" thickBot="1" x14ac:dyDescent="0.3">
      <c r="A97" s="117" t="s">
        <v>1095</v>
      </c>
      <c r="B97" s="118" t="s">
        <v>1096</v>
      </c>
      <c r="C97" s="119">
        <v>0</v>
      </c>
      <c r="D97" s="119"/>
      <c r="E97" s="120">
        <f t="shared" si="12"/>
        <v>0</v>
      </c>
    </row>
    <row r="98" spans="1:5" ht="15.75" thickBot="1" x14ac:dyDescent="0.3">
      <c r="A98" s="117" t="s">
        <v>1097</v>
      </c>
      <c r="B98" s="118" t="s">
        <v>1098</v>
      </c>
      <c r="C98" s="119">
        <v>0</v>
      </c>
      <c r="D98" s="119"/>
      <c r="E98" s="120">
        <f t="shared" si="12"/>
        <v>0</v>
      </c>
    </row>
    <row r="99" spans="1:5" ht="15.75" thickBot="1" x14ac:dyDescent="0.3">
      <c r="A99" s="117" t="s">
        <v>1099</v>
      </c>
      <c r="B99" s="118" t="s">
        <v>1100</v>
      </c>
      <c r="C99" s="119">
        <v>6375570</v>
      </c>
      <c r="D99" s="119"/>
      <c r="E99" s="120">
        <f t="shared" si="12"/>
        <v>6375570</v>
      </c>
    </row>
    <row r="100" spans="1:5" ht="15.75" thickBot="1" x14ac:dyDescent="0.3">
      <c r="A100" s="117" t="s">
        <v>1101</v>
      </c>
      <c r="B100" s="118" t="s">
        <v>1102</v>
      </c>
      <c r="C100" s="119">
        <v>576814</v>
      </c>
      <c r="D100" s="119"/>
      <c r="E100" s="120">
        <f t="shared" si="12"/>
        <v>576814</v>
      </c>
    </row>
    <row r="101" spans="1:5" ht="16.5" thickBot="1" x14ac:dyDescent="0.3">
      <c r="A101" s="113" t="s">
        <v>1103</v>
      </c>
      <c r="B101" s="114" t="s">
        <v>1104</v>
      </c>
      <c r="C101" s="115">
        <f>SUM(C102:C105)</f>
        <v>1308752</v>
      </c>
      <c r="D101" s="115">
        <f>SUM(D102:D105)</f>
        <v>0</v>
      </c>
      <c r="E101" s="116">
        <f>SUM(E102:E105)</f>
        <v>1308752</v>
      </c>
    </row>
    <row r="102" spans="1:5" ht="15.75" thickBot="1" x14ac:dyDescent="0.3">
      <c r="A102" s="117" t="s">
        <v>1105</v>
      </c>
      <c r="B102" s="118" t="s">
        <v>1106</v>
      </c>
      <c r="C102" s="119">
        <v>879861</v>
      </c>
      <c r="D102" s="119"/>
      <c r="E102" s="120">
        <f t="shared" ref="E102:E105" si="13">C102+D102</f>
        <v>879861</v>
      </c>
    </row>
    <row r="103" spans="1:5" ht="15.75" thickBot="1" x14ac:dyDescent="0.3">
      <c r="A103" s="117" t="s">
        <v>1107</v>
      </c>
      <c r="B103" s="118" t="s">
        <v>1108</v>
      </c>
      <c r="C103" s="119">
        <v>428891</v>
      </c>
      <c r="D103" s="119"/>
      <c r="E103" s="120">
        <f t="shared" si="13"/>
        <v>428891</v>
      </c>
    </row>
    <row r="104" spans="1:5" ht="15.75" thickBot="1" x14ac:dyDescent="0.3">
      <c r="A104" s="117" t="s">
        <v>1109</v>
      </c>
      <c r="B104" s="118" t="s">
        <v>1110</v>
      </c>
      <c r="C104" s="119">
        <v>0</v>
      </c>
      <c r="D104" s="119"/>
      <c r="E104" s="120">
        <f t="shared" si="13"/>
        <v>0</v>
      </c>
    </row>
    <row r="105" spans="1:5" ht="15.75" thickBot="1" x14ac:dyDescent="0.3">
      <c r="A105" s="117" t="s">
        <v>1111</v>
      </c>
      <c r="B105" s="118" t="s">
        <v>1112</v>
      </c>
      <c r="C105" s="119">
        <v>0</v>
      </c>
      <c r="D105" s="119"/>
      <c r="E105" s="120">
        <f t="shared" si="13"/>
        <v>0</v>
      </c>
    </row>
    <row r="106" spans="1:5" ht="16.5" thickBot="1" x14ac:dyDescent="0.3">
      <c r="A106" s="113" t="s">
        <v>1113</v>
      </c>
      <c r="B106" s="114" t="s">
        <v>1114</v>
      </c>
      <c r="C106" s="115">
        <f>SUM(C107:C111)</f>
        <v>55442274</v>
      </c>
      <c r="D106" s="115">
        <f>SUM(D107:D111)</f>
        <v>0</v>
      </c>
      <c r="E106" s="116">
        <f>SUM(E107:E111)</f>
        <v>55442274</v>
      </c>
    </row>
    <row r="107" spans="1:5" ht="15.75" thickBot="1" x14ac:dyDescent="0.3">
      <c r="A107" s="117" t="s">
        <v>1115</v>
      </c>
      <c r="B107" s="118" t="s">
        <v>1116</v>
      </c>
      <c r="C107" s="119">
        <v>2462223</v>
      </c>
      <c r="D107" s="119"/>
      <c r="E107" s="120">
        <f t="shared" ref="E107:E111" si="14">C107+D107</f>
        <v>2462223</v>
      </c>
    </row>
    <row r="108" spans="1:5" ht="15.75" thickBot="1" x14ac:dyDescent="0.3">
      <c r="A108" s="117" t="s">
        <v>1117</v>
      </c>
      <c r="B108" s="118" t="s">
        <v>1118</v>
      </c>
      <c r="C108" s="119">
        <v>52980051</v>
      </c>
      <c r="D108" s="119"/>
      <c r="E108" s="120">
        <f t="shared" si="14"/>
        <v>52980051</v>
      </c>
    </row>
    <row r="109" spans="1:5" ht="15.75" thickBot="1" x14ac:dyDescent="0.3">
      <c r="A109" s="117" t="s">
        <v>1119</v>
      </c>
      <c r="B109" s="118" t="s">
        <v>1120</v>
      </c>
      <c r="C109" s="119">
        <v>0</v>
      </c>
      <c r="D109" s="119"/>
      <c r="E109" s="120">
        <f t="shared" si="14"/>
        <v>0</v>
      </c>
    </row>
    <row r="110" spans="1:5" ht="15.75" thickBot="1" x14ac:dyDescent="0.3">
      <c r="A110" s="117" t="s">
        <v>1121</v>
      </c>
      <c r="B110" s="118" t="s">
        <v>1122</v>
      </c>
      <c r="C110" s="119">
        <v>0</v>
      </c>
      <c r="D110" s="119"/>
      <c r="E110" s="120">
        <f t="shared" si="14"/>
        <v>0</v>
      </c>
    </row>
    <row r="111" spans="1:5" ht="15.75" thickBot="1" x14ac:dyDescent="0.3">
      <c r="A111" s="117" t="s">
        <v>1123</v>
      </c>
      <c r="B111" s="118" t="s">
        <v>1124</v>
      </c>
      <c r="C111" s="119">
        <v>0</v>
      </c>
      <c r="D111" s="119"/>
      <c r="E111" s="120">
        <f t="shared" si="14"/>
        <v>0</v>
      </c>
    </row>
    <row r="112" spans="1:5" ht="16.5" thickBot="1" x14ac:dyDescent="0.3">
      <c r="A112" s="113" t="s">
        <v>1125</v>
      </c>
      <c r="B112" s="114" t="s">
        <v>1126</v>
      </c>
      <c r="C112" s="115">
        <f>SUM(C113:C115)</f>
        <v>5673634</v>
      </c>
      <c r="D112" s="115">
        <f>SUM(D113:D115)</f>
        <v>0</v>
      </c>
      <c r="E112" s="116">
        <f>SUM(E113:E115)</f>
        <v>5673634</v>
      </c>
    </row>
    <row r="113" spans="1:5" ht="15.75" thickBot="1" x14ac:dyDescent="0.3">
      <c r="A113" s="117" t="s">
        <v>1127</v>
      </c>
      <c r="B113" s="118" t="s">
        <v>1128</v>
      </c>
      <c r="C113" s="119">
        <v>0</v>
      </c>
      <c r="D113" s="119"/>
      <c r="E113" s="120">
        <f t="shared" ref="E113:E115" si="15">C113+D113</f>
        <v>0</v>
      </c>
    </row>
    <row r="114" spans="1:5" ht="15.75" thickBot="1" x14ac:dyDescent="0.3">
      <c r="A114" s="117" t="s">
        <v>1129</v>
      </c>
      <c r="B114" s="118" t="s">
        <v>1130</v>
      </c>
      <c r="C114" s="119">
        <v>5592262</v>
      </c>
      <c r="D114" s="119"/>
      <c r="E114" s="120">
        <f t="shared" si="15"/>
        <v>5592262</v>
      </c>
    </row>
    <row r="115" spans="1:5" ht="15.75" thickBot="1" x14ac:dyDescent="0.3">
      <c r="A115" s="117" t="s">
        <v>1131</v>
      </c>
      <c r="B115" s="118" t="s">
        <v>1132</v>
      </c>
      <c r="C115" s="119">
        <v>81372</v>
      </c>
      <c r="D115" s="119"/>
      <c r="E115" s="120">
        <f t="shared" si="15"/>
        <v>81372</v>
      </c>
    </row>
    <row r="116" spans="1:5" ht="16.5" thickBot="1" x14ac:dyDescent="0.3">
      <c r="A116" s="113" t="s">
        <v>1133</v>
      </c>
      <c r="B116" s="114" t="s">
        <v>1134</v>
      </c>
      <c r="C116" s="115">
        <f>SUM(C117:C119)</f>
        <v>0</v>
      </c>
      <c r="D116" s="115">
        <f>SUM(D117:D119)</f>
        <v>0</v>
      </c>
      <c r="E116" s="116">
        <f>SUM(E117:E119)</f>
        <v>0</v>
      </c>
    </row>
    <row r="117" spans="1:5" ht="30.75" thickBot="1" x14ac:dyDescent="0.3">
      <c r="A117" s="117" t="s">
        <v>1135</v>
      </c>
      <c r="B117" s="118" t="s">
        <v>1136</v>
      </c>
      <c r="C117" s="119">
        <v>0</v>
      </c>
      <c r="D117" s="119"/>
      <c r="E117" s="120">
        <f t="shared" ref="E117:E119" si="16">C117+D117</f>
        <v>0</v>
      </c>
    </row>
    <row r="118" spans="1:5" ht="30.75" thickBot="1" x14ac:dyDescent="0.3">
      <c r="A118" s="117" t="s">
        <v>1137</v>
      </c>
      <c r="B118" s="118" t="s">
        <v>1138</v>
      </c>
      <c r="C118" s="119">
        <v>0</v>
      </c>
      <c r="D118" s="119"/>
      <c r="E118" s="120">
        <f t="shared" si="16"/>
        <v>0</v>
      </c>
    </row>
    <row r="119" spans="1:5" ht="30.75" thickBot="1" x14ac:dyDescent="0.3">
      <c r="A119" s="117" t="s">
        <v>1139</v>
      </c>
      <c r="B119" s="118" t="s">
        <v>1140</v>
      </c>
      <c r="C119" s="119">
        <v>0</v>
      </c>
      <c r="D119" s="119"/>
      <c r="E119" s="120">
        <f t="shared" si="16"/>
        <v>0</v>
      </c>
    </row>
    <row r="120" spans="1:5" ht="16.5" thickBot="1" x14ac:dyDescent="0.3">
      <c r="A120" s="113" t="s">
        <v>1141</v>
      </c>
      <c r="B120" s="114" t="s">
        <v>1142</v>
      </c>
      <c r="C120" s="115">
        <f>SUM(C121:C124)</f>
        <v>144686</v>
      </c>
      <c r="D120" s="115">
        <f>SUM(D121:D124)</f>
        <v>0</v>
      </c>
      <c r="E120" s="116">
        <f>SUM(E121:E124)</f>
        <v>144686</v>
      </c>
    </row>
    <row r="121" spans="1:5" ht="15.75" thickBot="1" x14ac:dyDescent="0.3">
      <c r="A121" s="117" t="s">
        <v>1143</v>
      </c>
      <c r="B121" s="118" t="s">
        <v>1144</v>
      </c>
      <c r="C121" s="119">
        <v>86365</v>
      </c>
      <c r="D121" s="119"/>
      <c r="E121" s="120">
        <f t="shared" ref="E121:E124" si="17">C121+D121</f>
        <v>86365</v>
      </c>
    </row>
    <row r="122" spans="1:5" ht="15.75" thickBot="1" x14ac:dyDescent="0.3">
      <c r="A122" s="117" t="s">
        <v>1145</v>
      </c>
      <c r="B122" s="118" t="s">
        <v>1146</v>
      </c>
      <c r="C122" s="119">
        <v>0</v>
      </c>
      <c r="D122" s="119"/>
      <c r="E122" s="120">
        <f t="shared" si="17"/>
        <v>0</v>
      </c>
    </row>
    <row r="123" spans="1:5" ht="15.75" thickBot="1" x14ac:dyDescent="0.3">
      <c r="A123" s="117" t="s">
        <v>1147</v>
      </c>
      <c r="B123" s="118" t="s">
        <v>1148</v>
      </c>
      <c r="C123" s="119">
        <v>0</v>
      </c>
      <c r="D123" s="119"/>
      <c r="E123" s="120">
        <f t="shared" si="17"/>
        <v>0</v>
      </c>
    </row>
    <row r="124" spans="1:5" ht="15.75" thickBot="1" x14ac:dyDescent="0.3">
      <c r="A124" s="117" t="s">
        <v>1149</v>
      </c>
      <c r="B124" s="118" t="s">
        <v>1150</v>
      </c>
      <c r="C124" s="119">
        <v>58321</v>
      </c>
      <c r="D124" s="119"/>
      <c r="E124" s="120">
        <f t="shared" si="17"/>
        <v>58321</v>
      </c>
    </row>
    <row r="125" spans="1:5" ht="32.25" thickBot="1" x14ac:dyDescent="0.3">
      <c r="A125" s="113" t="s">
        <v>1151</v>
      </c>
      <c r="B125" s="114" t="s">
        <v>1152</v>
      </c>
      <c r="C125" s="115">
        <f>SUM(C126:C131)</f>
        <v>307791</v>
      </c>
      <c r="D125" s="115">
        <f>SUM(D126:D131)</f>
        <v>0</v>
      </c>
      <c r="E125" s="116">
        <f>SUM(E126:E131)</f>
        <v>307791</v>
      </c>
    </row>
    <row r="126" spans="1:5" ht="30.75" thickBot="1" x14ac:dyDescent="0.3">
      <c r="A126" s="117" t="s">
        <v>1153</v>
      </c>
      <c r="B126" s="118" t="s">
        <v>1154</v>
      </c>
      <c r="C126" s="119">
        <v>276519</v>
      </c>
      <c r="D126" s="119"/>
      <c r="E126" s="120">
        <f t="shared" ref="E126:E131" si="18">C126+D126</f>
        <v>276519</v>
      </c>
    </row>
    <row r="127" spans="1:5" ht="15.75" thickBot="1" x14ac:dyDescent="0.3">
      <c r="A127" s="117" t="s">
        <v>1155</v>
      </c>
      <c r="B127" s="118" t="s">
        <v>1156</v>
      </c>
      <c r="C127" s="119">
        <v>0</v>
      </c>
      <c r="D127" s="119"/>
      <c r="E127" s="120">
        <f t="shared" si="18"/>
        <v>0</v>
      </c>
    </row>
    <row r="128" spans="1:5" ht="15.75" thickBot="1" x14ac:dyDescent="0.3">
      <c r="A128" s="117" t="s">
        <v>1157</v>
      </c>
      <c r="B128" s="118" t="s">
        <v>1158</v>
      </c>
      <c r="C128" s="119">
        <v>0</v>
      </c>
      <c r="D128" s="119"/>
      <c r="E128" s="120">
        <f t="shared" si="18"/>
        <v>0</v>
      </c>
    </row>
    <row r="129" spans="1:5" ht="15.75" thickBot="1" x14ac:dyDescent="0.3">
      <c r="A129" s="117" t="s">
        <v>1159</v>
      </c>
      <c r="B129" s="118" t="s">
        <v>1160</v>
      </c>
      <c r="C129" s="119">
        <v>13217</v>
      </c>
      <c r="D129" s="119"/>
      <c r="E129" s="120">
        <f t="shared" si="18"/>
        <v>13217</v>
      </c>
    </row>
    <row r="130" spans="1:5" ht="15.75" thickBot="1" x14ac:dyDescent="0.3">
      <c r="A130" s="117" t="s">
        <v>1161</v>
      </c>
      <c r="B130" s="118" t="s">
        <v>1162</v>
      </c>
      <c r="C130" s="119">
        <v>17780</v>
      </c>
      <c r="D130" s="119"/>
      <c r="E130" s="120">
        <f t="shared" si="18"/>
        <v>17780</v>
      </c>
    </row>
    <row r="131" spans="1:5" ht="15.75" thickBot="1" x14ac:dyDescent="0.3">
      <c r="A131" s="117" t="s">
        <v>1163</v>
      </c>
      <c r="B131" s="118" t="s">
        <v>1112</v>
      </c>
      <c r="C131" s="119">
        <v>275</v>
      </c>
      <c r="D131" s="119"/>
      <c r="E131" s="120">
        <f t="shared" si="18"/>
        <v>275</v>
      </c>
    </row>
    <row r="132" spans="1:5" ht="16.5" thickBot="1" x14ac:dyDescent="0.3">
      <c r="A132" s="113" t="s">
        <v>1164</v>
      </c>
      <c r="B132" s="114" t="s">
        <v>1165</v>
      </c>
      <c r="C132" s="115">
        <f>SUM(C133:C141)</f>
        <v>339927978</v>
      </c>
      <c r="D132" s="115">
        <f>SUM(D133:D141)</f>
        <v>190000000</v>
      </c>
      <c r="E132" s="116">
        <f>SUM(E133:E141)</f>
        <v>529927978</v>
      </c>
    </row>
    <row r="133" spans="1:5" ht="15.75" thickBot="1" x14ac:dyDescent="0.3">
      <c r="A133" s="117" t="s">
        <v>1166</v>
      </c>
      <c r="B133" s="118" t="s">
        <v>1167</v>
      </c>
      <c r="C133" s="119">
        <v>135400598</v>
      </c>
      <c r="D133" s="119">
        <v>92897839</v>
      </c>
      <c r="E133" s="120">
        <f t="shared" ref="E133:E141" si="19">C133+D133</f>
        <v>228298437</v>
      </c>
    </row>
    <row r="134" spans="1:5" ht="15.75" thickBot="1" x14ac:dyDescent="0.3">
      <c r="A134" s="117" t="s">
        <v>1168</v>
      </c>
      <c r="B134" s="118" t="s">
        <v>1169</v>
      </c>
      <c r="C134" s="119">
        <v>19234104</v>
      </c>
      <c r="D134" s="119">
        <v>11482446</v>
      </c>
      <c r="E134" s="120">
        <f t="shared" si="19"/>
        <v>30716550</v>
      </c>
    </row>
    <row r="135" spans="1:5" ht="15.75" thickBot="1" x14ac:dyDescent="0.3">
      <c r="A135" s="117" t="s">
        <v>1170</v>
      </c>
      <c r="B135" s="118" t="s">
        <v>1171</v>
      </c>
      <c r="C135" s="119">
        <v>12349047</v>
      </c>
      <c r="D135" s="119">
        <v>10624717</v>
      </c>
      <c r="E135" s="120">
        <f t="shared" si="19"/>
        <v>22973764</v>
      </c>
    </row>
    <row r="136" spans="1:5" ht="15.75" thickBot="1" x14ac:dyDescent="0.3">
      <c r="A136" s="117" t="s">
        <v>1172</v>
      </c>
      <c r="B136" s="118" t="s">
        <v>1173</v>
      </c>
      <c r="C136" s="119">
        <v>1668311</v>
      </c>
      <c r="D136" s="119">
        <v>531361</v>
      </c>
      <c r="E136" s="120">
        <f t="shared" si="19"/>
        <v>2199672</v>
      </c>
    </row>
    <row r="137" spans="1:5" ht="15.75" thickBot="1" x14ac:dyDescent="0.3">
      <c r="A137" s="117" t="s">
        <v>1174</v>
      </c>
      <c r="B137" s="118" t="s">
        <v>1175</v>
      </c>
      <c r="C137" s="119">
        <v>38084074</v>
      </c>
      <c r="D137" s="119">
        <v>27646535</v>
      </c>
      <c r="E137" s="120">
        <f t="shared" si="19"/>
        <v>65730609</v>
      </c>
    </row>
    <row r="138" spans="1:5" ht="15.75" thickBot="1" x14ac:dyDescent="0.3">
      <c r="A138" s="117" t="s">
        <v>1176</v>
      </c>
      <c r="B138" s="118" t="s">
        <v>1177</v>
      </c>
      <c r="C138" s="119">
        <v>5713393</v>
      </c>
      <c r="D138" s="119">
        <v>4145347</v>
      </c>
      <c r="E138" s="120">
        <f t="shared" si="19"/>
        <v>9858740</v>
      </c>
    </row>
    <row r="139" spans="1:5" ht="15.75" thickBot="1" x14ac:dyDescent="0.3">
      <c r="A139" s="117" t="s">
        <v>1178</v>
      </c>
      <c r="B139" s="118" t="s">
        <v>1179</v>
      </c>
      <c r="C139" s="119">
        <v>120837147</v>
      </c>
      <c r="D139" s="119">
        <v>40000000</v>
      </c>
      <c r="E139" s="120">
        <f t="shared" si="19"/>
        <v>160837147</v>
      </c>
    </row>
    <row r="140" spans="1:5" ht="15.75" thickBot="1" x14ac:dyDescent="0.3">
      <c r="A140" s="117" t="s">
        <v>1180</v>
      </c>
      <c r="B140" s="118" t="s">
        <v>1181</v>
      </c>
      <c r="C140" s="119">
        <v>6449590</v>
      </c>
      <c r="D140" s="119">
        <v>2597583</v>
      </c>
      <c r="E140" s="120">
        <f t="shared" si="19"/>
        <v>9047173</v>
      </c>
    </row>
    <row r="141" spans="1:5" ht="15.75" thickBot="1" x14ac:dyDescent="0.3">
      <c r="A141" s="117" t="s">
        <v>1182</v>
      </c>
      <c r="B141" s="118" t="s">
        <v>1183</v>
      </c>
      <c r="C141" s="119">
        <v>191714</v>
      </c>
      <c r="D141" s="119">
        <v>74172</v>
      </c>
      <c r="E141" s="120">
        <f t="shared" si="19"/>
        <v>265886</v>
      </c>
    </row>
    <row r="142" spans="1:5" ht="16.5" thickBot="1" x14ac:dyDescent="0.3">
      <c r="A142" s="113" t="s">
        <v>1184</v>
      </c>
      <c r="B142" s="114" t="s">
        <v>1185</v>
      </c>
      <c r="C142" s="115">
        <f>SUM(C143:C150)</f>
        <v>2634081</v>
      </c>
      <c r="D142" s="115">
        <f>SUM(D143:D150)</f>
        <v>0</v>
      </c>
      <c r="E142" s="116">
        <f>SUM(E143:E150)</f>
        <v>2634081</v>
      </c>
    </row>
    <row r="143" spans="1:5" ht="15.75" thickBot="1" x14ac:dyDescent="0.3">
      <c r="A143" s="117" t="s">
        <v>1186</v>
      </c>
      <c r="B143" s="118" t="s">
        <v>1187</v>
      </c>
      <c r="C143" s="119">
        <v>284966</v>
      </c>
      <c r="D143" s="119"/>
      <c r="E143" s="120">
        <f t="shared" ref="E143:E150" si="20">C143+D143</f>
        <v>284966</v>
      </c>
    </row>
    <row r="144" spans="1:5" ht="30.75" thickBot="1" x14ac:dyDescent="0.3">
      <c r="A144" s="117" t="s">
        <v>1188</v>
      </c>
      <c r="B144" s="118" t="s">
        <v>1189</v>
      </c>
      <c r="C144" s="119">
        <v>0</v>
      </c>
      <c r="D144" s="119"/>
      <c r="E144" s="120">
        <f t="shared" si="20"/>
        <v>0</v>
      </c>
    </row>
    <row r="145" spans="1:5" ht="30.75" thickBot="1" x14ac:dyDescent="0.3">
      <c r="A145" s="117" t="s">
        <v>1190</v>
      </c>
      <c r="B145" s="118" t="s">
        <v>1191</v>
      </c>
      <c r="C145" s="119">
        <v>0</v>
      </c>
      <c r="D145" s="119"/>
      <c r="E145" s="120">
        <f t="shared" si="20"/>
        <v>0</v>
      </c>
    </row>
    <row r="146" spans="1:5" ht="15.75" thickBot="1" x14ac:dyDescent="0.3">
      <c r="A146" s="117" t="s">
        <v>1192</v>
      </c>
      <c r="B146" s="118" t="s">
        <v>1193</v>
      </c>
      <c r="C146" s="119">
        <v>0</v>
      </c>
      <c r="D146" s="119"/>
      <c r="E146" s="120">
        <f t="shared" si="20"/>
        <v>0</v>
      </c>
    </row>
    <row r="147" spans="1:5" ht="15.75" thickBot="1" x14ac:dyDescent="0.3">
      <c r="A147" s="117" t="s">
        <v>1194</v>
      </c>
      <c r="B147" s="118" t="s">
        <v>1195</v>
      </c>
      <c r="C147" s="119">
        <v>0</v>
      </c>
      <c r="D147" s="119"/>
      <c r="E147" s="120">
        <f t="shared" si="20"/>
        <v>0</v>
      </c>
    </row>
    <row r="148" spans="1:5" ht="15.75" thickBot="1" x14ac:dyDescent="0.3">
      <c r="A148" s="117" t="s">
        <v>1196</v>
      </c>
      <c r="B148" s="118" t="s">
        <v>1197</v>
      </c>
      <c r="C148" s="119">
        <v>2345097</v>
      </c>
      <c r="D148" s="119"/>
      <c r="E148" s="120">
        <f t="shared" si="20"/>
        <v>2345097</v>
      </c>
    </row>
    <row r="149" spans="1:5" ht="15.75" thickBot="1" x14ac:dyDescent="0.3">
      <c r="A149" s="117" t="s">
        <v>1198</v>
      </c>
      <c r="B149" s="118" t="s">
        <v>1199</v>
      </c>
      <c r="C149" s="119">
        <v>0</v>
      </c>
      <c r="D149" s="119"/>
      <c r="E149" s="120">
        <f t="shared" si="20"/>
        <v>0</v>
      </c>
    </row>
    <row r="150" spans="1:5" ht="15.75" thickBot="1" x14ac:dyDescent="0.3">
      <c r="A150" s="117" t="s">
        <v>1200</v>
      </c>
      <c r="B150" s="118" t="s">
        <v>1201</v>
      </c>
      <c r="C150" s="119">
        <v>4018</v>
      </c>
      <c r="D150" s="119"/>
      <c r="E150" s="120">
        <f t="shared" si="20"/>
        <v>4018</v>
      </c>
    </row>
    <row r="151" spans="1:5" ht="16.5" thickBot="1" x14ac:dyDescent="0.3">
      <c r="A151" s="113" t="s">
        <v>1202</v>
      </c>
      <c r="B151" s="114" t="s">
        <v>1203</v>
      </c>
      <c r="C151" s="115">
        <f>SUM(C152:C154)</f>
        <v>706178</v>
      </c>
      <c r="D151" s="115">
        <f>SUM(D152:D154)</f>
        <v>0</v>
      </c>
      <c r="E151" s="116">
        <f>SUM(E152:E154)</f>
        <v>706178</v>
      </c>
    </row>
    <row r="152" spans="1:5" ht="15.75" thickBot="1" x14ac:dyDescent="0.3">
      <c r="A152" s="117" t="s">
        <v>1204</v>
      </c>
      <c r="B152" s="118" t="s">
        <v>1205</v>
      </c>
      <c r="C152" s="119">
        <v>362301</v>
      </c>
      <c r="D152" s="119"/>
      <c r="E152" s="120">
        <f t="shared" ref="E152:E154" si="21">C152+D152</f>
        <v>362301</v>
      </c>
    </row>
    <row r="153" spans="1:5" ht="15.75" thickBot="1" x14ac:dyDescent="0.3">
      <c r="A153" s="117" t="s">
        <v>1206</v>
      </c>
      <c r="B153" s="118" t="s">
        <v>1207</v>
      </c>
      <c r="C153" s="119">
        <v>281361</v>
      </c>
      <c r="D153" s="119"/>
      <c r="E153" s="120">
        <f t="shared" si="21"/>
        <v>281361</v>
      </c>
    </row>
    <row r="154" spans="1:5" ht="15.75" thickBot="1" x14ac:dyDescent="0.3">
      <c r="A154" s="117" t="s">
        <v>1208</v>
      </c>
      <c r="B154" s="118" t="s">
        <v>1209</v>
      </c>
      <c r="C154" s="119">
        <v>62516</v>
      </c>
      <c r="D154" s="119"/>
      <c r="E154" s="120">
        <f t="shared" si="21"/>
        <v>62516</v>
      </c>
    </row>
    <row r="155" spans="1:5" ht="16.5" thickBot="1" x14ac:dyDescent="0.3">
      <c r="A155" s="113" t="s">
        <v>1210</v>
      </c>
      <c r="B155" s="114" t="s">
        <v>1211</v>
      </c>
      <c r="C155" s="115">
        <f>SUM(C156:C159)</f>
        <v>32548130</v>
      </c>
      <c r="D155" s="115">
        <f>SUM(D156:D159)</f>
        <v>0</v>
      </c>
      <c r="E155" s="116">
        <f>SUM(E156:E159)</f>
        <v>32548130</v>
      </c>
    </row>
    <row r="156" spans="1:5" ht="30.75" thickBot="1" x14ac:dyDescent="0.3">
      <c r="A156" s="117" t="s">
        <v>1212</v>
      </c>
      <c r="B156" s="118" t="s">
        <v>1213</v>
      </c>
      <c r="C156" s="119">
        <v>25750012</v>
      </c>
      <c r="D156" s="119"/>
      <c r="E156" s="120">
        <f t="shared" ref="E156:E159" si="22">C156+D156</f>
        <v>25750012</v>
      </c>
    </row>
    <row r="157" spans="1:5" ht="15.75" thickBot="1" x14ac:dyDescent="0.3">
      <c r="A157" s="117" t="s">
        <v>1214</v>
      </c>
      <c r="B157" s="118" t="s">
        <v>1215</v>
      </c>
      <c r="C157" s="119">
        <v>402474</v>
      </c>
      <c r="D157" s="119"/>
      <c r="E157" s="120">
        <f t="shared" si="22"/>
        <v>402474</v>
      </c>
    </row>
    <row r="158" spans="1:5" ht="15.75" thickBot="1" x14ac:dyDescent="0.3">
      <c r="A158" s="117" t="s">
        <v>1216</v>
      </c>
      <c r="B158" s="118" t="s">
        <v>1217</v>
      </c>
      <c r="C158" s="119">
        <v>1490880</v>
      </c>
      <c r="D158" s="119"/>
      <c r="E158" s="120">
        <f t="shared" si="22"/>
        <v>1490880</v>
      </c>
    </row>
    <row r="159" spans="1:5" ht="15.75" thickBot="1" x14ac:dyDescent="0.3">
      <c r="A159" s="117" t="s">
        <v>1218</v>
      </c>
      <c r="B159" s="118" t="s">
        <v>1219</v>
      </c>
      <c r="C159" s="119">
        <v>4904764</v>
      </c>
      <c r="D159" s="119"/>
      <c r="E159" s="120">
        <f t="shared" si="22"/>
        <v>4904764</v>
      </c>
    </row>
    <row r="160" spans="1:5" ht="16.5" thickBot="1" x14ac:dyDescent="0.3">
      <c r="A160" s="113" t="s">
        <v>1220</v>
      </c>
      <c r="B160" s="114" t="s">
        <v>1221</v>
      </c>
      <c r="C160" s="115">
        <f>SUM(C161:C166)</f>
        <v>9079625</v>
      </c>
      <c r="D160" s="115">
        <f>SUM(D161:D166)</f>
        <v>0</v>
      </c>
      <c r="E160" s="116">
        <f>SUM(E161:E166)</f>
        <v>9079625</v>
      </c>
    </row>
    <row r="161" spans="1:5" ht="15.75" thickBot="1" x14ac:dyDescent="0.3">
      <c r="A161" s="117" t="s">
        <v>1222</v>
      </c>
      <c r="B161" s="118" t="s">
        <v>1223</v>
      </c>
      <c r="C161" s="119">
        <v>32032</v>
      </c>
      <c r="D161" s="119"/>
      <c r="E161" s="120">
        <f t="shared" ref="E161:E166" si="23">C161+D161</f>
        <v>32032</v>
      </c>
    </row>
    <row r="162" spans="1:5" ht="15.75" thickBot="1" x14ac:dyDescent="0.3">
      <c r="A162" s="117" t="s">
        <v>1224</v>
      </c>
      <c r="B162" s="118" t="s">
        <v>1225</v>
      </c>
      <c r="C162" s="119">
        <v>370949</v>
      </c>
      <c r="D162" s="119"/>
      <c r="E162" s="120">
        <f t="shared" si="23"/>
        <v>370949</v>
      </c>
    </row>
    <row r="163" spans="1:5" ht="15.75" thickBot="1" x14ac:dyDescent="0.3">
      <c r="A163" s="117" t="s">
        <v>1226</v>
      </c>
      <c r="B163" s="118" t="s">
        <v>1227</v>
      </c>
      <c r="C163" s="119">
        <v>9391</v>
      </c>
      <c r="D163" s="119"/>
      <c r="E163" s="120">
        <f t="shared" si="23"/>
        <v>9391</v>
      </c>
    </row>
    <row r="164" spans="1:5" ht="15.75" thickBot="1" x14ac:dyDescent="0.3">
      <c r="A164" s="117" t="s">
        <v>1228</v>
      </c>
      <c r="B164" s="118" t="s">
        <v>1229</v>
      </c>
      <c r="C164" s="119">
        <v>0</v>
      </c>
      <c r="D164" s="119"/>
      <c r="E164" s="120">
        <f t="shared" si="23"/>
        <v>0</v>
      </c>
    </row>
    <row r="165" spans="1:5" ht="15.75" thickBot="1" x14ac:dyDescent="0.3">
      <c r="A165" s="117" t="s">
        <v>1230</v>
      </c>
      <c r="B165" s="118" t="s">
        <v>1231</v>
      </c>
      <c r="C165" s="119">
        <v>3797779</v>
      </c>
      <c r="D165" s="119"/>
      <c r="E165" s="120">
        <f t="shared" si="23"/>
        <v>3797779</v>
      </c>
    </row>
    <row r="166" spans="1:5" ht="15.75" thickBot="1" x14ac:dyDescent="0.3">
      <c r="A166" s="117" t="s">
        <v>1232</v>
      </c>
      <c r="B166" s="118" t="s">
        <v>1233</v>
      </c>
      <c r="C166" s="119">
        <v>4869474</v>
      </c>
      <c r="D166" s="119"/>
      <c r="E166" s="120">
        <f t="shared" si="23"/>
        <v>4869474</v>
      </c>
    </row>
    <row r="167" spans="1:5" ht="16.5" thickBot="1" x14ac:dyDescent="0.3">
      <c r="A167" s="109">
        <v>4.4000000000000004</v>
      </c>
      <c r="B167" s="121" t="s">
        <v>1234</v>
      </c>
      <c r="C167" s="111">
        <f>SUM(C168)</f>
        <v>13430104</v>
      </c>
      <c r="D167" s="111">
        <f>SUM(D168)</f>
        <v>0</v>
      </c>
      <c r="E167" s="112">
        <f>SUM(E168)</f>
        <v>13430104</v>
      </c>
    </row>
    <row r="168" spans="1:5" ht="16.5" thickBot="1" x14ac:dyDescent="0.3">
      <c r="A168" s="113" t="s">
        <v>1235</v>
      </c>
      <c r="B168" s="114" t="s">
        <v>1236</v>
      </c>
      <c r="C168" s="115">
        <f>SUM(C169:C173)</f>
        <v>13430104</v>
      </c>
      <c r="D168" s="115">
        <f>SUM(D169:D173)</f>
        <v>0</v>
      </c>
      <c r="E168" s="116">
        <f>SUM(E169:E173)</f>
        <v>13430104</v>
      </c>
    </row>
    <row r="169" spans="1:5" ht="15.75" thickBot="1" x14ac:dyDescent="0.3">
      <c r="A169" s="117" t="s">
        <v>1237</v>
      </c>
      <c r="B169" s="118" t="s">
        <v>1238</v>
      </c>
      <c r="C169" s="119">
        <v>774074</v>
      </c>
      <c r="D169" s="119"/>
      <c r="E169" s="120">
        <f t="shared" ref="E169:E173" si="24">C169+D169</f>
        <v>774074</v>
      </c>
    </row>
    <row r="170" spans="1:5" ht="15.75" thickBot="1" x14ac:dyDescent="0.3">
      <c r="A170" s="117" t="s">
        <v>1239</v>
      </c>
      <c r="B170" s="118" t="s">
        <v>1240</v>
      </c>
      <c r="C170" s="119">
        <v>991178</v>
      </c>
      <c r="D170" s="119"/>
      <c r="E170" s="120">
        <f t="shared" si="24"/>
        <v>991178</v>
      </c>
    </row>
    <row r="171" spans="1:5" ht="15.75" thickBot="1" x14ac:dyDescent="0.3">
      <c r="A171" s="117" t="s">
        <v>1241</v>
      </c>
      <c r="B171" s="118" t="s">
        <v>1242</v>
      </c>
      <c r="C171" s="119">
        <v>0</v>
      </c>
      <c r="D171" s="119"/>
      <c r="E171" s="120">
        <f t="shared" si="24"/>
        <v>0</v>
      </c>
    </row>
    <row r="172" spans="1:5" ht="15.75" thickBot="1" x14ac:dyDescent="0.3">
      <c r="A172" s="117" t="s">
        <v>1243</v>
      </c>
      <c r="B172" s="118" t="s">
        <v>1244</v>
      </c>
      <c r="C172" s="119">
        <v>11664852</v>
      </c>
      <c r="D172" s="119"/>
      <c r="E172" s="120">
        <f t="shared" si="24"/>
        <v>11664852</v>
      </c>
    </row>
    <row r="173" spans="1:5" ht="15.75" thickBot="1" x14ac:dyDescent="0.3">
      <c r="A173" s="117" t="s">
        <v>1245</v>
      </c>
      <c r="B173" s="118" t="s">
        <v>1246</v>
      </c>
      <c r="C173" s="119">
        <v>0</v>
      </c>
      <c r="D173" s="119"/>
      <c r="E173" s="120">
        <f t="shared" si="24"/>
        <v>0</v>
      </c>
    </row>
    <row r="174" spans="1:5" ht="16.5" thickBot="1" x14ac:dyDescent="0.3">
      <c r="A174" s="109">
        <v>4.5</v>
      </c>
      <c r="B174" s="121" t="s">
        <v>1247</v>
      </c>
      <c r="C174" s="111">
        <f>SUM(C175+C177+C179+C181+C185+C187)</f>
        <v>47913147</v>
      </c>
      <c r="D174" s="111">
        <f>SUM(D175+D177+D179+D181+D185+D187)</f>
        <v>25000000</v>
      </c>
      <c r="E174" s="112">
        <f>SUM(E175+E177+E179+E181+E185+E187)</f>
        <v>72913147</v>
      </c>
    </row>
    <row r="175" spans="1:5" ht="16.5" thickBot="1" x14ac:dyDescent="0.3">
      <c r="A175" s="113" t="s">
        <v>1248</v>
      </c>
      <c r="B175" s="114" t="s">
        <v>984</v>
      </c>
      <c r="C175" s="115">
        <f>SUM(C176)</f>
        <v>15934050</v>
      </c>
      <c r="D175" s="115">
        <f>SUM(D176)</f>
        <v>5949634</v>
      </c>
      <c r="E175" s="116">
        <f>SUM(E176)</f>
        <v>21883684</v>
      </c>
    </row>
    <row r="176" spans="1:5" ht="15.75" thickBot="1" x14ac:dyDescent="0.3">
      <c r="A176" s="117" t="s">
        <v>1249</v>
      </c>
      <c r="B176" s="118" t="s">
        <v>986</v>
      </c>
      <c r="C176" s="119">
        <v>15934050</v>
      </c>
      <c r="D176" s="119">
        <v>5949634</v>
      </c>
      <c r="E176" s="120">
        <f>C176+D176</f>
        <v>21883684</v>
      </c>
    </row>
    <row r="177" spans="1:5" ht="16.5" thickBot="1" x14ac:dyDescent="0.3">
      <c r="A177" s="113" t="s">
        <v>1250</v>
      </c>
      <c r="B177" s="114" t="s">
        <v>987</v>
      </c>
      <c r="C177" s="115">
        <f>SUM(C178)</f>
        <v>28017893</v>
      </c>
      <c r="D177" s="115">
        <f>SUM(D178)</f>
        <v>9693855</v>
      </c>
      <c r="E177" s="116">
        <f>SUM(E178)</f>
        <v>37711748</v>
      </c>
    </row>
    <row r="178" spans="1:5" ht="15.75" thickBot="1" x14ac:dyDescent="0.3">
      <c r="A178" s="117" t="s">
        <v>1251</v>
      </c>
      <c r="B178" s="118" t="s">
        <v>989</v>
      </c>
      <c r="C178" s="119">
        <v>28017893</v>
      </c>
      <c r="D178" s="119">
        <v>9693855</v>
      </c>
      <c r="E178" s="120">
        <f>C178+D178</f>
        <v>37711748</v>
      </c>
    </row>
    <row r="179" spans="1:5" ht="16.5" thickBot="1" x14ac:dyDescent="0.3">
      <c r="A179" s="113" t="s">
        <v>1252</v>
      </c>
      <c r="B179" s="114" t="s">
        <v>991</v>
      </c>
      <c r="C179" s="115">
        <f>SUM(C180)</f>
        <v>1756771</v>
      </c>
      <c r="D179" s="115">
        <f>SUM(D180)</f>
        <v>1351036</v>
      </c>
      <c r="E179" s="116">
        <f>SUM(E180)</f>
        <v>3107807</v>
      </c>
    </row>
    <row r="180" spans="1:5" ht="15.75" thickBot="1" x14ac:dyDescent="0.3">
      <c r="A180" s="117" t="s">
        <v>1253</v>
      </c>
      <c r="B180" s="118" t="s">
        <v>993</v>
      </c>
      <c r="C180" s="119">
        <v>1756771</v>
      </c>
      <c r="D180" s="119">
        <v>1351036</v>
      </c>
      <c r="E180" s="120">
        <f>C180+D180</f>
        <v>3107807</v>
      </c>
    </row>
    <row r="181" spans="1:5" ht="16.5" thickBot="1" x14ac:dyDescent="0.3">
      <c r="A181" s="113" t="s">
        <v>1254</v>
      </c>
      <c r="B181" s="114" t="s">
        <v>995</v>
      </c>
      <c r="C181" s="115">
        <f>SUM(C182:C184)</f>
        <v>1963052</v>
      </c>
      <c r="D181" s="115">
        <f>SUM(D182:D184)</f>
        <v>2860722</v>
      </c>
      <c r="E181" s="116">
        <f>SUM(E182:E184)</f>
        <v>4823774</v>
      </c>
    </row>
    <row r="182" spans="1:5" ht="15.75" thickBot="1" x14ac:dyDescent="0.3">
      <c r="A182" s="117" t="s">
        <v>1255</v>
      </c>
      <c r="B182" s="118" t="s">
        <v>997</v>
      </c>
      <c r="C182" s="119">
        <v>1963052</v>
      </c>
      <c r="D182" s="119">
        <v>2860722</v>
      </c>
      <c r="E182" s="120">
        <f t="shared" ref="E182:E184" si="25">C182+D182</f>
        <v>4823774</v>
      </c>
    </row>
    <row r="183" spans="1:5" ht="15.75" thickBot="1" x14ac:dyDescent="0.3">
      <c r="A183" s="117" t="s">
        <v>1256</v>
      </c>
      <c r="B183" s="118" t="s">
        <v>999</v>
      </c>
      <c r="C183" s="119">
        <v>0</v>
      </c>
      <c r="D183" s="119"/>
      <c r="E183" s="120">
        <f t="shared" si="25"/>
        <v>0</v>
      </c>
    </row>
    <row r="184" spans="1:5" ht="15.75" thickBot="1" x14ac:dyDescent="0.3">
      <c r="A184" s="117" t="s">
        <v>1257</v>
      </c>
      <c r="B184" s="118" t="s">
        <v>1001</v>
      </c>
      <c r="C184" s="119">
        <v>0</v>
      </c>
      <c r="D184" s="119"/>
      <c r="E184" s="120">
        <f t="shared" si="25"/>
        <v>0</v>
      </c>
    </row>
    <row r="185" spans="1:5" ht="16.5" thickBot="1" x14ac:dyDescent="0.3">
      <c r="A185" s="113" t="s">
        <v>1258</v>
      </c>
      <c r="B185" s="114" t="s">
        <v>1003</v>
      </c>
      <c r="C185" s="115">
        <f>SUM(C186)</f>
        <v>241381</v>
      </c>
      <c r="D185" s="115">
        <f>SUM(D186)</f>
        <v>5144753</v>
      </c>
      <c r="E185" s="116">
        <f>SUM(E186)</f>
        <v>5386134</v>
      </c>
    </row>
    <row r="186" spans="1:5" ht="15.75" thickBot="1" x14ac:dyDescent="0.3">
      <c r="A186" s="117" t="s">
        <v>1259</v>
      </c>
      <c r="B186" s="118" t="s">
        <v>1003</v>
      </c>
      <c r="C186" s="119">
        <v>241381</v>
      </c>
      <c r="D186" s="119">
        <v>5144753</v>
      </c>
      <c r="E186" s="120">
        <f>C186+D186</f>
        <v>5386134</v>
      </c>
    </row>
    <row r="187" spans="1:5" ht="16.5" thickBot="1" x14ac:dyDescent="0.3">
      <c r="A187" s="113" t="s">
        <v>1260</v>
      </c>
      <c r="B187" s="114" t="s">
        <v>1006</v>
      </c>
      <c r="C187" s="115">
        <f>SUM(C188)</f>
        <v>0</v>
      </c>
      <c r="D187" s="115">
        <f>SUM(D188)</f>
        <v>0</v>
      </c>
      <c r="E187" s="116">
        <f>SUM(E188)</f>
        <v>0</v>
      </c>
    </row>
    <row r="188" spans="1:5" ht="15.75" thickBot="1" x14ac:dyDescent="0.3">
      <c r="A188" s="117" t="s">
        <v>1261</v>
      </c>
      <c r="B188" s="118" t="s">
        <v>1008</v>
      </c>
      <c r="C188" s="119">
        <v>0</v>
      </c>
      <c r="D188" s="119"/>
      <c r="E188" s="120">
        <f>C188+D188</f>
        <v>0</v>
      </c>
    </row>
    <row r="189" spans="1:5" ht="48" thickBot="1" x14ac:dyDescent="0.3">
      <c r="A189" s="109">
        <v>4.9000000000000004</v>
      </c>
      <c r="B189" s="121" t="s">
        <v>1262</v>
      </c>
      <c r="C189" s="111">
        <f t="shared" ref="C189:E190" si="26">SUM(C190)</f>
        <v>0</v>
      </c>
      <c r="D189" s="111">
        <f t="shared" si="26"/>
        <v>0</v>
      </c>
      <c r="E189" s="112">
        <f t="shared" si="26"/>
        <v>0</v>
      </c>
    </row>
    <row r="190" spans="1:5" ht="32.25" thickBot="1" x14ac:dyDescent="0.3">
      <c r="A190" s="113" t="s">
        <v>1263</v>
      </c>
      <c r="B190" s="114" t="s">
        <v>1264</v>
      </c>
      <c r="C190" s="115">
        <f t="shared" si="26"/>
        <v>0</v>
      </c>
      <c r="D190" s="115">
        <f t="shared" si="26"/>
        <v>0</v>
      </c>
      <c r="E190" s="116">
        <f t="shared" si="26"/>
        <v>0</v>
      </c>
    </row>
    <row r="191" spans="1:5" ht="30.75" thickBot="1" x14ac:dyDescent="0.3">
      <c r="A191" s="117" t="s">
        <v>1265</v>
      </c>
      <c r="B191" s="118" t="s">
        <v>1266</v>
      </c>
      <c r="C191" s="119">
        <v>0</v>
      </c>
      <c r="D191" s="119"/>
      <c r="E191" s="120">
        <f>C191+D191</f>
        <v>0</v>
      </c>
    </row>
    <row r="192" spans="1:5" ht="16.5" thickBot="1" x14ac:dyDescent="0.3">
      <c r="A192" s="122">
        <v>5</v>
      </c>
      <c r="B192" s="123" t="s">
        <v>1267</v>
      </c>
      <c r="C192" s="124">
        <f>SUM(C193+C215)</f>
        <v>31093119</v>
      </c>
      <c r="D192" s="124">
        <f>SUM(D193+D215)</f>
        <v>65000000</v>
      </c>
      <c r="E192" s="125">
        <f>SUM(E193+E215)</f>
        <v>96093119</v>
      </c>
    </row>
    <row r="193" spans="1:5" ht="16.5" thickBot="1" x14ac:dyDescent="0.3">
      <c r="A193" s="109">
        <v>5.0999999999999996</v>
      </c>
      <c r="B193" s="121" t="s">
        <v>1267</v>
      </c>
      <c r="C193" s="111">
        <f>SUM(C194+C200+C205)</f>
        <v>31093119</v>
      </c>
      <c r="D193" s="111">
        <f>SUM(D194+D200+D205)</f>
        <v>65000000</v>
      </c>
      <c r="E193" s="112">
        <f>SUM(E194+E200+E205)</f>
        <v>96093119</v>
      </c>
    </row>
    <row r="194" spans="1:5" ht="32.25" thickBot="1" x14ac:dyDescent="0.3">
      <c r="A194" s="113" t="s">
        <v>1268</v>
      </c>
      <c r="B194" s="114" t="s">
        <v>1269</v>
      </c>
      <c r="C194" s="115">
        <f>SUM(C195:C199)</f>
        <v>740199</v>
      </c>
      <c r="D194" s="115">
        <f>SUM(D195:D199)</f>
        <v>779765</v>
      </c>
      <c r="E194" s="116">
        <f>SUM(E195:E199)</f>
        <v>1519964</v>
      </c>
    </row>
    <row r="195" spans="1:5" ht="15.75" thickBot="1" x14ac:dyDescent="0.3">
      <c r="A195" s="117" t="s">
        <v>1270</v>
      </c>
      <c r="B195" s="118" t="s">
        <v>1059</v>
      </c>
      <c r="C195" s="119">
        <v>0</v>
      </c>
      <c r="D195" s="119"/>
      <c r="E195" s="120">
        <f t="shared" ref="E195:E199" si="27">C195+D195</f>
        <v>0</v>
      </c>
    </row>
    <row r="196" spans="1:5" ht="15.75" thickBot="1" x14ac:dyDescent="0.3">
      <c r="A196" s="117" t="s">
        <v>1271</v>
      </c>
      <c r="B196" s="118" t="s">
        <v>1061</v>
      </c>
      <c r="C196" s="119">
        <v>0</v>
      </c>
      <c r="D196" s="119"/>
      <c r="E196" s="120">
        <f t="shared" si="27"/>
        <v>0</v>
      </c>
    </row>
    <row r="197" spans="1:5" ht="15.75" thickBot="1" x14ac:dyDescent="0.3">
      <c r="A197" s="117" t="s">
        <v>1272</v>
      </c>
      <c r="B197" s="118" t="s">
        <v>1063</v>
      </c>
      <c r="C197" s="119">
        <v>0</v>
      </c>
      <c r="D197" s="119"/>
      <c r="E197" s="120">
        <f t="shared" si="27"/>
        <v>0</v>
      </c>
    </row>
    <row r="198" spans="1:5" ht="15.75" thickBot="1" x14ac:dyDescent="0.3">
      <c r="A198" s="117" t="s">
        <v>1273</v>
      </c>
      <c r="B198" s="118" t="s">
        <v>1065</v>
      </c>
      <c r="C198" s="119">
        <v>0</v>
      </c>
      <c r="D198" s="119"/>
      <c r="E198" s="120">
        <f t="shared" si="27"/>
        <v>0</v>
      </c>
    </row>
    <row r="199" spans="1:5" ht="15.75" thickBot="1" x14ac:dyDescent="0.3">
      <c r="A199" s="117" t="s">
        <v>1274</v>
      </c>
      <c r="B199" s="118" t="s">
        <v>1067</v>
      </c>
      <c r="C199" s="119">
        <v>740199</v>
      </c>
      <c r="D199" s="119">
        <v>779765</v>
      </c>
      <c r="E199" s="120">
        <f t="shared" si="27"/>
        <v>1519964</v>
      </c>
    </row>
    <row r="200" spans="1:5" ht="16.5" thickBot="1" x14ac:dyDescent="0.3">
      <c r="A200" s="113" t="s">
        <v>1275</v>
      </c>
      <c r="B200" s="114" t="s">
        <v>1276</v>
      </c>
      <c r="C200" s="115">
        <f>SUM(C201:C204)</f>
        <v>0</v>
      </c>
      <c r="D200" s="115">
        <f>SUM(D201:D204)</f>
        <v>0</v>
      </c>
      <c r="E200" s="116">
        <f>SUM(E201:E204)</f>
        <v>0</v>
      </c>
    </row>
    <row r="201" spans="1:5" ht="15.75" thickBot="1" x14ac:dyDescent="0.3">
      <c r="A201" s="117" t="s">
        <v>1277</v>
      </c>
      <c r="B201" s="118" t="s">
        <v>1049</v>
      </c>
      <c r="C201" s="119">
        <v>0</v>
      </c>
      <c r="D201" s="119"/>
      <c r="E201" s="120">
        <f t="shared" ref="E201:E204" si="28">C201+D201</f>
        <v>0</v>
      </c>
    </row>
    <row r="202" spans="1:5" ht="15.75" thickBot="1" x14ac:dyDescent="0.3">
      <c r="A202" s="117" t="s">
        <v>1278</v>
      </c>
      <c r="B202" s="118" t="s">
        <v>1051</v>
      </c>
      <c r="C202" s="119">
        <v>0</v>
      </c>
      <c r="D202" s="119"/>
      <c r="E202" s="120">
        <f t="shared" si="28"/>
        <v>0</v>
      </c>
    </row>
    <row r="203" spans="1:5" ht="15.75" thickBot="1" x14ac:dyDescent="0.3">
      <c r="A203" s="117" t="s">
        <v>1279</v>
      </c>
      <c r="B203" s="118" t="s">
        <v>1053</v>
      </c>
      <c r="C203" s="119">
        <v>0</v>
      </c>
      <c r="D203" s="119"/>
      <c r="E203" s="120">
        <f t="shared" si="28"/>
        <v>0</v>
      </c>
    </row>
    <row r="204" spans="1:5" ht="15.75" thickBot="1" x14ac:dyDescent="0.3">
      <c r="A204" s="117" t="s">
        <v>1280</v>
      </c>
      <c r="B204" s="118" t="s">
        <v>1281</v>
      </c>
      <c r="C204" s="119">
        <v>0</v>
      </c>
      <c r="D204" s="119"/>
      <c r="E204" s="120">
        <f t="shared" si="28"/>
        <v>0</v>
      </c>
    </row>
    <row r="205" spans="1:5" ht="16.5" thickBot="1" x14ac:dyDescent="0.3">
      <c r="A205" s="113" t="s">
        <v>1282</v>
      </c>
      <c r="B205" s="114" t="s">
        <v>1283</v>
      </c>
      <c r="C205" s="115">
        <f>SUM(C206:C214)</f>
        <v>30352920</v>
      </c>
      <c r="D205" s="115">
        <f>SUM(D206:D214)</f>
        <v>64220235</v>
      </c>
      <c r="E205" s="116">
        <f>SUM(E206:E214)</f>
        <v>94573155</v>
      </c>
    </row>
    <row r="206" spans="1:5" ht="15.75" thickBot="1" x14ac:dyDescent="0.3">
      <c r="A206" s="117" t="s">
        <v>1284</v>
      </c>
      <c r="B206" s="118" t="s">
        <v>1285</v>
      </c>
      <c r="C206" s="119">
        <v>12719806</v>
      </c>
      <c r="D206" s="119">
        <v>5728891</v>
      </c>
      <c r="E206" s="120">
        <f t="shared" ref="E206:E214" si="29">C206+D206</f>
        <v>18448697</v>
      </c>
    </row>
    <row r="207" spans="1:5" ht="30.75" thickBot="1" x14ac:dyDescent="0.3">
      <c r="A207" s="117" t="s">
        <v>1286</v>
      </c>
      <c r="B207" s="118" t="s">
        <v>1287</v>
      </c>
      <c r="C207" s="119">
        <v>228516</v>
      </c>
      <c r="D207" s="119">
        <v>15159</v>
      </c>
      <c r="E207" s="120">
        <f t="shared" si="29"/>
        <v>243675</v>
      </c>
    </row>
    <row r="208" spans="1:5" ht="15.75" thickBot="1" x14ac:dyDescent="0.3">
      <c r="A208" s="117" t="s">
        <v>1288</v>
      </c>
      <c r="B208" s="118" t="s">
        <v>1289</v>
      </c>
      <c r="C208" s="119">
        <v>0</v>
      </c>
      <c r="D208" s="119"/>
      <c r="E208" s="120">
        <f t="shared" si="29"/>
        <v>0</v>
      </c>
    </row>
    <row r="209" spans="1:5" ht="15.75" thickBot="1" x14ac:dyDescent="0.3">
      <c r="A209" s="117" t="s">
        <v>1290</v>
      </c>
      <c r="B209" s="118" t="s">
        <v>1291</v>
      </c>
      <c r="C209" s="119">
        <v>0</v>
      </c>
      <c r="D209" s="119"/>
      <c r="E209" s="120">
        <f t="shared" si="29"/>
        <v>0</v>
      </c>
    </row>
    <row r="210" spans="1:5" ht="15.75" thickBot="1" x14ac:dyDescent="0.3">
      <c r="A210" s="117" t="s">
        <v>1292</v>
      </c>
      <c r="B210" s="118" t="s">
        <v>1293</v>
      </c>
      <c r="C210" s="119">
        <v>0</v>
      </c>
      <c r="D210" s="119"/>
      <c r="E210" s="120">
        <f t="shared" si="29"/>
        <v>0</v>
      </c>
    </row>
    <row r="211" spans="1:5" ht="15.75" thickBot="1" x14ac:dyDescent="0.3">
      <c r="A211" s="117" t="s">
        <v>1294</v>
      </c>
      <c r="B211" s="118" t="s">
        <v>1295</v>
      </c>
      <c r="C211" s="119">
        <v>0</v>
      </c>
      <c r="D211" s="119"/>
      <c r="E211" s="120">
        <f t="shared" si="29"/>
        <v>0</v>
      </c>
    </row>
    <row r="212" spans="1:5" ht="15.75" thickBot="1" x14ac:dyDescent="0.3">
      <c r="A212" s="117" t="s">
        <v>1296</v>
      </c>
      <c r="B212" s="118" t="s">
        <v>1297</v>
      </c>
      <c r="C212" s="119">
        <v>0</v>
      </c>
      <c r="D212" s="119"/>
      <c r="E212" s="120">
        <f t="shared" si="29"/>
        <v>0</v>
      </c>
    </row>
    <row r="213" spans="1:5" ht="15.75" thickBot="1" x14ac:dyDescent="0.3">
      <c r="A213" s="117" t="s">
        <v>1298</v>
      </c>
      <c r="B213" s="118" t="s">
        <v>1299</v>
      </c>
      <c r="C213" s="119">
        <v>31908</v>
      </c>
      <c r="D213" s="119">
        <v>11476</v>
      </c>
      <c r="E213" s="120">
        <f t="shared" si="29"/>
        <v>43384</v>
      </c>
    </row>
    <row r="214" spans="1:5" ht="15.75" thickBot="1" x14ac:dyDescent="0.3">
      <c r="A214" s="117" t="s">
        <v>1300</v>
      </c>
      <c r="B214" s="118" t="s">
        <v>1301</v>
      </c>
      <c r="C214" s="119">
        <v>17372690</v>
      </c>
      <c r="D214" s="119">
        <v>58464709</v>
      </c>
      <c r="E214" s="120">
        <f t="shared" si="29"/>
        <v>75837399</v>
      </c>
    </row>
    <row r="215" spans="1:5" ht="48" thickBot="1" x14ac:dyDescent="0.3">
      <c r="A215" s="109">
        <v>5.9</v>
      </c>
      <c r="B215" s="121" t="s">
        <v>1302</v>
      </c>
      <c r="C215" s="111">
        <v>0</v>
      </c>
      <c r="D215" s="111">
        <v>0</v>
      </c>
      <c r="E215" s="112">
        <v>0</v>
      </c>
    </row>
    <row r="216" spans="1:5" ht="16.5" thickBot="1" x14ac:dyDescent="0.3">
      <c r="A216" s="122">
        <v>6</v>
      </c>
      <c r="B216" s="123" t="s">
        <v>1303</v>
      </c>
      <c r="C216" s="124">
        <f>SUM(C217+C232+C233+C236)</f>
        <v>98381115.539999992</v>
      </c>
      <c r="D216" s="124">
        <f>SUM(D217+D232+D233+D236)</f>
        <v>57245187.840000004</v>
      </c>
      <c r="E216" s="125">
        <f>SUM(E217+E232+E233+E236)</f>
        <v>155626303.38</v>
      </c>
    </row>
    <row r="217" spans="1:5" ht="16.5" thickBot="1" x14ac:dyDescent="0.3">
      <c r="A217" s="109">
        <v>6.1</v>
      </c>
      <c r="B217" s="121" t="s">
        <v>1303</v>
      </c>
      <c r="C217" s="111">
        <f>SUM(C218+C220+C222+C224+C226+C228+C230)</f>
        <v>91216800.539999992</v>
      </c>
      <c r="D217" s="111">
        <f>SUM(D218+D220+D222+D224+D226+D228+D230)</f>
        <v>57245187.840000004</v>
      </c>
      <c r="E217" s="112">
        <f>SUM(E218+E220+E222+E224+E226+E228+E230)</f>
        <v>148461988.38</v>
      </c>
    </row>
    <row r="218" spans="1:5" ht="16.5" thickBot="1" x14ac:dyDescent="0.3">
      <c r="A218" s="113" t="s">
        <v>1304</v>
      </c>
      <c r="B218" s="114" t="s">
        <v>987</v>
      </c>
      <c r="C218" s="115">
        <f>SUM(C219)</f>
        <v>17156963</v>
      </c>
      <c r="D218" s="115">
        <f>SUM(D219)</f>
        <v>0</v>
      </c>
      <c r="E218" s="116">
        <f>SUM(E219)</f>
        <v>17156963</v>
      </c>
    </row>
    <row r="219" spans="1:5" ht="15.75" thickBot="1" x14ac:dyDescent="0.3">
      <c r="A219" s="117" t="s">
        <v>1305</v>
      </c>
      <c r="B219" s="118" t="s">
        <v>989</v>
      </c>
      <c r="C219" s="119">
        <v>17156963</v>
      </c>
      <c r="D219" s="119"/>
      <c r="E219" s="120">
        <f>C219+D219</f>
        <v>17156963</v>
      </c>
    </row>
    <row r="220" spans="1:5" ht="16.5" thickBot="1" x14ac:dyDescent="0.3">
      <c r="A220" s="113" t="s">
        <v>1306</v>
      </c>
      <c r="B220" s="114" t="s">
        <v>1307</v>
      </c>
      <c r="C220" s="115">
        <f>SUM(C221)</f>
        <v>1435654</v>
      </c>
      <c r="D220" s="115">
        <f>SUM(D221)</f>
        <v>0</v>
      </c>
      <c r="E220" s="116">
        <f>SUM(E221)</f>
        <v>1435654</v>
      </c>
    </row>
    <row r="221" spans="1:5" ht="15.75" thickBot="1" x14ac:dyDescent="0.3">
      <c r="A221" s="117" t="s">
        <v>1308</v>
      </c>
      <c r="B221" s="118" t="s">
        <v>1307</v>
      </c>
      <c r="C221" s="119">
        <v>1435654</v>
      </c>
      <c r="D221" s="119"/>
      <c r="E221" s="120">
        <f>C221+D221</f>
        <v>1435654</v>
      </c>
    </row>
    <row r="222" spans="1:5" ht="16.5" thickBot="1" x14ac:dyDescent="0.3">
      <c r="A222" s="113" t="s">
        <v>1309</v>
      </c>
      <c r="B222" s="114" t="s">
        <v>1310</v>
      </c>
      <c r="C222" s="115">
        <f>SUM(C223)</f>
        <v>2037647.54</v>
      </c>
      <c r="D222" s="115">
        <f>SUM(D223)</f>
        <v>1212492.74</v>
      </c>
      <c r="E222" s="116">
        <f>SUM(E223)</f>
        <v>3250140.2800000003</v>
      </c>
    </row>
    <row r="223" spans="1:5" ht="15.75" thickBot="1" x14ac:dyDescent="0.3">
      <c r="A223" s="117" t="s">
        <v>1311</v>
      </c>
      <c r="B223" s="118" t="s">
        <v>1310</v>
      </c>
      <c r="C223" s="119">
        <v>2037647.54</v>
      </c>
      <c r="D223" s="119">
        <v>1212492.74</v>
      </c>
      <c r="E223" s="120">
        <f>C223+D223</f>
        <v>3250140.2800000003</v>
      </c>
    </row>
    <row r="224" spans="1:5" ht="16.5" thickBot="1" x14ac:dyDescent="0.3">
      <c r="A224" s="113" t="s">
        <v>1312</v>
      </c>
      <c r="B224" s="114" t="s">
        <v>1313</v>
      </c>
      <c r="C224" s="115">
        <f>SUM(C225)</f>
        <v>0</v>
      </c>
      <c r="D224" s="115">
        <f>SUM(D225)</f>
        <v>0</v>
      </c>
      <c r="E224" s="116">
        <f>SUM(E225)</f>
        <v>0</v>
      </c>
    </row>
    <row r="225" spans="1:5" ht="15.75" thickBot="1" x14ac:dyDescent="0.3">
      <c r="A225" s="117" t="s">
        <v>1314</v>
      </c>
      <c r="B225" s="118" t="s">
        <v>1315</v>
      </c>
      <c r="C225" s="119">
        <v>0</v>
      </c>
      <c r="D225" s="119"/>
      <c r="E225" s="120">
        <f>C225+D225</f>
        <v>0</v>
      </c>
    </row>
    <row r="226" spans="1:5" ht="32.25" thickBot="1" x14ac:dyDescent="0.3">
      <c r="A226" s="113" t="s">
        <v>1316</v>
      </c>
      <c r="B226" s="114" t="s">
        <v>1317</v>
      </c>
      <c r="C226" s="115">
        <f>SUM(C227)</f>
        <v>0</v>
      </c>
      <c r="D226" s="115">
        <f>SUM(D227)</f>
        <v>0</v>
      </c>
      <c r="E226" s="116">
        <f>SUM(E227)</f>
        <v>0</v>
      </c>
    </row>
    <row r="227" spans="1:5" ht="30.75" thickBot="1" x14ac:dyDescent="0.3">
      <c r="A227" s="117" t="s">
        <v>1318</v>
      </c>
      <c r="B227" s="118" t="s">
        <v>1317</v>
      </c>
      <c r="C227" s="119">
        <v>0</v>
      </c>
      <c r="D227" s="119"/>
      <c r="E227" s="120">
        <f>C227+D227</f>
        <v>0</v>
      </c>
    </row>
    <row r="228" spans="1:5" ht="16.5" thickBot="1" x14ac:dyDescent="0.3">
      <c r="A228" s="113" t="s">
        <v>1319</v>
      </c>
      <c r="B228" s="114" t="s">
        <v>1320</v>
      </c>
      <c r="C228" s="115">
        <f>SUM(C229)</f>
        <v>0</v>
      </c>
      <c r="D228" s="115">
        <f>SUM(D229)</f>
        <v>0</v>
      </c>
      <c r="E228" s="116">
        <f>SUM(E229)</f>
        <v>0</v>
      </c>
    </row>
    <row r="229" spans="1:5" ht="15.75" thickBot="1" x14ac:dyDescent="0.3">
      <c r="A229" s="117" t="s">
        <v>1321</v>
      </c>
      <c r="B229" s="118" t="s">
        <v>1320</v>
      </c>
      <c r="C229" s="119">
        <v>0</v>
      </c>
      <c r="D229" s="119"/>
      <c r="E229" s="120">
        <f>C229+D229</f>
        <v>0</v>
      </c>
    </row>
    <row r="230" spans="1:5" ht="16.5" thickBot="1" x14ac:dyDescent="0.3">
      <c r="A230" s="113" t="s">
        <v>1322</v>
      </c>
      <c r="B230" s="114" t="s">
        <v>1323</v>
      </c>
      <c r="C230" s="115">
        <f>SUM(C231)</f>
        <v>70586536</v>
      </c>
      <c r="D230" s="115">
        <f>SUM(D231)</f>
        <v>56032695.100000001</v>
      </c>
      <c r="E230" s="116">
        <f>SUM(E231)</f>
        <v>126619231.09999999</v>
      </c>
    </row>
    <row r="231" spans="1:5" ht="15.75" thickBot="1" x14ac:dyDescent="0.3">
      <c r="A231" s="117" t="s">
        <v>1324</v>
      </c>
      <c r="B231" s="118" t="s">
        <v>1325</v>
      </c>
      <c r="C231" s="119">
        <v>70586536</v>
      </c>
      <c r="D231" s="119">
        <v>56032695.100000001</v>
      </c>
      <c r="E231" s="120">
        <f>C231+D231</f>
        <v>126619231.09999999</v>
      </c>
    </row>
    <row r="232" spans="1:5" ht="16.5" thickBot="1" x14ac:dyDescent="0.3">
      <c r="A232" s="109">
        <v>6.2</v>
      </c>
      <c r="B232" s="121" t="s">
        <v>1326</v>
      </c>
      <c r="C232" s="111">
        <v>0</v>
      </c>
      <c r="D232" s="111">
        <v>0</v>
      </c>
      <c r="E232" s="112">
        <v>0</v>
      </c>
    </row>
    <row r="233" spans="1:5" ht="16.5" thickBot="1" x14ac:dyDescent="0.3">
      <c r="A233" s="109">
        <v>6.3</v>
      </c>
      <c r="B233" s="121" t="s">
        <v>1327</v>
      </c>
      <c r="C233" s="111">
        <f t="shared" ref="C233:E234" si="30">SUM(C234)</f>
        <v>7164315</v>
      </c>
      <c r="D233" s="111">
        <f t="shared" si="30"/>
        <v>0</v>
      </c>
      <c r="E233" s="112">
        <f t="shared" si="30"/>
        <v>7164315</v>
      </c>
    </row>
    <row r="234" spans="1:5" ht="16.5" thickBot="1" x14ac:dyDescent="0.3">
      <c r="A234" s="113" t="s">
        <v>1328</v>
      </c>
      <c r="B234" s="114" t="s">
        <v>1006</v>
      </c>
      <c r="C234" s="115">
        <f t="shared" si="30"/>
        <v>7164315</v>
      </c>
      <c r="D234" s="115">
        <f t="shared" si="30"/>
        <v>0</v>
      </c>
      <c r="E234" s="116">
        <f t="shared" si="30"/>
        <v>7164315</v>
      </c>
    </row>
    <row r="235" spans="1:5" ht="15.75" thickBot="1" x14ac:dyDescent="0.3">
      <c r="A235" s="117" t="s">
        <v>1329</v>
      </c>
      <c r="B235" s="118" t="s">
        <v>1330</v>
      </c>
      <c r="C235" s="119">
        <v>7164315</v>
      </c>
      <c r="D235" s="119"/>
      <c r="E235" s="120">
        <f>C235+D235</f>
        <v>7164315</v>
      </c>
    </row>
    <row r="236" spans="1:5" ht="48" thickBot="1" x14ac:dyDescent="0.3">
      <c r="A236" s="109">
        <v>6.9</v>
      </c>
      <c r="B236" s="121" t="s">
        <v>1331</v>
      </c>
      <c r="C236" s="111">
        <f t="shared" ref="C236:E237" si="31">SUM(C237)</f>
        <v>0</v>
      </c>
      <c r="D236" s="111">
        <f t="shared" si="31"/>
        <v>0</v>
      </c>
      <c r="E236" s="112">
        <f t="shared" si="31"/>
        <v>0</v>
      </c>
    </row>
    <row r="237" spans="1:5" ht="32.25" thickBot="1" x14ac:dyDescent="0.3">
      <c r="A237" s="109" t="s">
        <v>1332</v>
      </c>
      <c r="B237" s="121" t="s">
        <v>1333</v>
      </c>
      <c r="C237" s="111">
        <f t="shared" si="31"/>
        <v>0</v>
      </c>
      <c r="D237" s="111">
        <f t="shared" si="31"/>
        <v>0</v>
      </c>
      <c r="E237" s="112">
        <f t="shared" si="31"/>
        <v>0</v>
      </c>
    </row>
    <row r="238" spans="1:5" ht="30.75" thickBot="1" x14ac:dyDescent="0.3">
      <c r="A238" s="117" t="s">
        <v>1334</v>
      </c>
      <c r="B238" s="118" t="s">
        <v>1335</v>
      </c>
      <c r="C238" s="119">
        <v>0</v>
      </c>
      <c r="D238" s="119"/>
      <c r="E238" s="120">
        <f>C238+D238</f>
        <v>0</v>
      </c>
    </row>
    <row r="239" spans="1:5" ht="32.25" thickBot="1" x14ac:dyDescent="0.3">
      <c r="A239" s="122">
        <v>7</v>
      </c>
      <c r="B239" s="123" t="s">
        <v>1336</v>
      </c>
      <c r="C239" s="124">
        <f>SUM(C240+C241+C242+C243+C244+C245+C246+C247+C248+C249)</f>
        <v>0</v>
      </c>
      <c r="D239" s="124">
        <f>SUM(D240+D241+D242+D243+D244+D245+D246+D247+D248+D249)</f>
        <v>0</v>
      </c>
      <c r="E239" s="125">
        <f>SUM(E240+E241+E242+E243+E244+E245+E246+E247+E248+E249)</f>
        <v>0</v>
      </c>
    </row>
    <row r="240" spans="1:5" ht="48" thickBot="1" x14ac:dyDescent="0.3">
      <c r="A240" s="109">
        <v>7.1</v>
      </c>
      <c r="B240" s="121" t="s">
        <v>1337</v>
      </c>
      <c r="C240" s="111">
        <v>0</v>
      </c>
      <c r="D240" s="111">
        <v>0</v>
      </c>
      <c r="E240" s="112">
        <v>0</v>
      </c>
    </row>
    <row r="241" spans="1:5" ht="32.25" thickBot="1" x14ac:dyDescent="0.3">
      <c r="A241" s="109">
        <v>7.2</v>
      </c>
      <c r="B241" s="121" t="s">
        <v>1338</v>
      </c>
      <c r="C241" s="111">
        <v>0</v>
      </c>
      <c r="D241" s="111">
        <v>0</v>
      </c>
      <c r="E241" s="112">
        <v>0</v>
      </c>
    </row>
    <row r="242" spans="1:5" ht="48" thickBot="1" x14ac:dyDescent="0.3">
      <c r="A242" s="109">
        <v>7.3</v>
      </c>
      <c r="B242" s="121" t="s">
        <v>1339</v>
      </c>
      <c r="C242" s="111">
        <v>0</v>
      </c>
      <c r="D242" s="111">
        <v>0</v>
      </c>
      <c r="E242" s="112">
        <v>0</v>
      </c>
    </row>
    <row r="243" spans="1:5" ht="48" thickBot="1" x14ac:dyDescent="0.3">
      <c r="A243" s="109">
        <v>7.4</v>
      </c>
      <c r="B243" s="121" t="s">
        <v>1340</v>
      </c>
      <c r="C243" s="111">
        <v>0</v>
      </c>
      <c r="D243" s="111">
        <v>0</v>
      </c>
      <c r="E243" s="112">
        <v>0</v>
      </c>
    </row>
    <row r="244" spans="1:5" ht="63.75" thickBot="1" x14ac:dyDescent="0.3">
      <c r="A244" s="109">
        <v>7.5</v>
      </c>
      <c r="B244" s="121" t="s">
        <v>1341</v>
      </c>
      <c r="C244" s="111">
        <v>0</v>
      </c>
      <c r="D244" s="111">
        <v>0</v>
      </c>
      <c r="E244" s="112">
        <v>0</v>
      </c>
    </row>
    <row r="245" spans="1:5" ht="63.75" thickBot="1" x14ac:dyDescent="0.3">
      <c r="A245" s="109">
        <v>7.6</v>
      </c>
      <c r="B245" s="121" t="s">
        <v>1342</v>
      </c>
      <c r="C245" s="111">
        <v>0</v>
      </c>
      <c r="D245" s="111">
        <v>0</v>
      </c>
      <c r="E245" s="112">
        <v>0</v>
      </c>
    </row>
    <row r="246" spans="1:5" ht="48" thickBot="1" x14ac:dyDescent="0.3">
      <c r="A246" s="109">
        <v>7.7</v>
      </c>
      <c r="B246" s="121" t="s">
        <v>1343</v>
      </c>
      <c r="C246" s="111">
        <v>0</v>
      </c>
      <c r="D246" s="111">
        <v>0</v>
      </c>
      <c r="E246" s="112">
        <v>0</v>
      </c>
    </row>
    <row r="247" spans="1:5" ht="48" thickBot="1" x14ac:dyDescent="0.3">
      <c r="A247" s="109">
        <v>7.8</v>
      </c>
      <c r="B247" s="121" t="s">
        <v>1344</v>
      </c>
      <c r="C247" s="111">
        <v>0</v>
      </c>
      <c r="D247" s="111">
        <v>0</v>
      </c>
      <c r="E247" s="112">
        <v>0</v>
      </c>
    </row>
    <row r="248" spans="1:5" ht="16.5" thickBot="1" x14ac:dyDescent="0.3">
      <c r="A248" s="109">
        <v>7.9</v>
      </c>
      <c r="B248" s="121" t="s">
        <v>1345</v>
      </c>
      <c r="C248" s="111">
        <f t="shared" ref="C248:E249" si="32">SUM(C249)</f>
        <v>0</v>
      </c>
      <c r="D248" s="111">
        <f t="shared" si="32"/>
        <v>0</v>
      </c>
      <c r="E248" s="112">
        <f t="shared" si="32"/>
        <v>0</v>
      </c>
    </row>
    <row r="249" spans="1:5" ht="16.5" thickBot="1" x14ac:dyDescent="0.3">
      <c r="A249" s="127" t="s">
        <v>1346</v>
      </c>
      <c r="B249" s="114" t="s">
        <v>1347</v>
      </c>
      <c r="C249" s="115">
        <f t="shared" si="32"/>
        <v>0</v>
      </c>
      <c r="D249" s="115">
        <f t="shared" si="32"/>
        <v>0</v>
      </c>
      <c r="E249" s="116">
        <f t="shared" si="32"/>
        <v>0</v>
      </c>
    </row>
    <row r="250" spans="1:5" ht="15.75" thickBot="1" x14ac:dyDescent="0.3">
      <c r="A250" s="117" t="s">
        <v>1348</v>
      </c>
      <c r="B250" s="118" t="s">
        <v>1349</v>
      </c>
      <c r="C250" s="119">
        <v>0</v>
      </c>
      <c r="D250" s="119"/>
      <c r="E250" s="120">
        <f>C250+D250</f>
        <v>0</v>
      </c>
    </row>
    <row r="251" spans="1:5" ht="48" thickBot="1" x14ac:dyDescent="0.3">
      <c r="A251" s="122">
        <v>8</v>
      </c>
      <c r="B251" s="123" t="s">
        <v>1350</v>
      </c>
      <c r="C251" s="124">
        <f>SUM(C252+C263+C269+C274+C280)</f>
        <v>2123493778.48</v>
      </c>
      <c r="D251" s="124">
        <f>SUM(D252+D263+D269+D274+D280)</f>
        <v>96115011.840000004</v>
      </c>
      <c r="E251" s="125">
        <f>SUM(E252+E263+E269+E274+E280)</f>
        <v>2219608790.3199997</v>
      </c>
    </row>
    <row r="252" spans="1:5" ht="16.5" thickBot="1" x14ac:dyDescent="0.3">
      <c r="A252" s="109">
        <v>8.1</v>
      </c>
      <c r="B252" s="121" t="s">
        <v>1351</v>
      </c>
      <c r="C252" s="111">
        <f>SUM(C253+C261)</f>
        <v>1333858764.22</v>
      </c>
      <c r="D252" s="111">
        <f>SUM(D253+D261)</f>
        <v>64208608.030000001</v>
      </c>
      <c r="E252" s="112">
        <f>SUM(E253+E261)</f>
        <v>1398067372.25</v>
      </c>
    </row>
    <row r="253" spans="1:5" ht="16.5" thickBot="1" x14ac:dyDescent="0.3">
      <c r="A253" s="113" t="s">
        <v>1352</v>
      </c>
      <c r="B253" s="114" t="s">
        <v>1353</v>
      </c>
      <c r="C253" s="115">
        <f>SUM(C254:C260)</f>
        <v>1127999098.03</v>
      </c>
      <c r="D253" s="115">
        <f>SUM(D254:D260)</f>
        <v>64208608.030000001</v>
      </c>
      <c r="E253" s="116">
        <f>SUM(E254:E260)</f>
        <v>1192207706.0599999</v>
      </c>
    </row>
    <row r="254" spans="1:5" ht="15.75" thickBot="1" x14ac:dyDescent="0.3">
      <c r="A254" s="117" t="s">
        <v>1354</v>
      </c>
      <c r="B254" s="118" t="s">
        <v>1355</v>
      </c>
      <c r="C254" s="119">
        <v>549355451.02999997</v>
      </c>
      <c r="D254" s="119">
        <v>40559105.030000001</v>
      </c>
      <c r="E254" s="120">
        <f t="shared" ref="E254:E260" si="33">C254+D254</f>
        <v>589914556.05999994</v>
      </c>
    </row>
    <row r="255" spans="1:5" ht="15.75" thickBot="1" x14ac:dyDescent="0.3">
      <c r="A255" s="117" t="s">
        <v>1356</v>
      </c>
      <c r="B255" s="118" t="s">
        <v>1357</v>
      </c>
      <c r="C255" s="119">
        <v>94841434</v>
      </c>
      <c r="D255" s="119">
        <v>8876746</v>
      </c>
      <c r="E255" s="120">
        <f t="shared" si="33"/>
        <v>103718180</v>
      </c>
    </row>
    <row r="256" spans="1:5" ht="15.75" thickBot="1" x14ac:dyDescent="0.3">
      <c r="A256" s="117" t="s">
        <v>1358</v>
      </c>
      <c r="B256" s="118" t="s">
        <v>1359</v>
      </c>
      <c r="C256" s="119">
        <v>59475527</v>
      </c>
      <c r="D256" s="119">
        <v>3587759</v>
      </c>
      <c r="E256" s="120">
        <f t="shared" si="33"/>
        <v>63063286</v>
      </c>
    </row>
    <row r="257" spans="1:5" ht="15.75" thickBot="1" x14ac:dyDescent="0.3">
      <c r="A257" s="117" t="s">
        <v>1360</v>
      </c>
      <c r="B257" s="118" t="s">
        <v>1361</v>
      </c>
      <c r="C257" s="119">
        <v>13917077</v>
      </c>
      <c r="D257" s="119">
        <v>1080218</v>
      </c>
      <c r="E257" s="120">
        <f t="shared" si="33"/>
        <v>14997295</v>
      </c>
    </row>
    <row r="258" spans="1:5" ht="15.75" thickBot="1" x14ac:dyDescent="0.3">
      <c r="A258" s="117" t="s">
        <v>1362</v>
      </c>
      <c r="B258" s="118" t="s">
        <v>1363</v>
      </c>
      <c r="C258" s="119">
        <v>33915777</v>
      </c>
      <c r="D258" s="119">
        <v>908568</v>
      </c>
      <c r="E258" s="120">
        <f t="shared" si="33"/>
        <v>34824345</v>
      </c>
    </row>
    <row r="259" spans="1:5" ht="15.75" thickBot="1" x14ac:dyDescent="0.3">
      <c r="A259" s="117" t="s">
        <v>1364</v>
      </c>
      <c r="B259" s="118" t="s">
        <v>1365</v>
      </c>
      <c r="C259" s="119">
        <v>206181379</v>
      </c>
      <c r="D259" s="119">
        <v>9196212</v>
      </c>
      <c r="E259" s="120">
        <f t="shared" si="33"/>
        <v>215377591</v>
      </c>
    </row>
    <row r="260" spans="1:5" ht="15.75" thickBot="1" x14ac:dyDescent="0.3">
      <c r="A260" s="117" t="s">
        <v>1366</v>
      </c>
      <c r="B260" s="118" t="s">
        <v>1367</v>
      </c>
      <c r="C260" s="119">
        <v>170312453</v>
      </c>
      <c r="D260" s="119">
        <v>0</v>
      </c>
      <c r="E260" s="120">
        <f t="shared" si="33"/>
        <v>170312453</v>
      </c>
    </row>
    <row r="261" spans="1:5" ht="16.5" thickBot="1" x14ac:dyDescent="0.3">
      <c r="A261" s="113" t="s">
        <v>1368</v>
      </c>
      <c r="B261" s="114" t="s">
        <v>1369</v>
      </c>
      <c r="C261" s="115">
        <f>SUM(C262)</f>
        <v>205859666.19</v>
      </c>
      <c r="D261" s="115">
        <f>SUM(D262)</f>
        <v>0</v>
      </c>
      <c r="E261" s="116">
        <f>SUM(E262)</f>
        <v>205859666.19</v>
      </c>
    </row>
    <row r="262" spans="1:5" ht="15.75" thickBot="1" x14ac:dyDescent="0.3">
      <c r="A262" s="117" t="s">
        <v>1370</v>
      </c>
      <c r="B262" s="118" t="s">
        <v>1371</v>
      </c>
      <c r="C262" s="119">
        <v>205859666.19</v>
      </c>
      <c r="D262" s="119"/>
      <c r="E262" s="120">
        <f>C262+D262</f>
        <v>205859666.19</v>
      </c>
    </row>
    <row r="263" spans="1:5" ht="16.5" thickBot="1" x14ac:dyDescent="0.3">
      <c r="A263" s="109">
        <v>8.1999999999999993</v>
      </c>
      <c r="B263" s="121" t="s">
        <v>1372</v>
      </c>
      <c r="C263" s="111">
        <f>SUM(C264)</f>
        <v>779534796</v>
      </c>
      <c r="D263" s="111">
        <f>SUM(D264)</f>
        <v>3600000</v>
      </c>
      <c r="E263" s="112">
        <f>SUM(E264)</f>
        <v>783134796</v>
      </c>
    </row>
    <row r="264" spans="1:5" ht="16.5" thickBot="1" x14ac:dyDescent="0.3">
      <c r="A264" s="113" t="s">
        <v>1373</v>
      </c>
      <c r="B264" s="114" t="s">
        <v>1374</v>
      </c>
      <c r="C264" s="115">
        <f>SUM(C265:C268)</f>
        <v>779534796</v>
      </c>
      <c r="D264" s="115">
        <f>SUM(D265:D268)</f>
        <v>3600000</v>
      </c>
      <c r="E264" s="116">
        <f>SUM(E265:E268)</f>
        <v>783134796</v>
      </c>
    </row>
    <row r="265" spans="1:5" ht="15.75" thickBot="1" x14ac:dyDescent="0.3">
      <c r="A265" s="117" t="s">
        <v>1375</v>
      </c>
      <c r="B265" s="118" t="s">
        <v>1376</v>
      </c>
      <c r="C265" s="119">
        <v>111063039</v>
      </c>
      <c r="D265" s="119"/>
      <c r="E265" s="120">
        <f t="shared" ref="E265:E268" si="34">C265+D265</f>
        <v>111063039</v>
      </c>
    </row>
    <row r="266" spans="1:5" ht="30.75" thickBot="1" x14ac:dyDescent="0.3">
      <c r="A266" s="117" t="s">
        <v>1377</v>
      </c>
      <c r="B266" s="118" t="s">
        <v>1378</v>
      </c>
      <c r="C266" s="119">
        <v>0</v>
      </c>
      <c r="D266" s="119">
        <v>1600000</v>
      </c>
      <c r="E266" s="120">
        <f t="shared" si="34"/>
        <v>1600000</v>
      </c>
    </row>
    <row r="267" spans="1:5" ht="15.75" thickBot="1" x14ac:dyDescent="0.3">
      <c r="A267" s="117" t="s">
        <v>1379</v>
      </c>
      <c r="B267" s="118" t="s">
        <v>1380</v>
      </c>
      <c r="C267" s="119">
        <v>668471757</v>
      </c>
      <c r="D267" s="119"/>
      <c r="E267" s="120">
        <f t="shared" si="34"/>
        <v>668471757</v>
      </c>
    </row>
    <row r="268" spans="1:5" ht="30.75" thickBot="1" x14ac:dyDescent="0.3">
      <c r="A268" s="117" t="s">
        <v>1381</v>
      </c>
      <c r="B268" s="118" t="s">
        <v>1382</v>
      </c>
      <c r="C268" s="119">
        <v>0</v>
      </c>
      <c r="D268" s="119">
        <v>2000000</v>
      </c>
      <c r="E268" s="120">
        <f t="shared" si="34"/>
        <v>2000000</v>
      </c>
    </row>
    <row r="269" spans="1:5" ht="16.5" thickBot="1" x14ac:dyDescent="0.3">
      <c r="A269" s="109">
        <v>8.3000000000000007</v>
      </c>
      <c r="B269" s="121" t="s">
        <v>1383</v>
      </c>
      <c r="C269" s="111">
        <f>SUM(C270)</f>
        <v>215298.26</v>
      </c>
      <c r="D269" s="111">
        <f>SUM(D270)</f>
        <v>21864731.210000001</v>
      </c>
      <c r="E269" s="112">
        <f>SUM(E270)</f>
        <v>22080029.469999999</v>
      </c>
    </row>
    <row r="270" spans="1:5" ht="16.5" thickBot="1" x14ac:dyDescent="0.3">
      <c r="A270" s="113" t="s">
        <v>1384</v>
      </c>
      <c r="B270" s="114" t="s">
        <v>1385</v>
      </c>
      <c r="C270" s="115">
        <f>SUM(C271:C273)</f>
        <v>215298.26</v>
      </c>
      <c r="D270" s="115">
        <f>SUM(D271:D273)</f>
        <v>21864731.210000001</v>
      </c>
      <c r="E270" s="116">
        <f>SUM(E271:E273)</f>
        <v>22080029.469999999</v>
      </c>
    </row>
    <row r="271" spans="1:5" ht="15.75" thickBot="1" x14ac:dyDescent="0.3">
      <c r="A271" s="117" t="s">
        <v>1386</v>
      </c>
      <c r="B271" s="118" t="s">
        <v>1387</v>
      </c>
      <c r="C271" s="119">
        <v>0</v>
      </c>
      <c r="D271" s="119">
        <v>19636554.48</v>
      </c>
      <c r="E271" s="120">
        <f t="shared" ref="E271:E273" si="35">C271+D271</f>
        <v>19636554.48</v>
      </c>
    </row>
    <row r="272" spans="1:5" ht="15.75" thickBot="1" x14ac:dyDescent="0.3">
      <c r="A272" s="117" t="s">
        <v>1388</v>
      </c>
      <c r="B272" s="118" t="s">
        <v>1389</v>
      </c>
      <c r="C272" s="119">
        <v>215298.26</v>
      </c>
      <c r="D272" s="119">
        <v>2228176.73</v>
      </c>
      <c r="E272" s="120">
        <f t="shared" si="35"/>
        <v>2443474.9900000002</v>
      </c>
    </row>
    <row r="273" spans="1:5" ht="15.75" thickBot="1" x14ac:dyDescent="0.3">
      <c r="A273" s="117" t="s">
        <v>1390</v>
      </c>
      <c r="B273" s="118" t="s">
        <v>1391</v>
      </c>
      <c r="C273" s="119">
        <v>0</v>
      </c>
      <c r="D273" s="119"/>
      <c r="E273" s="120">
        <f t="shared" si="35"/>
        <v>0</v>
      </c>
    </row>
    <row r="274" spans="1:5" ht="16.5" thickBot="1" x14ac:dyDescent="0.3">
      <c r="A274" s="109">
        <v>8.4</v>
      </c>
      <c r="B274" s="121" t="s">
        <v>1392</v>
      </c>
      <c r="C274" s="115">
        <f>SUM(C275)</f>
        <v>9884920</v>
      </c>
      <c r="D274" s="115">
        <f>SUM(D275)</f>
        <v>6441672.5999999996</v>
      </c>
      <c r="E274" s="116">
        <f>SUM(E275)</f>
        <v>16326592.6</v>
      </c>
    </row>
    <row r="275" spans="1:5" ht="16.5" thickBot="1" x14ac:dyDescent="0.3">
      <c r="A275" s="109" t="s">
        <v>1393</v>
      </c>
      <c r="B275" s="121" t="s">
        <v>1394</v>
      </c>
      <c r="C275" s="115">
        <f>SUM(C276:C279)</f>
        <v>9884920</v>
      </c>
      <c r="D275" s="115">
        <f>SUM(D276:D279)</f>
        <v>6441672.5999999996</v>
      </c>
      <c r="E275" s="116">
        <f>SUM(E276:E279)</f>
        <v>16326592.6</v>
      </c>
    </row>
    <row r="276" spans="1:5" ht="15.75" thickBot="1" x14ac:dyDescent="0.3">
      <c r="A276" s="117" t="s">
        <v>1395</v>
      </c>
      <c r="B276" s="118" t="s">
        <v>1396</v>
      </c>
      <c r="C276" s="119">
        <v>22515</v>
      </c>
      <c r="D276" s="119"/>
      <c r="E276" s="120">
        <f t="shared" ref="E276:E279" si="36">C276+D276</f>
        <v>22515</v>
      </c>
    </row>
    <row r="277" spans="1:5" ht="15.75" thickBot="1" x14ac:dyDescent="0.3">
      <c r="A277" s="117" t="s">
        <v>1397</v>
      </c>
      <c r="B277" s="118" t="s">
        <v>1398</v>
      </c>
      <c r="C277" s="119">
        <v>3065257</v>
      </c>
      <c r="D277" s="119"/>
      <c r="E277" s="120">
        <f t="shared" si="36"/>
        <v>3065257</v>
      </c>
    </row>
    <row r="278" spans="1:5" ht="15.75" thickBot="1" x14ac:dyDescent="0.3">
      <c r="A278" s="117" t="s">
        <v>1399</v>
      </c>
      <c r="B278" s="118" t="s">
        <v>1400</v>
      </c>
      <c r="C278" s="119">
        <v>6797148</v>
      </c>
      <c r="D278" s="119">
        <v>6441672.5999999996</v>
      </c>
      <c r="E278" s="120">
        <f t="shared" si="36"/>
        <v>13238820.6</v>
      </c>
    </row>
    <row r="279" spans="1:5" ht="15.75" thickBot="1" x14ac:dyDescent="0.3">
      <c r="A279" s="117" t="s">
        <v>1401</v>
      </c>
      <c r="B279" s="118" t="s">
        <v>1402</v>
      </c>
      <c r="C279" s="119">
        <v>0</v>
      </c>
      <c r="D279" s="119"/>
      <c r="E279" s="120">
        <f t="shared" si="36"/>
        <v>0</v>
      </c>
    </row>
    <row r="280" spans="1:5" ht="16.5" thickBot="1" x14ac:dyDescent="0.3">
      <c r="A280" s="109">
        <v>8.5</v>
      </c>
      <c r="B280" s="121" t="s">
        <v>1403</v>
      </c>
      <c r="C280" s="111">
        <v>0</v>
      </c>
      <c r="D280" s="111">
        <v>0</v>
      </c>
      <c r="E280" s="112">
        <v>0</v>
      </c>
    </row>
    <row r="281" spans="1:5" ht="32.25" thickBot="1" x14ac:dyDescent="0.3">
      <c r="A281" s="122">
        <v>9</v>
      </c>
      <c r="B281" s="123" t="s">
        <v>1404</v>
      </c>
      <c r="C281" s="124">
        <f>SUM(C282+C285+C290+C291)</f>
        <v>23000247.190000001</v>
      </c>
      <c r="D281" s="124">
        <f>SUM(D282+D285+D290+D291)</f>
        <v>0</v>
      </c>
      <c r="E281" s="125">
        <f>SUM(E282+E285+E290+E291)</f>
        <v>23000247.190000001</v>
      </c>
    </row>
    <row r="282" spans="1:5" ht="16.5" thickBot="1" x14ac:dyDescent="0.3">
      <c r="A282" s="109">
        <v>9.1</v>
      </c>
      <c r="B282" s="121" t="s">
        <v>1405</v>
      </c>
      <c r="C282" s="111">
        <f t="shared" ref="C282:E283" si="37">SUM(C283)</f>
        <v>0</v>
      </c>
      <c r="D282" s="111">
        <f t="shared" si="37"/>
        <v>0</v>
      </c>
      <c r="E282" s="112">
        <f t="shared" si="37"/>
        <v>0</v>
      </c>
    </row>
    <row r="283" spans="1:5" ht="16.5" thickBot="1" x14ac:dyDescent="0.3">
      <c r="A283" s="113" t="s">
        <v>1406</v>
      </c>
      <c r="B283" s="114" t="s">
        <v>1407</v>
      </c>
      <c r="C283" s="115">
        <f t="shared" si="37"/>
        <v>0</v>
      </c>
      <c r="D283" s="115">
        <f t="shared" si="37"/>
        <v>0</v>
      </c>
      <c r="E283" s="116">
        <f t="shared" si="37"/>
        <v>0</v>
      </c>
    </row>
    <row r="284" spans="1:5" ht="15.75" thickBot="1" x14ac:dyDescent="0.3">
      <c r="A284" s="117" t="s">
        <v>1408</v>
      </c>
      <c r="B284" s="118" t="s">
        <v>1407</v>
      </c>
      <c r="C284" s="119">
        <v>0</v>
      </c>
      <c r="D284" s="119"/>
      <c r="E284" s="120">
        <f>C284+D284</f>
        <v>0</v>
      </c>
    </row>
    <row r="285" spans="1:5" ht="16.5" thickBot="1" x14ac:dyDescent="0.3">
      <c r="A285" s="109">
        <v>9.3000000000000007</v>
      </c>
      <c r="B285" s="121" t="s">
        <v>1409</v>
      </c>
      <c r="C285" s="111">
        <f t="shared" ref="C285:E286" si="38">SUM(C286)</f>
        <v>23000247.190000001</v>
      </c>
      <c r="D285" s="111">
        <f t="shared" si="38"/>
        <v>0</v>
      </c>
      <c r="E285" s="112">
        <f t="shared" si="38"/>
        <v>23000247.190000001</v>
      </c>
    </row>
    <row r="286" spans="1:5" ht="16.5" thickBot="1" x14ac:dyDescent="0.3">
      <c r="A286" s="113" t="s">
        <v>1410</v>
      </c>
      <c r="B286" s="114" t="s">
        <v>1411</v>
      </c>
      <c r="C286" s="115">
        <f t="shared" si="38"/>
        <v>23000247.190000001</v>
      </c>
      <c r="D286" s="115">
        <f t="shared" si="38"/>
        <v>0</v>
      </c>
      <c r="E286" s="116">
        <f t="shared" si="38"/>
        <v>23000247.190000001</v>
      </c>
    </row>
    <row r="287" spans="1:5" ht="15.75" thickBot="1" x14ac:dyDescent="0.3">
      <c r="A287" s="117" t="s">
        <v>1412</v>
      </c>
      <c r="B287" s="118" t="s">
        <v>1411</v>
      </c>
      <c r="C287" s="119">
        <v>23000247.190000001</v>
      </c>
      <c r="D287" s="119"/>
      <c r="E287" s="120">
        <f>C287+D287</f>
        <v>23000247.190000001</v>
      </c>
    </row>
    <row r="288" spans="1:5" ht="16.5" thickBot="1" x14ac:dyDescent="0.3">
      <c r="A288" s="113" t="s">
        <v>1413</v>
      </c>
      <c r="B288" s="114" t="s">
        <v>1414</v>
      </c>
      <c r="C288" s="115">
        <v>0</v>
      </c>
      <c r="D288" s="115">
        <v>0</v>
      </c>
      <c r="E288" s="116">
        <v>0</v>
      </c>
    </row>
    <row r="289" spans="1:5" ht="15.75" thickBot="1" x14ac:dyDescent="0.3">
      <c r="A289" s="117" t="s">
        <v>1415</v>
      </c>
      <c r="B289" s="118" t="s">
        <v>1414</v>
      </c>
      <c r="C289" s="119">
        <v>0</v>
      </c>
      <c r="D289" s="119"/>
      <c r="E289" s="120">
        <f>C289+D289</f>
        <v>0</v>
      </c>
    </row>
    <row r="290" spans="1:5" ht="16.5" thickBot="1" x14ac:dyDescent="0.3">
      <c r="A290" s="109">
        <v>9.5</v>
      </c>
      <c r="B290" s="121" t="s">
        <v>1416</v>
      </c>
      <c r="C290" s="111">
        <v>0</v>
      </c>
      <c r="D290" s="111">
        <v>0</v>
      </c>
      <c r="E290" s="112">
        <v>0</v>
      </c>
    </row>
    <row r="291" spans="1:5" ht="32.25" thickBot="1" x14ac:dyDescent="0.3">
      <c r="A291" s="109">
        <v>9.6999999999999993</v>
      </c>
      <c r="B291" s="121" t="s">
        <v>1417</v>
      </c>
      <c r="C291" s="111">
        <v>0</v>
      </c>
      <c r="D291" s="111">
        <v>0</v>
      </c>
      <c r="E291" s="112">
        <v>0</v>
      </c>
    </row>
    <row r="292" spans="1:5" ht="16.5" thickBot="1" x14ac:dyDescent="0.3">
      <c r="A292" s="122">
        <v>10</v>
      </c>
      <c r="B292" s="123" t="s">
        <v>1418</v>
      </c>
      <c r="C292" s="124">
        <f>SUM(C293+C299+C300)</f>
        <v>0</v>
      </c>
      <c r="D292" s="124">
        <f>SUM(D293+D299+D300)</f>
        <v>0</v>
      </c>
      <c r="E292" s="125">
        <f>SUM(E293+E299+E300)</f>
        <v>0</v>
      </c>
    </row>
    <row r="293" spans="1:5" ht="16.5" thickBot="1" x14ac:dyDescent="0.3">
      <c r="A293" s="109">
        <v>10.1</v>
      </c>
      <c r="B293" s="121" t="s">
        <v>1419</v>
      </c>
      <c r="C293" s="111">
        <f>SUM(C294)</f>
        <v>0</v>
      </c>
      <c r="D293" s="111">
        <f>SUM(D294)</f>
        <v>0</v>
      </c>
      <c r="E293" s="112">
        <f>SUM(E294)</f>
        <v>0</v>
      </c>
    </row>
    <row r="294" spans="1:5" ht="16.5" thickBot="1" x14ac:dyDescent="0.3">
      <c r="A294" s="113" t="s">
        <v>1420</v>
      </c>
      <c r="B294" s="114" t="s">
        <v>1421</v>
      </c>
      <c r="C294" s="115">
        <f>SUM(C295:C298)</f>
        <v>0</v>
      </c>
      <c r="D294" s="115">
        <f>SUM(D295:D298)</f>
        <v>0</v>
      </c>
      <c r="E294" s="116">
        <f>SUM(E295:E298)</f>
        <v>0</v>
      </c>
    </row>
    <row r="295" spans="1:5" ht="30.75" thickBot="1" x14ac:dyDescent="0.3">
      <c r="A295" s="117" t="s">
        <v>1422</v>
      </c>
      <c r="B295" s="118" t="s">
        <v>1423</v>
      </c>
      <c r="C295" s="119">
        <v>0</v>
      </c>
      <c r="D295" s="119"/>
      <c r="E295" s="120">
        <f t="shared" ref="E295:E298" si="39">C295+D295</f>
        <v>0</v>
      </c>
    </row>
    <row r="296" spans="1:5" ht="30.75" thickBot="1" x14ac:dyDescent="0.3">
      <c r="A296" s="117" t="s">
        <v>1424</v>
      </c>
      <c r="B296" s="118" t="s">
        <v>1425</v>
      </c>
      <c r="C296" s="119">
        <v>0</v>
      </c>
      <c r="D296" s="119"/>
      <c r="E296" s="120">
        <f t="shared" si="39"/>
        <v>0</v>
      </c>
    </row>
    <row r="297" spans="1:5" ht="30.75" thickBot="1" x14ac:dyDescent="0.3">
      <c r="A297" s="117" t="s">
        <v>1426</v>
      </c>
      <c r="B297" s="118" t="s">
        <v>1427</v>
      </c>
      <c r="C297" s="119">
        <v>0</v>
      </c>
      <c r="D297" s="119"/>
      <c r="E297" s="120">
        <f t="shared" si="39"/>
        <v>0</v>
      </c>
    </row>
    <row r="298" spans="1:5" ht="30.75" thickBot="1" x14ac:dyDescent="0.3">
      <c r="A298" s="117" t="s">
        <v>1428</v>
      </c>
      <c r="B298" s="118" t="s">
        <v>1429</v>
      </c>
      <c r="C298" s="119">
        <v>0</v>
      </c>
      <c r="D298" s="119"/>
      <c r="E298" s="120">
        <f t="shared" si="39"/>
        <v>0</v>
      </c>
    </row>
    <row r="299" spans="1:5" ht="16.5" thickBot="1" x14ac:dyDescent="0.3">
      <c r="A299" s="109">
        <v>10.199999999999999</v>
      </c>
      <c r="B299" s="121" t="s">
        <v>1430</v>
      </c>
      <c r="C299" s="111">
        <v>0</v>
      </c>
      <c r="D299" s="111">
        <v>0</v>
      </c>
      <c r="E299" s="112">
        <v>0</v>
      </c>
    </row>
    <row r="300" spans="1:5" ht="16.5" thickBot="1" x14ac:dyDescent="0.3">
      <c r="A300" s="128">
        <v>10.3</v>
      </c>
      <c r="B300" s="129" t="s">
        <v>1431</v>
      </c>
      <c r="C300" s="130">
        <v>0</v>
      </c>
      <c r="D300" s="130">
        <v>0</v>
      </c>
      <c r="E300" s="131">
        <v>0</v>
      </c>
    </row>
  </sheetData>
  <autoFilter ref="A3:E300" xr:uid="{00000000-0001-0000-0200-000000000000}"/>
  <mergeCells count="7">
    <mergeCell ref="A1:E1"/>
    <mergeCell ref="A2:E2"/>
    <mergeCell ref="A3:A4"/>
    <mergeCell ref="B3:B4"/>
    <mergeCell ref="C3:C4"/>
    <mergeCell ref="D3:D4"/>
    <mergeCell ref="E3:E4"/>
  </mergeCells>
  <pageMargins left="0.7" right="0.7" top="0.75" bottom="0.75" header="0.3" footer="0.3"/>
  <pageSetup fitToHeight="5" orientation="portrait" r:id="rId1"/>
  <headerFooter>
    <oddHeader>&amp;C&amp;"-,Negrita"&amp;12MUNICIPIO DE TLAJOMULCO DE ZÚÑIGA, JALISCO
2DA MODIFICACIÓN PRESUPUESTAL 2024
CLASIFICACIÓN POR FUENTE DE FINANCIAMIENTO</oddHead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26DB0A2-39E3-4CEE-A2EA-406F65C3152E}">
  <dimension ref="A1:C11"/>
  <sheetViews>
    <sheetView workbookViewId="0">
      <selection activeCell="C11" sqref="C11"/>
    </sheetView>
  </sheetViews>
  <sheetFormatPr baseColWidth="10" defaultRowHeight="15" x14ac:dyDescent="0.25"/>
  <cols>
    <col min="2" max="2" width="14.7109375" style="27" bestFit="1" customWidth="1"/>
    <col min="3" max="3" width="13.7109375" bestFit="1" customWidth="1"/>
  </cols>
  <sheetData>
    <row r="1" spans="1:3" x14ac:dyDescent="0.25">
      <c r="A1">
        <v>6121</v>
      </c>
      <c r="B1" s="27">
        <v>15000000</v>
      </c>
    </row>
    <row r="2" spans="1:3" x14ac:dyDescent="0.25">
      <c r="A2">
        <v>6121</v>
      </c>
      <c r="B2" s="27">
        <v>28000000</v>
      </c>
      <c r="C2" s="28">
        <f>SUM(B1:B2)</f>
        <v>43000000</v>
      </c>
    </row>
    <row r="3" spans="1:3" x14ac:dyDescent="0.25">
      <c r="A3">
        <v>6131</v>
      </c>
      <c r="B3" s="27">
        <v>20000000</v>
      </c>
    </row>
    <row r="4" spans="1:3" x14ac:dyDescent="0.25">
      <c r="A4">
        <v>6131</v>
      </c>
      <c r="B4" s="27">
        <v>10000000</v>
      </c>
    </row>
    <row r="5" spans="1:3" x14ac:dyDescent="0.25">
      <c r="A5">
        <v>6131</v>
      </c>
      <c r="B5" s="27">
        <v>10000000</v>
      </c>
    </row>
    <row r="6" spans="1:3" x14ac:dyDescent="0.25">
      <c r="A6">
        <v>6131</v>
      </c>
      <c r="B6" s="27">
        <v>10000000</v>
      </c>
    </row>
    <row r="7" spans="1:3" x14ac:dyDescent="0.25">
      <c r="A7">
        <v>6131</v>
      </c>
      <c r="B7" s="27">
        <v>8000000</v>
      </c>
    </row>
    <row r="8" spans="1:3" x14ac:dyDescent="0.25">
      <c r="A8">
        <v>6131</v>
      </c>
      <c r="B8" s="27">
        <v>4000000</v>
      </c>
      <c r="C8" s="28">
        <f>SUM(B3:B8)</f>
        <v>62000000</v>
      </c>
    </row>
    <row r="9" spans="1:3" x14ac:dyDescent="0.25">
      <c r="A9">
        <v>6151</v>
      </c>
      <c r="B9" s="27">
        <v>4500000</v>
      </c>
    </row>
    <row r="10" spans="1:3" x14ac:dyDescent="0.25">
      <c r="A10">
        <v>6151</v>
      </c>
      <c r="B10" s="27">
        <v>8000000</v>
      </c>
      <c r="C10" s="28">
        <f>SUM(B9:B10)</f>
        <v>12500000</v>
      </c>
    </row>
    <row r="11" spans="1:3" x14ac:dyDescent="0.25">
      <c r="B11" s="27">
        <f>SUM(B1:B10)</f>
        <v>117500000</v>
      </c>
    </row>
  </sheetData>
  <sortState xmlns:xlrd2="http://schemas.microsoft.com/office/spreadsheetml/2017/richdata2" ref="A1:B11">
    <sortCondition ref="A5:A11"/>
  </sortState>
  <pageMargins left="0.7" right="0.7" top="0.75" bottom="0.75" header="0.3" footer="0.3"/>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Y401"/>
  <sheetViews>
    <sheetView topLeftCell="E367" workbookViewId="0">
      <selection activeCell="F9" sqref="F9"/>
    </sheetView>
  </sheetViews>
  <sheetFormatPr baseColWidth="10" defaultRowHeight="15" x14ac:dyDescent="0.25"/>
  <cols>
    <col min="1" max="1" width="29.7109375" bestFit="1" customWidth="1"/>
    <col min="23" max="23" width="17" customWidth="1"/>
    <col min="24" max="24" width="19.7109375" customWidth="1"/>
    <col min="25" max="25" width="16.7109375" customWidth="1"/>
  </cols>
  <sheetData>
    <row r="1" spans="1:25" ht="30" x14ac:dyDescent="0.25">
      <c r="A1" s="2" t="s">
        <v>824</v>
      </c>
      <c r="B1" s="9" t="s">
        <v>554</v>
      </c>
      <c r="C1" s="9" t="s">
        <v>555</v>
      </c>
      <c r="D1" s="2" t="s">
        <v>2</v>
      </c>
      <c r="E1" s="2" t="s">
        <v>3</v>
      </c>
      <c r="F1" s="2" t="s">
        <v>4</v>
      </c>
      <c r="G1" s="2" t="s">
        <v>5</v>
      </c>
      <c r="H1" s="9" t="s">
        <v>551</v>
      </c>
      <c r="I1" s="2" t="s">
        <v>7</v>
      </c>
      <c r="J1" s="2" t="s">
        <v>8</v>
      </c>
      <c r="K1" s="2" t="s">
        <v>9</v>
      </c>
      <c r="L1" s="9" t="s">
        <v>548</v>
      </c>
      <c r="M1" s="2" t="s">
        <v>11</v>
      </c>
      <c r="N1" s="9" t="s">
        <v>552</v>
      </c>
      <c r="O1" s="2" t="s">
        <v>13</v>
      </c>
      <c r="P1" s="2" t="s">
        <v>14</v>
      </c>
      <c r="Q1" s="2" t="s">
        <v>15</v>
      </c>
      <c r="R1" s="2" t="s">
        <v>593</v>
      </c>
      <c r="S1" s="2" t="s">
        <v>16</v>
      </c>
      <c r="T1" s="2" t="s">
        <v>17</v>
      </c>
      <c r="U1" s="9" t="s">
        <v>557</v>
      </c>
      <c r="V1" s="2" t="s">
        <v>19</v>
      </c>
      <c r="W1" s="10" t="s">
        <v>594</v>
      </c>
      <c r="X1" s="7" t="s">
        <v>595</v>
      </c>
      <c r="Y1" s="11" t="s">
        <v>596</v>
      </c>
    </row>
    <row r="2" spans="1:25" x14ac:dyDescent="0.25">
      <c r="A2" t="str">
        <f>CONCATENATE(B2,H2,J2,L2,N2,S2,U2)</f>
        <v>1.1-00-2405_24624015_2411110</v>
      </c>
      <c r="B2" t="s">
        <v>148</v>
      </c>
      <c r="C2" t="s">
        <v>149</v>
      </c>
      <c r="D2" t="s">
        <v>34</v>
      </c>
      <c r="E2" t="s">
        <v>35</v>
      </c>
      <c r="F2" t="s">
        <v>51</v>
      </c>
      <c r="G2" t="s">
        <v>52</v>
      </c>
      <c r="H2" t="s">
        <v>53</v>
      </c>
      <c r="I2" t="s">
        <v>54</v>
      </c>
      <c r="J2">
        <v>6</v>
      </c>
      <c r="K2" t="s">
        <v>40</v>
      </c>
      <c r="L2">
        <v>24</v>
      </c>
      <c r="M2" t="s">
        <v>58</v>
      </c>
      <c r="N2" t="s">
        <v>56</v>
      </c>
      <c r="O2" t="s">
        <v>57</v>
      </c>
      <c r="P2">
        <v>1000</v>
      </c>
      <c r="Q2" t="s">
        <v>58</v>
      </c>
      <c r="S2">
        <v>1111</v>
      </c>
      <c r="T2" t="s">
        <v>63</v>
      </c>
      <c r="U2" s="8">
        <v>0</v>
      </c>
      <c r="V2" t="s">
        <v>46</v>
      </c>
      <c r="W2" s="1">
        <v>12975991.18</v>
      </c>
      <c r="X2" s="13"/>
    </row>
    <row r="3" spans="1:25" x14ac:dyDescent="0.25">
      <c r="A3" t="str">
        <f t="shared" ref="A3:A66" si="0">CONCATENATE(B3,H3,J3,L3,N3,S3,U3)</f>
        <v>1.5-01-2405_24624015_24113113</v>
      </c>
      <c r="B3" t="s">
        <v>71</v>
      </c>
      <c r="C3" t="s">
        <v>72</v>
      </c>
      <c r="D3" t="s">
        <v>34</v>
      </c>
      <c r="E3" t="s">
        <v>35</v>
      </c>
      <c r="F3" t="s">
        <v>51</v>
      </c>
      <c r="G3" t="s">
        <v>52</v>
      </c>
      <c r="H3" t="s">
        <v>53</v>
      </c>
      <c r="I3" t="s">
        <v>54</v>
      </c>
      <c r="J3">
        <v>6</v>
      </c>
      <c r="K3" t="s">
        <v>40</v>
      </c>
      <c r="L3">
        <v>24</v>
      </c>
      <c r="M3" t="s">
        <v>58</v>
      </c>
      <c r="N3" t="s">
        <v>56</v>
      </c>
      <c r="O3" t="s">
        <v>57</v>
      </c>
      <c r="P3">
        <v>1000</v>
      </c>
      <c r="Q3" t="s">
        <v>58</v>
      </c>
      <c r="S3">
        <v>1131</v>
      </c>
      <c r="T3" t="s">
        <v>77</v>
      </c>
      <c r="U3" s="8">
        <v>13</v>
      </c>
      <c r="V3" t="s">
        <v>76</v>
      </c>
      <c r="W3" s="1">
        <v>746533932.86160004</v>
      </c>
      <c r="X3" s="13"/>
    </row>
    <row r="4" spans="1:25" x14ac:dyDescent="0.25">
      <c r="A4" t="str">
        <f t="shared" si="0"/>
        <v>1.1-00-2405_24624015_24113113</v>
      </c>
      <c r="B4" t="s">
        <v>148</v>
      </c>
      <c r="C4" t="s">
        <v>149</v>
      </c>
      <c r="D4" t="s">
        <v>34</v>
      </c>
      <c r="E4" t="s">
        <v>35</v>
      </c>
      <c r="F4" t="s">
        <v>51</v>
      </c>
      <c r="G4" t="s">
        <v>52</v>
      </c>
      <c r="H4" t="s">
        <v>53</v>
      </c>
      <c r="I4" t="s">
        <v>54</v>
      </c>
      <c r="J4">
        <v>6</v>
      </c>
      <c r="K4" t="s">
        <v>40</v>
      </c>
      <c r="L4">
        <v>24</v>
      </c>
      <c r="M4" t="s">
        <v>58</v>
      </c>
      <c r="N4" t="s">
        <v>56</v>
      </c>
      <c r="O4" t="s">
        <v>57</v>
      </c>
      <c r="P4">
        <v>1000</v>
      </c>
      <c r="Q4" t="s">
        <v>58</v>
      </c>
      <c r="S4">
        <v>1131</v>
      </c>
      <c r="T4" t="s">
        <v>77</v>
      </c>
      <c r="U4" s="8">
        <v>13</v>
      </c>
      <c r="V4" t="s">
        <v>76</v>
      </c>
      <c r="W4" s="1">
        <v>27426167.360800002</v>
      </c>
      <c r="X4" s="13"/>
    </row>
    <row r="5" spans="1:25" x14ac:dyDescent="0.25">
      <c r="A5" t="str">
        <f t="shared" si="0"/>
        <v>1.1-00-2405_24624015_24122114</v>
      </c>
      <c r="B5" t="s">
        <v>148</v>
      </c>
      <c r="C5" t="s">
        <v>149</v>
      </c>
      <c r="D5" t="s">
        <v>34</v>
      </c>
      <c r="E5" t="s">
        <v>35</v>
      </c>
      <c r="F5" t="s">
        <v>51</v>
      </c>
      <c r="G5" t="s">
        <v>52</v>
      </c>
      <c r="H5" t="s">
        <v>53</v>
      </c>
      <c r="I5" t="s">
        <v>54</v>
      </c>
      <c r="J5">
        <v>6</v>
      </c>
      <c r="K5" t="s">
        <v>40</v>
      </c>
      <c r="L5">
        <v>24</v>
      </c>
      <c r="M5" t="s">
        <v>58</v>
      </c>
      <c r="N5" t="s">
        <v>56</v>
      </c>
      <c r="O5" t="s">
        <v>57</v>
      </c>
      <c r="P5">
        <v>1000</v>
      </c>
      <c r="Q5" t="s">
        <v>58</v>
      </c>
      <c r="S5">
        <v>1221</v>
      </c>
      <c r="T5" t="s">
        <v>59</v>
      </c>
      <c r="U5" s="8">
        <v>14</v>
      </c>
      <c r="V5" t="s">
        <v>60</v>
      </c>
      <c r="W5" s="1">
        <v>120097163.13</v>
      </c>
      <c r="X5" s="13"/>
    </row>
    <row r="6" spans="1:25" x14ac:dyDescent="0.25">
      <c r="A6" t="str">
        <f t="shared" si="0"/>
        <v>1.1-00-2405_24624015_2412310</v>
      </c>
      <c r="B6" t="s">
        <v>148</v>
      </c>
      <c r="C6" t="s">
        <v>149</v>
      </c>
      <c r="D6" t="s">
        <v>34</v>
      </c>
      <c r="E6" t="s">
        <v>35</v>
      </c>
      <c r="F6" t="s">
        <v>51</v>
      </c>
      <c r="G6" t="s">
        <v>52</v>
      </c>
      <c r="H6" t="s">
        <v>53</v>
      </c>
      <c r="I6" t="s">
        <v>54</v>
      </c>
      <c r="J6">
        <v>6</v>
      </c>
      <c r="K6" t="s">
        <v>40</v>
      </c>
      <c r="L6">
        <v>24</v>
      </c>
      <c r="M6" t="s">
        <v>58</v>
      </c>
      <c r="N6" t="s">
        <v>56</v>
      </c>
      <c r="O6" t="s">
        <v>57</v>
      </c>
      <c r="P6">
        <v>1000</v>
      </c>
      <c r="Q6" t="s">
        <v>58</v>
      </c>
      <c r="S6">
        <v>1231</v>
      </c>
      <c r="T6" t="s">
        <v>391</v>
      </c>
      <c r="U6" s="8">
        <v>0</v>
      </c>
      <c r="V6" t="s">
        <v>46</v>
      </c>
      <c r="W6" s="1">
        <v>26400</v>
      </c>
      <c r="X6" s="13"/>
      <c r="Y6" t="s">
        <v>597</v>
      </c>
    </row>
    <row r="7" spans="1:25" x14ac:dyDescent="0.25">
      <c r="A7" t="str">
        <f t="shared" si="0"/>
        <v>1.1-00-2405_24624015_24132113</v>
      </c>
      <c r="B7" t="s">
        <v>148</v>
      </c>
      <c r="C7" t="s">
        <v>149</v>
      </c>
      <c r="D7" t="s">
        <v>34</v>
      </c>
      <c r="E7" t="s">
        <v>35</v>
      </c>
      <c r="F7" t="s">
        <v>51</v>
      </c>
      <c r="G7" t="s">
        <v>52</v>
      </c>
      <c r="H7" t="s">
        <v>53</v>
      </c>
      <c r="I7" t="s">
        <v>54</v>
      </c>
      <c r="J7">
        <v>6</v>
      </c>
      <c r="K7" t="s">
        <v>40</v>
      </c>
      <c r="L7">
        <v>24</v>
      </c>
      <c r="M7" t="s">
        <v>58</v>
      </c>
      <c r="N7" t="s">
        <v>56</v>
      </c>
      <c r="O7" t="s">
        <v>57</v>
      </c>
      <c r="P7">
        <v>1000</v>
      </c>
      <c r="Q7" t="s">
        <v>58</v>
      </c>
      <c r="S7">
        <v>1321</v>
      </c>
      <c r="T7" t="s">
        <v>64</v>
      </c>
      <c r="U7" s="8">
        <v>13</v>
      </c>
      <c r="V7" t="s">
        <v>76</v>
      </c>
      <c r="W7" s="1">
        <v>10936876.82</v>
      </c>
      <c r="X7" s="13"/>
    </row>
    <row r="8" spans="1:25" x14ac:dyDescent="0.25">
      <c r="A8" t="str">
        <f t="shared" si="0"/>
        <v>1.1-00-2405_24624015_24132114</v>
      </c>
      <c r="B8" t="s">
        <v>148</v>
      </c>
      <c r="C8" t="s">
        <v>149</v>
      </c>
      <c r="D8" t="s">
        <v>34</v>
      </c>
      <c r="E8" t="s">
        <v>35</v>
      </c>
      <c r="F8" t="s">
        <v>51</v>
      </c>
      <c r="G8" t="s">
        <v>52</v>
      </c>
      <c r="H8" t="s">
        <v>53</v>
      </c>
      <c r="I8" t="s">
        <v>54</v>
      </c>
      <c r="J8">
        <v>6</v>
      </c>
      <c r="K8" t="s">
        <v>40</v>
      </c>
      <c r="L8">
        <v>24</v>
      </c>
      <c r="M8" t="s">
        <v>58</v>
      </c>
      <c r="N8" t="s">
        <v>56</v>
      </c>
      <c r="O8" t="s">
        <v>57</v>
      </c>
      <c r="P8">
        <v>1000</v>
      </c>
      <c r="Q8" t="s">
        <v>58</v>
      </c>
      <c r="S8">
        <v>1321</v>
      </c>
      <c r="T8" t="s">
        <v>64</v>
      </c>
      <c r="U8" s="8">
        <v>14</v>
      </c>
      <c r="V8" t="s">
        <v>60</v>
      </c>
      <c r="W8" s="1">
        <v>1512326.29</v>
      </c>
      <c r="X8" s="13"/>
    </row>
    <row r="9" spans="1:25" x14ac:dyDescent="0.25">
      <c r="A9" t="str">
        <f t="shared" si="0"/>
        <v>1.1-00-2405_24624015_24132213</v>
      </c>
      <c r="B9" t="s">
        <v>148</v>
      </c>
      <c r="C9" t="s">
        <v>149</v>
      </c>
      <c r="D9" t="s">
        <v>34</v>
      </c>
      <c r="E9" t="s">
        <v>35</v>
      </c>
      <c r="F9" t="s">
        <v>51</v>
      </c>
      <c r="G9" t="s">
        <v>52</v>
      </c>
      <c r="H9" t="s">
        <v>53</v>
      </c>
      <c r="I9" t="s">
        <v>54</v>
      </c>
      <c r="J9">
        <v>6</v>
      </c>
      <c r="K9" t="s">
        <v>40</v>
      </c>
      <c r="L9">
        <v>24</v>
      </c>
      <c r="M9" t="s">
        <v>58</v>
      </c>
      <c r="N9" t="s">
        <v>56</v>
      </c>
      <c r="O9" t="s">
        <v>57</v>
      </c>
      <c r="P9">
        <v>1000</v>
      </c>
      <c r="Q9" t="s">
        <v>58</v>
      </c>
      <c r="S9">
        <v>1322</v>
      </c>
      <c r="T9" t="s">
        <v>65</v>
      </c>
      <c r="U9" s="8">
        <v>13</v>
      </c>
      <c r="V9" t="s">
        <v>76</v>
      </c>
      <c r="W9" s="1">
        <v>109368768.2</v>
      </c>
      <c r="X9" s="13"/>
    </row>
    <row r="10" spans="1:25" x14ac:dyDescent="0.25">
      <c r="A10" t="str">
        <f t="shared" si="0"/>
        <v>1.1-00-2405_24624015_24132214</v>
      </c>
      <c r="B10" t="s">
        <v>148</v>
      </c>
      <c r="C10" t="s">
        <v>149</v>
      </c>
      <c r="D10" t="s">
        <v>34</v>
      </c>
      <c r="E10" t="s">
        <v>35</v>
      </c>
      <c r="F10" t="s">
        <v>51</v>
      </c>
      <c r="G10" t="s">
        <v>52</v>
      </c>
      <c r="H10" t="s">
        <v>53</v>
      </c>
      <c r="I10" t="s">
        <v>54</v>
      </c>
      <c r="J10">
        <v>6</v>
      </c>
      <c r="K10" t="s">
        <v>40</v>
      </c>
      <c r="L10">
        <v>24</v>
      </c>
      <c r="M10" t="s">
        <v>58</v>
      </c>
      <c r="N10" t="s">
        <v>56</v>
      </c>
      <c r="O10" t="s">
        <v>57</v>
      </c>
      <c r="P10">
        <v>1000</v>
      </c>
      <c r="Q10" t="s">
        <v>58</v>
      </c>
      <c r="S10">
        <v>1322</v>
      </c>
      <c r="T10" t="s">
        <v>65</v>
      </c>
      <c r="U10" s="8">
        <v>14</v>
      </c>
      <c r="V10" t="s">
        <v>60</v>
      </c>
      <c r="W10" s="1">
        <v>15123262.9</v>
      </c>
      <c r="X10" s="13"/>
    </row>
    <row r="11" spans="1:25" x14ac:dyDescent="0.25">
      <c r="A11" t="str">
        <f t="shared" si="0"/>
        <v>1.1-00-2405_24624015_2413310</v>
      </c>
      <c r="B11" t="s">
        <v>148</v>
      </c>
      <c r="C11" t="s">
        <v>149</v>
      </c>
      <c r="D11" t="s">
        <v>34</v>
      </c>
      <c r="E11" t="s">
        <v>35</v>
      </c>
      <c r="F11" t="s">
        <v>51</v>
      </c>
      <c r="G11" t="s">
        <v>52</v>
      </c>
      <c r="H11" t="s">
        <v>53</v>
      </c>
      <c r="I11" t="s">
        <v>54</v>
      </c>
      <c r="J11">
        <v>6</v>
      </c>
      <c r="K11" t="s">
        <v>40</v>
      </c>
      <c r="L11">
        <v>24</v>
      </c>
      <c r="M11" t="s">
        <v>58</v>
      </c>
      <c r="N11" t="s">
        <v>56</v>
      </c>
      <c r="O11" t="s">
        <v>57</v>
      </c>
      <c r="P11">
        <v>1000</v>
      </c>
      <c r="Q11" t="s">
        <v>58</v>
      </c>
      <c r="S11">
        <v>1331</v>
      </c>
      <c r="T11" t="s">
        <v>66</v>
      </c>
      <c r="U11" s="8">
        <v>0</v>
      </c>
      <c r="V11" t="s">
        <v>46</v>
      </c>
      <c r="W11" s="1">
        <v>700000</v>
      </c>
      <c r="X11" s="13"/>
    </row>
    <row r="12" spans="1:25" x14ac:dyDescent="0.25">
      <c r="A12" t="str">
        <f t="shared" si="0"/>
        <v>1.1-00-2405_24624015_2413410</v>
      </c>
      <c r="B12" t="s">
        <v>148</v>
      </c>
      <c r="C12" t="s">
        <v>149</v>
      </c>
      <c r="D12" t="s">
        <v>34</v>
      </c>
      <c r="E12" t="s">
        <v>35</v>
      </c>
      <c r="F12" t="s">
        <v>51</v>
      </c>
      <c r="G12" t="s">
        <v>52</v>
      </c>
      <c r="H12" t="s">
        <v>53</v>
      </c>
      <c r="I12" t="s">
        <v>54</v>
      </c>
      <c r="J12">
        <v>6</v>
      </c>
      <c r="K12" t="s">
        <v>40</v>
      </c>
      <c r="L12">
        <v>24</v>
      </c>
      <c r="M12" t="s">
        <v>58</v>
      </c>
      <c r="N12" t="s">
        <v>56</v>
      </c>
      <c r="O12" t="s">
        <v>57</v>
      </c>
      <c r="P12">
        <v>1000</v>
      </c>
      <c r="Q12" t="s">
        <v>58</v>
      </c>
      <c r="S12">
        <v>1341</v>
      </c>
      <c r="T12" t="s">
        <v>67</v>
      </c>
      <c r="U12" s="8">
        <v>0</v>
      </c>
      <c r="V12" t="s">
        <v>46</v>
      </c>
      <c r="W12" s="1">
        <v>7500000</v>
      </c>
      <c r="X12" s="13"/>
    </row>
    <row r="13" spans="1:25" x14ac:dyDescent="0.25">
      <c r="A13" t="str">
        <f t="shared" si="0"/>
        <v>1.1-00-2405_24624015_24141113</v>
      </c>
      <c r="B13" t="s">
        <v>148</v>
      </c>
      <c r="C13" t="s">
        <v>149</v>
      </c>
      <c r="D13" t="s">
        <v>34</v>
      </c>
      <c r="E13" t="s">
        <v>35</v>
      </c>
      <c r="F13" t="s">
        <v>51</v>
      </c>
      <c r="G13" t="s">
        <v>52</v>
      </c>
      <c r="H13" t="s">
        <v>53</v>
      </c>
      <c r="I13" t="s">
        <v>54</v>
      </c>
      <c r="J13">
        <v>6</v>
      </c>
      <c r="K13" t="s">
        <v>40</v>
      </c>
      <c r="L13">
        <v>24</v>
      </c>
      <c r="M13" t="s">
        <v>58</v>
      </c>
      <c r="N13" t="s">
        <v>56</v>
      </c>
      <c r="O13" t="s">
        <v>57</v>
      </c>
      <c r="P13">
        <v>1000</v>
      </c>
      <c r="Q13" t="s">
        <v>58</v>
      </c>
      <c r="S13">
        <v>1411</v>
      </c>
      <c r="T13" t="s">
        <v>68</v>
      </c>
      <c r="U13" s="8">
        <v>13</v>
      </c>
      <c r="V13" t="s">
        <v>76</v>
      </c>
      <c r="W13" s="1">
        <v>47247307.859999999</v>
      </c>
      <c r="X13" s="13"/>
    </row>
    <row r="14" spans="1:25" x14ac:dyDescent="0.25">
      <c r="A14" t="str">
        <f t="shared" si="0"/>
        <v>1.1-00-2405_24624015_24141114</v>
      </c>
      <c r="B14" t="s">
        <v>148</v>
      </c>
      <c r="C14" t="s">
        <v>149</v>
      </c>
      <c r="D14" t="s">
        <v>34</v>
      </c>
      <c r="E14" t="s">
        <v>35</v>
      </c>
      <c r="F14" t="s">
        <v>51</v>
      </c>
      <c r="G14" t="s">
        <v>52</v>
      </c>
      <c r="H14" t="s">
        <v>53</v>
      </c>
      <c r="I14" t="s">
        <v>54</v>
      </c>
      <c r="J14">
        <v>6</v>
      </c>
      <c r="K14" t="s">
        <v>40</v>
      </c>
      <c r="L14">
        <v>24</v>
      </c>
      <c r="M14" t="s">
        <v>58</v>
      </c>
      <c r="N14" t="s">
        <v>56</v>
      </c>
      <c r="O14" t="s">
        <v>57</v>
      </c>
      <c r="P14">
        <v>1000</v>
      </c>
      <c r="Q14" t="s">
        <v>58</v>
      </c>
      <c r="S14">
        <v>1411</v>
      </c>
      <c r="T14" t="s">
        <v>68</v>
      </c>
      <c r="U14" s="8">
        <v>14</v>
      </c>
      <c r="V14" t="s">
        <v>60</v>
      </c>
      <c r="W14" s="1">
        <v>6533249.5700000003</v>
      </c>
      <c r="X14" s="13"/>
    </row>
    <row r="15" spans="1:25" x14ac:dyDescent="0.25">
      <c r="A15" t="str">
        <f t="shared" si="0"/>
        <v>1.1-00-2405_24624015_24142113</v>
      </c>
      <c r="B15" t="s">
        <v>148</v>
      </c>
      <c r="C15" t="s">
        <v>149</v>
      </c>
      <c r="D15" t="s">
        <v>34</v>
      </c>
      <c r="E15" t="s">
        <v>35</v>
      </c>
      <c r="F15" t="s">
        <v>51</v>
      </c>
      <c r="G15" t="s">
        <v>52</v>
      </c>
      <c r="H15" t="s">
        <v>53</v>
      </c>
      <c r="I15" t="s">
        <v>54</v>
      </c>
      <c r="J15">
        <v>6</v>
      </c>
      <c r="K15" t="s">
        <v>40</v>
      </c>
      <c r="L15">
        <v>24</v>
      </c>
      <c r="M15" t="s">
        <v>58</v>
      </c>
      <c r="N15" t="s">
        <v>56</v>
      </c>
      <c r="O15" t="s">
        <v>57</v>
      </c>
      <c r="P15">
        <v>1000</v>
      </c>
      <c r="Q15" t="s">
        <v>58</v>
      </c>
      <c r="S15">
        <v>1421</v>
      </c>
      <c r="T15" t="s">
        <v>61</v>
      </c>
      <c r="U15" s="8">
        <v>13</v>
      </c>
      <c r="V15" t="s">
        <v>76</v>
      </c>
      <c r="W15" s="1">
        <v>23623653.93</v>
      </c>
      <c r="X15" s="13"/>
    </row>
    <row r="16" spans="1:25" x14ac:dyDescent="0.25">
      <c r="A16" t="str">
        <f t="shared" si="0"/>
        <v>1.1-00-2405_24624015_24142114</v>
      </c>
      <c r="B16" t="s">
        <v>148</v>
      </c>
      <c r="C16" t="s">
        <v>149</v>
      </c>
      <c r="D16" t="s">
        <v>34</v>
      </c>
      <c r="E16" t="s">
        <v>35</v>
      </c>
      <c r="F16" t="s">
        <v>51</v>
      </c>
      <c r="G16" t="s">
        <v>52</v>
      </c>
      <c r="H16" t="s">
        <v>53</v>
      </c>
      <c r="I16" t="s">
        <v>54</v>
      </c>
      <c r="J16">
        <v>6</v>
      </c>
      <c r="K16" t="s">
        <v>40</v>
      </c>
      <c r="L16">
        <v>24</v>
      </c>
      <c r="M16" t="s">
        <v>58</v>
      </c>
      <c r="N16" t="s">
        <v>56</v>
      </c>
      <c r="O16" t="s">
        <v>57</v>
      </c>
      <c r="P16">
        <v>1000</v>
      </c>
      <c r="Q16" t="s">
        <v>58</v>
      </c>
      <c r="S16">
        <v>1421</v>
      </c>
      <c r="T16" t="s">
        <v>61</v>
      </c>
      <c r="U16" s="8">
        <v>14</v>
      </c>
      <c r="V16" t="s">
        <v>60</v>
      </c>
      <c r="W16" s="1">
        <v>3266624.79</v>
      </c>
      <c r="X16" s="13"/>
    </row>
    <row r="17" spans="1:25" x14ac:dyDescent="0.25">
      <c r="A17" t="str">
        <f t="shared" si="0"/>
        <v>1.1-00-2405_24624015_24143113</v>
      </c>
      <c r="B17" t="s">
        <v>148</v>
      </c>
      <c r="C17" t="s">
        <v>149</v>
      </c>
      <c r="D17" t="s">
        <v>34</v>
      </c>
      <c r="E17" t="s">
        <v>35</v>
      </c>
      <c r="F17" t="s">
        <v>51</v>
      </c>
      <c r="G17" t="s">
        <v>52</v>
      </c>
      <c r="H17" t="s">
        <v>53</v>
      </c>
      <c r="I17" t="s">
        <v>54</v>
      </c>
      <c r="J17">
        <v>6</v>
      </c>
      <c r="K17" t="s">
        <v>40</v>
      </c>
      <c r="L17">
        <v>24</v>
      </c>
      <c r="M17" t="s">
        <v>58</v>
      </c>
      <c r="N17" t="s">
        <v>56</v>
      </c>
      <c r="O17" t="s">
        <v>57</v>
      </c>
      <c r="P17">
        <v>1000</v>
      </c>
      <c r="Q17" t="s">
        <v>58</v>
      </c>
      <c r="S17">
        <v>1431</v>
      </c>
      <c r="T17" t="s">
        <v>69</v>
      </c>
      <c r="U17" s="8">
        <v>13</v>
      </c>
      <c r="V17" t="s">
        <v>76</v>
      </c>
      <c r="W17" s="1">
        <v>15749102.619999999</v>
      </c>
      <c r="X17" s="13"/>
    </row>
    <row r="18" spans="1:25" x14ac:dyDescent="0.25">
      <c r="A18" t="str">
        <f t="shared" si="0"/>
        <v>1.1-00-2405_24624015_24143114</v>
      </c>
      <c r="B18" t="s">
        <v>148</v>
      </c>
      <c r="C18" t="s">
        <v>149</v>
      </c>
      <c r="D18" t="s">
        <v>34</v>
      </c>
      <c r="E18" t="s">
        <v>35</v>
      </c>
      <c r="F18" t="s">
        <v>51</v>
      </c>
      <c r="G18" t="s">
        <v>52</v>
      </c>
      <c r="H18" t="s">
        <v>53</v>
      </c>
      <c r="I18" t="s">
        <v>54</v>
      </c>
      <c r="J18">
        <v>6</v>
      </c>
      <c r="K18" t="s">
        <v>40</v>
      </c>
      <c r="L18">
        <v>24</v>
      </c>
      <c r="M18" t="s">
        <v>58</v>
      </c>
      <c r="N18" t="s">
        <v>56</v>
      </c>
      <c r="O18" t="s">
        <v>57</v>
      </c>
      <c r="P18">
        <v>1000</v>
      </c>
      <c r="Q18" t="s">
        <v>58</v>
      </c>
      <c r="S18">
        <v>1431</v>
      </c>
      <c r="T18" t="s">
        <v>69</v>
      </c>
      <c r="U18" s="8">
        <v>14</v>
      </c>
      <c r="V18" t="s">
        <v>60</v>
      </c>
      <c r="W18" s="1">
        <v>2177748.86</v>
      </c>
      <c r="X18" s="13"/>
    </row>
    <row r="19" spans="1:25" x14ac:dyDescent="0.25">
      <c r="A19" t="str">
        <f t="shared" si="0"/>
        <v>1.1-00-2405_24624015_24143213</v>
      </c>
      <c r="B19" t="s">
        <v>148</v>
      </c>
      <c r="C19" t="s">
        <v>149</v>
      </c>
      <c r="D19" t="s">
        <v>34</v>
      </c>
      <c r="E19" t="s">
        <v>35</v>
      </c>
      <c r="F19" t="s">
        <v>51</v>
      </c>
      <c r="G19" t="s">
        <v>52</v>
      </c>
      <c r="H19" t="s">
        <v>53</v>
      </c>
      <c r="I19" t="s">
        <v>54</v>
      </c>
      <c r="J19">
        <v>6</v>
      </c>
      <c r="K19" t="s">
        <v>40</v>
      </c>
      <c r="L19">
        <v>24</v>
      </c>
      <c r="M19" t="s">
        <v>58</v>
      </c>
      <c r="N19" t="s">
        <v>56</v>
      </c>
      <c r="O19" t="s">
        <v>57</v>
      </c>
      <c r="P19">
        <v>1000</v>
      </c>
      <c r="Q19" t="s">
        <v>58</v>
      </c>
      <c r="S19">
        <v>1432</v>
      </c>
      <c r="T19" t="s">
        <v>62</v>
      </c>
      <c r="U19" s="8">
        <v>13</v>
      </c>
      <c r="V19" t="s">
        <v>76</v>
      </c>
      <c r="W19" s="1">
        <v>137804647.94</v>
      </c>
      <c r="X19" s="13"/>
    </row>
    <row r="20" spans="1:25" x14ac:dyDescent="0.25">
      <c r="A20" t="str">
        <f t="shared" si="0"/>
        <v>1.1-00-2405_24624015_24143214</v>
      </c>
      <c r="B20" t="s">
        <v>148</v>
      </c>
      <c r="C20" t="s">
        <v>149</v>
      </c>
      <c r="D20" t="s">
        <v>34</v>
      </c>
      <c r="E20" t="s">
        <v>35</v>
      </c>
      <c r="F20" t="s">
        <v>51</v>
      </c>
      <c r="G20" t="s">
        <v>52</v>
      </c>
      <c r="H20" t="s">
        <v>53</v>
      </c>
      <c r="I20" t="s">
        <v>54</v>
      </c>
      <c r="J20">
        <v>6</v>
      </c>
      <c r="K20" t="s">
        <v>40</v>
      </c>
      <c r="L20">
        <v>24</v>
      </c>
      <c r="M20" t="s">
        <v>58</v>
      </c>
      <c r="N20" t="s">
        <v>56</v>
      </c>
      <c r="O20" t="s">
        <v>57</v>
      </c>
      <c r="P20">
        <v>1000</v>
      </c>
      <c r="Q20" t="s">
        <v>58</v>
      </c>
      <c r="S20">
        <v>1432</v>
      </c>
      <c r="T20" t="s">
        <v>62</v>
      </c>
      <c r="U20" s="8">
        <v>14</v>
      </c>
      <c r="V20" t="s">
        <v>60</v>
      </c>
      <c r="W20" s="1">
        <v>19055311.25</v>
      </c>
      <c r="X20" s="13"/>
    </row>
    <row r="21" spans="1:25" x14ac:dyDescent="0.25">
      <c r="A21" t="str">
        <f t="shared" si="0"/>
        <v>1.1-00-2405_24624015_2414410</v>
      </c>
      <c r="B21" t="s">
        <v>148</v>
      </c>
      <c r="C21" t="s">
        <v>149</v>
      </c>
      <c r="D21" t="s">
        <v>34</v>
      </c>
      <c r="E21" t="s">
        <v>35</v>
      </c>
      <c r="F21" t="s">
        <v>51</v>
      </c>
      <c r="G21" t="s">
        <v>52</v>
      </c>
      <c r="H21" t="s">
        <v>53</v>
      </c>
      <c r="I21" t="s">
        <v>54</v>
      </c>
      <c r="J21">
        <v>6</v>
      </c>
      <c r="K21" t="s">
        <v>40</v>
      </c>
      <c r="L21">
        <v>24</v>
      </c>
      <c r="M21" t="s">
        <v>58</v>
      </c>
      <c r="N21" t="s">
        <v>56</v>
      </c>
      <c r="O21" t="s">
        <v>57</v>
      </c>
      <c r="P21">
        <v>1000</v>
      </c>
      <c r="Q21" t="s">
        <v>58</v>
      </c>
      <c r="S21">
        <v>1441</v>
      </c>
      <c r="T21" t="s">
        <v>392</v>
      </c>
      <c r="U21" s="8">
        <v>0</v>
      </c>
      <c r="V21" t="s">
        <v>46</v>
      </c>
      <c r="W21" s="1">
        <v>14298588</v>
      </c>
      <c r="X21" s="13"/>
    </row>
    <row r="22" spans="1:25" x14ac:dyDescent="0.25">
      <c r="A22" t="str">
        <f t="shared" si="0"/>
        <v>1.1-00-2405_24624015_2415210</v>
      </c>
      <c r="B22" t="s">
        <v>148</v>
      </c>
      <c r="C22" t="s">
        <v>149</v>
      </c>
      <c r="D22" t="s">
        <v>34</v>
      </c>
      <c r="E22" t="s">
        <v>35</v>
      </c>
      <c r="F22" t="s">
        <v>51</v>
      </c>
      <c r="G22" t="s">
        <v>52</v>
      </c>
      <c r="H22" t="s">
        <v>53</v>
      </c>
      <c r="I22" t="s">
        <v>54</v>
      </c>
      <c r="J22">
        <v>6</v>
      </c>
      <c r="K22" t="s">
        <v>40</v>
      </c>
      <c r="L22">
        <v>24</v>
      </c>
      <c r="M22" t="s">
        <v>58</v>
      </c>
      <c r="N22" t="s">
        <v>56</v>
      </c>
      <c r="O22" t="s">
        <v>57</v>
      </c>
      <c r="P22">
        <v>1000</v>
      </c>
      <c r="Q22" t="s">
        <v>58</v>
      </c>
      <c r="S22">
        <v>1521</v>
      </c>
      <c r="T22" t="s">
        <v>393</v>
      </c>
      <c r="U22" s="8">
        <v>0</v>
      </c>
      <c r="V22" t="s">
        <v>46</v>
      </c>
      <c r="W22" s="1">
        <v>5373789</v>
      </c>
      <c r="X22" s="13"/>
    </row>
    <row r="23" spans="1:25" x14ac:dyDescent="0.25">
      <c r="A23" t="str">
        <f t="shared" si="0"/>
        <v>1.1-00-2405_24624015_2415910</v>
      </c>
      <c r="B23" t="s">
        <v>148</v>
      </c>
      <c r="C23" t="s">
        <v>149</v>
      </c>
      <c r="D23" t="s">
        <v>34</v>
      </c>
      <c r="E23" t="s">
        <v>35</v>
      </c>
      <c r="F23" t="s">
        <v>51</v>
      </c>
      <c r="G23" t="s">
        <v>52</v>
      </c>
      <c r="H23" t="s">
        <v>53</v>
      </c>
      <c r="I23" t="s">
        <v>54</v>
      </c>
      <c r="J23">
        <v>6</v>
      </c>
      <c r="K23" t="s">
        <v>40</v>
      </c>
      <c r="L23">
        <v>24</v>
      </c>
      <c r="M23" t="s">
        <v>58</v>
      </c>
      <c r="N23" t="s">
        <v>56</v>
      </c>
      <c r="O23" t="s">
        <v>57</v>
      </c>
      <c r="P23">
        <v>1000</v>
      </c>
      <c r="Q23" t="s">
        <v>58</v>
      </c>
      <c r="S23">
        <v>1591</v>
      </c>
      <c r="T23" t="s">
        <v>70</v>
      </c>
      <c r="U23" s="8">
        <v>0</v>
      </c>
      <c r="V23" t="s">
        <v>46</v>
      </c>
      <c r="W23" s="1">
        <v>25435622.210000001</v>
      </c>
      <c r="X23" s="13"/>
    </row>
    <row r="24" spans="1:25" x14ac:dyDescent="0.25">
      <c r="A24" t="str">
        <f t="shared" si="0"/>
        <v>1.6-01-2405_24624015_2415910</v>
      </c>
      <c r="B24" t="s">
        <v>47</v>
      </c>
      <c r="C24" t="s">
        <v>48</v>
      </c>
      <c r="D24" t="s">
        <v>34</v>
      </c>
      <c r="E24" t="s">
        <v>35</v>
      </c>
      <c r="F24" t="s">
        <v>51</v>
      </c>
      <c r="G24" t="s">
        <v>52</v>
      </c>
      <c r="H24" t="s">
        <v>53</v>
      </c>
      <c r="I24" t="s">
        <v>54</v>
      </c>
      <c r="J24">
        <v>6</v>
      </c>
      <c r="K24" t="s">
        <v>40</v>
      </c>
      <c r="L24">
        <v>24</v>
      </c>
      <c r="M24" t="s">
        <v>58</v>
      </c>
      <c r="N24" t="s">
        <v>56</v>
      </c>
      <c r="O24" t="s">
        <v>57</v>
      </c>
      <c r="P24">
        <v>1000</v>
      </c>
      <c r="Q24" t="s">
        <v>58</v>
      </c>
      <c r="S24">
        <v>1591</v>
      </c>
      <c r="T24" t="s">
        <v>70</v>
      </c>
      <c r="U24" s="8">
        <v>0</v>
      </c>
      <c r="V24" t="s">
        <v>46</v>
      </c>
      <c r="W24" s="1">
        <v>73756599.290000007</v>
      </c>
      <c r="X24" s="13"/>
    </row>
    <row r="25" spans="1:25" x14ac:dyDescent="0.25">
      <c r="A25" t="str">
        <f t="shared" si="0"/>
        <v>1.1-00-2405_24624015_2415910</v>
      </c>
      <c r="B25" t="s">
        <v>148</v>
      </c>
      <c r="C25" t="s">
        <v>149</v>
      </c>
      <c r="D25" t="s">
        <v>34</v>
      </c>
      <c r="E25" t="s">
        <v>35</v>
      </c>
      <c r="F25" t="s">
        <v>51</v>
      </c>
      <c r="G25" t="s">
        <v>52</v>
      </c>
      <c r="H25" t="s">
        <v>53</v>
      </c>
      <c r="I25" t="s">
        <v>54</v>
      </c>
      <c r="J25">
        <v>6</v>
      </c>
      <c r="K25" t="s">
        <v>40</v>
      </c>
      <c r="L25">
        <v>24</v>
      </c>
      <c r="M25" t="s">
        <v>58</v>
      </c>
      <c r="N25" t="s">
        <v>56</v>
      </c>
      <c r="O25" t="s">
        <v>57</v>
      </c>
      <c r="P25">
        <v>1000</v>
      </c>
      <c r="Q25" t="s">
        <v>58</v>
      </c>
      <c r="S25">
        <v>1591</v>
      </c>
      <c r="T25" t="s">
        <v>70</v>
      </c>
      <c r="U25" s="8">
        <v>0</v>
      </c>
      <c r="V25" t="s">
        <v>46</v>
      </c>
      <c r="W25" s="1">
        <v>6789600</v>
      </c>
      <c r="X25" s="13"/>
    </row>
    <row r="26" spans="1:25" x14ac:dyDescent="0.25">
      <c r="A26" t="str">
        <f t="shared" si="0"/>
        <v>1.1-00-2405_24624015_2415910</v>
      </c>
      <c r="B26" t="s">
        <v>148</v>
      </c>
      <c r="C26" t="s">
        <v>149</v>
      </c>
      <c r="D26" t="s">
        <v>34</v>
      </c>
      <c r="E26" t="s">
        <v>35</v>
      </c>
      <c r="F26" t="s">
        <v>51</v>
      </c>
      <c r="G26" t="s">
        <v>52</v>
      </c>
      <c r="H26" t="s">
        <v>53</v>
      </c>
      <c r="I26" t="s">
        <v>54</v>
      </c>
      <c r="J26">
        <v>6</v>
      </c>
      <c r="K26" t="s">
        <v>40</v>
      </c>
      <c r="L26">
        <v>24</v>
      </c>
      <c r="M26" t="s">
        <v>58</v>
      </c>
      <c r="N26" t="s">
        <v>56</v>
      </c>
      <c r="O26" t="s">
        <v>57</v>
      </c>
      <c r="P26">
        <v>1000</v>
      </c>
      <c r="Q26" t="s">
        <v>58</v>
      </c>
      <c r="S26">
        <v>1591</v>
      </c>
      <c r="T26" t="s">
        <v>70</v>
      </c>
      <c r="U26" s="8">
        <v>0</v>
      </c>
      <c r="V26" t="s">
        <v>46</v>
      </c>
      <c r="W26" s="1">
        <v>6132000</v>
      </c>
      <c r="X26" s="13"/>
    </row>
    <row r="27" spans="1:25" x14ac:dyDescent="0.25">
      <c r="A27" t="str">
        <f t="shared" si="0"/>
        <v>1.1-00-2402_2417007_2421110</v>
      </c>
      <c r="B27" t="s">
        <v>148</v>
      </c>
      <c r="C27" t="s">
        <v>149</v>
      </c>
      <c r="D27" t="s">
        <v>34</v>
      </c>
      <c r="E27" t="s">
        <v>35</v>
      </c>
      <c r="F27" t="s">
        <v>307</v>
      </c>
      <c r="G27" t="s">
        <v>308</v>
      </c>
      <c r="H27" t="s">
        <v>85</v>
      </c>
      <c r="I27" t="s">
        <v>86</v>
      </c>
      <c r="J27">
        <v>1</v>
      </c>
      <c r="K27" t="s">
        <v>190</v>
      </c>
      <c r="L27">
        <v>7</v>
      </c>
      <c r="M27" t="s">
        <v>401</v>
      </c>
      <c r="N27" t="s">
        <v>315</v>
      </c>
      <c r="O27" t="s">
        <v>316</v>
      </c>
      <c r="P27">
        <v>2000</v>
      </c>
      <c r="Q27" t="s">
        <v>121</v>
      </c>
      <c r="S27">
        <v>2111</v>
      </c>
      <c r="T27" s="14" t="s">
        <v>200</v>
      </c>
      <c r="U27" s="8">
        <v>0</v>
      </c>
      <c r="V27" t="s">
        <v>46</v>
      </c>
      <c r="W27" s="15">
        <v>50000</v>
      </c>
      <c r="X27" s="16" t="s">
        <v>598</v>
      </c>
    </row>
    <row r="28" spans="1:25" x14ac:dyDescent="0.25">
      <c r="A28" t="str">
        <f t="shared" si="0"/>
        <v>1.1-00-2402_24114010_2421110</v>
      </c>
      <c r="B28" t="s">
        <v>148</v>
      </c>
      <c r="C28" t="s">
        <v>149</v>
      </c>
      <c r="D28" t="s">
        <v>34</v>
      </c>
      <c r="E28" t="s">
        <v>35</v>
      </c>
      <c r="F28" t="s">
        <v>152</v>
      </c>
      <c r="G28" t="s">
        <v>153</v>
      </c>
      <c r="H28" t="s">
        <v>85</v>
      </c>
      <c r="I28" t="s">
        <v>86</v>
      </c>
      <c r="J28">
        <v>1</v>
      </c>
      <c r="K28" t="s">
        <v>190</v>
      </c>
      <c r="L28">
        <v>14</v>
      </c>
      <c r="M28" t="s">
        <v>345</v>
      </c>
      <c r="N28" t="s">
        <v>199</v>
      </c>
      <c r="O28" s="17" t="s">
        <v>599</v>
      </c>
      <c r="P28" s="14">
        <v>2000</v>
      </c>
      <c r="Q28" s="14" t="s">
        <v>600</v>
      </c>
      <c r="R28" t="s">
        <v>601</v>
      </c>
      <c r="S28" s="14">
        <v>2111</v>
      </c>
      <c r="T28" s="14" t="s">
        <v>200</v>
      </c>
      <c r="U28" s="8">
        <v>0</v>
      </c>
      <c r="V28" t="s">
        <v>46</v>
      </c>
      <c r="W28" s="15">
        <v>50000</v>
      </c>
      <c r="X28" s="16" t="s">
        <v>602</v>
      </c>
    </row>
    <row r="29" spans="1:25" x14ac:dyDescent="0.25">
      <c r="A29" t="str">
        <f t="shared" si="0"/>
        <v>1.1-00-2402_24116010_2421110</v>
      </c>
      <c r="B29" t="s">
        <v>148</v>
      </c>
      <c r="C29" t="s">
        <v>149</v>
      </c>
      <c r="D29" t="s">
        <v>188</v>
      </c>
      <c r="E29" t="s">
        <v>189</v>
      </c>
      <c r="F29" t="s">
        <v>152</v>
      </c>
      <c r="G29" t="s">
        <v>153</v>
      </c>
      <c r="H29" t="s">
        <v>85</v>
      </c>
      <c r="I29" t="s">
        <v>86</v>
      </c>
      <c r="J29">
        <v>1</v>
      </c>
      <c r="K29" t="s">
        <v>190</v>
      </c>
      <c r="L29">
        <v>16</v>
      </c>
      <c r="M29" t="s">
        <v>198</v>
      </c>
      <c r="N29" t="s">
        <v>199</v>
      </c>
      <c r="O29" s="17" t="s">
        <v>599</v>
      </c>
      <c r="P29">
        <v>2000</v>
      </c>
      <c r="Q29" t="s">
        <v>121</v>
      </c>
      <c r="R29" t="s">
        <v>601</v>
      </c>
      <c r="S29">
        <v>2111</v>
      </c>
      <c r="T29" t="s">
        <v>200</v>
      </c>
      <c r="U29" s="8">
        <v>0</v>
      </c>
      <c r="V29" t="s">
        <v>46</v>
      </c>
      <c r="W29" s="18">
        <v>20000</v>
      </c>
      <c r="X29" s="13" t="s">
        <v>603</v>
      </c>
    </row>
    <row r="30" spans="1:25" x14ac:dyDescent="0.25">
      <c r="A30" t="str">
        <f t="shared" si="0"/>
        <v>1.1-00-2404_24618012_2421110</v>
      </c>
      <c r="B30" t="s">
        <v>148</v>
      </c>
      <c r="C30" t="s">
        <v>149</v>
      </c>
      <c r="D30" t="s">
        <v>34</v>
      </c>
      <c r="E30" t="s">
        <v>35</v>
      </c>
      <c r="F30" t="s">
        <v>36</v>
      </c>
      <c r="G30" t="s">
        <v>37</v>
      </c>
      <c r="H30" t="s">
        <v>38</v>
      </c>
      <c r="I30" t="s">
        <v>39</v>
      </c>
      <c r="J30">
        <v>6</v>
      </c>
      <c r="K30" t="s">
        <v>40</v>
      </c>
      <c r="L30">
        <v>18</v>
      </c>
      <c r="M30" t="s">
        <v>319</v>
      </c>
      <c r="N30" t="s">
        <v>320</v>
      </c>
      <c r="O30" t="s">
        <v>321</v>
      </c>
      <c r="P30">
        <v>2000</v>
      </c>
      <c r="Q30" t="s">
        <v>121</v>
      </c>
      <c r="R30" t="s">
        <v>601</v>
      </c>
      <c r="S30">
        <v>2111</v>
      </c>
      <c r="T30" t="s">
        <v>200</v>
      </c>
      <c r="U30" s="8">
        <v>0</v>
      </c>
      <c r="V30" t="s">
        <v>46</v>
      </c>
      <c r="W30" s="18">
        <v>65811.5</v>
      </c>
      <c r="X30" s="13" t="s">
        <v>604</v>
      </c>
    </row>
    <row r="31" spans="1:25" x14ac:dyDescent="0.25">
      <c r="A31" t="str">
        <f t="shared" si="0"/>
        <v>1.1-00-2405_24621015_2421110</v>
      </c>
      <c r="B31" t="s">
        <v>148</v>
      </c>
      <c r="C31" t="s">
        <v>149</v>
      </c>
      <c r="D31" t="s">
        <v>34</v>
      </c>
      <c r="E31" t="s">
        <v>35</v>
      </c>
      <c r="F31" t="s">
        <v>51</v>
      </c>
      <c r="G31" t="s">
        <v>52</v>
      </c>
      <c r="H31" t="s">
        <v>53</v>
      </c>
      <c r="I31" t="s">
        <v>54</v>
      </c>
      <c r="J31">
        <v>6</v>
      </c>
      <c r="K31" t="s">
        <v>40</v>
      </c>
      <c r="L31">
        <v>21</v>
      </c>
      <c r="M31" t="s">
        <v>55</v>
      </c>
      <c r="N31" t="s">
        <v>56</v>
      </c>
      <c r="O31" t="s">
        <v>57</v>
      </c>
      <c r="P31">
        <v>2000</v>
      </c>
      <c r="Q31" t="s">
        <v>121</v>
      </c>
      <c r="R31" t="s">
        <v>601</v>
      </c>
      <c r="S31">
        <v>2111</v>
      </c>
      <c r="T31" t="s">
        <v>200</v>
      </c>
      <c r="U31" s="8">
        <v>0</v>
      </c>
      <c r="V31" t="s">
        <v>46</v>
      </c>
      <c r="W31" s="18">
        <v>3574000</v>
      </c>
      <c r="X31" s="13" t="s">
        <v>604</v>
      </c>
      <c r="Y31" s="16" t="s">
        <v>605</v>
      </c>
    </row>
    <row r="32" spans="1:25" x14ac:dyDescent="0.25">
      <c r="A32" t="str">
        <f t="shared" si="0"/>
        <v>1.1-00-2417_24456037_2421110</v>
      </c>
      <c r="B32" t="s">
        <v>148</v>
      </c>
      <c r="C32" t="s">
        <v>149</v>
      </c>
      <c r="D32" t="s">
        <v>414</v>
      </c>
      <c r="E32" t="s">
        <v>415</v>
      </c>
      <c r="F32" t="s">
        <v>111</v>
      </c>
      <c r="G32" t="s">
        <v>112</v>
      </c>
      <c r="H32" t="s">
        <v>416</v>
      </c>
      <c r="I32" t="s">
        <v>417</v>
      </c>
      <c r="J32">
        <v>4</v>
      </c>
      <c r="K32" t="s">
        <v>291</v>
      </c>
      <c r="L32">
        <v>56</v>
      </c>
      <c r="M32" t="s">
        <v>418</v>
      </c>
      <c r="N32" t="s">
        <v>419</v>
      </c>
      <c r="O32" t="s">
        <v>420</v>
      </c>
      <c r="P32">
        <v>2000</v>
      </c>
      <c r="Q32" t="s">
        <v>121</v>
      </c>
      <c r="R32" t="s">
        <v>601</v>
      </c>
      <c r="S32">
        <v>2111</v>
      </c>
      <c r="T32" t="s">
        <v>200</v>
      </c>
      <c r="U32" s="8">
        <v>0</v>
      </c>
      <c r="V32" t="s">
        <v>46</v>
      </c>
      <c r="W32" s="18">
        <v>21657</v>
      </c>
      <c r="X32" s="13" t="s">
        <v>606</v>
      </c>
    </row>
    <row r="33" spans="1:25" x14ac:dyDescent="0.25">
      <c r="A33" t="str">
        <f t="shared" si="0"/>
        <v>1.1-00-2402_24114010_2421210</v>
      </c>
      <c r="B33" t="s">
        <v>148</v>
      </c>
      <c r="C33" t="s">
        <v>149</v>
      </c>
      <c r="D33" t="s">
        <v>34</v>
      </c>
      <c r="E33" t="s">
        <v>35</v>
      </c>
      <c r="F33" t="s">
        <v>152</v>
      </c>
      <c r="G33" t="s">
        <v>153</v>
      </c>
      <c r="H33" t="s">
        <v>85</v>
      </c>
      <c r="I33" t="s">
        <v>86</v>
      </c>
      <c r="J33">
        <v>1</v>
      </c>
      <c r="K33" t="s">
        <v>190</v>
      </c>
      <c r="L33">
        <v>14</v>
      </c>
      <c r="M33" t="s">
        <v>345</v>
      </c>
      <c r="N33" t="s">
        <v>199</v>
      </c>
      <c r="O33" s="17" t="s">
        <v>599</v>
      </c>
      <c r="P33" s="17">
        <v>2000</v>
      </c>
      <c r="Q33" s="17" t="s">
        <v>600</v>
      </c>
      <c r="R33" s="17"/>
      <c r="S33" s="14">
        <v>2121</v>
      </c>
      <c r="T33" s="14" t="s">
        <v>201</v>
      </c>
      <c r="U33" s="8">
        <v>0</v>
      </c>
      <c r="V33" t="s">
        <v>46</v>
      </c>
      <c r="W33" s="15">
        <v>70000</v>
      </c>
      <c r="X33" s="16" t="s">
        <v>607</v>
      </c>
    </row>
    <row r="34" spans="1:25" x14ac:dyDescent="0.25">
      <c r="A34" t="str">
        <f t="shared" si="0"/>
        <v>1.1-00-2402_24311009_2421310</v>
      </c>
      <c r="B34" t="s">
        <v>148</v>
      </c>
      <c r="C34" t="s">
        <v>149</v>
      </c>
      <c r="D34" t="s">
        <v>83</v>
      </c>
      <c r="E34" t="s">
        <v>84</v>
      </c>
      <c r="F34" t="s">
        <v>51</v>
      </c>
      <c r="G34" t="s">
        <v>52</v>
      </c>
      <c r="H34" t="s">
        <v>85</v>
      </c>
      <c r="I34" t="s">
        <v>86</v>
      </c>
      <c r="J34">
        <v>3</v>
      </c>
      <c r="K34" t="s">
        <v>87</v>
      </c>
      <c r="L34">
        <v>11</v>
      </c>
      <c r="M34" t="s">
        <v>224</v>
      </c>
      <c r="N34" t="s">
        <v>89</v>
      </c>
      <c r="O34" t="s">
        <v>90</v>
      </c>
      <c r="P34">
        <v>2000</v>
      </c>
      <c r="Q34" t="s">
        <v>121</v>
      </c>
      <c r="S34" s="14">
        <v>2131</v>
      </c>
      <c r="T34" s="14" t="s">
        <v>225</v>
      </c>
      <c r="U34" s="8">
        <v>0</v>
      </c>
      <c r="V34" t="s">
        <v>46</v>
      </c>
      <c r="W34" s="15">
        <v>2000000</v>
      </c>
      <c r="X34" s="16" t="s">
        <v>608</v>
      </c>
    </row>
    <row r="35" spans="1:25" x14ac:dyDescent="0.25">
      <c r="A35" t="str">
        <f t="shared" si="0"/>
        <v>1.1-00-2402_24114010_2421410</v>
      </c>
      <c r="B35" t="s">
        <v>148</v>
      </c>
      <c r="C35" t="s">
        <v>149</v>
      </c>
      <c r="D35" t="s">
        <v>34</v>
      </c>
      <c r="E35" t="s">
        <v>35</v>
      </c>
      <c r="F35" t="s">
        <v>152</v>
      </c>
      <c r="G35" t="s">
        <v>153</v>
      </c>
      <c r="H35" t="s">
        <v>85</v>
      </c>
      <c r="I35" t="s">
        <v>86</v>
      </c>
      <c r="J35">
        <v>1</v>
      </c>
      <c r="K35" t="s">
        <v>190</v>
      </c>
      <c r="L35">
        <v>14</v>
      </c>
      <c r="M35" t="s">
        <v>345</v>
      </c>
      <c r="N35" t="s">
        <v>199</v>
      </c>
      <c r="O35" s="17" t="s">
        <v>599</v>
      </c>
      <c r="P35" s="17">
        <v>2000</v>
      </c>
      <c r="Q35" s="17" t="s">
        <v>600</v>
      </c>
      <c r="R35" t="s">
        <v>601</v>
      </c>
      <c r="S35" s="14">
        <v>2141</v>
      </c>
      <c r="T35" s="14" t="s">
        <v>237</v>
      </c>
      <c r="U35" s="8">
        <v>0</v>
      </c>
      <c r="V35" t="s">
        <v>46</v>
      </c>
      <c r="W35" s="15">
        <v>50000</v>
      </c>
      <c r="X35" s="16" t="s">
        <v>609</v>
      </c>
    </row>
    <row r="36" spans="1:25" x14ac:dyDescent="0.25">
      <c r="A36" t="str">
        <f t="shared" si="0"/>
        <v>1.1-00-2405_24621015_2421410</v>
      </c>
      <c r="B36" t="s">
        <v>148</v>
      </c>
      <c r="C36" t="s">
        <v>149</v>
      </c>
      <c r="D36" t="s">
        <v>34</v>
      </c>
      <c r="E36" t="s">
        <v>35</v>
      </c>
      <c r="F36" t="s">
        <v>51</v>
      </c>
      <c r="G36" t="s">
        <v>52</v>
      </c>
      <c r="H36" t="s">
        <v>53</v>
      </c>
      <c r="I36" t="s">
        <v>54</v>
      </c>
      <c r="J36">
        <v>6</v>
      </c>
      <c r="K36" t="s">
        <v>40</v>
      </c>
      <c r="L36">
        <v>21</v>
      </c>
      <c r="M36" t="s">
        <v>55</v>
      </c>
      <c r="N36" t="s">
        <v>56</v>
      </c>
      <c r="O36" t="s">
        <v>57</v>
      </c>
      <c r="P36">
        <v>2000</v>
      </c>
      <c r="Q36" t="s">
        <v>121</v>
      </c>
      <c r="R36" t="s">
        <v>601</v>
      </c>
      <c r="S36">
        <v>2141</v>
      </c>
      <c r="T36" t="s">
        <v>237</v>
      </c>
      <c r="U36" s="8">
        <v>0</v>
      </c>
      <c r="V36" t="s">
        <v>46</v>
      </c>
      <c r="W36" s="18">
        <v>22605.1</v>
      </c>
      <c r="X36" s="13" t="s">
        <v>610</v>
      </c>
    </row>
    <row r="37" spans="1:25" x14ac:dyDescent="0.25">
      <c r="A37" t="str">
        <f t="shared" si="0"/>
        <v>1.1-00-2411_24649031_2421410</v>
      </c>
      <c r="B37" t="s">
        <v>148</v>
      </c>
      <c r="C37" t="s">
        <v>149</v>
      </c>
      <c r="D37" t="s">
        <v>92</v>
      </c>
      <c r="E37" t="s">
        <v>93</v>
      </c>
      <c r="F37" t="s">
        <v>51</v>
      </c>
      <c r="G37" t="s">
        <v>52</v>
      </c>
      <c r="H37" t="s">
        <v>94</v>
      </c>
      <c r="I37" t="s">
        <v>95</v>
      </c>
      <c r="J37">
        <v>6</v>
      </c>
      <c r="K37" t="s">
        <v>40</v>
      </c>
      <c r="L37">
        <v>49</v>
      </c>
      <c r="M37" t="s">
        <v>236</v>
      </c>
      <c r="N37" t="s">
        <v>97</v>
      </c>
      <c r="O37" t="s">
        <v>98</v>
      </c>
      <c r="P37">
        <v>2000</v>
      </c>
      <c r="Q37" t="s">
        <v>121</v>
      </c>
      <c r="R37" t="s">
        <v>601</v>
      </c>
      <c r="S37">
        <v>2141</v>
      </c>
      <c r="T37" t="s">
        <v>237</v>
      </c>
      <c r="U37" s="8">
        <v>0</v>
      </c>
      <c r="V37" t="s">
        <v>46</v>
      </c>
      <c r="W37" s="18">
        <v>180000</v>
      </c>
      <c r="X37" s="13" t="s">
        <v>611</v>
      </c>
    </row>
    <row r="38" spans="1:25" x14ac:dyDescent="0.25">
      <c r="A38" t="str">
        <f t="shared" si="0"/>
        <v>1.1-00-2405_24621015_2421510</v>
      </c>
      <c r="B38" t="s">
        <v>148</v>
      </c>
      <c r="C38" t="s">
        <v>149</v>
      </c>
      <c r="D38" t="s">
        <v>34</v>
      </c>
      <c r="E38" t="s">
        <v>35</v>
      </c>
      <c r="F38" t="s">
        <v>51</v>
      </c>
      <c r="G38" t="s">
        <v>52</v>
      </c>
      <c r="H38" t="s">
        <v>53</v>
      </c>
      <c r="I38" t="s">
        <v>54</v>
      </c>
      <c r="J38">
        <v>6</v>
      </c>
      <c r="K38" t="s">
        <v>40</v>
      </c>
      <c r="L38">
        <v>21</v>
      </c>
      <c r="M38" t="s">
        <v>55</v>
      </c>
      <c r="N38" t="s">
        <v>56</v>
      </c>
      <c r="O38" t="s">
        <v>57</v>
      </c>
      <c r="P38">
        <v>2000</v>
      </c>
      <c r="Q38" t="s">
        <v>121</v>
      </c>
      <c r="S38">
        <v>2151</v>
      </c>
      <c r="T38" t="s">
        <v>380</v>
      </c>
      <c r="U38" s="8">
        <v>0</v>
      </c>
      <c r="V38" t="s">
        <v>46</v>
      </c>
      <c r="W38" s="18">
        <v>420</v>
      </c>
      <c r="X38" s="13" t="s">
        <v>604</v>
      </c>
    </row>
    <row r="39" spans="1:25" x14ac:dyDescent="0.25">
      <c r="A39" t="str">
        <f t="shared" si="0"/>
        <v>1.1-00-2402_24114010_2421610</v>
      </c>
      <c r="B39" t="s">
        <v>148</v>
      </c>
      <c r="C39" t="s">
        <v>149</v>
      </c>
      <c r="D39" t="s">
        <v>34</v>
      </c>
      <c r="E39" t="s">
        <v>35</v>
      </c>
      <c r="F39" t="s">
        <v>152</v>
      </c>
      <c r="G39" t="s">
        <v>153</v>
      </c>
      <c r="H39" t="s">
        <v>85</v>
      </c>
      <c r="I39" t="s">
        <v>86</v>
      </c>
      <c r="J39">
        <v>1</v>
      </c>
      <c r="K39" t="s">
        <v>190</v>
      </c>
      <c r="L39">
        <v>14</v>
      </c>
      <c r="M39" t="s">
        <v>345</v>
      </c>
      <c r="N39" t="s">
        <v>199</v>
      </c>
      <c r="O39" s="17" t="s">
        <v>599</v>
      </c>
      <c r="P39" s="17">
        <v>2000</v>
      </c>
      <c r="Q39" s="17" t="s">
        <v>600</v>
      </c>
      <c r="R39" t="s">
        <v>601</v>
      </c>
      <c r="S39" s="14">
        <v>2161</v>
      </c>
      <c r="T39" s="14" t="s">
        <v>202</v>
      </c>
      <c r="U39" s="8">
        <v>0</v>
      </c>
      <c r="V39" t="s">
        <v>46</v>
      </c>
      <c r="W39" s="15">
        <v>100000</v>
      </c>
      <c r="X39" s="16" t="s">
        <v>612</v>
      </c>
    </row>
    <row r="40" spans="1:25" x14ac:dyDescent="0.25">
      <c r="A40" t="str">
        <f t="shared" si="0"/>
        <v>1.1-00-2402_24116010_2421610</v>
      </c>
      <c r="B40" t="s">
        <v>148</v>
      </c>
      <c r="C40" t="s">
        <v>149</v>
      </c>
      <c r="D40" t="s">
        <v>188</v>
      </c>
      <c r="E40" t="s">
        <v>189</v>
      </c>
      <c r="F40" t="s">
        <v>152</v>
      </c>
      <c r="G40" t="s">
        <v>153</v>
      </c>
      <c r="H40" t="s">
        <v>85</v>
      </c>
      <c r="I40" t="s">
        <v>86</v>
      </c>
      <c r="J40">
        <v>1</v>
      </c>
      <c r="K40" t="s">
        <v>190</v>
      </c>
      <c r="L40">
        <v>16</v>
      </c>
      <c r="M40" t="s">
        <v>198</v>
      </c>
      <c r="N40" t="s">
        <v>199</v>
      </c>
      <c r="O40" s="17" t="s">
        <v>599</v>
      </c>
      <c r="P40">
        <v>2000</v>
      </c>
      <c r="Q40" t="s">
        <v>121</v>
      </c>
      <c r="R40" t="s">
        <v>601</v>
      </c>
      <c r="S40">
        <v>2161</v>
      </c>
      <c r="T40" t="s">
        <v>202</v>
      </c>
      <c r="U40" s="8">
        <v>0</v>
      </c>
      <c r="V40" t="s">
        <v>46</v>
      </c>
      <c r="W40" s="18">
        <v>200000</v>
      </c>
      <c r="X40" s="13" t="s">
        <v>613</v>
      </c>
    </row>
    <row r="41" spans="1:25" x14ac:dyDescent="0.25">
      <c r="A41" t="str">
        <f t="shared" si="0"/>
        <v>1.1-00-2405_24621015_2421610</v>
      </c>
      <c r="B41" t="s">
        <v>148</v>
      </c>
      <c r="C41" t="s">
        <v>149</v>
      </c>
      <c r="D41" t="s">
        <v>34</v>
      </c>
      <c r="E41" t="s">
        <v>35</v>
      </c>
      <c r="F41" t="s">
        <v>51</v>
      </c>
      <c r="G41" t="s">
        <v>52</v>
      </c>
      <c r="H41" t="s">
        <v>53</v>
      </c>
      <c r="I41" t="s">
        <v>54</v>
      </c>
      <c r="J41">
        <v>6</v>
      </c>
      <c r="K41" t="s">
        <v>40</v>
      </c>
      <c r="L41">
        <v>21</v>
      </c>
      <c r="M41" t="s">
        <v>55</v>
      </c>
      <c r="N41" t="s">
        <v>56</v>
      </c>
      <c r="O41" t="s">
        <v>57</v>
      </c>
      <c r="P41">
        <v>2000</v>
      </c>
      <c r="Q41" t="s">
        <v>121</v>
      </c>
      <c r="R41" t="s">
        <v>601</v>
      </c>
      <c r="S41">
        <v>2161</v>
      </c>
      <c r="T41" t="s">
        <v>202</v>
      </c>
      <c r="U41" s="8">
        <v>0</v>
      </c>
      <c r="V41" t="s">
        <v>46</v>
      </c>
      <c r="W41" s="18">
        <v>1828856.1</v>
      </c>
      <c r="X41" s="13" t="s">
        <v>604</v>
      </c>
      <c r="Y41" t="s">
        <v>614</v>
      </c>
    </row>
    <row r="42" spans="1:25" x14ac:dyDescent="0.25">
      <c r="A42" t="str">
        <f t="shared" si="0"/>
        <v>1.1-00-2407_24333019_2421610</v>
      </c>
      <c r="B42" t="s">
        <v>148</v>
      </c>
      <c r="C42" t="s">
        <v>149</v>
      </c>
      <c r="D42" t="s">
        <v>34</v>
      </c>
      <c r="E42" t="s">
        <v>35</v>
      </c>
      <c r="F42" t="s">
        <v>51</v>
      </c>
      <c r="G42" t="s">
        <v>52</v>
      </c>
      <c r="H42" t="s">
        <v>103</v>
      </c>
      <c r="I42" t="s">
        <v>104</v>
      </c>
      <c r="J42">
        <v>3</v>
      </c>
      <c r="K42" t="s">
        <v>87</v>
      </c>
      <c r="L42">
        <v>33</v>
      </c>
      <c r="M42" t="s">
        <v>394</v>
      </c>
      <c r="N42" t="s">
        <v>395</v>
      </c>
      <c r="O42" t="s">
        <v>396</v>
      </c>
      <c r="P42">
        <v>2000</v>
      </c>
      <c r="Q42" t="s">
        <v>121</v>
      </c>
      <c r="R42" t="s">
        <v>601</v>
      </c>
      <c r="S42">
        <v>2161</v>
      </c>
      <c r="T42" t="s">
        <v>202</v>
      </c>
      <c r="U42" s="8">
        <v>0</v>
      </c>
      <c r="V42" t="s">
        <v>46</v>
      </c>
      <c r="W42" s="18">
        <v>1250000</v>
      </c>
      <c r="X42" s="13" t="s">
        <v>615</v>
      </c>
    </row>
    <row r="43" spans="1:25" x14ac:dyDescent="0.25">
      <c r="A43" t="str">
        <f t="shared" si="0"/>
        <v>1.1-00-2407_24334020_2421610</v>
      </c>
      <c r="B43" t="s">
        <v>148</v>
      </c>
      <c r="C43" t="s">
        <v>149</v>
      </c>
      <c r="D43" t="s">
        <v>136</v>
      </c>
      <c r="E43" t="s">
        <v>137</v>
      </c>
      <c r="F43" t="s">
        <v>51</v>
      </c>
      <c r="G43" t="s">
        <v>52</v>
      </c>
      <c r="H43" t="s">
        <v>103</v>
      </c>
      <c r="I43" t="s">
        <v>104</v>
      </c>
      <c r="J43">
        <v>3</v>
      </c>
      <c r="K43" t="s">
        <v>87</v>
      </c>
      <c r="L43">
        <v>34</v>
      </c>
      <c r="M43" t="s">
        <v>138</v>
      </c>
      <c r="N43" t="s">
        <v>139</v>
      </c>
      <c r="O43" t="s">
        <v>140</v>
      </c>
      <c r="P43">
        <v>2000</v>
      </c>
      <c r="Q43" t="s">
        <v>121</v>
      </c>
      <c r="R43" t="s">
        <v>601</v>
      </c>
      <c r="S43">
        <v>2161</v>
      </c>
      <c r="T43" t="s">
        <v>202</v>
      </c>
      <c r="U43" s="8">
        <v>0</v>
      </c>
      <c r="V43" t="s">
        <v>46</v>
      </c>
      <c r="W43" s="18">
        <v>28000</v>
      </c>
      <c r="X43" s="13" t="s">
        <v>616</v>
      </c>
    </row>
    <row r="44" spans="1:25" x14ac:dyDescent="0.25">
      <c r="A44" t="str">
        <f t="shared" si="0"/>
        <v>1.1-00-2407_24335021_2421610</v>
      </c>
      <c r="B44" t="s">
        <v>148</v>
      </c>
      <c r="C44" t="s">
        <v>149</v>
      </c>
      <c r="D44" t="s">
        <v>101</v>
      </c>
      <c r="E44" t="s">
        <v>102</v>
      </c>
      <c r="F44" t="s">
        <v>51</v>
      </c>
      <c r="G44" t="s">
        <v>52</v>
      </c>
      <c r="H44" t="s">
        <v>103</v>
      </c>
      <c r="I44" t="s">
        <v>104</v>
      </c>
      <c r="J44">
        <v>3</v>
      </c>
      <c r="K44" t="s">
        <v>87</v>
      </c>
      <c r="L44">
        <v>35</v>
      </c>
      <c r="M44" t="s">
        <v>105</v>
      </c>
      <c r="N44" t="s">
        <v>106</v>
      </c>
      <c r="O44" t="s">
        <v>107</v>
      </c>
      <c r="P44">
        <v>2000</v>
      </c>
      <c r="Q44" t="s">
        <v>121</v>
      </c>
      <c r="R44" t="s">
        <v>601</v>
      </c>
      <c r="S44">
        <v>2161</v>
      </c>
      <c r="T44" t="s">
        <v>202</v>
      </c>
      <c r="U44" s="8">
        <v>0</v>
      </c>
      <c r="V44" t="s">
        <v>46</v>
      </c>
      <c r="W44" s="18">
        <v>175000</v>
      </c>
      <c r="X44" s="13" t="s">
        <v>616</v>
      </c>
    </row>
    <row r="45" spans="1:25" x14ac:dyDescent="0.25">
      <c r="A45" t="str">
        <f t="shared" si="0"/>
        <v>1.1-00-2407_24339024_2421610</v>
      </c>
      <c r="B45" t="s">
        <v>148</v>
      </c>
      <c r="C45" t="s">
        <v>149</v>
      </c>
      <c r="D45" t="s">
        <v>254</v>
      </c>
      <c r="E45" t="s">
        <v>255</v>
      </c>
      <c r="F45" t="s">
        <v>51</v>
      </c>
      <c r="G45" t="s">
        <v>52</v>
      </c>
      <c r="H45" t="s">
        <v>103</v>
      </c>
      <c r="I45" t="s">
        <v>104</v>
      </c>
      <c r="J45">
        <v>3</v>
      </c>
      <c r="K45" t="s">
        <v>87</v>
      </c>
      <c r="L45">
        <v>39</v>
      </c>
      <c r="M45" t="s">
        <v>256</v>
      </c>
      <c r="N45" t="s">
        <v>257</v>
      </c>
      <c r="O45" t="s">
        <v>258</v>
      </c>
      <c r="P45">
        <v>2000</v>
      </c>
      <c r="Q45" t="s">
        <v>121</v>
      </c>
      <c r="R45" t="s">
        <v>601</v>
      </c>
      <c r="S45">
        <v>2161</v>
      </c>
      <c r="T45" t="s">
        <v>202</v>
      </c>
      <c r="U45" s="8">
        <v>0</v>
      </c>
      <c r="V45" t="s">
        <v>46</v>
      </c>
      <c r="W45" s="18">
        <v>650000</v>
      </c>
      <c r="X45" s="13" t="s">
        <v>617</v>
      </c>
    </row>
    <row r="46" spans="1:25" x14ac:dyDescent="0.25">
      <c r="A46" t="str">
        <f t="shared" si="0"/>
        <v>1.1-00-2417_24456037_2421610</v>
      </c>
      <c r="B46" t="s">
        <v>148</v>
      </c>
      <c r="C46" t="s">
        <v>149</v>
      </c>
      <c r="D46" t="s">
        <v>414</v>
      </c>
      <c r="E46" t="s">
        <v>415</v>
      </c>
      <c r="F46" t="s">
        <v>111</v>
      </c>
      <c r="G46" t="s">
        <v>112</v>
      </c>
      <c r="H46" t="s">
        <v>416</v>
      </c>
      <c r="I46" t="s">
        <v>417</v>
      </c>
      <c r="J46">
        <v>4</v>
      </c>
      <c r="K46" t="s">
        <v>291</v>
      </c>
      <c r="L46">
        <v>56</v>
      </c>
      <c r="M46" t="s">
        <v>418</v>
      </c>
      <c r="N46" t="s">
        <v>419</v>
      </c>
      <c r="O46" t="s">
        <v>420</v>
      </c>
      <c r="P46">
        <v>2000</v>
      </c>
      <c r="Q46" t="s">
        <v>121</v>
      </c>
      <c r="R46" t="s">
        <v>601</v>
      </c>
      <c r="S46">
        <v>2161</v>
      </c>
      <c r="T46" t="s">
        <v>202</v>
      </c>
      <c r="U46" s="8">
        <v>0</v>
      </c>
      <c r="V46" t="s">
        <v>46</v>
      </c>
      <c r="W46" s="18">
        <v>20000</v>
      </c>
      <c r="X46" s="13" t="s">
        <v>618</v>
      </c>
    </row>
    <row r="47" spans="1:25" x14ac:dyDescent="0.25">
      <c r="A47" t="str">
        <f t="shared" si="0"/>
        <v>1.1-00-2402_24115010_2421710</v>
      </c>
      <c r="B47" t="s">
        <v>148</v>
      </c>
      <c r="C47" t="s">
        <v>149</v>
      </c>
      <c r="D47" t="s">
        <v>34</v>
      </c>
      <c r="E47" t="s">
        <v>35</v>
      </c>
      <c r="F47" t="s">
        <v>347</v>
      </c>
      <c r="G47" t="s">
        <v>348</v>
      </c>
      <c r="H47" t="s">
        <v>85</v>
      </c>
      <c r="I47" t="s">
        <v>86</v>
      </c>
      <c r="J47">
        <v>1</v>
      </c>
      <c r="K47" t="s">
        <v>190</v>
      </c>
      <c r="L47">
        <v>15</v>
      </c>
      <c r="M47" t="s">
        <v>349</v>
      </c>
      <c r="N47" t="s">
        <v>199</v>
      </c>
      <c r="O47" s="17" t="s">
        <v>599</v>
      </c>
      <c r="P47" s="17">
        <v>2000</v>
      </c>
      <c r="Q47" s="17" t="s">
        <v>600</v>
      </c>
      <c r="R47" s="17"/>
      <c r="S47" s="14">
        <v>2171</v>
      </c>
      <c r="T47" s="14" t="s">
        <v>295</v>
      </c>
      <c r="U47" s="8">
        <v>0</v>
      </c>
      <c r="V47" t="s">
        <v>46</v>
      </c>
      <c r="W47" s="16">
        <v>300000</v>
      </c>
      <c r="X47" s="16" t="s">
        <v>619</v>
      </c>
    </row>
    <row r="48" spans="1:25" x14ac:dyDescent="0.25">
      <c r="A48" t="str">
        <f t="shared" si="0"/>
        <v>1.1-00-2410_24448030_2421710</v>
      </c>
      <c r="B48" t="s">
        <v>148</v>
      </c>
      <c r="C48" t="s">
        <v>149</v>
      </c>
      <c r="D48" t="s">
        <v>266</v>
      </c>
      <c r="E48" t="s">
        <v>267</v>
      </c>
      <c r="F48" t="s">
        <v>51</v>
      </c>
      <c r="G48" t="s">
        <v>52</v>
      </c>
      <c r="H48" t="s">
        <v>289</v>
      </c>
      <c r="I48" t="s">
        <v>290</v>
      </c>
      <c r="J48">
        <v>4</v>
      </c>
      <c r="K48" t="s">
        <v>291</v>
      </c>
      <c r="L48">
        <v>48</v>
      </c>
      <c r="M48" t="s">
        <v>292</v>
      </c>
      <c r="N48" t="s">
        <v>293</v>
      </c>
      <c r="O48" t="s">
        <v>294</v>
      </c>
      <c r="P48">
        <v>2000</v>
      </c>
      <c r="Q48" t="s">
        <v>121</v>
      </c>
      <c r="S48">
        <v>2171</v>
      </c>
      <c r="T48" t="s">
        <v>295</v>
      </c>
      <c r="U48" s="8">
        <v>0</v>
      </c>
      <c r="V48" t="s">
        <v>46</v>
      </c>
      <c r="W48" s="18">
        <v>30000</v>
      </c>
      <c r="X48" s="13" t="s">
        <v>616</v>
      </c>
    </row>
    <row r="49" spans="1:24" x14ac:dyDescent="0.25">
      <c r="A49" t="str">
        <f t="shared" si="0"/>
        <v>1.1-00-2404_24620014_2421810</v>
      </c>
      <c r="B49" t="s">
        <v>148</v>
      </c>
      <c r="C49" t="s">
        <v>149</v>
      </c>
      <c r="D49" t="s">
        <v>34</v>
      </c>
      <c r="E49" t="s">
        <v>35</v>
      </c>
      <c r="F49" t="s">
        <v>36</v>
      </c>
      <c r="G49" t="s">
        <v>37</v>
      </c>
      <c r="H49" t="s">
        <v>38</v>
      </c>
      <c r="I49" t="s">
        <v>39</v>
      </c>
      <c r="J49">
        <v>6</v>
      </c>
      <c r="K49" t="s">
        <v>40</v>
      </c>
      <c r="L49">
        <v>20</v>
      </c>
      <c r="M49" t="s">
        <v>340</v>
      </c>
      <c r="N49" t="s">
        <v>341</v>
      </c>
      <c r="O49" t="s">
        <v>342</v>
      </c>
      <c r="P49">
        <v>2000</v>
      </c>
      <c r="Q49" t="s">
        <v>121</v>
      </c>
      <c r="S49">
        <v>2181</v>
      </c>
      <c r="T49" t="s">
        <v>300</v>
      </c>
      <c r="U49" s="8">
        <v>0</v>
      </c>
      <c r="V49" t="s">
        <v>46</v>
      </c>
      <c r="W49" s="18">
        <v>5464942.6500000004</v>
      </c>
      <c r="X49" s="13" t="s">
        <v>604</v>
      </c>
    </row>
    <row r="50" spans="1:24" x14ac:dyDescent="0.25">
      <c r="A50" t="str">
        <f t="shared" si="0"/>
        <v>1.1-00-2401_2452002_2422110</v>
      </c>
      <c r="B50" t="s">
        <v>148</v>
      </c>
      <c r="C50" t="s">
        <v>149</v>
      </c>
      <c r="D50" t="s">
        <v>34</v>
      </c>
      <c r="E50" t="s">
        <v>35</v>
      </c>
      <c r="F50" t="s">
        <v>51</v>
      </c>
      <c r="G50" t="s">
        <v>52</v>
      </c>
      <c r="H50" t="s">
        <v>351</v>
      </c>
      <c r="I50" t="s">
        <v>352</v>
      </c>
      <c r="J50">
        <v>5</v>
      </c>
      <c r="K50" t="s">
        <v>276</v>
      </c>
      <c r="L50">
        <v>2</v>
      </c>
      <c r="M50" t="s">
        <v>362</v>
      </c>
      <c r="N50" t="s">
        <v>363</v>
      </c>
      <c r="O50" t="s">
        <v>364</v>
      </c>
      <c r="P50">
        <v>2000</v>
      </c>
      <c r="Q50" t="s">
        <v>121</v>
      </c>
      <c r="S50">
        <v>2211</v>
      </c>
      <c r="T50" t="s">
        <v>226</v>
      </c>
      <c r="U50" s="8">
        <v>0</v>
      </c>
      <c r="V50" t="s">
        <v>46</v>
      </c>
      <c r="W50" s="18">
        <v>300000</v>
      </c>
      <c r="X50" s="13" t="s">
        <v>616</v>
      </c>
    </row>
    <row r="51" spans="1:24" x14ac:dyDescent="0.25">
      <c r="A51" t="str">
        <f t="shared" si="0"/>
        <v>1.1-00-2401_2466006_2422110</v>
      </c>
      <c r="B51" t="s">
        <v>148</v>
      </c>
      <c r="C51" t="s">
        <v>149</v>
      </c>
      <c r="D51" s="17" t="s">
        <v>34</v>
      </c>
      <c r="E51" s="19" t="s">
        <v>35</v>
      </c>
      <c r="F51" s="17" t="s">
        <v>51</v>
      </c>
      <c r="G51" s="19" t="s">
        <v>620</v>
      </c>
      <c r="H51" t="s">
        <v>351</v>
      </c>
      <c r="I51" t="s">
        <v>352</v>
      </c>
      <c r="J51">
        <v>6</v>
      </c>
      <c r="K51" t="s">
        <v>40</v>
      </c>
      <c r="L51">
        <v>6</v>
      </c>
      <c r="M51" t="s">
        <v>407</v>
      </c>
      <c r="N51" t="s">
        <v>408</v>
      </c>
      <c r="O51" t="s">
        <v>409</v>
      </c>
      <c r="P51">
        <v>2000</v>
      </c>
      <c r="Q51" t="s">
        <v>121</v>
      </c>
      <c r="S51" s="14">
        <v>2211</v>
      </c>
      <c r="T51" s="14" t="s">
        <v>226</v>
      </c>
      <c r="U51" s="8">
        <v>0</v>
      </c>
      <c r="V51" t="s">
        <v>46</v>
      </c>
      <c r="W51" s="18">
        <v>100000</v>
      </c>
      <c r="X51" s="13" t="s">
        <v>604</v>
      </c>
    </row>
    <row r="52" spans="1:24" x14ac:dyDescent="0.25">
      <c r="A52" t="str">
        <f t="shared" si="0"/>
        <v>1.1-00-2402_24311009_2422110</v>
      </c>
      <c r="B52" t="s">
        <v>148</v>
      </c>
      <c r="C52" t="s">
        <v>149</v>
      </c>
      <c r="D52" t="s">
        <v>83</v>
      </c>
      <c r="E52" t="s">
        <v>84</v>
      </c>
      <c r="F52" t="s">
        <v>51</v>
      </c>
      <c r="G52" t="s">
        <v>52</v>
      </c>
      <c r="H52" t="s">
        <v>85</v>
      </c>
      <c r="I52" t="s">
        <v>86</v>
      </c>
      <c r="J52">
        <v>3</v>
      </c>
      <c r="K52" t="s">
        <v>87</v>
      </c>
      <c r="L52">
        <v>11</v>
      </c>
      <c r="M52" t="s">
        <v>224</v>
      </c>
      <c r="N52" t="s">
        <v>89</v>
      </c>
      <c r="O52" t="s">
        <v>90</v>
      </c>
      <c r="P52">
        <v>2000</v>
      </c>
      <c r="Q52" t="s">
        <v>121</v>
      </c>
      <c r="S52">
        <v>2211</v>
      </c>
      <c r="T52" t="s">
        <v>226</v>
      </c>
      <c r="U52" s="8">
        <v>0</v>
      </c>
      <c r="V52" t="s">
        <v>46</v>
      </c>
      <c r="W52" s="18">
        <v>300000</v>
      </c>
      <c r="X52" s="13" t="s">
        <v>621</v>
      </c>
    </row>
    <row r="53" spans="1:24" x14ac:dyDescent="0.25">
      <c r="A53" t="str">
        <f t="shared" si="0"/>
        <v>1.1-00-2403_24117011_2422110</v>
      </c>
      <c r="B53" t="s">
        <v>148</v>
      </c>
      <c r="C53" t="s">
        <v>149</v>
      </c>
      <c r="D53" t="s">
        <v>305</v>
      </c>
      <c r="E53" t="s">
        <v>306</v>
      </c>
      <c r="F53" t="s">
        <v>307</v>
      </c>
      <c r="G53" t="s">
        <v>308</v>
      </c>
      <c r="H53" t="s">
        <v>309</v>
      </c>
      <c r="I53" t="s">
        <v>310</v>
      </c>
      <c r="J53">
        <v>1</v>
      </c>
      <c r="K53" t="s">
        <v>190</v>
      </c>
      <c r="L53">
        <v>17</v>
      </c>
      <c r="M53" t="s">
        <v>311</v>
      </c>
      <c r="N53" t="s">
        <v>312</v>
      </c>
      <c r="O53" t="s">
        <v>313</v>
      </c>
      <c r="P53">
        <v>2000</v>
      </c>
      <c r="Q53" t="s">
        <v>121</v>
      </c>
      <c r="S53">
        <v>2211</v>
      </c>
      <c r="T53" t="s">
        <v>226</v>
      </c>
      <c r="U53" s="8">
        <v>0</v>
      </c>
      <c r="V53" t="s">
        <v>46</v>
      </c>
      <c r="W53" s="18">
        <v>85000</v>
      </c>
      <c r="X53" s="13" t="s">
        <v>622</v>
      </c>
    </row>
    <row r="54" spans="1:24" x14ac:dyDescent="0.25">
      <c r="A54" t="str">
        <f t="shared" si="0"/>
        <v>1.1-00-2404_24618012_2422110</v>
      </c>
      <c r="B54" t="s">
        <v>148</v>
      </c>
      <c r="C54" t="s">
        <v>149</v>
      </c>
      <c r="D54" t="s">
        <v>34</v>
      </c>
      <c r="E54" t="s">
        <v>35</v>
      </c>
      <c r="F54" t="s">
        <v>36</v>
      </c>
      <c r="G54" t="s">
        <v>37</v>
      </c>
      <c r="H54" t="s">
        <v>38</v>
      </c>
      <c r="I54" t="s">
        <v>39</v>
      </c>
      <c r="J54">
        <v>6</v>
      </c>
      <c r="K54" t="s">
        <v>40</v>
      </c>
      <c r="L54">
        <v>18</v>
      </c>
      <c r="M54" t="s">
        <v>319</v>
      </c>
      <c r="N54" t="s">
        <v>320</v>
      </c>
      <c r="O54" t="s">
        <v>321</v>
      </c>
      <c r="P54">
        <v>2000</v>
      </c>
      <c r="Q54" t="s">
        <v>121</v>
      </c>
      <c r="S54">
        <v>2211</v>
      </c>
      <c r="T54" t="s">
        <v>226</v>
      </c>
      <c r="U54" s="8">
        <v>0</v>
      </c>
      <c r="V54" t="s">
        <v>46</v>
      </c>
      <c r="W54" s="18">
        <v>2545</v>
      </c>
      <c r="X54" s="13" t="s">
        <v>604</v>
      </c>
    </row>
    <row r="55" spans="1:24" x14ac:dyDescent="0.25">
      <c r="A55" t="str">
        <f t="shared" si="0"/>
        <v>1.1-00-2405_24621015_2422110</v>
      </c>
      <c r="B55" t="s">
        <v>148</v>
      </c>
      <c r="C55" t="s">
        <v>149</v>
      </c>
      <c r="D55" t="s">
        <v>34</v>
      </c>
      <c r="E55" t="s">
        <v>35</v>
      </c>
      <c r="F55" t="s">
        <v>51</v>
      </c>
      <c r="G55" t="s">
        <v>52</v>
      </c>
      <c r="H55" t="s">
        <v>53</v>
      </c>
      <c r="I55" t="s">
        <v>54</v>
      </c>
      <c r="J55">
        <v>6</v>
      </c>
      <c r="K55" t="s">
        <v>40</v>
      </c>
      <c r="L55">
        <v>21</v>
      </c>
      <c r="M55" t="s">
        <v>55</v>
      </c>
      <c r="N55" t="s">
        <v>56</v>
      </c>
      <c r="O55" t="s">
        <v>57</v>
      </c>
      <c r="P55">
        <v>2000</v>
      </c>
      <c r="Q55" t="s">
        <v>121</v>
      </c>
      <c r="S55">
        <v>2211</v>
      </c>
      <c r="T55" t="s">
        <v>226</v>
      </c>
      <c r="U55" s="8">
        <v>0</v>
      </c>
      <c r="V55" t="s">
        <v>46</v>
      </c>
      <c r="W55" s="18">
        <v>332000</v>
      </c>
      <c r="X55" s="13" t="s">
        <v>604</v>
      </c>
    </row>
    <row r="56" spans="1:24" x14ac:dyDescent="0.25">
      <c r="A56" t="str">
        <f t="shared" si="0"/>
        <v>1.1-00-2408_24741025_2422110</v>
      </c>
      <c r="B56" t="s">
        <v>148</v>
      </c>
      <c r="C56" t="s">
        <v>149</v>
      </c>
      <c r="D56" t="s">
        <v>109</v>
      </c>
      <c r="E56" t="s">
        <v>110</v>
      </c>
      <c r="F56" t="s">
        <v>111</v>
      </c>
      <c r="G56" t="s">
        <v>112</v>
      </c>
      <c r="H56" t="s">
        <v>113</v>
      </c>
      <c r="I56" t="s">
        <v>114</v>
      </c>
      <c r="J56">
        <v>7</v>
      </c>
      <c r="K56" t="s">
        <v>115</v>
      </c>
      <c r="L56">
        <v>41</v>
      </c>
      <c r="M56" t="s">
        <v>120</v>
      </c>
      <c r="N56" t="s">
        <v>117</v>
      </c>
      <c r="O56" t="s">
        <v>118</v>
      </c>
      <c r="P56">
        <v>2000</v>
      </c>
      <c r="Q56" t="s">
        <v>121</v>
      </c>
      <c r="S56">
        <v>2211</v>
      </c>
      <c r="T56" t="s">
        <v>226</v>
      </c>
      <c r="U56" s="8">
        <v>0</v>
      </c>
      <c r="V56" t="s">
        <v>46</v>
      </c>
      <c r="W56" s="18">
        <v>390000</v>
      </c>
      <c r="X56" s="13" t="s">
        <v>604</v>
      </c>
    </row>
    <row r="57" spans="1:24" x14ac:dyDescent="0.25">
      <c r="A57" t="str">
        <f t="shared" si="0"/>
        <v>1.1-00-2409_24842026_2422210</v>
      </c>
      <c r="B57" t="s">
        <v>148</v>
      </c>
      <c r="C57" t="s">
        <v>149</v>
      </c>
      <c r="D57" t="s">
        <v>150</v>
      </c>
      <c r="E57" t="s">
        <v>151</v>
      </c>
      <c r="F57" t="s">
        <v>51</v>
      </c>
      <c r="G57" t="s">
        <v>52</v>
      </c>
      <c r="H57" t="s">
        <v>154</v>
      </c>
      <c r="I57" t="s">
        <v>155</v>
      </c>
      <c r="J57">
        <v>8</v>
      </c>
      <c r="K57" t="s">
        <v>156</v>
      </c>
      <c r="L57">
        <v>42</v>
      </c>
      <c r="M57" t="s">
        <v>162</v>
      </c>
      <c r="N57" t="s">
        <v>163</v>
      </c>
      <c r="O57" t="s">
        <v>164</v>
      </c>
      <c r="P57">
        <v>2000</v>
      </c>
      <c r="Q57" t="s">
        <v>121</v>
      </c>
      <c r="S57">
        <v>2221</v>
      </c>
      <c r="T57" t="s">
        <v>165</v>
      </c>
      <c r="U57" s="8">
        <v>0</v>
      </c>
      <c r="V57" t="s">
        <v>46</v>
      </c>
      <c r="W57" s="18">
        <v>96000</v>
      </c>
      <c r="X57" s="13" t="s">
        <v>604</v>
      </c>
    </row>
    <row r="58" spans="1:24" x14ac:dyDescent="0.25">
      <c r="A58" t="str">
        <f t="shared" si="0"/>
        <v>1.1-00-2409_24343027_2422210</v>
      </c>
      <c r="B58" t="s">
        <v>148</v>
      </c>
      <c r="C58" t="s">
        <v>149</v>
      </c>
      <c r="D58" t="s">
        <v>34</v>
      </c>
      <c r="E58" t="s">
        <v>35</v>
      </c>
      <c r="F58" t="s">
        <v>51</v>
      </c>
      <c r="G58" t="s">
        <v>52</v>
      </c>
      <c r="H58" t="s">
        <v>154</v>
      </c>
      <c r="I58" t="s">
        <v>155</v>
      </c>
      <c r="J58">
        <v>3</v>
      </c>
      <c r="K58" t="s">
        <v>87</v>
      </c>
      <c r="L58">
        <v>43</v>
      </c>
      <c r="M58" t="s">
        <v>398</v>
      </c>
      <c r="N58" t="s">
        <v>399</v>
      </c>
      <c r="O58" t="s">
        <v>400</v>
      </c>
      <c r="P58">
        <v>2000</v>
      </c>
      <c r="Q58" t="s">
        <v>121</v>
      </c>
      <c r="S58">
        <v>2221</v>
      </c>
      <c r="T58" t="s">
        <v>165</v>
      </c>
      <c r="U58" s="8">
        <v>0</v>
      </c>
      <c r="V58" t="s">
        <v>46</v>
      </c>
      <c r="W58" s="18">
        <v>70000</v>
      </c>
      <c r="X58" s="13" t="s">
        <v>623</v>
      </c>
    </row>
    <row r="59" spans="1:24" x14ac:dyDescent="0.25">
      <c r="A59" t="str">
        <f t="shared" si="0"/>
        <v>1.1-00-2410_24448030_2422210</v>
      </c>
      <c r="B59" t="s">
        <v>148</v>
      </c>
      <c r="C59" t="s">
        <v>149</v>
      </c>
      <c r="D59" t="s">
        <v>266</v>
      </c>
      <c r="E59" t="s">
        <v>267</v>
      </c>
      <c r="F59" t="s">
        <v>51</v>
      </c>
      <c r="G59" t="s">
        <v>52</v>
      </c>
      <c r="H59" t="s">
        <v>289</v>
      </c>
      <c r="I59" t="s">
        <v>290</v>
      </c>
      <c r="J59">
        <v>4</v>
      </c>
      <c r="K59" t="s">
        <v>291</v>
      </c>
      <c r="L59">
        <v>48</v>
      </c>
      <c r="M59" t="s">
        <v>292</v>
      </c>
      <c r="N59" t="s">
        <v>293</v>
      </c>
      <c r="O59" t="s">
        <v>294</v>
      </c>
      <c r="P59">
        <v>2000</v>
      </c>
      <c r="Q59" t="s">
        <v>121</v>
      </c>
      <c r="S59">
        <v>2221</v>
      </c>
      <c r="T59" t="s">
        <v>165</v>
      </c>
      <c r="U59" s="8">
        <v>0</v>
      </c>
      <c r="V59" t="s">
        <v>46</v>
      </c>
      <c r="W59" s="18">
        <v>40000</v>
      </c>
      <c r="X59" s="13" t="s">
        <v>616</v>
      </c>
    </row>
    <row r="60" spans="1:24" x14ac:dyDescent="0.25">
      <c r="A60" t="str">
        <f t="shared" si="0"/>
        <v>1.1-00-2417_24456037_2422210</v>
      </c>
      <c r="B60" t="s">
        <v>148</v>
      </c>
      <c r="C60" t="s">
        <v>149</v>
      </c>
      <c r="D60" t="s">
        <v>414</v>
      </c>
      <c r="E60" t="s">
        <v>415</v>
      </c>
      <c r="F60" t="s">
        <v>111</v>
      </c>
      <c r="G60" t="s">
        <v>112</v>
      </c>
      <c r="H60" t="s">
        <v>416</v>
      </c>
      <c r="I60" t="s">
        <v>417</v>
      </c>
      <c r="J60">
        <v>4</v>
      </c>
      <c r="K60" t="s">
        <v>291</v>
      </c>
      <c r="L60">
        <v>56</v>
      </c>
      <c r="M60" t="s">
        <v>418</v>
      </c>
      <c r="N60" t="s">
        <v>419</v>
      </c>
      <c r="O60" t="s">
        <v>420</v>
      </c>
      <c r="P60">
        <v>2000</v>
      </c>
      <c r="Q60" t="s">
        <v>121</v>
      </c>
      <c r="S60">
        <v>2221</v>
      </c>
      <c r="T60" t="s">
        <v>165</v>
      </c>
      <c r="U60" s="8">
        <v>0</v>
      </c>
      <c r="V60" t="s">
        <v>46</v>
      </c>
      <c r="W60" s="18">
        <v>420000</v>
      </c>
      <c r="X60" s="13" t="s">
        <v>624</v>
      </c>
    </row>
    <row r="61" spans="1:24" x14ac:dyDescent="0.25">
      <c r="A61" t="str">
        <f t="shared" si="0"/>
        <v>1.1-00-2402_24311009_2422310</v>
      </c>
      <c r="B61" t="s">
        <v>148</v>
      </c>
      <c r="C61" t="s">
        <v>149</v>
      </c>
      <c r="D61" t="s">
        <v>83</v>
      </c>
      <c r="E61" t="s">
        <v>84</v>
      </c>
      <c r="F61" t="s">
        <v>51</v>
      </c>
      <c r="G61" t="s">
        <v>52</v>
      </c>
      <c r="H61" t="s">
        <v>85</v>
      </c>
      <c r="I61" t="s">
        <v>86</v>
      </c>
      <c r="J61">
        <v>3</v>
      </c>
      <c r="K61" t="s">
        <v>87</v>
      </c>
      <c r="L61">
        <v>11</v>
      </c>
      <c r="M61" t="s">
        <v>224</v>
      </c>
      <c r="N61" t="s">
        <v>89</v>
      </c>
      <c r="O61" t="s">
        <v>90</v>
      </c>
      <c r="P61">
        <v>2000</v>
      </c>
      <c r="Q61" t="s">
        <v>121</v>
      </c>
      <c r="S61">
        <v>2231</v>
      </c>
      <c r="T61" t="s">
        <v>227</v>
      </c>
      <c r="U61" s="8">
        <v>0</v>
      </c>
      <c r="V61" t="s">
        <v>46</v>
      </c>
      <c r="W61" s="18">
        <v>5000</v>
      </c>
      <c r="X61" s="13" t="s">
        <v>625</v>
      </c>
    </row>
    <row r="62" spans="1:24" x14ac:dyDescent="0.25">
      <c r="A62" t="str">
        <f t="shared" si="0"/>
        <v>1.1-00-2409_24842026_2423510</v>
      </c>
      <c r="B62" t="s">
        <v>148</v>
      </c>
      <c r="C62" t="s">
        <v>149</v>
      </c>
      <c r="D62" t="s">
        <v>150</v>
      </c>
      <c r="E62" t="s">
        <v>151</v>
      </c>
      <c r="F62" t="s">
        <v>51</v>
      </c>
      <c r="G62" t="s">
        <v>52</v>
      </c>
      <c r="H62" t="s">
        <v>154</v>
      </c>
      <c r="I62" t="s">
        <v>155</v>
      </c>
      <c r="J62">
        <v>8</v>
      </c>
      <c r="K62" t="s">
        <v>156</v>
      </c>
      <c r="L62">
        <v>42</v>
      </c>
      <c r="M62" t="s">
        <v>162</v>
      </c>
      <c r="N62" t="s">
        <v>163</v>
      </c>
      <c r="O62" t="s">
        <v>164</v>
      </c>
      <c r="P62">
        <v>2000</v>
      </c>
      <c r="Q62" t="s">
        <v>121</v>
      </c>
      <c r="S62">
        <v>2351</v>
      </c>
      <c r="T62" t="s">
        <v>166</v>
      </c>
      <c r="U62" s="8">
        <v>0</v>
      </c>
      <c r="V62" t="s">
        <v>46</v>
      </c>
      <c r="W62" s="18">
        <v>1073225.1100000001</v>
      </c>
      <c r="X62" s="13" t="s">
        <v>604</v>
      </c>
    </row>
    <row r="63" spans="1:24" x14ac:dyDescent="0.25">
      <c r="A63" t="str">
        <f t="shared" si="0"/>
        <v>1.1-00-2409_24842026_2423910</v>
      </c>
      <c r="B63" t="s">
        <v>148</v>
      </c>
      <c r="C63" t="s">
        <v>149</v>
      </c>
      <c r="D63" t="s">
        <v>150</v>
      </c>
      <c r="E63" t="s">
        <v>151</v>
      </c>
      <c r="F63" t="s">
        <v>51</v>
      </c>
      <c r="G63" t="s">
        <v>52</v>
      </c>
      <c r="H63" t="s">
        <v>154</v>
      </c>
      <c r="I63" t="s">
        <v>155</v>
      </c>
      <c r="J63">
        <v>8</v>
      </c>
      <c r="K63" t="s">
        <v>156</v>
      </c>
      <c r="L63">
        <v>42</v>
      </c>
      <c r="M63" t="s">
        <v>162</v>
      </c>
      <c r="N63" t="s">
        <v>163</v>
      </c>
      <c r="O63" t="s">
        <v>164</v>
      </c>
      <c r="P63">
        <v>2000</v>
      </c>
      <c r="Q63" t="s">
        <v>121</v>
      </c>
      <c r="S63">
        <v>2391</v>
      </c>
      <c r="T63" t="s">
        <v>167</v>
      </c>
      <c r="U63" s="8">
        <v>0</v>
      </c>
      <c r="V63" t="s">
        <v>46</v>
      </c>
      <c r="W63" s="18">
        <v>700000</v>
      </c>
      <c r="X63" s="13" t="s">
        <v>626</v>
      </c>
    </row>
    <row r="64" spans="1:24" x14ac:dyDescent="0.25">
      <c r="A64" t="str">
        <f t="shared" si="0"/>
        <v>1.1-00-2402_24115010_2424110</v>
      </c>
      <c r="B64" t="s">
        <v>148</v>
      </c>
      <c r="C64" t="s">
        <v>149</v>
      </c>
      <c r="D64" t="s">
        <v>34</v>
      </c>
      <c r="E64" t="s">
        <v>35</v>
      </c>
      <c r="F64" t="s">
        <v>347</v>
      </c>
      <c r="G64" t="s">
        <v>348</v>
      </c>
      <c r="H64" t="s">
        <v>85</v>
      </c>
      <c r="I64" t="s">
        <v>86</v>
      </c>
      <c r="J64">
        <v>1</v>
      </c>
      <c r="K64" t="s">
        <v>190</v>
      </c>
      <c r="L64">
        <v>15</v>
      </c>
      <c r="M64" t="s">
        <v>349</v>
      </c>
      <c r="N64" t="s">
        <v>199</v>
      </c>
      <c r="O64" s="17" t="s">
        <v>599</v>
      </c>
      <c r="P64" s="17">
        <v>2000</v>
      </c>
      <c r="Q64" s="17" t="s">
        <v>600</v>
      </c>
      <c r="R64" s="17"/>
      <c r="S64" s="14">
        <v>2411</v>
      </c>
      <c r="T64" s="14" t="s">
        <v>210</v>
      </c>
      <c r="U64" s="8">
        <v>0</v>
      </c>
      <c r="V64" t="s">
        <v>46</v>
      </c>
      <c r="W64" s="16">
        <v>150000</v>
      </c>
      <c r="X64" s="16" t="s">
        <v>627</v>
      </c>
    </row>
    <row r="65" spans="1:24" x14ac:dyDescent="0.25">
      <c r="A65" t="str">
        <f t="shared" si="0"/>
        <v>1.1-00-2405_24621015_2424110</v>
      </c>
      <c r="B65" t="s">
        <v>148</v>
      </c>
      <c r="C65" t="s">
        <v>149</v>
      </c>
      <c r="D65" t="s">
        <v>34</v>
      </c>
      <c r="E65" t="s">
        <v>35</v>
      </c>
      <c r="F65" t="s">
        <v>51</v>
      </c>
      <c r="G65" t="s">
        <v>52</v>
      </c>
      <c r="H65" t="s">
        <v>53</v>
      </c>
      <c r="I65" t="s">
        <v>54</v>
      </c>
      <c r="J65">
        <v>6</v>
      </c>
      <c r="K65" t="s">
        <v>40</v>
      </c>
      <c r="L65">
        <v>21</v>
      </c>
      <c r="M65" t="s">
        <v>55</v>
      </c>
      <c r="N65" t="s">
        <v>56</v>
      </c>
      <c r="O65" t="s">
        <v>57</v>
      </c>
      <c r="P65">
        <v>2000</v>
      </c>
      <c r="Q65" t="s">
        <v>121</v>
      </c>
      <c r="S65">
        <v>2411</v>
      </c>
      <c r="T65" t="s">
        <v>210</v>
      </c>
      <c r="U65" s="8">
        <v>0</v>
      </c>
      <c r="V65" t="s">
        <v>46</v>
      </c>
      <c r="W65" s="18">
        <v>2000</v>
      </c>
      <c r="X65" s="13" t="s">
        <v>604</v>
      </c>
    </row>
    <row r="66" spans="1:24" x14ac:dyDescent="0.25">
      <c r="A66" t="str">
        <f t="shared" si="0"/>
        <v>1.1-00-2407_24333019_2424110</v>
      </c>
      <c r="B66" t="s">
        <v>148</v>
      </c>
      <c r="C66" t="s">
        <v>149</v>
      </c>
      <c r="D66" t="s">
        <v>34</v>
      </c>
      <c r="E66" t="s">
        <v>35</v>
      </c>
      <c r="F66" t="s">
        <v>51</v>
      </c>
      <c r="G66" t="s">
        <v>52</v>
      </c>
      <c r="H66" t="s">
        <v>103</v>
      </c>
      <c r="I66" t="s">
        <v>104</v>
      </c>
      <c r="J66">
        <v>3</v>
      </c>
      <c r="K66" t="s">
        <v>87</v>
      </c>
      <c r="L66">
        <v>33</v>
      </c>
      <c r="M66" t="s">
        <v>394</v>
      </c>
      <c r="N66" t="s">
        <v>395</v>
      </c>
      <c r="O66" t="s">
        <v>396</v>
      </c>
      <c r="P66">
        <v>2000</v>
      </c>
      <c r="Q66" t="s">
        <v>121</v>
      </c>
      <c r="S66">
        <v>2411</v>
      </c>
      <c r="T66" t="s">
        <v>210</v>
      </c>
      <c r="U66" s="8">
        <v>0</v>
      </c>
      <c r="V66" t="s">
        <v>46</v>
      </c>
      <c r="W66" s="18">
        <v>236389.6</v>
      </c>
      <c r="X66" s="13" t="s">
        <v>628</v>
      </c>
    </row>
    <row r="67" spans="1:24" x14ac:dyDescent="0.25">
      <c r="A67" t="str">
        <f t="shared" ref="A67:A130" si="1">CONCATENATE(B67,H67,J67,L67,N67,S67,U67)</f>
        <v>1.1-00-2407_24236022_2424110</v>
      </c>
      <c r="B67" t="s">
        <v>148</v>
      </c>
      <c r="C67" t="s">
        <v>149</v>
      </c>
      <c r="D67" t="s">
        <v>188</v>
      </c>
      <c r="E67" t="s">
        <v>189</v>
      </c>
      <c r="F67" t="s">
        <v>51</v>
      </c>
      <c r="G67" t="s">
        <v>52</v>
      </c>
      <c r="H67" t="s">
        <v>103</v>
      </c>
      <c r="I67" t="s">
        <v>104</v>
      </c>
      <c r="J67">
        <v>2</v>
      </c>
      <c r="K67" t="s">
        <v>206</v>
      </c>
      <c r="L67">
        <v>36</v>
      </c>
      <c r="M67" t="s">
        <v>207</v>
      </c>
      <c r="N67" t="s">
        <v>208</v>
      </c>
      <c r="O67" t="s">
        <v>209</v>
      </c>
      <c r="P67">
        <v>2000</v>
      </c>
      <c r="Q67" t="s">
        <v>121</v>
      </c>
      <c r="S67">
        <v>2411</v>
      </c>
      <c r="T67" t="s">
        <v>210</v>
      </c>
      <c r="U67" s="8">
        <v>0</v>
      </c>
      <c r="V67" t="s">
        <v>46</v>
      </c>
      <c r="W67" s="18">
        <v>100000</v>
      </c>
      <c r="X67" s="13" t="s">
        <v>629</v>
      </c>
    </row>
    <row r="68" spans="1:24" x14ac:dyDescent="0.25">
      <c r="A68" t="str">
        <f t="shared" si="1"/>
        <v>1.1-00-2402_24115010_2424210</v>
      </c>
      <c r="B68" t="s">
        <v>148</v>
      </c>
      <c r="C68" t="s">
        <v>149</v>
      </c>
      <c r="D68" t="s">
        <v>34</v>
      </c>
      <c r="E68" t="s">
        <v>35</v>
      </c>
      <c r="F68" t="s">
        <v>347</v>
      </c>
      <c r="G68" t="s">
        <v>348</v>
      </c>
      <c r="H68" t="s">
        <v>85</v>
      </c>
      <c r="I68" t="s">
        <v>86</v>
      </c>
      <c r="J68">
        <v>1</v>
      </c>
      <c r="K68" t="s">
        <v>190</v>
      </c>
      <c r="L68">
        <v>15</v>
      </c>
      <c r="M68" t="s">
        <v>349</v>
      </c>
      <c r="N68" t="s">
        <v>199</v>
      </c>
      <c r="O68" s="17" t="s">
        <v>599</v>
      </c>
      <c r="P68" s="17">
        <v>2000</v>
      </c>
      <c r="Q68" s="17" t="s">
        <v>600</v>
      </c>
      <c r="R68" s="17"/>
      <c r="S68" s="14">
        <v>2421</v>
      </c>
      <c r="T68" s="14" t="s">
        <v>211</v>
      </c>
      <c r="U68" s="8">
        <v>0</v>
      </c>
      <c r="V68" t="s">
        <v>46</v>
      </c>
      <c r="W68" s="16">
        <v>100000</v>
      </c>
      <c r="X68" s="16" t="s">
        <v>630</v>
      </c>
    </row>
    <row r="69" spans="1:24" x14ac:dyDescent="0.25">
      <c r="A69" t="str">
        <f t="shared" si="1"/>
        <v>1.1-00-2405_24621015_2424210</v>
      </c>
      <c r="B69" t="s">
        <v>148</v>
      </c>
      <c r="C69" t="s">
        <v>149</v>
      </c>
      <c r="D69" t="s">
        <v>34</v>
      </c>
      <c r="E69" t="s">
        <v>35</v>
      </c>
      <c r="F69" t="s">
        <v>51</v>
      </c>
      <c r="G69" t="s">
        <v>52</v>
      </c>
      <c r="H69" t="s">
        <v>53</v>
      </c>
      <c r="I69" t="s">
        <v>54</v>
      </c>
      <c r="J69">
        <v>6</v>
      </c>
      <c r="K69" t="s">
        <v>40</v>
      </c>
      <c r="L69">
        <v>21</v>
      </c>
      <c r="M69" t="s">
        <v>55</v>
      </c>
      <c r="N69" t="s">
        <v>56</v>
      </c>
      <c r="O69" t="s">
        <v>57</v>
      </c>
      <c r="P69">
        <v>2000</v>
      </c>
      <c r="Q69" t="s">
        <v>121</v>
      </c>
      <c r="S69">
        <v>2421</v>
      </c>
      <c r="T69" t="s">
        <v>211</v>
      </c>
      <c r="U69" s="8">
        <v>0</v>
      </c>
      <c r="V69" t="s">
        <v>46</v>
      </c>
      <c r="W69" s="18">
        <v>20000</v>
      </c>
      <c r="X69" s="13" t="s">
        <v>604</v>
      </c>
    </row>
    <row r="70" spans="1:24" x14ac:dyDescent="0.25">
      <c r="A70" t="str">
        <f t="shared" si="1"/>
        <v>1.1-00-2407_24333019_2424210</v>
      </c>
      <c r="B70" t="s">
        <v>148</v>
      </c>
      <c r="C70" t="s">
        <v>149</v>
      </c>
      <c r="D70" t="s">
        <v>34</v>
      </c>
      <c r="E70" t="s">
        <v>35</v>
      </c>
      <c r="F70" t="s">
        <v>51</v>
      </c>
      <c r="G70" t="s">
        <v>52</v>
      </c>
      <c r="H70" t="s">
        <v>103</v>
      </c>
      <c r="I70" t="s">
        <v>104</v>
      </c>
      <c r="J70">
        <v>3</v>
      </c>
      <c r="K70" t="s">
        <v>87</v>
      </c>
      <c r="L70">
        <v>33</v>
      </c>
      <c r="M70" t="s">
        <v>394</v>
      </c>
      <c r="N70" t="s">
        <v>395</v>
      </c>
      <c r="O70" t="s">
        <v>396</v>
      </c>
      <c r="P70">
        <v>2000</v>
      </c>
      <c r="Q70" t="s">
        <v>121</v>
      </c>
      <c r="S70">
        <v>2421</v>
      </c>
      <c r="T70" t="s">
        <v>211</v>
      </c>
      <c r="U70" s="8">
        <v>0</v>
      </c>
      <c r="V70" t="s">
        <v>46</v>
      </c>
      <c r="W70" s="18">
        <v>12100000</v>
      </c>
      <c r="X70" s="13" t="s">
        <v>631</v>
      </c>
    </row>
    <row r="71" spans="1:24" x14ac:dyDescent="0.25">
      <c r="A71" t="str">
        <f t="shared" si="1"/>
        <v>1.1-00-2407_24236022_2424210</v>
      </c>
      <c r="B71" t="s">
        <v>148</v>
      </c>
      <c r="C71" t="s">
        <v>149</v>
      </c>
      <c r="D71" t="s">
        <v>188</v>
      </c>
      <c r="E71" t="s">
        <v>189</v>
      </c>
      <c r="F71" t="s">
        <v>51</v>
      </c>
      <c r="G71" t="s">
        <v>52</v>
      </c>
      <c r="H71" t="s">
        <v>103</v>
      </c>
      <c r="I71" t="s">
        <v>104</v>
      </c>
      <c r="J71">
        <v>2</v>
      </c>
      <c r="K71" t="s">
        <v>206</v>
      </c>
      <c r="L71">
        <v>36</v>
      </c>
      <c r="M71" t="s">
        <v>207</v>
      </c>
      <c r="N71" t="s">
        <v>208</v>
      </c>
      <c r="O71" t="s">
        <v>209</v>
      </c>
      <c r="P71">
        <v>2000</v>
      </c>
      <c r="Q71" t="s">
        <v>121</v>
      </c>
      <c r="S71">
        <v>2421</v>
      </c>
      <c r="T71" t="s">
        <v>211</v>
      </c>
      <c r="U71" s="8">
        <v>0</v>
      </c>
      <c r="V71" t="s">
        <v>46</v>
      </c>
      <c r="W71" s="18">
        <v>750000</v>
      </c>
      <c r="X71" s="13" t="s">
        <v>632</v>
      </c>
    </row>
    <row r="72" spans="1:24" x14ac:dyDescent="0.25">
      <c r="A72" t="str">
        <f t="shared" si="1"/>
        <v>1.1-00-2407_24339024_2424210</v>
      </c>
      <c r="B72" t="s">
        <v>148</v>
      </c>
      <c r="C72" t="s">
        <v>149</v>
      </c>
      <c r="D72" t="s">
        <v>254</v>
      </c>
      <c r="E72" t="s">
        <v>255</v>
      </c>
      <c r="F72" t="s">
        <v>51</v>
      </c>
      <c r="G72" t="s">
        <v>52</v>
      </c>
      <c r="H72" t="s">
        <v>103</v>
      </c>
      <c r="I72" t="s">
        <v>104</v>
      </c>
      <c r="J72">
        <v>3</v>
      </c>
      <c r="K72" t="s">
        <v>87</v>
      </c>
      <c r="L72">
        <v>39</v>
      </c>
      <c r="M72" t="s">
        <v>256</v>
      </c>
      <c r="N72" t="s">
        <v>257</v>
      </c>
      <c r="O72" t="s">
        <v>258</v>
      </c>
      <c r="P72">
        <v>2000</v>
      </c>
      <c r="Q72" t="s">
        <v>121</v>
      </c>
      <c r="S72">
        <v>2421</v>
      </c>
      <c r="T72" t="s">
        <v>211</v>
      </c>
      <c r="U72" s="8">
        <v>0</v>
      </c>
      <c r="V72" t="s">
        <v>46</v>
      </c>
      <c r="W72" s="18">
        <v>10000</v>
      </c>
      <c r="X72" s="13" t="s">
        <v>633</v>
      </c>
    </row>
    <row r="73" spans="1:24" x14ac:dyDescent="0.25">
      <c r="A73" t="str">
        <f t="shared" si="1"/>
        <v>1.1-00-2409_24842026_2424310</v>
      </c>
      <c r="B73" t="s">
        <v>148</v>
      </c>
      <c r="C73" t="s">
        <v>149</v>
      </c>
      <c r="D73" t="s">
        <v>150</v>
      </c>
      <c r="E73" t="s">
        <v>151</v>
      </c>
      <c r="F73" t="s">
        <v>51</v>
      </c>
      <c r="G73" t="s">
        <v>52</v>
      </c>
      <c r="H73" t="s">
        <v>154</v>
      </c>
      <c r="I73" t="s">
        <v>155</v>
      </c>
      <c r="J73">
        <v>8</v>
      </c>
      <c r="K73" t="s">
        <v>156</v>
      </c>
      <c r="L73">
        <v>42</v>
      </c>
      <c r="M73" t="s">
        <v>162</v>
      </c>
      <c r="N73" t="s">
        <v>163</v>
      </c>
      <c r="O73" t="s">
        <v>164</v>
      </c>
      <c r="P73">
        <v>2000</v>
      </c>
      <c r="Q73" t="s">
        <v>121</v>
      </c>
      <c r="S73">
        <v>2431</v>
      </c>
      <c r="T73" t="s">
        <v>168</v>
      </c>
      <c r="U73" s="8">
        <v>0</v>
      </c>
      <c r="V73" t="s">
        <v>46</v>
      </c>
      <c r="W73" s="18">
        <v>50000</v>
      </c>
      <c r="X73" s="13" t="s">
        <v>634</v>
      </c>
    </row>
    <row r="74" spans="1:24" x14ac:dyDescent="0.25">
      <c r="A74" t="str">
        <f t="shared" si="1"/>
        <v>1.1-00-2402_24115010_2424410</v>
      </c>
      <c r="B74" t="s">
        <v>148</v>
      </c>
      <c r="C74" t="s">
        <v>149</v>
      </c>
      <c r="D74" t="s">
        <v>34</v>
      </c>
      <c r="E74" t="s">
        <v>35</v>
      </c>
      <c r="F74" t="s">
        <v>347</v>
      </c>
      <c r="G74" t="s">
        <v>348</v>
      </c>
      <c r="H74" t="s">
        <v>85</v>
      </c>
      <c r="I74" t="s">
        <v>86</v>
      </c>
      <c r="J74">
        <v>1</v>
      </c>
      <c r="K74" t="s">
        <v>190</v>
      </c>
      <c r="L74">
        <v>15</v>
      </c>
      <c r="M74" t="s">
        <v>349</v>
      </c>
      <c r="N74" t="s">
        <v>199</v>
      </c>
      <c r="O74" s="17" t="s">
        <v>599</v>
      </c>
      <c r="P74" s="17">
        <v>2000</v>
      </c>
      <c r="Q74" s="17" t="s">
        <v>600</v>
      </c>
      <c r="R74" s="17"/>
      <c r="S74" s="14">
        <v>2441</v>
      </c>
      <c r="T74" s="14" t="s">
        <v>350</v>
      </c>
      <c r="U74" s="8">
        <v>0</v>
      </c>
      <c r="V74" t="s">
        <v>46</v>
      </c>
      <c r="W74" s="16">
        <v>100000</v>
      </c>
      <c r="X74" s="16" t="s">
        <v>635</v>
      </c>
    </row>
    <row r="75" spans="1:24" x14ac:dyDescent="0.25">
      <c r="A75" t="str">
        <f t="shared" si="1"/>
        <v>1.1-00-2405_24621015_2424510</v>
      </c>
      <c r="B75" t="s">
        <v>148</v>
      </c>
      <c r="C75" t="s">
        <v>149</v>
      </c>
      <c r="D75" t="s">
        <v>34</v>
      </c>
      <c r="E75" t="s">
        <v>35</v>
      </c>
      <c r="F75" t="s">
        <v>51</v>
      </c>
      <c r="G75" t="s">
        <v>52</v>
      </c>
      <c r="H75" t="s">
        <v>53</v>
      </c>
      <c r="I75" t="s">
        <v>54</v>
      </c>
      <c r="J75">
        <v>6</v>
      </c>
      <c r="K75" t="s">
        <v>40</v>
      </c>
      <c r="L75">
        <v>21</v>
      </c>
      <c r="M75" t="s">
        <v>55</v>
      </c>
      <c r="N75" t="s">
        <v>56</v>
      </c>
      <c r="O75" t="s">
        <v>57</v>
      </c>
      <c r="P75">
        <v>2000</v>
      </c>
      <c r="Q75" t="s">
        <v>121</v>
      </c>
      <c r="S75">
        <v>2451</v>
      </c>
      <c r="T75" t="s">
        <v>169</v>
      </c>
      <c r="U75" s="8">
        <v>0</v>
      </c>
      <c r="V75" t="s">
        <v>46</v>
      </c>
      <c r="W75" s="18">
        <v>47757.2</v>
      </c>
      <c r="X75" s="13" t="s">
        <v>604</v>
      </c>
    </row>
    <row r="76" spans="1:24" x14ac:dyDescent="0.25">
      <c r="A76" t="str">
        <f t="shared" si="1"/>
        <v>1.1-00-2409_24842026_2424510</v>
      </c>
      <c r="B76" t="s">
        <v>148</v>
      </c>
      <c r="C76" t="s">
        <v>149</v>
      </c>
      <c r="D76" t="s">
        <v>150</v>
      </c>
      <c r="E76" t="s">
        <v>151</v>
      </c>
      <c r="F76" t="s">
        <v>51</v>
      </c>
      <c r="G76" t="s">
        <v>52</v>
      </c>
      <c r="H76" t="s">
        <v>154</v>
      </c>
      <c r="I76" t="s">
        <v>155</v>
      </c>
      <c r="J76">
        <v>8</v>
      </c>
      <c r="K76" t="s">
        <v>156</v>
      </c>
      <c r="L76">
        <v>42</v>
      </c>
      <c r="M76" t="s">
        <v>162</v>
      </c>
      <c r="N76" t="s">
        <v>163</v>
      </c>
      <c r="O76" t="s">
        <v>164</v>
      </c>
      <c r="P76">
        <v>2000</v>
      </c>
      <c r="Q76" t="s">
        <v>121</v>
      </c>
      <c r="S76">
        <v>2451</v>
      </c>
      <c r="T76" t="s">
        <v>169</v>
      </c>
      <c r="U76" s="8">
        <v>0</v>
      </c>
      <c r="V76" t="s">
        <v>46</v>
      </c>
      <c r="W76" s="18">
        <v>500000</v>
      </c>
      <c r="X76" s="13" t="s">
        <v>636</v>
      </c>
    </row>
    <row r="77" spans="1:24" x14ac:dyDescent="0.25">
      <c r="A77" t="str">
        <f t="shared" si="1"/>
        <v>1.1-00-2402_24311009_2424610</v>
      </c>
      <c r="B77" t="s">
        <v>148</v>
      </c>
      <c r="C77" t="s">
        <v>149</v>
      </c>
      <c r="D77" t="s">
        <v>83</v>
      </c>
      <c r="E77" t="s">
        <v>84</v>
      </c>
      <c r="F77" t="s">
        <v>51</v>
      </c>
      <c r="G77" t="s">
        <v>52</v>
      </c>
      <c r="H77" t="s">
        <v>85</v>
      </c>
      <c r="I77" t="s">
        <v>86</v>
      </c>
      <c r="J77">
        <v>3</v>
      </c>
      <c r="K77" t="s">
        <v>87</v>
      </c>
      <c r="L77">
        <v>11</v>
      </c>
      <c r="M77" t="s">
        <v>224</v>
      </c>
      <c r="N77" t="s">
        <v>89</v>
      </c>
      <c r="O77" t="s">
        <v>90</v>
      </c>
      <c r="P77">
        <v>2000</v>
      </c>
      <c r="Q77" t="s">
        <v>121</v>
      </c>
      <c r="S77">
        <v>2461</v>
      </c>
      <c r="T77" t="s">
        <v>212</v>
      </c>
      <c r="U77" s="8">
        <v>0</v>
      </c>
      <c r="V77" t="s">
        <v>46</v>
      </c>
      <c r="W77" s="18">
        <v>1000</v>
      </c>
      <c r="X77" s="13" t="s">
        <v>637</v>
      </c>
    </row>
    <row r="78" spans="1:24" x14ac:dyDescent="0.25">
      <c r="A78" t="str">
        <f t="shared" si="1"/>
        <v>1.1-00-2405_24621015_2424610</v>
      </c>
      <c r="B78" t="s">
        <v>148</v>
      </c>
      <c r="C78" t="s">
        <v>149</v>
      </c>
      <c r="D78" t="s">
        <v>34</v>
      </c>
      <c r="E78" t="s">
        <v>35</v>
      </c>
      <c r="F78" t="s">
        <v>51</v>
      </c>
      <c r="G78" t="s">
        <v>52</v>
      </c>
      <c r="H78" t="s">
        <v>53</v>
      </c>
      <c r="I78" t="s">
        <v>54</v>
      </c>
      <c r="J78">
        <v>6</v>
      </c>
      <c r="K78" t="s">
        <v>40</v>
      </c>
      <c r="L78">
        <v>21</v>
      </c>
      <c r="M78" t="s">
        <v>55</v>
      </c>
      <c r="N78" t="s">
        <v>56</v>
      </c>
      <c r="O78" t="s">
        <v>57</v>
      </c>
      <c r="P78">
        <v>2000</v>
      </c>
      <c r="Q78" t="s">
        <v>121</v>
      </c>
      <c r="S78">
        <v>2461</v>
      </c>
      <c r="T78" t="s">
        <v>212</v>
      </c>
      <c r="U78" s="8">
        <v>0</v>
      </c>
      <c r="V78" t="s">
        <v>46</v>
      </c>
      <c r="W78" s="18">
        <v>150000</v>
      </c>
      <c r="X78" s="13" t="s">
        <v>604</v>
      </c>
    </row>
    <row r="79" spans="1:24" x14ac:dyDescent="0.25">
      <c r="A79" t="str">
        <f t="shared" si="1"/>
        <v>1.1-00-2407_24334020_2424610</v>
      </c>
      <c r="B79" t="s">
        <v>148</v>
      </c>
      <c r="C79" t="s">
        <v>149</v>
      </c>
      <c r="D79" t="s">
        <v>136</v>
      </c>
      <c r="E79" t="s">
        <v>137</v>
      </c>
      <c r="F79" t="s">
        <v>51</v>
      </c>
      <c r="G79" t="s">
        <v>52</v>
      </c>
      <c r="H79" t="s">
        <v>103</v>
      </c>
      <c r="I79" t="s">
        <v>104</v>
      </c>
      <c r="J79">
        <v>3</v>
      </c>
      <c r="K79" t="s">
        <v>87</v>
      </c>
      <c r="L79">
        <v>34</v>
      </c>
      <c r="M79" t="s">
        <v>138</v>
      </c>
      <c r="N79" t="s">
        <v>139</v>
      </c>
      <c r="O79" t="s">
        <v>140</v>
      </c>
      <c r="P79">
        <v>2000</v>
      </c>
      <c r="Q79" t="s">
        <v>121</v>
      </c>
      <c r="S79">
        <v>2461</v>
      </c>
      <c r="T79" t="s">
        <v>212</v>
      </c>
      <c r="U79" s="8">
        <v>0</v>
      </c>
      <c r="V79" t="s">
        <v>46</v>
      </c>
      <c r="W79" s="18">
        <v>10600000</v>
      </c>
      <c r="X79" s="13" t="s">
        <v>616</v>
      </c>
    </row>
    <row r="80" spans="1:24" x14ac:dyDescent="0.25">
      <c r="A80" t="str">
        <f t="shared" si="1"/>
        <v>1.1-00-2407_24236022_2424610</v>
      </c>
      <c r="B80" t="s">
        <v>148</v>
      </c>
      <c r="C80" t="s">
        <v>149</v>
      </c>
      <c r="D80" t="s">
        <v>188</v>
      </c>
      <c r="E80" t="s">
        <v>189</v>
      </c>
      <c r="F80" t="s">
        <v>51</v>
      </c>
      <c r="G80" t="s">
        <v>52</v>
      </c>
      <c r="H80" t="s">
        <v>103</v>
      </c>
      <c r="I80" t="s">
        <v>104</v>
      </c>
      <c r="J80">
        <v>2</v>
      </c>
      <c r="K80" t="s">
        <v>206</v>
      </c>
      <c r="L80">
        <v>36</v>
      </c>
      <c r="M80" t="s">
        <v>207</v>
      </c>
      <c r="N80" t="s">
        <v>208</v>
      </c>
      <c r="O80" t="s">
        <v>209</v>
      </c>
      <c r="P80">
        <v>2000</v>
      </c>
      <c r="Q80" t="s">
        <v>121</v>
      </c>
      <c r="S80">
        <v>2461</v>
      </c>
      <c r="T80" t="s">
        <v>212</v>
      </c>
      <c r="U80" s="8">
        <v>0</v>
      </c>
      <c r="V80" t="s">
        <v>46</v>
      </c>
      <c r="W80" s="18">
        <v>650000</v>
      </c>
      <c r="X80" s="13" t="s">
        <v>638</v>
      </c>
    </row>
    <row r="81" spans="1:24" x14ac:dyDescent="0.25">
      <c r="A81" t="str">
        <f t="shared" si="1"/>
        <v>1.1-00-2411_24649031_2424610</v>
      </c>
      <c r="B81" t="s">
        <v>148</v>
      </c>
      <c r="C81" t="s">
        <v>149</v>
      </c>
      <c r="D81" t="s">
        <v>92</v>
      </c>
      <c r="E81" t="s">
        <v>93</v>
      </c>
      <c r="F81" t="s">
        <v>51</v>
      </c>
      <c r="G81" t="s">
        <v>52</v>
      </c>
      <c r="H81" t="s">
        <v>94</v>
      </c>
      <c r="I81" t="s">
        <v>95</v>
      </c>
      <c r="J81">
        <v>6</v>
      </c>
      <c r="K81" t="s">
        <v>40</v>
      </c>
      <c r="L81">
        <v>49</v>
      </c>
      <c r="M81" t="s">
        <v>236</v>
      </c>
      <c r="N81" t="s">
        <v>97</v>
      </c>
      <c r="O81" t="s">
        <v>98</v>
      </c>
      <c r="P81">
        <v>2000</v>
      </c>
      <c r="Q81" t="s">
        <v>121</v>
      </c>
      <c r="S81">
        <v>2461</v>
      </c>
      <c r="T81" t="s">
        <v>212</v>
      </c>
      <c r="U81" s="8">
        <v>0</v>
      </c>
      <c r="V81" t="s">
        <v>46</v>
      </c>
      <c r="W81" s="18">
        <v>501333</v>
      </c>
      <c r="X81" s="13" t="s">
        <v>639</v>
      </c>
    </row>
    <row r="82" spans="1:24" x14ac:dyDescent="0.25">
      <c r="A82" t="str">
        <f t="shared" si="1"/>
        <v>1.1-00-2402_24311009_2424710</v>
      </c>
      <c r="B82" t="s">
        <v>148</v>
      </c>
      <c r="C82" t="s">
        <v>149</v>
      </c>
      <c r="D82" t="s">
        <v>83</v>
      </c>
      <c r="E82" t="s">
        <v>84</v>
      </c>
      <c r="F82" t="s">
        <v>51</v>
      </c>
      <c r="G82" t="s">
        <v>52</v>
      </c>
      <c r="H82" t="s">
        <v>85</v>
      </c>
      <c r="I82" t="s">
        <v>86</v>
      </c>
      <c r="J82">
        <v>3</v>
      </c>
      <c r="K82" t="s">
        <v>87</v>
      </c>
      <c r="L82">
        <v>11</v>
      </c>
      <c r="M82" t="s">
        <v>224</v>
      </c>
      <c r="N82" t="s">
        <v>89</v>
      </c>
      <c r="O82" t="s">
        <v>90</v>
      </c>
      <c r="P82">
        <v>2000</v>
      </c>
      <c r="Q82" t="s">
        <v>121</v>
      </c>
      <c r="S82">
        <v>2471</v>
      </c>
      <c r="T82" t="s">
        <v>213</v>
      </c>
      <c r="U82" s="8">
        <v>0</v>
      </c>
      <c r="V82" t="s">
        <v>46</v>
      </c>
      <c r="W82" s="18">
        <v>2000</v>
      </c>
      <c r="X82" s="13" t="s">
        <v>640</v>
      </c>
    </row>
    <row r="83" spans="1:24" x14ac:dyDescent="0.25">
      <c r="A83" t="str">
        <f t="shared" si="1"/>
        <v>1.1-00-2402_24115010_2424710</v>
      </c>
      <c r="B83" t="s">
        <v>148</v>
      </c>
      <c r="C83" t="s">
        <v>149</v>
      </c>
      <c r="D83" t="s">
        <v>34</v>
      </c>
      <c r="E83" t="s">
        <v>35</v>
      </c>
      <c r="F83" t="s">
        <v>347</v>
      </c>
      <c r="G83" t="s">
        <v>348</v>
      </c>
      <c r="H83" t="s">
        <v>85</v>
      </c>
      <c r="I83" t="s">
        <v>86</v>
      </c>
      <c r="J83">
        <v>1</v>
      </c>
      <c r="K83" t="s">
        <v>190</v>
      </c>
      <c r="L83">
        <v>15</v>
      </c>
      <c r="M83" t="s">
        <v>349</v>
      </c>
      <c r="N83" t="s">
        <v>199</v>
      </c>
      <c r="O83" s="17" t="s">
        <v>599</v>
      </c>
      <c r="P83" s="17">
        <v>2000</v>
      </c>
      <c r="Q83" s="17" t="s">
        <v>600</v>
      </c>
      <c r="R83" s="17"/>
      <c r="S83" s="14">
        <v>2471</v>
      </c>
      <c r="T83" s="14" t="s">
        <v>213</v>
      </c>
      <c r="U83" s="8">
        <v>0</v>
      </c>
      <c r="V83" t="s">
        <v>46</v>
      </c>
      <c r="W83" s="16">
        <v>150000</v>
      </c>
      <c r="X83" s="16" t="s">
        <v>641</v>
      </c>
    </row>
    <row r="84" spans="1:24" x14ac:dyDescent="0.25">
      <c r="A84" t="str">
        <f t="shared" si="1"/>
        <v>1.1-00-2405_24621015_2424710</v>
      </c>
      <c r="B84" t="s">
        <v>148</v>
      </c>
      <c r="C84" t="s">
        <v>149</v>
      </c>
      <c r="D84" t="s">
        <v>34</v>
      </c>
      <c r="E84" t="s">
        <v>35</v>
      </c>
      <c r="F84" t="s">
        <v>51</v>
      </c>
      <c r="G84" t="s">
        <v>52</v>
      </c>
      <c r="H84" t="s">
        <v>53</v>
      </c>
      <c r="I84" t="s">
        <v>54</v>
      </c>
      <c r="J84">
        <v>6</v>
      </c>
      <c r="K84" t="s">
        <v>40</v>
      </c>
      <c r="L84">
        <v>21</v>
      </c>
      <c r="M84" t="s">
        <v>55</v>
      </c>
      <c r="N84" t="s">
        <v>56</v>
      </c>
      <c r="O84" t="s">
        <v>57</v>
      </c>
      <c r="P84">
        <v>2000</v>
      </c>
      <c r="Q84" t="s">
        <v>121</v>
      </c>
      <c r="S84">
        <v>2471</v>
      </c>
      <c r="T84" t="s">
        <v>213</v>
      </c>
      <c r="U84" s="8">
        <v>0</v>
      </c>
      <c r="V84" t="s">
        <v>46</v>
      </c>
      <c r="W84" s="18">
        <v>50000</v>
      </c>
      <c r="X84" s="13" t="s">
        <v>604</v>
      </c>
    </row>
    <row r="85" spans="1:24" x14ac:dyDescent="0.25">
      <c r="A85" t="str">
        <f t="shared" si="1"/>
        <v>1.1-00-2407_24333019_2424710</v>
      </c>
      <c r="B85" t="s">
        <v>148</v>
      </c>
      <c r="C85" t="s">
        <v>149</v>
      </c>
      <c r="D85" t="s">
        <v>34</v>
      </c>
      <c r="E85" t="s">
        <v>35</v>
      </c>
      <c r="F85" t="s">
        <v>51</v>
      </c>
      <c r="G85" t="s">
        <v>52</v>
      </c>
      <c r="H85" t="s">
        <v>103</v>
      </c>
      <c r="I85" t="s">
        <v>104</v>
      </c>
      <c r="J85">
        <v>3</v>
      </c>
      <c r="K85" t="s">
        <v>87</v>
      </c>
      <c r="L85">
        <v>33</v>
      </c>
      <c r="M85" t="s">
        <v>394</v>
      </c>
      <c r="N85" t="s">
        <v>395</v>
      </c>
      <c r="O85" t="s">
        <v>396</v>
      </c>
      <c r="P85">
        <v>2000</v>
      </c>
      <c r="Q85" t="s">
        <v>121</v>
      </c>
      <c r="S85">
        <v>2471</v>
      </c>
      <c r="T85" t="s">
        <v>213</v>
      </c>
      <c r="U85" s="8">
        <v>0</v>
      </c>
      <c r="V85" t="s">
        <v>46</v>
      </c>
      <c r="W85" s="18">
        <v>575211.68000000005</v>
      </c>
      <c r="X85" s="13" t="s">
        <v>642</v>
      </c>
    </row>
    <row r="86" spans="1:24" x14ac:dyDescent="0.25">
      <c r="A86" t="str">
        <f t="shared" si="1"/>
        <v>1.1-00-2407_24236022_2424710</v>
      </c>
      <c r="B86" t="s">
        <v>148</v>
      </c>
      <c r="C86" t="s">
        <v>149</v>
      </c>
      <c r="D86" t="s">
        <v>188</v>
      </c>
      <c r="E86" t="s">
        <v>189</v>
      </c>
      <c r="F86" t="s">
        <v>51</v>
      </c>
      <c r="G86" t="s">
        <v>52</v>
      </c>
      <c r="H86" t="s">
        <v>103</v>
      </c>
      <c r="I86" t="s">
        <v>104</v>
      </c>
      <c r="J86">
        <v>2</v>
      </c>
      <c r="K86" t="s">
        <v>206</v>
      </c>
      <c r="L86">
        <v>36</v>
      </c>
      <c r="M86" t="s">
        <v>207</v>
      </c>
      <c r="N86" t="s">
        <v>208</v>
      </c>
      <c r="O86" t="s">
        <v>209</v>
      </c>
      <c r="P86">
        <v>2000</v>
      </c>
      <c r="Q86" t="s">
        <v>121</v>
      </c>
      <c r="S86">
        <v>2471</v>
      </c>
      <c r="T86" t="s">
        <v>213</v>
      </c>
      <c r="U86" s="8">
        <v>0</v>
      </c>
      <c r="V86" t="s">
        <v>46</v>
      </c>
      <c r="W86" s="18">
        <v>2300000</v>
      </c>
      <c r="X86" s="13" t="s">
        <v>643</v>
      </c>
    </row>
    <row r="87" spans="1:24" x14ac:dyDescent="0.25">
      <c r="A87" t="str">
        <f t="shared" si="1"/>
        <v>1.1-00-2411_24649031_2424710</v>
      </c>
      <c r="B87" t="s">
        <v>148</v>
      </c>
      <c r="C87" t="s">
        <v>149</v>
      </c>
      <c r="D87" t="s">
        <v>92</v>
      </c>
      <c r="E87" t="s">
        <v>93</v>
      </c>
      <c r="F87" t="s">
        <v>51</v>
      </c>
      <c r="G87" t="s">
        <v>52</v>
      </c>
      <c r="H87" t="s">
        <v>94</v>
      </c>
      <c r="I87" t="s">
        <v>95</v>
      </c>
      <c r="J87">
        <v>6</v>
      </c>
      <c r="K87" t="s">
        <v>40</v>
      </c>
      <c r="L87">
        <v>49</v>
      </c>
      <c r="M87" t="s">
        <v>236</v>
      </c>
      <c r="N87" t="s">
        <v>97</v>
      </c>
      <c r="O87" t="s">
        <v>98</v>
      </c>
      <c r="P87">
        <v>2000</v>
      </c>
      <c r="Q87" t="s">
        <v>121</v>
      </c>
      <c r="S87">
        <v>2471</v>
      </c>
      <c r="T87" t="s">
        <v>213</v>
      </c>
      <c r="U87" s="8">
        <v>0</v>
      </c>
      <c r="V87" t="s">
        <v>46</v>
      </c>
      <c r="W87" s="18">
        <v>1414</v>
      </c>
      <c r="X87" s="13" t="s">
        <v>644</v>
      </c>
    </row>
    <row r="88" spans="1:24" x14ac:dyDescent="0.25">
      <c r="A88" t="str">
        <f t="shared" si="1"/>
        <v>1.1-00-2407_24339024_2424810</v>
      </c>
      <c r="B88" t="s">
        <v>148</v>
      </c>
      <c r="C88" t="s">
        <v>149</v>
      </c>
      <c r="D88" t="s">
        <v>254</v>
      </c>
      <c r="E88" t="s">
        <v>255</v>
      </c>
      <c r="F88" t="s">
        <v>51</v>
      </c>
      <c r="G88" t="s">
        <v>52</v>
      </c>
      <c r="H88" t="s">
        <v>103</v>
      </c>
      <c r="I88" t="s">
        <v>104</v>
      </c>
      <c r="J88">
        <v>3</v>
      </c>
      <c r="K88" t="s">
        <v>87</v>
      </c>
      <c r="L88">
        <v>39</v>
      </c>
      <c r="M88" t="s">
        <v>256</v>
      </c>
      <c r="N88" t="s">
        <v>257</v>
      </c>
      <c r="O88" t="s">
        <v>258</v>
      </c>
      <c r="P88">
        <v>2000</v>
      </c>
      <c r="Q88" t="s">
        <v>121</v>
      </c>
      <c r="S88">
        <v>2481</v>
      </c>
      <c r="T88" t="s">
        <v>259</v>
      </c>
      <c r="U88" s="8">
        <v>0</v>
      </c>
      <c r="V88" t="s">
        <v>46</v>
      </c>
      <c r="W88" s="18">
        <v>10000</v>
      </c>
      <c r="X88" s="13" t="s">
        <v>633</v>
      </c>
    </row>
    <row r="89" spans="1:24" x14ac:dyDescent="0.25">
      <c r="A89" t="str">
        <f t="shared" si="1"/>
        <v>1.1-00-2402_24115010_2424910</v>
      </c>
      <c r="B89" t="s">
        <v>148</v>
      </c>
      <c r="C89" t="s">
        <v>149</v>
      </c>
      <c r="D89" t="s">
        <v>34</v>
      </c>
      <c r="E89" t="s">
        <v>35</v>
      </c>
      <c r="F89" t="s">
        <v>347</v>
      </c>
      <c r="G89" t="s">
        <v>348</v>
      </c>
      <c r="H89" t="s">
        <v>85</v>
      </c>
      <c r="I89" t="s">
        <v>86</v>
      </c>
      <c r="J89">
        <v>1</v>
      </c>
      <c r="K89" t="s">
        <v>190</v>
      </c>
      <c r="L89">
        <v>15</v>
      </c>
      <c r="M89" t="s">
        <v>349</v>
      </c>
      <c r="N89" t="s">
        <v>199</v>
      </c>
      <c r="O89" s="17" t="s">
        <v>599</v>
      </c>
      <c r="P89" s="17">
        <v>2000</v>
      </c>
      <c r="Q89" s="17" t="s">
        <v>600</v>
      </c>
      <c r="R89" s="17"/>
      <c r="S89" s="14">
        <v>2491</v>
      </c>
      <c r="T89" s="14" t="s">
        <v>203</v>
      </c>
      <c r="U89" s="8">
        <v>0</v>
      </c>
      <c r="V89" t="s">
        <v>46</v>
      </c>
      <c r="W89" s="16">
        <v>500000</v>
      </c>
      <c r="X89" s="16" t="s">
        <v>645</v>
      </c>
    </row>
    <row r="90" spans="1:24" x14ac:dyDescent="0.25">
      <c r="A90" t="str">
        <f t="shared" si="1"/>
        <v>1.1-00-2402_24116010_2424910</v>
      </c>
      <c r="B90" t="s">
        <v>148</v>
      </c>
      <c r="C90" t="s">
        <v>149</v>
      </c>
      <c r="D90" t="s">
        <v>188</v>
      </c>
      <c r="E90" t="s">
        <v>189</v>
      </c>
      <c r="F90" t="s">
        <v>152</v>
      </c>
      <c r="G90" t="s">
        <v>153</v>
      </c>
      <c r="H90" t="s">
        <v>85</v>
      </c>
      <c r="I90" t="s">
        <v>86</v>
      </c>
      <c r="J90">
        <v>1</v>
      </c>
      <c r="K90" t="s">
        <v>190</v>
      </c>
      <c r="L90">
        <v>16</v>
      </c>
      <c r="M90" t="s">
        <v>198</v>
      </c>
      <c r="N90" t="s">
        <v>199</v>
      </c>
      <c r="O90" s="17" t="s">
        <v>599</v>
      </c>
      <c r="P90">
        <v>2000</v>
      </c>
      <c r="Q90" t="s">
        <v>121</v>
      </c>
      <c r="S90">
        <v>2491</v>
      </c>
      <c r="T90" t="s">
        <v>203</v>
      </c>
      <c r="U90" s="8">
        <v>0</v>
      </c>
      <c r="V90" t="s">
        <v>46</v>
      </c>
      <c r="W90" s="18">
        <v>54948.2</v>
      </c>
      <c r="X90" s="13" t="s">
        <v>646</v>
      </c>
    </row>
    <row r="91" spans="1:24" x14ac:dyDescent="0.25">
      <c r="A91" t="str">
        <f t="shared" si="1"/>
        <v>1.1-00-2403_24117011_2424910</v>
      </c>
      <c r="B91" t="s">
        <v>148</v>
      </c>
      <c r="C91" t="s">
        <v>149</v>
      </c>
      <c r="D91" t="s">
        <v>305</v>
      </c>
      <c r="E91" t="s">
        <v>306</v>
      </c>
      <c r="F91" t="s">
        <v>307</v>
      </c>
      <c r="G91" t="s">
        <v>308</v>
      </c>
      <c r="H91" t="s">
        <v>309</v>
      </c>
      <c r="I91" t="s">
        <v>310</v>
      </c>
      <c r="J91">
        <v>1</v>
      </c>
      <c r="K91" t="s">
        <v>190</v>
      </c>
      <c r="L91">
        <v>17</v>
      </c>
      <c r="M91" t="s">
        <v>311</v>
      </c>
      <c r="N91" t="s">
        <v>312</v>
      </c>
      <c r="O91" t="s">
        <v>313</v>
      </c>
      <c r="P91">
        <v>2000</v>
      </c>
      <c r="Q91" t="s">
        <v>121</v>
      </c>
      <c r="S91">
        <v>2491</v>
      </c>
      <c r="T91" t="s">
        <v>203</v>
      </c>
      <c r="U91" s="8">
        <v>0</v>
      </c>
      <c r="V91" t="s">
        <v>46</v>
      </c>
      <c r="W91" s="18">
        <v>75000</v>
      </c>
      <c r="X91" s="13" t="s">
        <v>647</v>
      </c>
    </row>
    <row r="92" spans="1:24" x14ac:dyDescent="0.25">
      <c r="A92" t="str">
        <f t="shared" si="1"/>
        <v>1.1-00-2405_24621015_2424910</v>
      </c>
      <c r="B92" t="s">
        <v>148</v>
      </c>
      <c r="C92" t="s">
        <v>149</v>
      </c>
      <c r="D92" t="s">
        <v>34</v>
      </c>
      <c r="E92" t="s">
        <v>35</v>
      </c>
      <c r="F92" t="s">
        <v>51</v>
      </c>
      <c r="G92" t="s">
        <v>52</v>
      </c>
      <c r="H92" t="s">
        <v>53</v>
      </c>
      <c r="I92" t="s">
        <v>54</v>
      </c>
      <c r="J92">
        <v>6</v>
      </c>
      <c r="K92" t="s">
        <v>40</v>
      </c>
      <c r="L92">
        <v>21</v>
      </c>
      <c r="M92" t="s">
        <v>55</v>
      </c>
      <c r="N92" t="s">
        <v>56</v>
      </c>
      <c r="O92" t="s">
        <v>57</v>
      </c>
      <c r="P92">
        <v>2000</v>
      </c>
      <c r="Q92" t="s">
        <v>121</v>
      </c>
      <c r="S92">
        <v>2491</v>
      </c>
      <c r="T92" t="s">
        <v>203</v>
      </c>
      <c r="U92" s="8">
        <v>0</v>
      </c>
      <c r="V92" t="s">
        <v>46</v>
      </c>
      <c r="W92" s="18">
        <v>420000</v>
      </c>
      <c r="X92" s="13" t="s">
        <v>604</v>
      </c>
    </row>
    <row r="93" spans="1:24" x14ac:dyDescent="0.25">
      <c r="A93" t="str">
        <f t="shared" si="1"/>
        <v>1.1-00-2406_24525016_2424910</v>
      </c>
      <c r="B93" t="s">
        <v>148</v>
      </c>
      <c r="C93" t="s">
        <v>149</v>
      </c>
      <c r="D93" t="s">
        <v>421</v>
      </c>
      <c r="E93" t="s">
        <v>422</v>
      </c>
      <c r="F93" t="s">
        <v>152</v>
      </c>
      <c r="G93" t="s">
        <v>153</v>
      </c>
      <c r="H93" t="s">
        <v>274</v>
      </c>
      <c r="I93" t="s">
        <v>275</v>
      </c>
      <c r="J93">
        <v>5</v>
      </c>
      <c r="K93" t="s">
        <v>276</v>
      </c>
      <c r="L93">
        <v>25</v>
      </c>
      <c r="M93" t="s">
        <v>423</v>
      </c>
      <c r="N93" t="s">
        <v>278</v>
      </c>
      <c r="O93" t="s">
        <v>279</v>
      </c>
      <c r="P93">
        <v>2000</v>
      </c>
      <c r="Q93" t="s">
        <v>121</v>
      </c>
      <c r="S93">
        <v>2491</v>
      </c>
      <c r="T93" t="s">
        <v>203</v>
      </c>
      <c r="U93" s="8">
        <v>0</v>
      </c>
      <c r="V93" t="s">
        <v>46</v>
      </c>
      <c r="W93" s="18">
        <v>250000</v>
      </c>
      <c r="X93" s="13" t="s">
        <v>604</v>
      </c>
    </row>
    <row r="94" spans="1:24" x14ac:dyDescent="0.25">
      <c r="A94" t="str">
        <f t="shared" si="1"/>
        <v>1.1-00-2406_24529017_2424910</v>
      </c>
      <c r="B94" t="s">
        <v>148</v>
      </c>
      <c r="C94" t="s">
        <v>149</v>
      </c>
      <c r="D94" t="s">
        <v>428</v>
      </c>
      <c r="E94" t="s">
        <v>429</v>
      </c>
      <c r="F94" t="s">
        <v>347</v>
      </c>
      <c r="G94" t="s">
        <v>348</v>
      </c>
      <c r="H94" t="s">
        <v>274</v>
      </c>
      <c r="I94" t="s">
        <v>275</v>
      </c>
      <c r="J94">
        <v>5</v>
      </c>
      <c r="K94" t="s">
        <v>276</v>
      </c>
      <c r="L94">
        <v>29</v>
      </c>
      <c r="M94" t="s">
        <v>430</v>
      </c>
      <c r="N94" t="s">
        <v>431</v>
      </c>
      <c r="O94" t="s">
        <v>432</v>
      </c>
      <c r="P94">
        <v>2000</v>
      </c>
      <c r="Q94" t="s">
        <v>121</v>
      </c>
      <c r="S94">
        <v>2491</v>
      </c>
      <c r="T94" t="s">
        <v>203</v>
      </c>
      <c r="U94" s="8">
        <v>0</v>
      </c>
      <c r="V94" t="s">
        <v>46</v>
      </c>
      <c r="W94" s="18">
        <v>150000</v>
      </c>
      <c r="X94" s="13" t="s">
        <v>604</v>
      </c>
    </row>
    <row r="95" spans="1:24" x14ac:dyDescent="0.25">
      <c r="A95" t="str">
        <f t="shared" si="1"/>
        <v>1.1-00-2407_24333019_2424910</v>
      </c>
      <c r="B95" t="s">
        <v>148</v>
      </c>
      <c r="C95" t="s">
        <v>149</v>
      </c>
      <c r="D95" t="s">
        <v>34</v>
      </c>
      <c r="E95" t="s">
        <v>35</v>
      </c>
      <c r="F95" t="s">
        <v>51</v>
      </c>
      <c r="G95" t="s">
        <v>52</v>
      </c>
      <c r="H95" t="s">
        <v>103</v>
      </c>
      <c r="I95" t="s">
        <v>104</v>
      </c>
      <c r="J95">
        <v>3</v>
      </c>
      <c r="K95" t="s">
        <v>87</v>
      </c>
      <c r="L95">
        <v>33</v>
      </c>
      <c r="M95" t="s">
        <v>394</v>
      </c>
      <c r="N95" t="s">
        <v>395</v>
      </c>
      <c r="O95" t="s">
        <v>396</v>
      </c>
      <c r="P95">
        <v>2000</v>
      </c>
      <c r="Q95" t="s">
        <v>121</v>
      </c>
      <c r="S95">
        <v>2491</v>
      </c>
      <c r="T95" t="s">
        <v>203</v>
      </c>
      <c r="U95" s="8">
        <v>0</v>
      </c>
      <c r="V95" t="s">
        <v>46</v>
      </c>
      <c r="W95" s="18">
        <v>4862000</v>
      </c>
      <c r="X95" s="13" t="s">
        <v>648</v>
      </c>
    </row>
    <row r="96" spans="1:24" x14ac:dyDescent="0.25">
      <c r="A96" t="str">
        <f t="shared" si="1"/>
        <v>1.1-00-2407_24236022_2424910</v>
      </c>
      <c r="B96" t="s">
        <v>148</v>
      </c>
      <c r="C96" t="s">
        <v>149</v>
      </c>
      <c r="D96" t="s">
        <v>188</v>
      </c>
      <c r="E96" t="s">
        <v>189</v>
      </c>
      <c r="F96" t="s">
        <v>51</v>
      </c>
      <c r="G96" t="s">
        <v>52</v>
      </c>
      <c r="H96" t="s">
        <v>103</v>
      </c>
      <c r="I96" t="s">
        <v>104</v>
      </c>
      <c r="J96">
        <v>2</v>
      </c>
      <c r="K96" t="s">
        <v>206</v>
      </c>
      <c r="L96">
        <v>36</v>
      </c>
      <c r="M96" t="s">
        <v>207</v>
      </c>
      <c r="N96" t="s">
        <v>208</v>
      </c>
      <c r="O96" t="s">
        <v>209</v>
      </c>
      <c r="P96">
        <v>2000</v>
      </c>
      <c r="Q96" t="s">
        <v>121</v>
      </c>
      <c r="S96">
        <v>2491</v>
      </c>
      <c r="T96" t="s">
        <v>203</v>
      </c>
      <c r="U96" s="8">
        <v>0</v>
      </c>
      <c r="V96" t="s">
        <v>46</v>
      </c>
      <c r="W96" s="18">
        <v>7000</v>
      </c>
      <c r="X96" s="13" t="s">
        <v>649</v>
      </c>
    </row>
    <row r="97" spans="1:25" x14ac:dyDescent="0.25">
      <c r="A97" t="str">
        <f t="shared" si="1"/>
        <v>1.1-00-2407_24339024_2424910</v>
      </c>
      <c r="B97" t="s">
        <v>148</v>
      </c>
      <c r="C97" t="s">
        <v>149</v>
      </c>
      <c r="D97" t="s">
        <v>254</v>
      </c>
      <c r="E97" t="s">
        <v>255</v>
      </c>
      <c r="F97" t="s">
        <v>51</v>
      </c>
      <c r="G97" t="s">
        <v>52</v>
      </c>
      <c r="H97" t="s">
        <v>103</v>
      </c>
      <c r="I97" t="s">
        <v>104</v>
      </c>
      <c r="J97">
        <v>3</v>
      </c>
      <c r="K97" t="s">
        <v>87</v>
      </c>
      <c r="L97">
        <v>39</v>
      </c>
      <c r="M97" t="s">
        <v>256</v>
      </c>
      <c r="N97" t="s">
        <v>257</v>
      </c>
      <c r="O97" t="s">
        <v>258</v>
      </c>
      <c r="P97">
        <v>2000</v>
      </c>
      <c r="Q97" t="s">
        <v>121</v>
      </c>
      <c r="S97">
        <v>2491</v>
      </c>
      <c r="T97" t="s">
        <v>203</v>
      </c>
      <c r="U97" s="8">
        <v>0</v>
      </c>
      <c r="V97" t="s">
        <v>46</v>
      </c>
      <c r="W97" s="18">
        <v>100000</v>
      </c>
      <c r="X97" s="13" t="s">
        <v>650</v>
      </c>
    </row>
    <row r="98" spans="1:25" x14ac:dyDescent="0.25">
      <c r="A98" t="str">
        <f t="shared" si="1"/>
        <v>1.1-00-2411_24649031_2424910</v>
      </c>
      <c r="B98" t="s">
        <v>148</v>
      </c>
      <c r="C98" t="s">
        <v>149</v>
      </c>
      <c r="D98" t="s">
        <v>92</v>
      </c>
      <c r="E98" t="s">
        <v>93</v>
      </c>
      <c r="F98" t="s">
        <v>51</v>
      </c>
      <c r="G98" t="s">
        <v>52</v>
      </c>
      <c r="H98" t="s">
        <v>94</v>
      </c>
      <c r="I98" t="s">
        <v>95</v>
      </c>
      <c r="J98">
        <v>6</v>
      </c>
      <c r="K98" t="s">
        <v>40</v>
      </c>
      <c r="L98">
        <v>49</v>
      </c>
      <c r="M98" t="s">
        <v>236</v>
      </c>
      <c r="N98" t="s">
        <v>97</v>
      </c>
      <c r="O98" t="s">
        <v>98</v>
      </c>
      <c r="P98">
        <v>2000</v>
      </c>
      <c r="Q98" t="s">
        <v>121</v>
      </c>
      <c r="S98">
        <v>2491</v>
      </c>
      <c r="T98" t="s">
        <v>203</v>
      </c>
      <c r="U98" s="8">
        <v>0</v>
      </c>
      <c r="V98" t="s">
        <v>46</v>
      </c>
      <c r="W98" s="18">
        <v>2000</v>
      </c>
      <c r="X98" s="13" t="s">
        <v>651</v>
      </c>
    </row>
    <row r="99" spans="1:25" x14ac:dyDescent="0.25">
      <c r="A99" t="str">
        <f t="shared" si="1"/>
        <v>1.1-00-2407_24236022_2425110</v>
      </c>
      <c r="B99" t="s">
        <v>148</v>
      </c>
      <c r="C99" t="s">
        <v>149</v>
      </c>
      <c r="D99" t="s">
        <v>188</v>
      </c>
      <c r="E99" t="s">
        <v>189</v>
      </c>
      <c r="F99" t="s">
        <v>51</v>
      </c>
      <c r="G99" t="s">
        <v>52</v>
      </c>
      <c r="H99" t="s">
        <v>103</v>
      </c>
      <c r="I99" t="s">
        <v>104</v>
      </c>
      <c r="J99">
        <v>2</v>
      </c>
      <c r="K99" t="s">
        <v>206</v>
      </c>
      <c r="L99">
        <v>36</v>
      </c>
      <c r="M99" t="s">
        <v>207</v>
      </c>
      <c r="N99" t="s">
        <v>208</v>
      </c>
      <c r="O99" t="s">
        <v>209</v>
      </c>
      <c r="P99">
        <v>2000</v>
      </c>
      <c r="Q99" t="s">
        <v>121</v>
      </c>
      <c r="S99">
        <v>2511</v>
      </c>
      <c r="T99" t="s">
        <v>214</v>
      </c>
      <c r="U99" s="8">
        <v>0</v>
      </c>
      <c r="V99" t="s">
        <v>46</v>
      </c>
      <c r="W99" s="18">
        <v>4500000</v>
      </c>
      <c r="X99" s="13" t="s">
        <v>652</v>
      </c>
    </row>
    <row r="100" spans="1:25" x14ac:dyDescent="0.25">
      <c r="A100" t="str">
        <f t="shared" si="1"/>
        <v>1.1-00-2405_24621015_2425210</v>
      </c>
      <c r="B100" t="s">
        <v>148</v>
      </c>
      <c r="C100" t="s">
        <v>149</v>
      </c>
      <c r="D100" t="s">
        <v>34</v>
      </c>
      <c r="E100" t="s">
        <v>35</v>
      </c>
      <c r="F100" t="s">
        <v>51</v>
      </c>
      <c r="G100" t="s">
        <v>52</v>
      </c>
      <c r="H100" t="s">
        <v>53</v>
      </c>
      <c r="I100" t="s">
        <v>54</v>
      </c>
      <c r="J100">
        <v>6</v>
      </c>
      <c r="K100" t="s">
        <v>40</v>
      </c>
      <c r="L100">
        <v>21</v>
      </c>
      <c r="M100" t="s">
        <v>55</v>
      </c>
      <c r="N100" t="s">
        <v>56</v>
      </c>
      <c r="O100" t="s">
        <v>57</v>
      </c>
      <c r="P100">
        <v>2000</v>
      </c>
      <c r="Q100" t="s">
        <v>121</v>
      </c>
      <c r="S100">
        <v>2521</v>
      </c>
      <c r="T100" t="s">
        <v>187</v>
      </c>
      <c r="U100" s="8">
        <v>0</v>
      </c>
      <c r="V100" t="s">
        <v>46</v>
      </c>
      <c r="W100" s="18">
        <v>123580</v>
      </c>
      <c r="X100" s="13" t="s">
        <v>604</v>
      </c>
    </row>
    <row r="101" spans="1:25" x14ac:dyDescent="0.25">
      <c r="A101" t="str">
        <f t="shared" si="1"/>
        <v>1.1-00-2407_24339024_2425210</v>
      </c>
      <c r="B101" t="s">
        <v>148</v>
      </c>
      <c r="C101" t="s">
        <v>149</v>
      </c>
      <c r="D101" t="s">
        <v>254</v>
      </c>
      <c r="E101" t="s">
        <v>255</v>
      </c>
      <c r="F101" t="s">
        <v>51</v>
      </c>
      <c r="G101" t="s">
        <v>52</v>
      </c>
      <c r="H101" t="s">
        <v>103</v>
      </c>
      <c r="I101" t="s">
        <v>104</v>
      </c>
      <c r="J101">
        <v>3</v>
      </c>
      <c r="K101" t="s">
        <v>87</v>
      </c>
      <c r="L101">
        <v>39</v>
      </c>
      <c r="M101" t="s">
        <v>256</v>
      </c>
      <c r="N101" t="s">
        <v>257</v>
      </c>
      <c r="O101" t="s">
        <v>258</v>
      </c>
      <c r="P101">
        <v>2000</v>
      </c>
      <c r="Q101" t="s">
        <v>121</v>
      </c>
      <c r="S101">
        <v>2521</v>
      </c>
      <c r="T101" t="s">
        <v>187</v>
      </c>
      <c r="U101" s="8">
        <v>0</v>
      </c>
      <c r="V101" t="s">
        <v>46</v>
      </c>
      <c r="W101" s="18">
        <v>450000</v>
      </c>
      <c r="X101" s="13" t="s">
        <v>653</v>
      </c>
    </row>
    <row r="102" spans="1:25" x14ac:dyDescent="0.25">
      <c r="A102" t="str">
        <f t="shared" si="1"/>
        <v>1.1-00-2409_24844028_2425210</v>
      </c>
      <c r="B102" t="s">
        <v>148</v>
      </c>
      <c r="C102" t="s">
        <v>149</v>
      </c>
      <c r="D102" t="s">
        <v>150</v>
      </c>
      <c r="E102" t="s">
        <v>151</v>
      </c>
      <c r="F102" t="s">
        <v>51</v>
      </c>
      <c r="G102" t="s">
        <v>52</v>
      </c>
      <c r="H102" t="s">
        <v>154</v>
      </c>
      <c r="I102" t="s">
        <v>155</v>
      </c>
      <c r="J102">
        <v>8</v>
      </c>
      <c r="K102" t="s">
        <v>156</v>
      </c>
      <c r="L102">
        <v>44</v>
      </c>
      <c r="M102" t="s">
        <v>186</v>
      </c>
      <c r="N102" t="s">
        <v>158</v>
      </c>
      <c r="O102" t="s">
        <v>159</v>
      </c>
      <c r="P102">
        <v>2000</v>
      </c>
      <c r="Q102" t="s">
        <v>121</v>
      </c>
      <c r="S102">
        <v>2521</v>
      </c>
      <c r="T102" t="s">
        <v>187</v>
      </c>
      <c r="U102" s="8">
        <v>0</v>
      </c>
      <c r="V102" t="s">
        <v>46</v>
      </c>
      <c r="W102" s="18">
        <v>500000</v>
      </c>
      <c r="X102" s="13" t="s">
        <v>654</v>
      </c>
      <c r="Y102" t="s">
        <v>655</v>
      </c>
    </row>
    <row r="103" spans="1:25" x14ac:dyDescent="0.25">
      <c r="A103" t="str">
        <f t="shared" si="1"/>
        <v>1.1-00-2410_24448030_2425210</v>
      </c>
      <c r="B103" t="s">
        <v>148</v>
      </c>
      <c r="C103" t="s">
        <v>149</v>
      </c>
      <c r="D103" t="s">
        <v>266</v>
      </c>
      <c r="E103" t="s">
        <v>267</v>
      </c>
      <c r="F103" t="s">
        <v>51</v>
      </c>
      <c r="G103" t="s">
        <v>52</v>
      </c>
      <c r="H103" t="s">
        <v>289</v>
      </c>
      <c r="I103" t="s">
        <v>290</v>
      </c>
      <c r="J103">
        <v>4</v>
      </c>
      <c r="K103" t="s">
        <v>291</v>
      </c>
      <c r="L103">
        <v>48</v>
      </c>
      <c r="M103" t="s">
        <v>292</v>
      </c>
      <c r="N103" t="s">
        <v>293</v>
      </c>
      <c r="O103" t="s">
        <v>294</v>
      </c>
      <c r="P103">
        <v>2000</v>
      </c>
      <c r="Q103" t="s">
        <v>121</v>
      </c>
      <c r="S103">
        <v>2521</v>
      </c>
      <c r="T103" t="s">
        <v>187</v>
      </c>
      <c r="U103" s="8">
        <v>0</v>
      </c>
      <c r="V103" t="s">
        <v>46</v>
      </c>
      <c r="W103" s="18">
        <v>50000</v>
      </c>
      <c r="X103" s="13" t="s">
        <v>616</v>
      </c>
    </row>
    <row r="104" spans="1:25" x14ac:dyDescent="0.25">
      <c r="A104" t="str">
        <f t="shared" si="1"/>
        <v>1.1-00-2402_24312009_2425310</v>
      </c>
      <c r="B104" t="s">
        <v>148</v>
      </c>
      <c r="C104" t="s">
        <v>149</v>
      </c>
      <c r="D104" t="s">
        <v>83</v>
      </c>
      <c r="E104" t="s">
        <v>84</v>
      </c>
      <c r="F104" t="s">
        <v>51</v>
      </c>
      <c r="G104" t="s">
        <v>52</v>
      </c>
      <c r="H104" t="s">
        <v>85</v>
      </c>
      <c r="I104" t="s">
        <v>86</v>
      </c>
      <c r="J104">
        <v>3</v>
      </c>
      <c r="K104" t="s">
        <v>87</v>
      </c>
      <c r="L104">
        <v>12</v>
      </c>
      <c r="M104" t="s">
        <v>232</v>
      </c>
      <c r="N104" t="s">
        <v>89</v>
      </c>
      <c r="O104" t="s">
        <v>90</v>
      </c>
      <c r="P104">
        <v>2000</v>
      </c>
      <c r="Q104" t="s">
        <v>121</v>
      </c>
      <c r="S104">
        <v>2531</v>
      </c>
      <c r="T104" t="s">
        <v>233</v>
      </c>
      <c r="U104" s="8">
        <v>0</v>
      </c>
      <c r="V104" t="s">
        <v>46</v>
      </c>
      <c r="W104" s="18">
        <v>50000</v>
      </c>
      <c r="X104" s="13" t="s">
        <v>656</v>
      </c>
    </row>
    <row r="105" spans="1:25" x14ac:dyDescent="0.25">
      <c r="A105" t="str">
        <f t="shared" si="1"/>
        <v>1.1-00-2407_24339024_2425310</v>
      </c>
      <c r="B105" t="s">
        <v>148</v>
      </c>
      <c r="C105" t="s">
        <v>149</v>
      </c>
      <c r="D105" t="s">
        <v>254</v>
      </c>
      <c r="E105" t="s">
        <v>255</v>
      </c>
      <c r="F105" t="s">
        <v>51</v>
      </c>
      <c r="G105" t="s">
        <v>52</v>
      </c>
      <c r="H105" t="s">
        <v>103</v>
      </c>
      <c r="I105" t="s">
        <v>104</v>
      </c>
      <c r="J105">
        <v>3</v>
      </c>
      <c r="K105" t="s">
        <v>87</v>
      </c>
      <c r="L105">
        <v>39</v>
      </c>
      <c r="M105" t="s">
        <v>256</v>
      </c>
      <c r="N105" t="s">
        <v>257</v>
      </c>
      <c r="O105" t="s">
        <v>258</v>
      </c>
      <c r="P105">
        <v>2000</v>
      </c>
      <c r="Q105" t="s">
        <v>121</v>
      </c>
      <c r="S105">
        <v>2531</v>
      </c>
      <c r="T105" t="s">
        <v>233</v>
      </c>
      <c r="U105" s="8">
        <v>0</v>
      </c>
      <c r="V105" t="s">
        <v>46</v>
      </c>
      <c r="W105" s="18">
        <v>5500000</v>
      </c>
      <c r="X105" s="13" t="s">
        <v>657</v>
      </c>
    </row>
    <row r="106" spans="1:25" x14ac:dyDescent="0.25">
      <c r="A106" t="str">
        <f t="shared" si="1"/>
        <v>1.1-00-2417_24456037_2425310</v>
      </c>
      <c r="B106" t="s">
        <v>148</v>
      </c>
      <c r="C106" t="s">
        <v>149</v>
      </c>
      <c r="D106" t="s">
        <v>414</v>
      </c>
      <c r="E106" t="s">
        <v>415</v>
      </c>
      <c r="F106" t="s">
        <v>111</v>
      </c>
      <c r="G106" t="s">
        <v>112</v>
      </c>
      <c r="H106" t="s">
        <v>416</v>
      </c>
      <c r="I106" t="s">
        <v>417</v>
      </c>
      <c r="J106">
        <v>4</v>
      </c>
      <c r="K106" t="s">
        <v>291</v>
      </c>
      <c r="L106">
        <v>56</v>
      </c>
      <c r="M106" t="s">
        <v>418</v>
      </c>
      <c r="N106" t="s">
        <v>419</v>
      </c>
      <c r="O106" t="s">
        <v>420</v>
      </c>
      <c r="P106">
        <v>2000</v>
      </c>
      <c r="Q106" t="s">
        <v>121</v>
      </c>
      <c r="S106">
        <v>2531</v>
      </c>
      <c r="T106" t="s">
        <v>233</v>
      </c>
      <c r="U106" s="8">
        <v>0</v>
      </c>
      <c r="V106" t="s">
        <v>46</v>
      </c>
      <c r="W106" s="18">
        <v>900000</v>
      </c>
      <c r="X106" s="13" t="s">
        <v>658</v>
      </c>
    </row>
    <row r="107" spans="1:25" x14ac:dyDescent="0.25">
      <c r="A107" t="str">
        <f t="shared" si="1"/>
        <v>1.1-00-2402_24312009_2425410</v>
      </c>
      <c r="B107" t="s">
        <v>148</v>
      </c>
      <c r="C107" t="s">
        <v>149</v>
      </c>
      <c r="D107" t="s">
        <v>83</v>
      </c>
      <c r="E107" t="s">
        <v>84</v>
      </c>
      <c r="F107" t="s">
        <v>51</v>
      </c>
      <c r="G107" t="s">
        <v>52</v>
      </c>
      <c r="H107" t="s">
        <v>85</v>
      </c>
      <c r="I107" t="s">
        <v>86</v>
      </c>
      <c r="J107">
        <v>3</v>
      </c>
      <c r="K107" t="s">
        <v>87</v>
      </c>
      <c r="L107">
        <v>12</v>
      </c>
      <c r="M107" t="s">
        <v>232</v>
      </c>
      <c r="N107" t="s">
        <v>89</v>
      </c>
      <c r="O107" t="s">
        <v>90</v>
      </c>
      <c r="P107">
        <v>2000</v>
      </c>
      <c r="Q107" t="s">
        <v>121</v>
      </c>
      <c r="S107">
        <v>2541</v>
      </c>
      <c r="T107" t="s">
        <v>234</v>
      </c>
      <c r="U107" s="8">
        <v>0</v>
      </c>
      <c r="V107" t="s">
        <v>46</v>
      </c>
      <c r="W107" s="18">
        <v>52000</v>
      </c>
      <c r="X107" s="13" t="s">
        <v>656</v>
      </c>
    </row>
    <row r="108" spans="1:25" x14ac:dyDescent="0.25">
      <c r="A108" t="str">
        <f t="shared" si="1"/>
        <v>1.1-00-2406_24529017_2425410</v>
      </c>
      <c r="B108" t="s">
        <v>148</v>
      </c>
      <c r="C108" t="s">
        <v>149</v>
      </c>
      <c r="D108" t="s">
        <v>428</v>
      </c>
      <c r="E108" t="s">
        <v>429</v>
      </c>
      <c r="F108" t="s">
        <v>347</v>
      </c>
      <c r="G108" t="s">
        <v>348</v>
      </c>
      <c r="H108" t="s">
        <v>274</v>
      </c>
      <c r="I108" t="s">
        <v>275</v>
      </c>
      <c r="J108">
        <v>5</v>
      </c>
      <c r="K108" t="s">
        <v>276</v>
      </c>
      <c r="L108">
        <v>29</v>
      </c>
      <c r="M108" t="s">
        <v>430</v>
      </c>
      <c r="N108" t="s">
        <v>431</v>
      </c>
      <c r="O108" t="s">
        <v>432</v>
      </c>
      <c r="P108">
        <v>2000</v>
      </c>
      <c r="Q108" t="s">
        <v>121</v>
      </c>
      <c r="S108">
        <v>2541</v>
      </c>
      <c r="T108" t="s">
        <v>234</v>
      </c>
      <c r="U108" s="8">
        <v>0</v>
      </c>
      <c r="V108" t="s">
        <v>46</v>
      </c>
      <c r="W108" s="18">
        <v>2500</v>
      </c>
      <c r="X108" s="13" t="s">
        <v>604</v>
      </c>
    </row>
    <row r="109" spans="1:25" x14ac:dyDescent="0.25">
      <c r="A109" t="str">
        <f t="shared" si="1"/>
        <v>1.1-00-2407_24339024_2425410</v>
      </c>
      <c r="B109" t="s">
        <v>148</v>
      </c>
      <c r="C109" t="s">
        <v>149</v>
      </c>
      <c r="D109" t="s">
        <v>254</v>
      </c>
      <c r="E109" t="s">
        <v>255</v>
      </c>
      <c r="F109" t="s">
        <v>51</v>
      </c>
      <c r="G109" t="s">
        <v>52</v>
      </c>
      <c r="H109" t="s">
        <v>103</v>
      </c>
      <c r="I109" t="s">
        <v>104</v>
      </c>
      <c r="J109">
        <v>3</v>
      </c>
      <c r="K109" t="s">
        <v>87</v>
      </c>
      <c r="L109">
        <v>39</v>
      </c>
      <c r="M109" t="s">
        <v>256</v>
      </c>
      <c r="N109" t="s">
        <v>257</v>
      </c>
      <c r="O109" t="s">
        <v>258</v>
      </c>
      <c r="P109">
        <v>2000</v>
      </c>
      <c r="Q109" t="s">
        <v>121</v>
      </c>
      <c r="S109">
        <v>2541</v>
      </c>
      <c r="T109" t="s">
        <v>234</v>
      </c>
      <c r="U109" s="8">
        <v>0</v>
      </c>
      <c r="V109" t="s">
        <v>46</v>
      </c>
      <c r="W109" s="18">
        <v>6500000</v>
      </c>
      <c r="X109" s="13" t="s">
        <v>659</v>
      </c>
    </row>
    <row r="110" spans="1:25" x14ac:dyDescent="0.25">
      <c r="A110" t="str">
        <f t="shared" si="1"/>
        <v>1.1-00-2417_24456037_2425410</v>
      </c>
      <c r="B110" t="s">
        <v>148</v>
      </c>
      <c r="C110" t="s">
        <v>149</v>
      </c>
      <c r="D110" t="s">
        <v>414</v>
      </c>
      <c r="E110" t="s">
        <v>415</v>
      </c>
      <c r="F110" t="s">
        <v>111</v>
      </c>
      <c r="G110" t="s">
        <v>112</v>
      </c>
      <c r="H110" t="s">
        <v>416</v>
      </c>
      <c r="I110" t="s">
        <v>417</v>
      </c>
      <c r="J110">
        <v>4</v>
      </c>
      <c r="K110" t="s">
        <v>291</v>
      </c>
      <c r="L110">
        <v>56</v>
      </c>
      <c r="M110" t="s">
        <v>418</v>
      </c>
      <c r="N110" t="s">
        <v>419</v>
      </c>
      <c r="O110" t="s">
        <v>420</v>
      </c>
      <c r="P110">
        <v>2000</v>
      </c>
      <c r="Q110" t="s">
        <v>121</v>
      </c>
      <c r="S110">
        <v>2541</v>
      </c>
      <c r="T110" t="s">
        <v>234</v>
      </c>
      <c r="U110" s="8">
        <v>0</v>
      </c>
      <c r="V110" t="s">
        <v>46</v>
      </c>
      <c r="W110" s="18">
        <v>600000</v>
      </c>
      <c r="X110" s="13" t="s">
        <v>660</v>
      </c>
    </row>
    <row r="111" spans="1:25" x14ac:dyDescent="0.25">
      <c r="A111" t="str">
        <f t="shared" si="1"/>
        <v>1.1-00-2407_24236022_2425510</v>
      </c>
      <c r="B111" t="s">
        <v>148</v>
      </c>
      <c r="C111" t="s">
        <v>149</v>
      </c>
      <c r="D111" t="s">
        <v>188</v>
      </c>
      <c r="E111" t="s">
        <v>189</v>
      </c>
      <c r="F111" t="s">
        <v>51</v>
      </c>
      <c r="G111" t="s">
        <v>52</v>
      </c>
      <c r="H111" t="s">
        <v>103</v>
      </c>
      <c r="I111" t="s">
        <v>104</v>
      </c>
      <c r="J111">
        <v>2</v>
      </c>
      <c r="K111" t="s">
        <v>206</v>
      </c>
      <c r="L111">
        <v>36</v>
      </c>
      <c r="M111" t="s">
        <v>207</v>
      </c>
      <c r="N111" t="s">
        <v>208</v>
      </c>
      <c r="O111" t="s">
        <v>209</v>
      </c>
      <c r="P111">
        <v>2000</v>
      </c>
      <c r="Q111" t="s">
        <v>121</v>
      </c>
      <c r="S111">
        <v>2551</v>
      </c>
      <c r="T111" t="s">
        <v>215</v>
      </c>
      <c r="U111" s="8">
        <v>0</v>
      </c>
      <c r="V111" t="s">
        <v>46</v>
      </c>
      <c r="W111" s="18">
        <v>250000</v>
      </c>
      <c r="X111" s="13" t="s">
        <v>661</v>
      </c>
    </row>
    <row r="112" spans="1:25" x14ac:dyDescent="0.25">
      <c r="A112" t="str">
        <f t="shared" si="1"/>
        <v>1.1-00-2405_24621015_2425610</v>
      </c>
      <c r="B112" t="s">
        <v>148</v>
      </c>
      <c r="C112" t="s">
        <v>149</v>
      </c>
      <c r="D112" t="s">
        <v>34</v>
      </c>
      <c r="E112" t="s">
        <v>35</v>
      </c>
      <c r="F112" t="s">
        <v>51</v>
      </c>
      <c r="G112" t="s">
        <v>52</v>
      </c>
      <c r="H112" t="s">
        <v>53</v>
      </c>
      <c r="I112" t="s">
        <v>54</v>
      </c>
      <c r="J112">
        <v>6</v>
      </c>
      <c r="K112" t="s">
        <v>40</v>
      </c>
      <c r="L112">
        <v>21</v>
      </c>
      <c r="M112" t="s">
        <v>55</v>
      </c>
      <c r="N112" t="s">
        <v>56</v>
      </c>
      <c r="O112" t="s">
        <v>57</v>
      </c>
      <c r="P112">
        <v>2000</v>
      </c>
      <c r="Q112" t="s">
        <v>121</v>
      </c>
      <c r="S112">
        <v>2561</v>
      </c>
      <c r="T112" t="s">
        <v>216</v>
      </c>
      <c r="U112" s="8">
        <v>0</v>
      </c>
      <c r="V112" t="s">
        <v>46</v>
      </c>
      <c r="W112" s="18">
        <v>1500</v>
      </c>
      <c r="X112" s="13" t="s">
        <v>604</v>
      </c>
    </row>
    <row r="113" spans="1:24" x14ac:dyDescent="0.25">
      <c r="A113" t="str">
        <f t="shared" si="1"/>
        <v>1.1-00-2407_24236022_2425610</v>
      </c>
      <c r="B113" t="s">
        <v>148</v>
      </c>
      <c r="C113" t="s">
        <v>149</v>
      </c>
      <c r="D113" t="s">
        <v>188</v>
      </c>
      <c r="E113" t="s">
        <v>189</v>
      </c>
      <c r="F113" t="s">
        <v>51</v>
      </c>
      <c r="G113" t="s">
        <v>52</v>
      </c>
      <c r="H113" t="s">
        <v>103</v>
      </c>
      <c r="I113" t="s">
        <v>104</v>
      </c>
      <c r="J113">
        <v>2</v>
      </c>
      <c r="K113" t="s">
        <v>206</v>
      </c>
      <c r="L113">
        <v>36</v>
      </c>
      <c r="M113" t="s">
        <v>207</v>
      </c>
      <c r="N113" t="s">
        <v>208</v>
      </c>
      <c r="O113" t="s">
        <v>209</v>
      </c>
      <c r="P113">
        <v>2000</v>
      </c>
      <c r="Q113" t="s">
        <v>121</v>
      </c>
      <c r="S113">
        <v>2561</v>
      </c>
      <c r="T113" t="s">
        <v>216</v>
      </c>
      <c r="U113" s="8">
        <v>0</v>
      </c>
      <c r="V113" t="s">
        <v>46</v>
      </c>
      <c r="W113" s="18">
        <v>2750000</v>
      </c>
      <c r="X113" s="13" t="s">
        <v>662</v>
      </c>
    </row>
    <row r="114" spans="1:24" x14ac:dyDescent="0.25">
      <c r="A114" t="str">
        <f t="shared" si="1"/>
        <v>1.1-00-2407_24339024_2425610</v>
      </c>
      <c r="B114" t="s">
        <v>148</v>
      </c>
      <c r="C114" t="s">
        <v>149</v>
      </c>
      <c r="D114" t="s">
        <v>254</v>
      </c>
      <c r="E114" t="s">
        <v>255</v>
      </c>
      <c r="F114" t="s">
        <v>51</v>
      </c>
      <c r="G114" t="s">
        <v>52</v>
      </c>
      <c r="H114" t="s">
        <v>103</v>
      </c>
      <c r="I114" t="s">
        <v>104</v>
      </c>
      <c r="J114">
        <v>3</v>
      </c>
      <c r="K114" t="s">
        <v>87</v>
      </c>
      <c r="L114">
        <v>39</v>
      </c>
      <c r="M114" t="s">
        <v>256</v>
      </c>
      <c r="N114" t="s">
        <v>257</v>
      </c>
      <c r="O114" t="s">
        <v>258</v>
      </c>
      <c r="P114">
        <v>2000</v>
      </c>
      <c r="Q114" t="s">
        <v>121</v>
      </c>
      <c r="S114">
        <v>2561</v>
      </c>
      <c r="T114" t="s">
        <v>216</v>
      </c>
      <c r="U114" s="8">
        <v>0</v>
      </c>
      <c r="V114" t="s">
        <v>46</v>
      </c>
      <c r="W114" s="18">
        <v>6000</v>
      </c>
      <c r="X114" s="13" t="s">
        <v>663</v>
      </c>
    </row>
    <row r="115" spans="1:24" x14ac:dyDescent="0.25">
      <c r="A115" t="str">
        <f t="shared" si="1"/>
        <v>1.1-00-2410_24448030_2425910</v>
      </c>
      <c r="B115" t="s">
        <v>148</v>
      </c>
      <c r="C115" t="s">
        <v>149</v>
      </c>
      <c r="D115" t="s">
        <v>266</v>
      </c>
      <c r="E115" t="s">
        <v>267</v>
      </c>
      <c r="F115" t="s">
        <v>51</v>
      </c>
      <c r="G115" t="s">
        <v>52</v>
      </c>
      <c r="H115" t="s">
        <v>289</v>
      </c>
      <c r="I115" t="s">
        <v>290</v>
      </c>
      <c r="J115">
        <v>4</v>
      </c>
      <c r="K115" t="s">
        <v>291</v>
      </c>
      <c r="L115">
        <v>48</v>
      </c>
      <c r="M115" t="s">
        <v>292</v>
      </c>
      <c r="N115" t="s">
        <v>293</v>
      </c>
      <c r="O115" t="s">
        <v>294</v>
      </c>
      <c r="P115">
        <v>2000</v>
      </c>
      <c r="Q115" t="s">
        <v>121</v>
      </c>
      <c r="S115">
        <v>2591</v>
      </c>
      <c r="T115" t="s">
        <v>296</v>
      </c>
      <c r="U115" s="8">
        <v>0</v>
      </c>
      <c r="V115" t="s">
        <v>46</v>
      </c>
      <c r="W115" s="18">
        <v>3775271.34</v>
      </c>
      <c r="X115" s="13" t="s">
        <v>616</v>
      </c>
    </row>
    <row r="116" spans="1:24" x14ac:dyDescent="0.25">
      <c r="A116" t="str">
        <f t="shared" si="1"/>
        <v>1.1-00-2402_24115010_2426110</v>
      </c>
      <c r="B116" t="s">
        <v>148</v>
      </c>
      <c r="C116" t="s">
        <v>149</v>
      </c>
      <c r="D116" t="s">
        <v>34</v>
      </c>
      <c r="E116" t="s">
        <v>35</v>
      </c>
      <c r="F116" t="s">
        <v>347</v>
      </c>
      <c r="G116" t="s">
        <v>348</v>
      </c>
      <c r="H116" t="s">
        <v>85</v>
      </c>
      <c r="I116" t="s">
        <v>86</v>
      </c>
      <c r="J116">
        <v>1</v>
      </c>
      <c r="K116" t="s">
        <v>190</v>
      </c>
      <c r="L116">
        <v>15</v>
      </c>
      <c r="M116" t="s">
        <v>349</v>
      </c>
      <c r="N116" t="s">
        <v>199</v>
      </c>
      <c r="O116" s="17" t="s">
        <v>599</v>
      </c>
      <c r="P116" s="17">
        <v>2000</v>
      </c>
      <c r="Q116" s="17" t="s">
        <v>600</v>
      </c>
      <c r="R116" t="s">
        <v>601</v>
      </c>
      <c r="S116" s="14">
        <v>2611</v>
      </c>
      <c r="T116" s="14" t="s">
        <v>125</v>
      </c>
      <c r="U116" s="8">
        <v>0</v>
      </c>
      <c r="V116" t="s">
        <v>46</v>
      </c>
      <c r="W116" s="16">
        <v>50000</v>
      </c>
      <c r="X116" s="16" t="s">
        <v>664</v>
      </c>
    </row>
    <row r="117" spans="1:24" x14ac:dyDescent="0.25">
      <c r="A117" t="str">
        <f t="shared" si="1"/>
        <v>1.1-00-2405_24621015_2426110</v>
      </c>
      <c r="B117" t="s">
        <v>148</v>
      </c>
      <c r="C117" t="s">
        <v>149</v>
      </c>
      <c r="D117" t="s">
        <v>34</v>
      </c>
      <c r="E117" t="s">
        <v>35</v>
      </c>
      <c r="F117" t="s">
        <v>51</v>
      </c>
      <c r="G117" t="s">
        <v>52</v>
      </c>
      <c r="H117" t="s">
        <v>53</v>
      </c>
      <c r="I117" t="s">
        <v>54</v>
      </c>
      <c r="J117">
        <v>6</v>
      </c>
      <c r="K117" t="s">
        <v>40</v>
      </c>
      <c r="L117">
        <v>21</v>
      </c>
      <c r="M117" t="s">
        <v>55</v>
      </c>
      <c r="N117" t="s">
        <v>56</v>
      </c>
      <c r="O117" t="s">
        <v>57</v>
      </c>
      <c r="P117">
        <v>2000</v>
      </c>
      <c r="Q117" t="s">
        <v>121</v>
      </c>
      <c r="R117" t="s">
        <v>601</v>
      </c>
      <c r="S117">
        <v>2611</v>
      </c>
      <c r="T117" t="s">
        <v>125</v>
      </c>
      <c r="U117" s="8">
        <v>0</v>
      </c>
      <c r="V117" t="s">
        <v>46</v>
      </c>
      <c r="W117" s="18">
        <v>47577000</v>
      </c>
      <c r="X117" s="13" t="s">
        <v>665</v>
      </c>
    </row>
    <row r="118" spans="1:24" x14ac:dyDescent="0.25">
      <c r="A118" t="str">
        <f t="shared" si="1"/>
        <v>2.5-02-2405_24622015_2426110</v>
      </c>
      <c r="B118" t="s">
        <v>81</v>
      </c>
      <c r="C118" t="s">
        <v>82</v>
      </c>
      <c r="D118" t="s">
        <v>109</v>
      </c>
      <c r="E118" t="s">
        <v>110</v>
      </c>
      <c r="F118" t="s">
        <v>51</v>
      </c>
      <c r="G118" t="s">
        <v>52</v>
      </c>
      <c r="H118" t="s">
        <v>53</v>
      </c>
      <c r="I118" t="s">
        <v>54</v>
      </c>
      <c r="J118">
        <v>6</v>
      </c>
      <c r="K118" t="s">
        <v>40</v>
      </c>
      <c r="L118">
        <v>22</v>
      </c>
      <c r="M118" t="s">
        <v>124</v>
      </c>
      <c r="N118" t="s">
        <v>56</v>
      </c>
      <c r="O118" t="s">
        <v>57</v>
      </c>
      <c r="P118">
        <v>2000</v>
      </c>
      <c r="Q118" t="s">
        <v>121</v>
      </c>
      <c r="R118" t="s">
        <v>601</v>
      </c>
      <c r="S118">
        <v>2611</v>
      </c>
      <c r="T118" t="s">
        <v>125</v>
      </c>
      <c r="U118" s="8">
        <v>0</v>
      </c>
      <c r="V118" t="s">
        <v>46</v>
      </c>
      <c r="W118" s="18">
        <v>37447132</v>
      </c>
      <c r="X118" s="13" t="s">
        <v>616</v>
      </c>
    </row>
    <row r="119" spans="1:24" x14ac:dyDescent="0.25">
      <c r="A119" t="str">
        <f t="shared" si="1"/>
        <v>1.1-00-2405_24623015_2426110</v>
      </c>
      <c r="B119" t="s">
        <v>148</v>
      </c>
      <c r="C119" t="s">
        <v>149</v>
      </c>
      <c r="D119" t="s">
        <v>83</v>
      </c>
      <c r="E119" t="s">
        <v>84</v>
      </c>
      <c r="F119" t="s">
        <v>51</v>
      </c>
      <c r="G119" t="s">
        <v>52</v>
      </c>
      <c r="H119" t="s">
        <v>53</v>
      </c>
      <c r="I119" t="s">
        <v>54</v>
      </c>
      <c r="J119">
        <v>6</v>
      </c>
      <c r="K119" t="s">
        <v>40</v>
      </c>
      <c r="L119">
        <v>23</v>
      </c>
      <c r="M119" t="s">
        <v>235</v>
      </c>
      <c r="N119" t="s">
        <v>56</v>
      </c>
      <c r="O119" t="s">
        <v>57</v>
      </c>
      <c r="P119">
        <v>2000</v>
      </c>
      <c r="Q119" t="s">
        <v>121</v>
      </c>
      <c r="R119" t="s">
        <v>601</v>
      </c>
      <c r="S119">
        <v>2611</v>
      </c>
      <c r="T119" t="s">
        <v>125</v>
      </c>
      <c r="U119" s="8">
        <v>0</v>
      </c>
      <c r="V119" t="s">
        <v>46</v>
      </c>
      <c r="W119" s="18">
        <v>9000000</v>
      </c>
      <c r="X119" s="13" t="s">
        <v>616</v>
      </c>
    </row>
    <row r="120" spans="1:24" x14ac:dyDescent="0.25">
      <c r="A120" t="str">
        <f t="shared" si="1"/>
        <v>1.1-00-2401_2463003_2427110</v>
      </c>
      <c r="B120" t="s">
        <v>148</v>
      </c>
      <c r="C120" t="s">
        <v>149</v>
      </c>
      <c r="D120" t="s">
        <v>34</v>
      </c>
      <c r="E120" t="s">
        <v>35</v>
      </c>
      <c r="F120" t="s">
        <v>51</v>
      </c>
      <c r="G120" t="s">
        <v>52</v>
      </c>
      <c r="H120" t="s">
        <v>351</v>
      </c>
      <c r="I120" t="s">
        <v>352</v>
      </c>
      <c r="J120">
        <v>6</v>
      </c>
      <c r="K120" t="s">
        <v>40</v>
      </c>
      <c r="L120">
        <v>3</v>
      </c>
      <c r="M120" t="s">
        <v>369</v>
      </c>
      <c r="N120" t="s">
        <v>370</v>
      </c>
      <c r="O120" t="s">
        <v>371</v>
      </c>
      <c r="P120">
        <v>2000</v>
      </c>
      <c r="Q120" t="s">
        <v>121</v>
      </c>
      <c r="S120">
        <v>2711</v>
      </c>
      <c r="T120" t="s">
        <v>228</v>
      </c>
      <c r="U120" s="8">
        <v>0</v>
      </c>
      <c r="V120" t="s">
        <v>46</v>
      </c>
      <c r="W120" s="18">
        <v>2926756.09</v>
      </c>
      <c r="X120" s="13" t="s">
        <v>616</v>
      </c>
    </row>
    <row r="121" spans="1:24" x14ac:dyDescent="0.25">
      <c r="A121" t="str">
        <f t="shared" si="1"/>
        <v>1.1-00-2402_24311009_2427110</v>
      </c>
      <c r="B121" t="s">
        <v>148</v>
      </c>
      <c r="C121" t="s">
        <v>149</v>
      </c>
      <c r="D121" t="s">
        <v>83</v>
      </c>
      <c r="E121" t="s">
        <v>84</v>
      </c>
      <c r="F121" t="s">
        <v>51</v>
      </c>
      <c r="G121" t="s">
        <v>52</v>
      </c>
      <c r="H121" t="s">
        <v>85</v>
      </c>
      <c r="I121" t="s">
        <v>86</v>
      </c>
      <c r="J121">
        <v>3</v>
      </c>
      <c r="K121" t="s">
        <v>87</v>
      </c>
      <c r="L121">
        <v>11</v>
      </c>
      <c r="M121" t="s">
        <v>224</v>
      </c>
      <c r="N121" t="s">
        <v>89</v>
      </c>
      <c r="O121" t="s">
        <v>90</v>
      </c>
      <c r="P121">
        <v>2000</v>
      </c>
      <c r="Q121" t="s">
        <v>121</v>
      </c>
      <c r="S121" s="14">
        <v>2711</v>
      </c>
      <c r="T121" s="14" t="s">
        <v>228</v>
      </c>
      <c r="U121" s="8">
        <v>0</v>
      </c>
      <c r="V121" t="s">
        <v>46</v>
      </c>
      <c r="W121" s="15">
        <v>500000</v>
      </c>
      <c r="X121" s="16" t="s">
        <v>666</v>
      </c>
    </row>
    <row r="122" spans="1:24" x14ac:dyDescent="0.25">
      <c r="A122" t="str">
        <f t="shared" si="1"/>
        <v>1.1-00-2407_24339024_2427110</v>
      </c>
      <c r="B122" t="s">
        <v>148</v>
      </c>
      <c r="C122" t="s">
        <v>149</v>
      </c>
      <c r="D122" t="s">
        <v>254</v>
      </c>
      <c r="E122" t="s">
        <v>255</v>
      </c>
      <c r="F122" t="s">
        <v>51</v>
      </c>
      <c r="G122" t="s">
        <v>52</v>
      </c>
      <c r="H122" t="s">
        <v>103</v>
      </c>
      <c r="I122" t="s">
        <v>104</v>
      </c>
      <c r="J122">
        <v>3</v>
      </c>
      <c r="K122" t="s">
        <v>87</v>
      </c>
      <c r="L122">
        <v>39</v>
      </c>
      <c r="M122" t="s">
        <v>256</v>
      </c>
      <c r="N122" t="s">
        <v>257</v>
      </c>
      <c r="O122" t="s">
        <v>258</v>
      </c>
      <c r="P122">
        <v>2000</v>
      </c>
      <c r="Q122" t="s">
        <v>121</v>
      </c>
      <c r="S122">
        <v>2711</v>
      </c>
      <c r="T122" t="s">
        <v>228</v>
      </c>
      <c r="U122" s="8">
        <v>0</v>
      </c>
      <c r="V122" t="s">
        <v>46</v>
      </c>
      <c r="W122" s="18">
        <v>1187100</v>
      </c>
      <c r="X122" s="13" t="s">
        <v>667</v>
      </c>
    </row>
    <row r="123" spans="1:24" x14ac:dyDescent="0.25">
      <c r="A123" t="str">
        <f t="shared" si="1"/>
        <v>1.1-00-2408_24741025_2427110</v>
      </c>
      <c r="B123" t="s">
        <v>148</v>
      </c>
      <c r="C123" t="s">
        <v>149</v>
      </c>
      <c r="D123" t="s">
        <v>109</v>
      </c>
      <c r="E123" t="s">
        <v>110</v>
      </c>
      <c r="F123" t="s">
        <v>111</v>
      </c>
      <c r="G123" t="s">
        <v>112</v>
      </c>
      <c r="H123" t="s">
        <v>113</v>
      </c>
      <c r="I123" t="s">
        <v>114</v>
      </c>
      <c r="J123">
        <v>7</v>
      </c>
      <c r="K123" t="s">
        <v>115</v>
      </c>
      <c r="L123">
        <v>41</v>
      </c>
      <c r="M123" t="s">
        <v>120</v>
      </c>
      <c r="N123" t="s">
        <v>117</v>
      </c>
      <c r="O123" t="s">
        <v>118</v>
      </c>
      <c r="P123">
        <v>2000</v>
      </c>
      <c r="Q123" t="s">
        <v>121</v>
      </c>
      <c r="S123">
        <v>2711</v>
      </c>
      <c r="T123" t="s">
        <v>228</v>
      </c>
      <c r="U123" s="8">
        <v>0</v>
      </c>
      <c r="V123" t="s">
        <v>46</v>
      </c>
      <c r="W123" s="18">
        <v>1300000</v>
      </c>
      <c r="X123" s="13" t="s">
        <v>604</v>
      </c>
    </row>
    <row r="124" spans="1:24" x14ac:dyDescent="0.25">
      <c r="A124" t="str">
        <f t="shared" si="1"/>
        <v>1.1-00-2402_24312009_2427210</v>
      </c>
      <c r="B124" t="s">
        <v>148</v>
      </c>
      <c r="C124" t="s">
        <v>149</v>
      </c>
      <c r="D124" t="s">
        <v>83</v>
      </c>
      <c r="E124" t="s">
        <v>84</v>
      </c>
      <c r="F124" t="s">
        <v>51</v>
      </c>
      <c r="G124" t="s">
        <v>52</v>
      </c>
      <c r="H124" t="s">
        <v>85</v>
      </c>
      <c r="I124" t="s">
        <v>86</v>
      </c>
      <c r="J124">
        <v>3</v>
      </c>
      <c r="K124" t="s">
        <v>87</v>
      </c>
      <c r="L124">
        <v>12</v>
      </c>
      <c r="M124" t="s">
        <v>232</v>
      </c>
      <c r="N124" t="s">
        <v>89</v>
      </c>
      <c r="O124" t="s">
        <v>90</v>
      </c>
      <c r="P124">
        <v>2000</v>
      </c>
      <c r="Q124" t="s">
        <v>121</v>
      </c>
      <c r="S124">
        <v>2721</v>
      </c>
      <c r="T124" t="s">
        <v>170</v>
      </c>
      <c r="U124" s="8">
        <v>0</v>
      </c>
      <c r="V124" t="s">
        <v>46</v>
      </c>
      <c r="W124" s="18">
        <v>2500000</v>
      </c>
      <c r="X124" s="13" t="s">
        <v>668</v>
      </c>
    </row>
    <row r="125" spans="1:24" x14ac:dyDescent="0.25">
      <c r="A125" t="str">
        <f t="shared" si="1"/>
        <v>1.1-00-2402_24115010_2427210</v>
      </c>
      <c r="B125" t="s">
        <v>148</v>
      </c>
      <c r="C125" t="s">
        <v>149</v>
      </c>
      <c r="D125" t="s">
        <v>34</v>
      </c>
      <c r="E125" t="s">
        <v>35</v>
      </c>
      <c r="F125" t="s">
        <v>347</v>
      </c>
      <c r="G125" t="s">
        <v>348</v>
      </c>
      <c r="H125" t="s">
        <v>85</v>
      </c>
      <c r="I125" t="s">
        <v>86</v>
      </c>
      <c r="J125">
        <v>1</v>
      </c>
      <c r="K125" t="s">
        <v>190</v>
      </c>
      <c r="L125">
        <v>15</v>
      </c>
      <c r="M125" t="s">
        <v>349</v>
      </c>
      <c r="N125" t="s">
        <v>199</v>
      </c>
      <c r="O125" s="17" t="s">
        <v>599</v>
      </c>
      <c r="P125" s="17">
        <v>2000</v>
      </c>
      <c r="Q125" s="17" t="s">
        <v>600</v>
      </c>
      <c r="R125" s="17"/>
      <c r="S125" s="14">
        <v>2721</v>
      </c>
      <c r="T125" s="14" t="s">
        <v>170</v>
      </c>
      <c r="U125" s="8">
        <v>0</v>
      </c>
      <c r="V125" t="s">
        <v>46</v>
      </c>
      <c r="W125" s="16">
        <v>300000</v>
      </c>
      <c r="X125" s="16" t="s">
        <v>669</v>
      </c>
    </row>
    <row r="126" spans="1:24" x14ac:dyDescent="0.25">
      <c r="A126" t="str">
        <f t="shared" si="1"/>
        <v>1.1-00-2402_24116010_2427210</v>
      </c>
      <c r="B126" t="s">
        <v>148</v>
      </c>
      <c r="C126" t="s">
        <v>149</v>
      </c>
      <c r="D126" t="s">
        <v>188</v>
      </c>
      <c r="E126" t="s">
        <v>189</v>
      </c>
      <c r="F126" t="s">
        <v>152</v>
      </c>
      <c r="G126" t="s">
        <v>153</v>
      </c>
      <c r="H126" t="s">
        <v>85</v>
      </c>
      <c r="I126" t="s">
        <v>86</v>
      </c>
      <c r="J126">
        <v>1</v>
      </c>
      <c r="K126" t="s">
        <v>190</v>
      </c>
      <c r="L126">
        <v>16</v>
      </c>
      <c r="M126" t="s">
        <v>198</v>
      </c>
      <c r="N126" t="s">
        <v>199</v>
      </c>
      <c r="O126" s="17" t="s">
        <v>599</v>
      </c>
      <c r="P126">
        <v>2000</v>
      </c>
      <c r="Q126" t="s">
        <v>121</v>
      </c>
      <c r="S126">
        <v>2721</v>
      </c>
      <c r="T126" t="s">
        <v>170</v>
      </c>
      <c r="U126" s="8">
        <v>0</v>
      </c>
      <c r="V126" t="s">
        <v>46</v>
      </c>
      <c r="W126" s="18">
        <v>50000</v>
      </c>
      <c r="X126" s="13" t="s">
        <v>670</v>
      </c>
    </row>
    <row r="127" spans="1:24" x14ac:dyDescent="0.25">
      <c r="A127" t="str">
        <f t="shared" si="1"/>
        <v>1.1-00-2403_24117011_2427210</v>
      </c>
      <c r="B127" t="s">
        <v>148</v>
      </c>
      <c r="C127" t="s">
        <v>149</v>
      </c>
      <c r="D127" t="s">
        <v>305</v>
      </c>
      <c r="E127" t="s">
        <v>306</v>
      </c>
      <c r="F127" t="s">
        <v>307</v>
      </c>
      <c r="G127" t="s">
        <v>308</v>
      </c>
      <c r="H127" t="s">
        <v>309</v>
      </c>
      <c r="I127" t="s">
        <v>310</v>
      </c>
      <c r="J127">
        <v>1</v>
      </c>
      <c r="K127" t="s">
        <v>190</v>
      </c>
      <c r="L127">
        <v>17</v>
      </c>
      <c r="M127" t="s">
        <v>311</v>
      </c>
      <c r="N127" t="s">
        <v>312</v>
      </c>
      <c r="O127" t="s">
        <v>313</v>
      </c>
      <c r="P127">
        <v>2000</v>
      </c>
      <c r="Q127" t="s">
        <v>121</v>
      </c>
      <c r="S127">
        <v>2721</v>
      </c>
      <c r="T127" t="s">
        <v>170</v>
      </c>
      <c r="U127" s="8">
        <v>0</v>
      </c>
      <c r="V127" t="s">
        <v>46</v>
      </c>
      <c r="W127" s="18">
        <v>50000</v>
      </c>
      <c r="X127" s="13" t="s">
        <v>671</v>
      </c>
    </row>
    <row r="128" spans="1:24" x14ac:dyDescent="0.25">
      <c r="A128" t="str">
        <f t="shared" si="1"/>
        <v>1.1-00-2405_24621015_2427210</v>
      </c>
      <c r="B128" t="s">
        <v>148</v>
      </c>
      <c r="C128" t="s">
        <v>149</v>
      </c>
      <c r="D128" t="s">
        <v>34</v>
      </c>
      <c r="E128" t="s">
        <v>35</v>
      </c>
      <c r="F128" t="s">
        <v>51</v>
      </c>
      <c r="G128" t="s">
        <v>52</v>
      </c>
      <c r="H128" t="s">
        <v>53</v>
      </c>
      <c r="I128" t="s">
        <v>54</v>
      </c>
      <c r="J128">
        <v>6</v>
      </c>
      <c r="K128" t="s">
        <v>40</v>
      </c>
      <c r="L128">
        <v>21</v>
      </c>
      <c r="M128" t="s">
        <v>55</v>
      </c>
      <c r="N128" t="s">
        <v>56</v>
      </c>
      <c r="O128" t="s">
        <v>57</v>
      </c>
      <c r="P128">
        <v>2000</v>
      </c>
      <c r="Q128" t="s">
        <v>121</v>
      </c>
      <c r="S128">
        <v>2721</v>
      </c>
      <c r="T128" t="s">
        <v>170</v>
      </c>
      <c r="U128" s="8">
        <v>0</v>
      </c>
      <c r="V128" t="s">
        <v>46</v>
      </c>
      <c r="W128" s="18">
        <v>195000</v>
      </c>
      <c r="X128" s="13" t="s">
        <v>604</v>
      </c>
    </row>
    <row r="129" spans="1:24" x14ac:dyDescent="0.25">
      <c r="A129" t="str">
        <f t="shared" si="1"/>
        <v>1.1-00-2407_24333019_2427210</v>
      </c>
      <c r="B129" t="s">
        <v>148</v>
      </c>
      <c r="C129" t="s">
        <v>149</v>
      </c>
      <c r="D129" t="s">
        <v>34</v>
      </c>
      <c r="E129" t="s">
        <v>35</v>
      </c>
      <c r="F129" t="s">
        <v>51</v>
      </c>
      <c r="G129" t="s">
        <v>52</v>
      </c>
      <c r="H129" t="s">
        <v>103</v>
      </c>
      <c r="I129" t="s">
        <v>104</v>
      </c>
      <c r="J129">
        <v>3</v>
      </c>
      <c r="K129" t="s">
        <v>87</v>
      </c>
      <c r="L129">
        <v>33</v>
      </c>
      <c r="M129" t="s">
        <v>394</v>
      </c>
      <c r="N129" t="s">
        <v>395</v>
      </c>
      <c r="O129" t="s">
        <v>396</v>
      </c>
      <c r="P129">
        <v>2000</v>
      </c>
      <c r="Q129" t="s">
        <v>121</v>
      </c>
      <c r="S129">
        <v>2721</v>
      </c>
      <c r="T129" t="s">
        <v>170</v>
      </c>
      <c r="U129" s="8">
        <v>0</v>
      </c>
      <c r="V129" t="s">
        <v>46</v>
      </c>
      <c r="W129" s="18">
        <v>366490.4</v>
      </c>
      <c r="X129" s="13" t="s">
        <v>672</v>
      </c>
    </row>
    <row r="130" spans="1:24" x14ac:dyDescent="0.25">
      <c r="A130" t="str">
        <f t="shared" si="1"/>
        <v>1.1-00-2407_24334020_2427210</v>
      </c>
      <c r="B130" t="s">
        <v>148</v>
      </c>
      <c r="C130" t="s">
        <v>149</v>
      </c>
      <c r="D130" t="s">
        <v>136</v>
      </c>
      <c r="E130" t="s">
        <v>137</v>
      </c>
      <c r="F130" t="s">
        <v>51</v>
      </c>
      <c r="G130" t="s">
        <v>52</v>
      </c>
      <c r="H130" t="s">
        <v>103</v>
      </c>
      <c r="I130" t="s">
        <v>104</v>
      </c>
      <c r="J130">
        <v>3</v>
      </c>
      <c r="K130" t="s">
        <v>87</v>
      </c>
      <c r="L130">
        <v>34</v>
      </c>
      <c r="M130" t="s">
        <v>138</v>
      </c>
      <c r="N130" t="s">
        <v>139</v>
      </c>
      <c r="O130" t="s">
        <v>140</v>
      </c>
      <c r="P130">
        <v>2000</v>
      </c>
      <c r="Q130" t="s">
        <v>121</v>
      </c>
      <c r="S130">
        <v>2721</v>
      </c>
      <c r="T130" t="s">
        <v>170</v>
      </c>
      <c r="U130" s="8">
        <v>0</v>
      </c>
      <c r="V130" t="s">
        <v>46</v>
      </c>
      <c r="W130" s="18">
        <v>96000</v>
      </c>
      <c r="X130" s="13" t="s">
        <v>616</v>
      </c>
    </row>
    <row r="131" spans="1:24" x14ac:dyDescent="0.25">
      <c r="A131" t="str">
        <f t="shared" ref="A131:A194" si="2">CONCATENATE(B131,H131,J131,L131,N131,S131,U131)</f>
        <v>1.1-00-2407_24335021_2427210</v>
      </c>
      <c r="B131" t="s">
        <v>148</v>
      </c>
      <c r="C131" t="s">
        <v>149</v>
      </c>
      <c r="D131" t="s">
        <v>101</v>
      </c>
      <c r="E131" t="s">
        <v>102</v>
      </c>
      <c r="F131" t="s">
        <v>51</v>
      </c>
      <c r="G131" t="s">
        <v>52</v>
      </c>
      <c r="H131" t="s">
        <v>103</v>
      </c>
      <c r="I131" t="s">
        <v>104</v>
      </c>
      <c r="J131">
        <v>3</v>
      </c>
      <c r="K131" t="s">
        <v>87</v>
      </c>
      <c r="L131">
        <v>35</v>
      </c>
      <c r="M131" t="s">
        <v>105</v>
      </c>
      <c r="N131" t="s">
        <v>106</v>
      </c>
      <c r="O131" t="s">
        <v>107</v>
      </c>
      <c r="P131">
        <v>2000</v>
      </c>
      <c r="Q131" t="s">
        <v>121</v>
      </c>
      <c r="S131">
        <v>2721</v>
      </c>
      <c r="T131" t="s">
        <v>170</v>
      </c>
      <c r="U131" s="8">
        <v>0</v>
      </c>
      <c r="V131" t="s">
        <v>46</v>
      </c>
      <c r="W131" s="18">
        <v>180000</v>
      </c>
      <c r="X131" s="13" t="s">
        <v>616</v>
      </c>
    </row>
    <row r="132" spans="1:24" x14ac:dyDescent="0.25">
      <c r="A132" t="str">
        <f t="shared" si="2"/>
        <v>1.1-00-2407_24236022_2427210</v>
      </c>
      <c r="B132" t="s">
        <v>148</v>
      </c>
      <c r="C132" t="s">
        <v>149</v>
      </c>
      <c r="D132" t="s">
        <v>188</v>
      </c>
      <c r="E132" t="s">
        <v>189</v>
      </c>
      <c r="F132" t="s">
        <v>51</v>
      </c>
      <c r="G132" t="s">
        <v>52</v>
      </c>
      <c r="H132" t="s">
        <v>103</v>
      </c>
      <c r="I132" t="s">
        <v>104</v>
      </c>
      <c r="J132">
        <v>2</v>
      </c>
      <c r="K132" t="s">
        <v>206</v>
      </c>
      <c r="L132">
        <v>36</v>
      </c>
      <c r="M132" t="s">
        <v>207</v>
      </c>
      <c r="N132" t="s">
        <v>208</v>
      </c>
      <c r="O132" t="s">
        <v>209</v>
      </c>
      <c r="P132">
        <v>2000</v>
      </c>
      <c r="Q132" t="s">
        <v>121</v>
      </c>
      <c r="S132">
        <v>2721</v>
      </c>
      <c r="T132" t="s">
        <v>170</v>
      </c>
      <c r="U132" s="8">
        <v>0</v>
      </c>
      <c r="V132" t="s">
        <v>46</v>
      </c>
      <c r="W132" s="18">
        <v>480000</v>
      </c>
      <c r="X132" s="13" t="s">
        <v>673</v>
      </c>
    </row>
    <row r="133" spans="1:24" x14ac:dyDescent="0.25">
      <c r="A133" t="str">
        <f t="shared" si="2"/>
        <v>1.1-00-2407_24337023_2427210</v>
      </c>
      <c r="B133" t="s">
        <v>148</v>
      </c>
      <c r="C133" t="s">
        <v>149</v>
      </c>
      <c r="D133" t="s">
        <v>34</v>
      </c>
      <c r="E133" t="s">
        <v>35</v>
      </c>
      <c r="F133" t="s">
        <v>126</v>
      </c>
      <c r="G133" t="s">
        <v>127</v>
      </c>
      <c r="H133" t="s">
        <v>103</v>
      </c>
      <c r="I133" t="s">
        <v>104</v>
      </c>
      <c r="J133">
        <v>3</v>
      </c>
      <c r="K133" t="s">
        <v>87</v>
      </c>
      <c r="L133">
        <v>37</v>
      </c>
      <c r="M133" t="s">
        <v>128</v>
      </c>
      <c r="N133" t="s">
        <v>129</v>
      </c>
      <c r="O133" t="s">
        <v>130</v>
      </c>
      <c r="P133">
        <v>2000</v>
      </c>
      <c r="Q133" t="s">
        <v>121</v>
      </c>
      <c r="S133">
        <v>2721</v>
      </c>
      <c r="T133" t="s">
        <v>170</v>
      </c>
      <c r="U133" s="8">
        <v>0</v>
      </c>
      <c r="V133" t="s">
        <v>46</v>
      </c>
      <c r="W133" s="18">
        <v>75000</v>
      </c>
      <c r="X133" s="13" t="s">
        <v>674</v>
      </c>
    </row>
    <row r="134" spans="1:24" x14ac:dyDescent="0.25">
      <c r="A134" t="str">
        <f t="shared" si="2"/>
        <v>1.1-00-2407_24339024_2427210</v>
      </c>
      <c r="B134" t="s">
        <v>148</v>
      </c>
      <c r="C134" t="s">
        <v>149</v>
      </c>
      <c r="D134" t="s">
        <v>254</v>
      </c>
      <c r="E134" t="s">
        <v>255</v>
      </c>
      <c r="F134" t="s">
        <v>51</v>
      </c>
      <c r="G134" t="s">
        <v>52</v>
      </c>
      <c r="H134" t="s">
        <v>103</v>
      </c>
      <c r="I134" t="s">
        <v>104</v>
      </c>
      <c r="J134">
        <v>3</v>
      </c>
      <c r="K134" t="s">
        <v>87</v>
      </c>
      <c r="L134">
        <v>39</v>
      </c>
      <c r="M134" t="s">
        <v>256</v>
      </c>
      <c r="N134" t="s">
        <v>257</v>
      </c>
      <c r="O134" t="s">
        <v>258</v>
      </c>
      <c r="P134">
        <v>2000</v>
      </c>
      <c r="Q134" t="s">
        <v>121</v>
      </c>
      <c r="S134">
        <v>2721</v>
      </c>
      <c r="T134" t="s">
        <v>170</v>
      </c>
      <c r="U134" s="8">
        <v>0</v>
      </c>
      <c r="V134" t="s">
        <v>46</v>
      </c>
      <c r="W134" s="18">
        <v>442200</v>
      </c>
      <c r="X134" s="13" t="s">
        <v>675</v>
      </c>
    </row>
    <row r="135" spans="1:24" x14ac:dyDescent="0.25">
      <c r="A135" t="str">
        <f t="shared" si="2"/>
        <v>1.1-00-2409_24842026_2427210</v>
      </c>
      <c r="B135" t="s">
        <v>148</v>
      </c>
      <c r="C135" t="s">
        <v>149</v>
      </c>
      <c r="D135" t="s">
        <v>150</v>
      </c>
      <c r="E135" t="s">
        <v>151</v>
      </c>
      <c r="F135" t="s">
        <v>51</v>
      </c>
      <c r="G135" t="s">
        <v>52</v>
      </c>
      <c r="H135" t="s">
        <v>154</v>
      </c>
      <c r="I135" t="s">
        <v>155</v>
      </c>
      <c r="J135">
        <v>8</v>
      </c>
      <c r="K135" t="s">
        <v>156</v>
      </c>
      <c r="L135">
        <v>42</v>
      </c>
      <c r="M135" t="s">
        <v>162</v>
      </c>
      <c r="N135" t="s">
        <v>163</v>
      </c>
      <c r="O135" t="s">
        <v>164</v>
      </c>
      <c r="P135">
        <v>2000</v>
      </c>
      <c r="Q135" t="s">
        <v>121</v>
      </c>
      <c r="S135">
        <v>2721</v>
      </c>
      <c r="T135" t="s">
        <v>170</v>
      </c>
      <c r="U135" s="8">
        <v>0</v>
      </c>
      <c r="V135" t="s">
        <v>46</v>
      </c>
      <c r="W135" s="18">
        <v>200000</v>
      </c>
      <c r="X135" s="13" t="s">
        <v>604</v>
      </c>
    </row>
    <row r="136" spans="1:24" x14ac:dyDescent="0.25">
      <c r="A136" t="str">
        <f t="shared" si="2"/>
        <v>1.1-00-2409_24343027_2427210</v>
      </c>
      <c r="B136" t="s">
        <v>148</v>
      </c>
      <c r="C136" t="s">
        <v>149</v>
      </c>
      <c r="D136" t="s">
        <v>34</v>
      </c>
      <c r="E136" t="s">
        <v>35</v>
      </c>
      <c r="F136" t="s">
        <v>51</v>
      </c>
      <c r="G136" t="s">
        <v>52</v>
      </c>
      <c r="H136" t="s">
        <v>154</v>
      </c>
      <c r="I136" t="s">
        <v>155</v>
      </c>
      <c r="J136">
        <v>3</v>
      </c>
      <c r="K136" t="s">
        <v>87</v>
      </c>
      <c r="L136">
        <v>43</v>
      </c>
      <c r="M136" t="s">
        <v>398</v>
      </c>
      <c r="N136" t="s">
        <v>399</v>
      </c>
      <c r="O136" t="s">
        <v>400</v>
      </c>
      <c r="P136">
        <v>2000</v>
      </c>
      <c r="Q136" t="s">
        <v>121</v>
      </c>
      <c r="S136">
        <v>2721</v>
      </c>
      <c r="T136" t="s">
        <v>170</v>
      </c>
      <c r="U136" s="8">
        <v>0</v>
      </c>
      <c r="V136" t="s">
        <v>46</v>
      </c>
      <c r="W136" s="18">
        <v>50000</v>
      </c>
      <c r="X136" s="13" t="s">
        <v>676</v>
      </c>
    </row>
    <row r="137" spans="1:24" x14ac:dyDescent="0.25">
      <c r="A137" t="str">
        <f t="shared" si="2"/>
        <v>1.1-00-2411_24649031_2427210</v>
      </c>
      <c r="B137" t="s">
        <v>148</v>
      </c>
      <c r="C137" t="s">
        <v>149</v>
      </c>
      <c r="D137" t="s">
        <v>92</v>
      </c>
      <c r="E137" t="s">
        <v>93</v>
      </c>
      <c r="F137" t="s">
        <v>51</v>
      </c>
      <c r="G137" t="s">
        <v>52</v>
      </c>
      <c r="H137" t="s">
        <v>94</v>
      </c>
      <c r="I137" t="s">
        <v>95</v>
      </c>
      <c r="J137">
        <v>6</v>
      </c>
      <c r="K137" t="s">
        <v>40</v>
      </c>
      <c r="L137">
        <v>49</v>
      </c>
      <c r="M137" t="s">
        <v>236</v>
      </c>
      <c r="N137" t="s">
        <v>97</v>
      </c>
      <c r="O137" t="s">
        <v>98</v>
      </c>
      <c r="P137">
        <v>2000</v>
      </c>
      <c r="Q137" t="s">
        <v>121</v>
      </c>
      <c r="S137">
        <v>2721</v>
      </c>
      <c r="T137" t="s">
        <v>170</v>
      </c>
      <c r="U137" s="8">
        <v>0</v>
      </c>
      <c r="V137" t="s">
        <v>46</v>
      </c>
      <c r="W137" s="18">
        <v>6780</v>
      </c>
      <c r="X137" s="13" t="s">
        <v>677</v>
      </c>
    </row>
    <row r="138" spans="1:24" x14ac:dyDescent="0.25">
      <c r="A138" t="str">
        <f t="shared" si="2"/>
        <v>1.1-00-2408_24741025_2428210</v>
      </c>
      <c r="B138" t="s">
        <v>148</v>
      </c>
      <c r="C138" t="s">
        <v>149</v>
      </c>
      <c r="D138" t="s">
        <v>109</v>
      </c>
      <c r="E138" t="s">
        <v>110</v>
      </c>
      <c r="F138" t="s">
        <v>111</v>
      </c>
      <c r="G138" t="s">
        <v>112</v>
      </c>
      <c r="H138" t="s">
        <v>113</v>
      </c>
      <c r="I138" t="s">
        <v>114</v>
      </c>
      <c r="J138">
        <v>7</v>
      </c>
      <c r="K138" t="s">
        <v>115</v>
      </c>
      <c r="L138">
        <v>41</v>
      </c>
      <c r="M138" t="s">
        <v>120</v>
      </c>
      <c r="N138" t="s">
        <v>117</v>
      </c>
      <c r="O138" t="s">
        <v>118</v>
      </c>
      <c r="P138">
        <v>2000</v>
      </c>
      <c r="Q138" t="s">
        <v>121</v>
      </c>
      <c r="S138">
        <v>2821</v>
      </c>
      <c r="T138" t="s">
        <v>301</v>
      </c>
      <c r="U138" s="8">
        <v>0</v>
      </c>
      <c r="V138" t="s">
        <v>46</v>
      </c>
      <c r="W138" s="18">
        <v>900000</v>
      </c>
      <c r="X138" s="13" t="s">
        <v>604</v>
      </c>
    </row>
    <row r="139" spans="1:24" x14ac:dyDescent="0.25">
      <c r="A139" t="str">
        <f t="shared" si="2"/>
        <v>2.5-02-2408_24741025_2428310</v>
      </c>
      <c r="B139" t="s">
        <v>81</v>
      </c>
      <c r="C139" t="s">
        <v>82</v>
      </c>
      <c r="D139" t="s">
        <v>109</v>
      </c>
      <c r="E139" t="s">
        <v>110</v>
      </c>
      <c r="F139" t="s">
        <v>111</v>
      </c>
      <c r="G139" t="s">
        <v>112</v>
      </c>
      <c r="H139" t="s">
        <v>113</v>
      </c>
      <c r="I139" t="s">
        <v>114</v>
      </c>
      <c r="J139">
        <v>7</v>
      </c>
      <c r="K139" t="s">
        <v>115</v>
      </c>
      <c r="L139">
        <v>41</v>
      </c>
      <c r="M139" t="s">
        <v>120</v>
      </c>
      <c r="N139" t="s">
        <v>117</v>
      </c>
      <c r="O139" t="s">
        <v>118</v>
      </c>
      <c r="P139">
        <v>2000</v>
      </c>
      <c r="Q139" t="s">
        <v>121</v>
      </c>
      <c r="S139">
        <v>2831</v>
      </c>
      <c r="T139" t="s">
        <v>122</v>
      </c>
      <c r="U139" s="8">
        <v>0</v>
      </c>
      <c r="V139" t="s">
        <v>46</v>
      </c>
      <c r="W139" s="18">
        <v>3100000</v>
      </c>
      <c r="X139" s="13" t="s">
        <v>604</v>
      </c>
    </row>
    <row r="140" spans="1:24" x14ac:dyDescent="0.25">
      <c r="A140" t="str">
        <f t="shared" si="2"/>
        <v>1.1-00-2408_24741025_2428310</v>
      </c>
      <c r="B140" t="s">
        <v>148</v>
      </c>
      <c r="C140" t="s">
        <v>149</v>
      </c>
      <c r="D140" t="s">
        <v>109</v>
      </c>
      <c r="E140" t="s">
        <v>110</v>
      </c>
      <c r="F140" t="s">
        <v>111</v>
      </c>
      <c r="G140" t="s">
        <v>112</v>
      </c>
      <c r="H140" t="s">
        <v>113</v>
      </c>
      <c r="I140" t="s">
        <v>114</v>
      </c>
      <c r="J140">
        <v>7</v>
      </c>
      <c r="K140" t="s">
        <v>115</v>
      </c>
      <c r="L140">
        <v>41</v>
      </c>
      <c r="M140" t="s">
        <v>120</v>
      </c>
      <c r="N140" t="s">
        <v>117</v>
      </c>
      <c r="O140" t="s">
        <v>118</v>
      </c>
      <c r="P140">
        <v>2000</v>
      </c>
      <c r="Q140" t="s">
        <v>121</v>
      </c>
      <c r="S140">
        <v>2831</v>
      </c>
      <c r="T140" t="s">
        <v>122</v>
      </c>
      <c r="U140" s="8">
        <v>0</v>
      </c>
      <c r="V140" t="s">
        <v>46</v>
      </c>
      <c r="W140" s="18">
        <v>264514.8</v>
      </c>
      <c r="X140" s="13" t="s">
        <v>604</v>
      </c>
    </row>
    <row r="141" spans="1:24" x14ac:dyDescent="0.25">
      <c r="A141" t="str">
        <f t="shared" si="2"/>
        <v>1.1-00-2402_24312009_2429110</v>
      </c>
      <c r="B141" t="s">
        <v>148</v>
      </c>
      <c r="C141" t="s">
        <v>149</v>
      </c>
      <c r="D141" t="s">
        <v>83</v>
      </c>
      <c r="E141" t="s">
        <v>84</v>
      </c>
      <c r="F141" t="s">
        <v>51</v>
      </c>
      <c r="G141" t="s">
        <v>52</v>
      </c>
      <c r="H141" t="s">
        <v>85</v>
      </c>
      <c r="I141" t="s">
        <v>86</v>
      </c>
      <c r="J141">
        <v>3</v>
      </c>
      <c r="K141" t="s">
        <v>87</v>
      </c>
      <c r="L141">
        <v>12</v>
      </c>
      <c r="M141" t="s">
        <v>232</v>
      </c>
      <c r="N141" t="s">
        <v>89</v>
      </c>
      <c r="O141" t="s">
        <v>90</v>
      </c>
      <c r="P141">
        <v>2000</v>
      </c>
      <c r="Q141" t="s">
        <v>121</v>
      </c>
      <c r="S141">
        <v>2911</v>
      </c>
      <c r="T141" t="s">
        <v>171</v>
      </c>
      <c r="U141" s="8">
        <v>0</v>
      </c>
      <c r="V141" t="s">
        <v>46</v>
      </c>
      <c r="W141" s="18">
        <v>100000</v>
      </c>
      <c r="X141" s="13" t="s">
        <v>678</v>
      </c>
    </row>
    <row r="142" spans="1:24" x14ac:dyDescent="0.25">
      <c r="A142" t="str">
        <f t="shared" si="2"/>
        <v>1.1-00-2402_24116010_2429110</v>
      </c>
      <c r="B142" t="s">
        <v>148</v>
      </c>
      <c r="C142" t="s">
        <v>149</v>
      </c>
      <c r="D142" t="s">
        <v>188</v>
      </c>
      <c r="E142" t="s">
        <v>189</v>
      </c>
      <c r="F142" t="s">
        <v>152</v>
      </c>
      <c r="G142" t="s">
        <v>153</v>
      </c>
      <c r="H142" t="s">
        <v>85</v>
      </c>
      <c r="I142" t="s">
        <v>86</v>
      </c>
      <c r="J142">
        <v>1</v>
      </c>
      <c r="K142" t="s">
        <v>190</v>
      </c>
      <c r="L142">
        <v>16</v>
      </c>
      <c r="M142" t="s">
        <v>198</v>
      </c>
      <c r="N142" t="s">
        <v>199</v>
      </c>
      <c r="O142" s="17" t="s">
        <v>599</v>
      </c>
      <c r="P142">
        <v>2000</v>
      </c>
      <c r="Q142" t="s">
        <v>121</v>
      </c>
      <c r="S142">
        <v>2911</v>
      </c>
      <c r="T142" t="s">
        <v>171</v>
      </c>
      <c r="U142" s="8">
        <v>0</v>
      </c>
      <c r="V142" t="s">
        <v>46</v>
      </c>
      <c r="W142" s="18">
        <v>70000</v>
      </c>
      <c r="X142" s="13" t="s">
        <v>679</v>
      </c>
    </row>
    <row r="143" spans="1:24" x14ac:dyDescent="0.25">
      <c r="A143" t="str">
        <f t="shared" si="2"/>
        <v>1.1-00-2404_24618012_2429110</v>
      </c>
      <c r="B143" t="s">
        <v>148</v>
      </c>
      <c r="C143" t="s">
        <v>149</v>
      </c>
      <c r="D143" t="s">
        <v>34</v>
      </c>
      <c r="E143" t="s">
        <v>35</v>
      </c>
      <c r="F143" t="s">
        <v>36</v>
      </c>
      <c r="G143" t="s">
        <v>37</v>
      </c>
      <c r="H143" t="s">
        <v>38</v>
      </c>
      <c r="I143" t="s">
        <v>39</v>
      </c>
      <c r="J143">
        <v>6</v>
      </c>
      <c r="K143" t="s">
        <v>40</v>
      </c>
      <c r="L143">
        <v>18</v>
      </c>
      <c r="M143" t="s">
        <v>319</v>
      </c>
      <c r="N143" t="s">
        <v>320</v>
      </c>
      <c r="O143" t="s">
        <v>321</v>
      </c>
      <c r="P143">
        <v>2000</v>
      </c>
      <c r="Q143" t="s">
        <v>121</v>
      </c>
      <c r="S143">
        <v>2911</v>
      </c>
      <c r="T143" t="s">
        <v>171</v>
      </c>
      <c r="U143" s="8">
        <v>0</v>
      </c>
      <c r="V143" t="s">
        <v>46</v>
      </c>
      <c r="W143" s="18">
        <v>350</v>
      </c>
      <c r="X143" s="13" t="s">
        <v>604</v>
      </c>
    </row>
    <row r="144" spans="1:24" x14ac:dyDescent="0.25">
      <c r="A144" t="str">
        <f t="shared" si="2"/>
        <v>1.1-00-2405_24621015_2429110</v>
      </c>
      <c r="B144" t="s">
        <v>148</v>
      </c>
      <c r="C144" t="s">
        <v>149</v>
      </c>
      <c r="D144" t="s">
        <v>34</v>
      </c>
      <c r="E144" t="s">
        <v>35</v>
      </c>
      <c r="F144" t="s">
        <v>51</v>
      </c>
      <c r="G144" t="s">
        <v>52</v>
      </c>
      <c r="H144" t="s">
        <v>53</v>
      </c>
      <c r="I144" t="s">
        <v>54</v>
      </c>
      <c r="J144">
        <v>6</v>
      </c>
      <c r="K144" t="s">
        <v>40</v>
      </c>
      <c r="L144">
        <v>21</v>
      </c>
      <c r="M144" t="s">
        <v>55</v>
      </c>
      <c r="N144" t="s">
        <v>56</v>
      </c>
      <c r="O144" t="s">
        <v>57</v>
      </c>
      <c r="P144">
        <v>2000</v>
      </c>
      <c r="Q144" t="s">
        <v>121</v>
      </c>
      <c r="S144">
        <v>2911</v>
      </c>
      <c r="T144" t="s">
        <v>171</v>
      </c>
      <c r="U144" s="8">
        <v>0</v>
      </c>
      <c r="V144" t="s">
        <v>46</v>
      </c>
      <c r="W144" s="18">
        <v>147560.85999999999</v>
      </c>
      <c r="X144" s="13" t="s">
        <v>604</v>
      </c>
    </row>
    <row r="145" spans="1:24" x14ac:dyDescent="0.25">
      <c r="A145" t="str">
        <f t="shared" si="2"/>
        <v>1.1-00-2406_24529017_2429110</v>
      </c>
      <c r="B145" t="s">
        <v>148</v>
      </c>
      <c r="C145" t="s">
        <v>149</v>
      </c>
      <c r="D145" t="s">
        <v>428</v>
      </c>
      <c r="E145" t="s">
        <v>429</v>
      </c>
      <c r="F145" t="s">
        <v>347</v>
      </c>
      <c r="G145" t="s">
        <v>348</v>
      </c>
      <c r="H145" t="s">
        <v>274</v>
      </c>
      <c r="I145" t="s">
        <v>275</v>
      </c>
      <c r="J145">
        <v>5</v>
      </c>
      <c r="K145" t="s">
        <v>276</v>
      </c>
      <c r="L145">
        <v>29</v>
      </c>
      <c r="M145" t="s">
        <v>430</v>
      </c>
      <c r="N145" t="s">
        <v>431</v>
      </c>
      <c r="O145" t="s">
        <v>432</v>
      </c>
      <c r="P145">
        <v>2000</v>
      </c>
      <c r="Q145" t="s">
        <v>121</v>
      </c>
      <c r="S145">
        <v>2911</v>
      </c>
      <c r="T145" t="s">
        <v>171</v>
      </c>
      <c r="U145" s="8">
        <v>0</v>
      </c>
      <c r="V145" t="s">
        <v>46</v>
      </c>
      <c r="W145" s="18">
        <v>3500</v>
      </c>
      <c r="X145" s="13" t="s">
        <v>604</v>
      </c>
    </row>
    <row r="146" spans="1:24" x14ac:dyDescent="0.25">
      <c r="A146" t="str">
        <f t="shared" si="2"/>
        <v>1.1-00-2407_24333019_2429110</v>
      </c>
      <c r="B146" t="s">
        <v>148</v>
      </c>
      <c r="C146" t="s">
        <v>149</v>
      </c>
      <c r="D146" t="s">
        <v>34</v>
      </c>
      <c r="E146" t="s">
        <v>35</v>
      </c>
      <c r="F146" t="s">
        <v>51</v>
      </c>
      <c r="G146" t="s">
        <v>52</v>
      </c>
      <c r="H146" t="s">
        <v>103</v>
      </c>
      <c r="I146" t="s">
        <v>104</v>
      </c>
      <c r="J146">
        <v>3</v>
      </c>
      <c r="K146" t="s">
        <v>87</v>
      </c>
      <c r="L146">
        <v>33</v>
      </c>
      <c r="M146" t="s">
        <v>394</v>
      </c>
      <c r="N146" t="s">
        <v>395</v>
      </c>
      <c r="O146" t="s">
        <v>396</v>
      </c>
      <c r="P146">
        <v>2000</v>
      </c>
      <c r="Q146" t="s">
        <v>121</v>
      </c>
      <c r="S146">
        <v>2911</v>
      </c>
      <c r="T146" t="s">
        <v>171</v>
      </c>
      <c r="U146" s="8">
        <v>0</v>
      </c>
      <c r="V146" t="s">
        <v>46</v>
      </c>
      <c r="W146" s="18">
        <v>921350</v>
      </c>
      <c r="X146" s="13" t="s">
        <v>680</v>
      </c>
    </row>
    <row r="147" spans="1:24" x14ac:dyDescent="0.25">
      <c r="A147" t="str">
        <f t="shared" si="2"/>
        <v>1.1-00-2407_24334020_2429110</v>
      </c>
      <c r="B147" t="s">
        <v>148</v>
      </c>
      <c r="C147" t="s">
        <v>149</v>
      </c>
      <c r="D147" t="s">
        <v>136</v>
      </c>
      <c r="E147" t="s">
        <v>137</v>
      </c>
      <c r="F147" t="s">
        <v>51</v>
      </c>
      <c r="G147" t="s">
        <v>52</v>
      </c>
      <c r="H147" t="s">
        <v>103</v>
      </c>
      <c r="I147" t="s">
        <v>104</v>
      </c>
      <c r="J147">
        <v>3</v>
      </c>
      <c r="K147" t="s">
        <v>87</v>
      </c>
      <c r="L147">
        <v>34</v>
      </c>
      <c r="M147" t="s">
        <v>138</v>
      </c>
      <c r="N147" t="s">
        <v>139</v>
      </c>
      <c r="O147" t="s">
        <v>140</v>
      </c>
      <c r="P147">
        <v>2000</v>
      </c>
      <c r="Q147" t="s">
        <v>121</v>
      </c>
      <c r="S147">
        <v>2911</v>
      </c>
      <c r="T147" t="s">
        <v>171</v>
      </c>
      <c r="U147" s="8">
        <v>0</v>
      </c>
      <c r="V147" t="s">
        <v>46</v>
      </c>
      <c r="W147" s="18">
        <v>150000</v>
      </c>
      <c r="X147" s="13" t="s">
        <v>616</v>
      </c>
    </row>
    <row r="148" spans="1:24" x14ac:dyDescent="0.25">
      <c r="A148" t="str">
        <f t="shared" si="2"/>
        <v>1.1-00-2407_24236022_2429110</v>
      </c>
      <c r="B148" t="s">
        <v>148</v>
      </c>
      <c r="C148" t="s">
        <v>149</v>
      </c>
      <c r="D148" t="s">
        <v>188</v>
      </c>
      <c r="E148" t="s">
        <v>189</v>
      </c>
      <c r="F148" t="s">
        <v>51</v>
      </c>
      <c r="G148" t="s">
        <v>52</v>
      </c>
      <c r="H148" t="s">
        <v>103</v>
      </c>
      <c r="I148" t="s">
        <v>104</v>
      </c>
      <c r="J148">
        <v>2</v>
      </c>
      <c r="K148" t="s">
        <v>206</v>
      </c>
      <c r="L148">
        <v>36</v>
      </c>
      <c r="M148" t="s">
        <v>207</v>
      </c>
      <c r="N148" t="s">
        <v>208</v>
      </c>
      <c r="O148" t="s">
        <v>209</v>
      </c>
      <c r="P148">
        <v>2000</v>
      </c>
      <c r="Q148" t="s">
        <v>121</v>
      </c>
      <c r="S148">
        <v>2911</v>
      </c>
      <c r="T148" t="s">
        <v>171</v>
      </c>
      <c r="U148" s="8">
        <v>0</v>
      </c>
      <c r="V148" t="s">
        <v>46</v>
      </c>
      <c r="W148" s="18">
        <v>1650000</v>
      </c>
      <c r="X148" s="13" t="s">
        <v>681</v>
      </c>
    </row>
    <row r="149" spans="1:24" x14ac:dyDescent="0.25">
      <c r="A149" t="str">
        <f t="shared" si="2"/>
        <v>1.1-00-2407_24339024_2429110</v>
      </c>
      <c r="B149" t="s">
        <v>148</v>
      </c>
      <c r="C149" t="s">
        <v>149</v>
      </c>
      <c r="D149" t="s">
        <v>254</v>
      </c>
      <c r="E149" t="s">
        <v>255</v>
      </c>
      <c r="F149" t="s">
        <v>51</v>
      </c>
      <c r="G149" t="s">
        <v>52</v>
      </c>
      <c r="H149" t="s">
        <v>103</v>
      </c>
      <c r="I149" t="s">
        <v>104</v>
      </c>
      <c r="J149">
        <v>3</v>
      </c>
      <c r="K149" t="s">
        <v>87</v>
      </c>
      <c r="L149">
        <v>39</v>
      </c>
      <c r="M149" t="s">
        <v>256</v>
      </c>
      <c r="N149" t="s">
        <v>257</v>
      </c>
      <c r="O149" t="s">
        <v>258</v>
      </c>
      <c r="P149">
        <v>2000</v>
      </c>
      <c r="Q149" t="s">
        <v>121</v>
      </c>
      <c r="S149">
        <v>2911</v>
      </c>
      <c r="T149" t="s">
        <v>171</v>
      </c>
      <c r="U149" s="8">
        <v>0</v>
      </c>
      <c r="V149" t="s">
        <v>46</v>
      </c>
      <c r="W149" s="18">
        <v>300000</v>
      </c>
      <c r="X149" s="13" t="s">
        <v>682</v>
      </c>
    </row>
    <row r="150" spans="1:24" x14ac:dyDescent="0.25">
      <c r="A150" t="str">
        <f t="shared" si="2"/>
        <v>1.1-00-2409_24842026_2429110</v>
      </c>
      <c r="B150" t="s">
        <v>148</v>
      </c>
      <c r="C150" t="s">
        <v>149</v>
      </c>
      <c r="D150" t="s">
        <v>150</v>
      </c>
      <c r="E150" t="s">
        <v>151</v>
      </c>
      <c r="F150" t="s">
        <v>51</v>
      </c>
      <c r="G150" t="s">
        <v>52</v>
      </c>
      <c r="H150" t="s">
        <v>154</v>
      </c>
      <c r="I150" t="s">
        <v>155</v>
      </c>
      <c r="J150">
        <v>8</v>
      </c>
      <c r="K150" t="s">
        <v>156</v>
      </c>
      <c r="L150">
        <v>42</v>
      </c>
      <c r="M150" t="s">
        <v>162</v>
      </c>
      <c r="N150" t="s">
        <v>163</v>
      </c>
      <c r="O150" t="s">
        <v>164</v>
      </c>
      <c r="P150">
        <v>2000</v>
      </c>
      <c r="Q150" t="s">
        <v>121</v>
      </c>
      <c r="S150">
        <v>2911</v>
      </c>
      <c r="T150" t="s">
        <v>171</v>
      </c>
      <c r="U150" s="8">
        <v>0</v>
      </c>
      <c r="V150" t="s">
        <v>46</v>
      </c>
      <c r="W150" s="18">
        <v>150000</v>
      </c>
      <c r="X150" s="13" t="s">
        <v>604</v>
      </c>
    </row>
    <row r="151" spans="1:24" x14ac:dyDescent="0.25">
      <c r="A151" t="str">
        <f t="shared" si="2"/>
        <v>1.1-00-2409_24343027_2429110</v>
      </c>
      <c r="B151" t="s">
        <v>148</v>
      </c>
      <c r="C151" t="s">
        <v>149</v>
      </c>
      <c r="D151" t="s">
        <v>34</v>
      </c>
      <c r="E151" t="s">
        <v>35</v>
      </c>
      <c r="F151" t="s">
        <v>51</v>
      </c>
      <c r="G151" t="s">
        <v>52</v>
      </c>
      <c r="H151" t="s">
        <v>154</v>
      </c>
      <c r="I151" t="s">
        <v>155</v>
      </c>
      <c r="J151">
        <v>3</v>
      </c>
      <c r="K151" t="s">
        <v>87</v>
      </c>
      <c r="L151">
        <v>43</v>
      </c>
      <c r="M151" t="s">
        <v>398</v>
      </c>
      <c r="N151" t="s">
        <v>399</v>
      </c>
      <c r="O151" t="s">
        <v>400</v>
      </c>
      <c r="P151">
        <v>2000</v>
      </c>
      <c r="Q151" t="s">
        <v>121</v>
      </c>
      <c r="S151">
        <v>2911</v>
      </c>
      <c r="T151" t="s">
        <v>171</v>
      </c>
      <c r="U151" s="8">
        <v>0</v>
      </c>
      <c r="V151" t="s">
        <v>46</v>
      </c>
      <c r="W151" s="18">
        <v>70000</v>
      </c>
      <c r="X151" s="13" t="s">
        <v>683</v>
      </c>
    </row>
    <row r="152" spans="1:24" x14ac:dyDescent="0.25">
      <c r="A152" t="str">
        <f t="shared" si="2"/>
        <v>1.1-00-2411_24649031_2429110</v>
      </c>
      <c r="B152" t="s">
        <v>148</v>
      </c>
      <c r="C152" t="s">
        <v>149</v>
      </c>
      <c r="D152" t="s">
        <v>92</v>
      </c>
      <c r="E152" t="s">
        <v>93</v>
      </c>
      <c r="F152" t="s">
        <v>51</v>
      </c>
      <c r="G152" t="s">
        <v>52</v>
      </c>
      <c r="H152" t="s">
        <v>94</v>
      </c>
      <c r="I152" t="s">
        <v>95</v>
      </c>
      <c r="J152">
        <v>6</v>
      </c>
      <c r="K152" t="s">
        <v>40</v>
      </c>
      <c r="L152">
        <v>49</v>
      </c>
      <c r="M152" t="s">
        <v>236</v>
      </c>
      <c r="N152" t="s">
        <v>97</v>
      </c>
      <c r="O152" t="s">
        <v>98</v>
      </c>
      <c r="P152">
        <v>2000</v>
      </c>
      <c r="Q152" t="s">
        <v>121</v>
      </c>
      <c r="S152">
        <v>2911</v>
      </c>
      <c r="T152" t="s">
        <v>171</v>
      </c>
      <c r="U152" s="8">
        <v>0</v>
      </c>
      <c r="V152" t="s">
        <v>46</v>
      </c>
      <c r="W152" s="18">
        <v>44519</v>
      </c>
      <c r="X152" s="13" t="s">
        <v>684</v>
      </c>
    </row>
    <row r="153" spans="1:24" x14ac:dyDescent="0.25">
      <c r="A153" t="str">
        <f t="shared" si="2"/>
        <v>1.1-00-2417_24456037_2429110</v>
      </c>
      <c r="B153" t="s">
        <v>148</v>
      </c>
      <c r="C153" t="s">
        <v>149</v>
      </c>
      <c r="D153" t="s">
        <v>414</v>
      </c>
      <c r="E153" t="s">
        <v>415</v>
      </c>
      <c r="F153" t="s">
        <v>111</v>
      </c>
      <c r="G153" t="s">
        <v>112</v>
      </c>
      <c r="H153" t="s">
        <v>416</v>
      </c>
      <c r="I153" t="s">
        <v>417</v>
      </c>
      <c r="J153">
        <v>4</v>
      </c>
      <c r="K153" t="s">
        <v>291</v>
      </c>
      <c r="L153">
        <v>56</v>
      </c>
      <c r="M153" t="s">
        <v>418</v>
      </c>
      <c r="N153" t="s">
        <v>419</v>
      </c>
      <c r="O153" t="s">
        <v>420</v>
      </c>
      <c r="P153">
        <v>2000</v>
      </c>
      <c r="Q153" t="s">
        <v>121</v>
      </c>
      <c r="S153">
        <v>2911</v>
      </c>
      <c r="T153" t="s">
        <v>171</v>
      </c>
      <c r="U153" s="8">
        <v>0</v>
      </c>
      <c r="V153" t="s">
        <v>46</v>
      </c>
      <c r="W153" s="18">
        <v>20000</v>
      </c>
      <c r="X153" s="13" t="s">
        <v>685</v>
      </c>
    </row>
    <row r="154" spans="1:24" x14ac:dyDescent="0.25">
      <c r="A154" t="str">
        <f t="shared" si="2"/>
        <v>1.1-00-2402_24311009_2429210</v>
      </c>
      <c r="B154" t="s">
        <v>148</v>
      </c>
      <c r="C154" t="s">
        <v>149</v>
      </c>
      <c r="D154" t="s">
        <v>83</v>
      </c>
      <c r="E154" t="s">
        <v>84</v>
      </c>
      <c r="F154" t="s">
        <v>51</v>
      </c>
      <c r="G154" t="s">
        <v>52</v>
      </c>
      <c r="H154" t="s">
        <v>85</v>
      </c>
      <c r="I154" t="s">
        <v>86</v>
      </c>
      <c r="J154">
        <v>3</v>
      </c>
      <c r="K154" t="s">
        <v>87</v>
      </c>
      <c r="L154">
        <v>11</v>
      </c>
      <c r="M154" t="s">
        <v>224</v>
      </c>
      <c r="N154" t="s">
        <v>89</v>
      </c>
      <c r="O154" t="s">
        <v>90</v>
      </c>
      <c r="P154">
        <v>2000</v>
      </c>
      <c r="Q154" t="s">
        <v>121</v>
      </c>
      <c r="S154">
        <v>2921</v>
      </c>
      <c r="T154" t="s">
        <v>229</v>
      </c>
      <c r="U154" s="8">
        <v>0</v>
      </c>
      <c r="V154" t="s">
        <v>46</v>
      </c>
      <c r="W154" s="18">
        <v>1000</v>
      </c>
      <c r="X154" s="13" t="s">
        <v>640</v>
      </c>
    </row>
    <row r="155" spans="1:24" x14ac:dyDescent="0.25">
      <c r="A155" t="str">
        <f t="shared" si="2"/>
        <v>1.1-00-2402_24114010_2429210</v>
      </c>
      <c r="B155" t="s">
        <v>148</v>
      </c>
      <c r="C155" t="s">
        <v>149</v>
      </c>
      <c r="D155" t="s">
        <v>34</v>
      </c>
      <c r="E155" t="s">
        <v>35</v>
      </c>
      <c r="F155" t="s">
        <v>152</v>
      </c>
      <c r="G155" t="s">
        <v>153</v>
      </c>
      <c r="H155" t="s">
        <v>85</v>
      </c>
      <c r="I155" t="s">
        <v>86</v>
      </c>
      <c r="J155">
        <v>1</v>
      </c>
      <c r="K155" t="s">
        <v>190</v>
      </c>
      <c r="L155">
        <v>14</v>
      </c>
      <c r="M155" t="s">
        <v>345</v>
      </c>
      <c r="N155" t="s">
        <v>199</v>
      </c>
      <c r="O155" s="17" t="s">
        <v>599</v>
      </c>
      <c r="P155" s="17">
        <v>2000</v>
      </c>
      <c r="Q155" s="17" t="s">
        <v>600</v>
      </c>
      <c r="R155" s="17"/>
      <c r="S155" s="14">
        <v>2921</v>
      </c>
      <c r="T155" s="14" t="s">
        <v>229</v>
      </c>
      <c r="U155" s="8">
        <v>0</v>
      </c>
      <c r="V155" t="s">
        <v>46</v>
      </c>
      <c r="W155" s="15">
        <v>50000</v>
      </c>
      <c r="X155" s="16" t="s">
        <v>686</v>
      </c>
    </row>
    <row r="156" spans="1:24" x14ac:dyDescent="0.25">
      <c r="A156" t="str">
        <f t="shared" si="2"/>
        <v>1.1-00-2405_24621015_2429210</v>
      </c>
      <c r="B156" t="s">
        <v>148</v>
      </c>
      <c r="C156" t="s">
        <v>149</v>
      </c>
      <c r="D156" t="s">
        <v>34</v>
      </c>
      <c r="E156" t="s">
        <v>35</v>
      </c>
      <c r="F156" t="s">
        <v>51</v>
      </c>
      <c r="G156" t="s">
        <v>52</v>
      </c>
      <c r="H156" t="s">
        <v>53</v>
      </c>
      <c r="I156" t="s">
        <v>54</v>
      </c>
      <c r="J156">
        <v>6</v>
      </c>
      <c r="K156" t="s">
        <v>40</v>
      </c>
      <c r="L156">
        <v>21</v>
      </c>
      <c r="M156" t="s">
        <v>55</v>
      </c>
      <c r="N156" t="s">
        <v>56</v>
      </c>
      <c r="O156" t="s">
        <v>57</v>
      </c>
      <c r="P156">
        <v>2000</v>
      </c>
      <c r="Q156" t="s">
        <v>121</v>
      </c>
      <c r="S156">
        <v>2921</v>
      </c>
      <c r="T156" t="s">
        <v>229</v>
      </c>
      <c r="U156" s="8">
        <v>0</v>
      </c>
      <c r="V156" t="s">
        <v>46</v>
      </c>
      <c r="W156" s="18">
        <v>45000</v>
      </c>
      <c r="X156" s="13" t="s">
        <v>604</v>
      </c>
    </row>
    <row r="157" spans="1:24" x14ac:dyDescent="0.25">
      <c r="A157" t="str">
        <f t="shared" si="2"/>
        <v>1.1-00-2404_24618012_2429410</v>
      </c>
      <c r="B157" t="s">
        <v>148</v>
      </c>
      <c r="C157" t="s">
        <v>149</v>
      </c>
      <c r="D157" t="s">
        <v>34</v>
      </c>
      <c r="E157" t="s">
        <v>35</v>
      </c>
      <c r="F157" t="s">
        <v>36</v>
      </c>
      <c r="G157" t="s">
        <v>37</v>
      </c>
      <c r="H157" t="s">
        <v>38</v>
      </c>
      <c r="I157" t="s">
        <v>39</v>
      </c>
      <c r="J157">
        <v>6</v>
      </c>
      <c r="K157" t="s">
        <v>40</v>
      </c>
      <c r="L157">
        <v>18</v>
      </c>
      <c r="M157" t="s">
        <v>319</v>
      </c>
      <c r="N157" t="s">
        <v>320</v>
      </c>
      <c r="O157" t="s">
        <v>321</v>
      </c>
      <c r="P157">
        <v>2000</v>
      </c>
      <c r="Q157" t="s">
        <v>121</v>
      </c>
      <c r="R157" t="s">
        <v>601</v>
      </c>
      <c r="S157">
        <v>2941</v>
      </c>
      <c r="T157" t="s">
        <v>238</v>
      </c>
      <c r="U157" s="8">
        <v>0</v>
      </c>
      <c r="V157" t="s">
        <v>46</v>
      </c>
      <c r="W157" s="18">
        <v>200</v>
      </c>
      <c r="X157" s="13" t="s">
        <v>604</v>
      </c>
    </row>
    <row r="158" spans="1:24" x14ac:dyDescent="0.25">
      <c r="A158" t="str">
        <f t="shared" si="2"/>
        <v>1.1-00-2411_24649031_2429410</v>
      </c>
      <c r="B158" t="s">
        <v>148</v>
      </c>
      <c r="C158" t="s">
        <v>149</v>
      </c>
      <c r="D158" t="s">
        <v>92</v>
      </c>
      <c r="E158" t="s">
        <v>93</v>
      </c>
      <c r="F158" t="s">
        <v>51</v>
      </c>
      <c r="G158" t="s">
        <v>52</v>
      </c>
      <c r="H158" t="s">
        <v>94</v>
      </c>
      <c r="I158" t="s">
        <v>95</v>
      </c>
      <c r="J158">
        <v>6</v>
      </c>
      <c r="K158" t="s">
        <v>40</v>
      </c>
      <c r="L158">
        <v>49</v>
      </c>
      <c r="M158" t="s">
        <v>236</v>
      </c>
      <c r="N158" t="s">
        <v>97</v>
      </c>
      <c r="O158" t="s">
        <v>98</v>
      </c>
      <c r="P158">
        <v>2000</v>
      </c>
      <c r="Q158" t="s">
        <v>121</v>
      </c>
      <c r="R158" t="s">
        <v>601</v>
      </c>
      <c r="S158">
        <v>2941</v>
      </c>
      <c r="T158" t="s">
        <v>238</v>
      </c>
      <c r="U158" s="8">
        <v>0</v>
      </c>
      <c r="V158" t="s">
        <v>46</v>
      </c>
      <c r="W158" s="18">
        <v>1137000</v>
      </c>
      <c r="X158" s="13" t="s">
        <v>687</v>
      </c>
    </row>
    <row r="159" spans="1:24" x14ac:dyDescent="0.25">
      <c r="A159" t="str">
        <f t="shared" si="2"/>
        <v>1.1-00-2402_24311009_2429610</v>
      </c>
      <c r="B159" t="s">
        <v>148</v>
      </c>
      <c r="C159" t="s">
        <v>149</v>
      </c>
      <c r="D159" t="s">
        <v>83</v>
      </c>
      <c r="E159" t="s">
        <v>84</v>
      </c>
      <c r="F159" t="s">
        <v>51</v>
      </c>
      <c r="G159" t="s">
        <v>52</v>
      </c>
      <c r="H159" t="s">
        <v>85</v>
      </c>
      <c r="I159" t="s">
        <v>86</v>
      </c>
      <c r="J159">
        <v>3</v>
      </c>
      <c r="K159" t="s">
        <v>87</v>
      </c>
      <c r="L159">
        <v>11</v>
      </c>
      <c r="M159" t="s">
        <v>224</v>
      </c>
      <c r="N159" t="s">
        <v>89</v>
      </c>
      <c r="O159" t="s">
        <v>90</v>
      </c>
      <c r="P159">
        <v>2000</v>
      </c>
      <c r="Q159" t="s">
        <v>121</v>
      </c>
      <c r="R159" t="s">
        <v>601</v>
      </c>
      <c r="S159">
        <v>2961</v>
      </c>
      <c r="T159" t="s">
        <v>230</v>
      </c>
      <c r="U159" s="8">
        <v>0</v>
      </c>
      <c r="V159" t="s">
        <v>46</v>
      </c>
      <c r="W159" s="18">
        <v>50000</v>
      </c>
      <c r="X159" s="13" t="s">
        <v>688</v>
      </c>
    </row>
    <row r="160" spans="1:24" x14ac:dyDescent="0.25">
      <c r="A160" t="str">
        <f t="shared" si="2"/>
        <v>1.1-00-2405_24621015_2429610</v>
      </c>
      <c r="B160" t="s">
        <v>148</v>
      </c>
      <c r="C160" t="s">
        <v>149</v>
      </c>
      <c r="D160" t="s">
        <v>34</v>
      </c>
      <c r="E160" t="s">
        <v>35</v>
      </c>
      <c r="F160" t="s">
        <v>51</v>
      </c>
      <c r="G160" t="s">
        <v>52</v>
      </c>
      <c r="H160" t="s">
        <v>53</v>
      </c>
      <c r="I160" t="s">
        <v>54</v>
      </c>
      <c r="J160">
        <v>6</v>
      </c>
      <c r="K160" t="s">
        <v>40</v>
      </c>
      <c r="L160">
        <v>21</v>
      </c>
      <c r="M160" t="s">
        <v>55</v>
      </c>
      <c r="N160" t="s">
        <v>56</v>
      </c>
      <c r="O160" t="s">
        <v>57</v>
      </c>
      <c r="P160">
        <v>2000</v>
      </c>
      <c r="Q160" t="s">
        <v>121</v>
      </c>
      <c r="R160" t="s">
        <v>601</v>
      </c>
      <c r="S160">
        <v>2961</v>
      </c>
      <c r="T160" t="s">
        <v>230</v>
      </c>
      <c r="U160" s="8">
        <v>0</v>
      </c>
      <c r="V160" t="s">
        <v>46</v>
      </c>
      <c r="W160" s="18">
        <v>1000000</v>
      </c>
      <c r="X160" s="13" t="s">
        <v>604</v>
      </c>
    </row>
    <row r="161" spans="1:24" x14ac:dyDescent="0.25">
      <c r="A161" t="str">
        <f t="shared" si="2"/>
        <v>1.1-00-2417_24456037_2429710</v>
      </c>
      <c r="B161" t="s">
        <v>148</v>
      </c>
      <c r="C161" t="s">
        <v>149</v>
      </c>
      <c r="D161" t="s">
        <v>414</v>
      </c>
      <c r="E161" t="s">
        <v>415</v>
      </c>
      <c r="F161" t="s">
        <v>111</v>
      </c>
      <c r="G161" t="s">
        <v>112</v>
      </c>
      <c r="H161" t="s">
        <v>416</v>
      </c>
      <c r="I161" t="s">
        <v>417</v>
      </c>
      <c r="J161">
        <v>4</v>
      </c>
      <c r="K161" t="s">
        <v>291</v>
      </c>
      <c r="L161">
        <v>56</v>
      </c>
      <c r="M161" t="s">
        <v>418</v>
      </c>
      <c r="N161" t="s">
        <v>419</v>
      </c>
      <c r="O161" t="s">
        <v>420</v>
      </c>
      <c r="P161">
        <v>2000</v>
      </c>
      <c r="Q161" t="s">
        <v>121</v>
      </c>
      <c r="S161">
        <v>2971</v>
      </c>
      <c r="T161" t="s">
        <v>302</v>
      </c>
      <c r="U161" s="8">
        <v>0</v>
      </c>
      <c r="V161" t="s">
        <v>46</v>
      </c>
      <c r="W161" s="18">
        <v>60000</v>
      </c>
      <c r="X161" s="13" t="s">
        <v>689</v>
      </c>
    </row>
    <row r="162" spans="1:24" x14ac:dyDescent="0.25">
      <c r="A162" t="str">
        <f t="shared" si="2"/>
        <v>1.1-00-2405_24621015_2429810</v>
      </c>
      <c r="B162" t="s">
        <v>148</v>
      </c>
      <c r="C162" t="s">
        <v>149</v>
      </c>
      <c r="D162" t="s">
        <v>34</v>
      </c>
      <c r="E162" t="s">
        <v>35</v>
      </c>
      <c r="F162" t="s">
        <v>51</v>
      </c>
      <c r="G162" t="s">
        <v>52</v>
      </c>
      <c r="H162" t="s">
        <v>53</v>
      </c>
      <c r="I162" t="s">
        <v>54</v>
      </c>
      <c r="J162">
        <v>6</v>
      </c>
      <c r="K162" t="s">
        <v>40</v>
      </c>
      <c r="L162">
        <v>21</v>
      </c>
      <c r="M162" t="s">
        <v>55</v>
      </c>
      <c r="N162" t="s">
        <v>56</v>
      </c>
      <c r="O162" t="s">
        <v>57</v>
      </c>
      <c r="P162">
        <v>2000</v>
      </c>
      <c r="Q162" t="s">
        <v>121</v>
      </c>
      <c r="R162" t="s">
        <v>601</v>
      </c>
      <c r="S162">
        <v>2981</v>
      </c>
      <c r="T162" t="s">
        <v>217</v>
      </c>
      <c r="U162" s="8">
        <v>0</v>
      </c>
      <c r="V162" t="s">
        <v>46</v>
      </c>
      <c r="W162" s="18">
        <v>698350.4</v>
      </c>
      <c r="X162" s="13" t="s">
        <v>604</v>
      </c>
    </row>
    <row r="163" spans="1:24" x14ac:dyDescent="0.25">
      <c r="A163" t="str">
        <f t="shared" si="2"/>
        <v>1.1-00-2407_24236022_2429810</v>
      </c>
      <c r="B163" t="s">
        <v>148</v>
      </c>
      <c r="C163" t="s">
        <v>149</v>
      </c>
      <c r="D163" t="s">
        <v>188</v>
      </c>
      <c r="E163" t="s">
        <v>189</v>
      </c>
      <c r="F163" t="s">
        <v>51</v>
      </c>
      <c r="G163" t="s">
        <v>52</v>
      </c>
      <c r="H163" t="s">
        <v>103</v>
      </c>
      <c r="I163" t="s">
        <v>104</v>
      </c>
      <c r="J163">
        <v>2</v>
      </c>
      <c r="K163" t="s">
        <v>206</v>
      </c>
      <c r="L163">
        <v>36</v>
      </c>
      <c r="M163" t="s">
        <v>207</v>
      </c>
      <c r="N163" t="s">
        <v>208</v>
      </c>
      <c r="O163" t="s">
        <v>209</v>
      </c>
      <c r="P163">
        <v>2000</v>
      </c>
      <c r="Q163" t="s">
        <v>121</v>
      </c>
      <c r="R163" t="s">
        <v>601</v>
      </c>
      <c r="S163">
        <v>2981</v>
      </c>
      <c r="T163" t="s">
        <v>217</v>
      </c>
      <c r="U163" s="8">
        <v>0</v>
      </c>
      <c r="V163" t="s">
        <v>46</v>
      </c>
      <c r="W163" s="18">
        <v>200000</v>
      </c>
      <c r="X163" s="13" t="s">
        <v>690</v>
      </c>
    </row>
    <row r="164" spans="1:24" x14ac:dyDescent="0.25">
      <c r="A164" t="str">
        <f t="shared" si="2"/>
        <v>1.1-00-2411_24649031_2429910</v>
      </c>
      <c r="B164" t="s">
        <v>148</v>
      </c>
      <c r="C164" t="s">
        <v>149</v>
      </c>
      <c r="D164" t="s">
        <v>92</v>
      </c>
      <c r="E164" t="s">
        <v>93</v>
      </c>
      <c r="F164" t="s">
        <v>51</v>
      </c>
      <c r="G164" t="s">
        <v>52</v>
      </c>
      <c r="H164" t="s">
        <v>94</v>
      </c>
      <c r="I164" t="s">
        <v>95</v>
      </c>
      <c r="J164">
        <v>6</v>
      </c>
      <c r="K164" t="s">
        <v>40</v>
      </c>
      <c r="L164">
        <v>49</v>
      </c>
      <c r="M164" t="s">
        <v>236</v>
      </c>
      <c r="N164" t="s">
        <v>97</v>
      </c>
      <c r="O164" t="s">
        <v>98</v>
      </c>
      <c r="P164">
        <v>2000</v>
      </c>
      <c r="Q164" t="s">
        <v>121</v>
      </c>
      <c r="S164">
        <v>2991</v>
      </c>
      <c r="T164" t="s">
        <v>239</v>
      </c>
      <c r="U164" s="8">
        <v>0</v>
      </c>
      <c r="V164" t="s">
        <v>46</v>
      </c>
      <c r="W164" s="18">
        <v>1624</v>
      </c>
      <c r="X164" s="13" t="s">
        <v>691</v>
      </c>
    </row>
    <row r="165" spans="1:24" x14ac:dyDescent="0.25">
      <c r="A165" t="str">
        <f t="shared" si="2"/>
        <v>1.1-00-2405_24621015_2431110</v>
      </c>
      <c r="B165" t="s">
        <v>148</v>
      </c>
      <c r="C165" t="s">
        <v>149</v>
      </c>
      <c r="D165" t="s">
        <v>34</v>
      </c>
      <c r="E165" t="s">
        <v>35</v>
      </c>
      <c r="F165" t="s">
        <v>51</v>
      </c>
      <c r="G165" t="s">
        <v>52</v>
      </c>
      <c r="H165" t="s">
        <v>53</v>
      </c>
      <c r="I165" t="s">
        <v>54</v>
      </c>
      <c r="J165">
        <v>6</v>
      </c>
      <c r="K165" t="s">
        <v>40</v>
      </c>
      <c r="L165">
        <v>21</v>
      </c>
      <c r="M165" t="s">
        <v>55</v>
      </c>
      <c r="N165" t="s">
        <v>56</v>
      </c>
      <c r="O165" t="s">
        <v>57</v>
      </c>
      <c r="P165">
        <v>3000</v>
      </c>
      <c r="Q165" t="s">
        <v>44</v>
      </c>
      <c r="S165">
        <v>3111</v>
      </c>
      <c r="T165" t="s">
        <v>141</v>
      </c>
      <c r="U165" s="8">
        <v>0</v>
      </c>
      <c r="V165" t="s">
        <v>46</v>
      </c>
      <c r="W165" s="18">
        <v>5820000</v>
      </c>
      <c r="X165" s="13" t="s">
        <v>604</v>
      </c>
    </row>
    <row r="166" spans="1:24" x14ac:dyDescent="0.25">
      <c r="A166" t="str">
        <f t="shared" si="2"/>
        <v>2.5-02-2407_24334020_2431110</v>
      </c>
      <c r="B166" t="s">
        <v>81</v>
      </c>
      <c r="C166" t="s">
        <v>82</v>
      </c>
      <c r="D166" t="s">
        <v>136</v>
      </c>
      <c r="E166" t="s">
        <v>137</v>
      </c>
      <c r="F166" t="s">
        <v>51</v>
      </c>
      <c r="G166" t="s">
        <v>52</v>
      </c>
      <c r="H166" t="s">
        <v>103</v>
      </c>
      <c r="I166" t="s">
        <v>104</v>
      </c>
      <c r="J166">
        <v>3</v>
      </c>
      <c r="K166" t="s">
        <v>87</v>
      </c>
      <c r="L166">
        <v>34</v>
      </c>
      <c r="M166" t="s">
        <v>138</v>
      </c>
      <c r="N166" t="s">
        <v>139</v>
      </c>
      <c r="O166" t="s">
        <v>140</v>
      </c>
      <c r="P166">
        <v>3000</v>
      </c>
      <c r="Q166" t="s">
        <v>44</v>
      </c>
      <c r="S166">
        <v>3111</v>
      </c>
      <c r="T166" t="s">
        <v>141</v>
      </c>
      <c r="U166" s="8">
        <v>0</v>
      </c>
      <c r="V166" t="s">
        <v>46</v>
      </c>
      <c r="W166" s="18">
        <v>95267283.930000007</v>
      </c>
      <c r="X166" s="13" t="s">
        <v>616</v>
      </c>
    </row>
    <row r="167" spans="1:24" x14ac:dyDescent="0.25">
      <c r="A167" t="str">
        <f t="shared" si="2"/>
        <v>1.1-00-2407_24236022_2431110</v>
      </c>
      <c r="B167" t="s">
        <v>148</v>
      </c>
      <c r="C167" t="s">
        <v>149</v>
      </c>
      <c r="D167" t="s">
        <v>188</v>
      </c>
      <c r="E167" t="s">
        <v>189</v>
      </c>
      <c r="F167" t="s">
        <v>51</v>
      </c>
      <c r="G167" t="s">
        <v>52</v>
      </c>
      <c r="H167" t="s">
        <v>103</v>
      </c>
      <c r="I167" t="s">
        <v>104</v>
      </c>
      <c r="J167">
        <v>2</v>
      </c>
      <c r="K167" t="s">
        <v>206</v>
      </c>
      <c r="L167">
        <v>36</v>
      </c>
      <c r="M167" t="s">
        <v>207</v>
      </c>
      <c r="N167" t="s">
        <v>208</v>
      </c>
      <c r="O167" t="s">
        <v>209</v>
      </c>
      <c r="P167">
        <v>3000</v>
      </c>
      <c r="Q167" t="s">
        <v>44</v>
      </c>
      <c r="S167">
        <v>3111</v>
      </c>
      <c r="T167" t="s">
        <v>141</v>
      </c>
      <c r="U167" s="8">
        <v>0</v>
      </c>
      <c r="V167" t="s">
        <v>46</v>
      </c>
      <c r="W167" s="18">
        <v>223000000</v>
      </c>
      <c r="X167" s="13" t="s">
        <v>692</v>
      </c>
    </row>
    <row r="168" spans="1:24" x14ac:dyDescent="0.25">
      <c r="A168" t="str">
        <f t="shared" si="2"/>
        <v>1.1-00-2405_24621015_2431410</v>
      </c>
      <c r="B168" t="s">
        <v>148</v>
      </c>
      <c r="C168" t="s">
        <v>149</v>
      </c>
      <c r="D168" t="s">
        <v>34</v>
      </c>
      <c r="E168" t="s">
        <v>35</v>
      </c>
      <c r="F168" t="s">
        <v>51</v>
      </c>
      <c r="G168" t="s">
        <v>52</v>
      </c>
      <c r="H168" t="s">
        <v>53</v>
      </c>
      <c r="I168" t="s">
        <v>54</v>
      </c>
      <c r="J168">
        <v>6</v>
      </c>
      <c r="K168" t="s">
        <v>40</v>
      </c>
      <c r="L168">
        <v>21</v>
      </c>
      <c r="M168" t="s">
        <v>55</v>
      </c>
      <c r="N168" t="s">
        <v>56</v>
      </c>
      <c r="O168" t="s">
        <v>57</v>
      </c>
      <c r="P168">
        <v>3000</v>
      </c>
      <c r="Q168" t="s">
        <v>44</v>
      </c>
      <c r="S168">
        <v>3141</v>
      </c>
      <c r="T168" t="s">
        <v>240</v>
      </c>
      <c r="U168" s="8">
        <v>0</v>
      </c>
      <c r="V168" t="s">
        <v>46</v>
      </c>
      <c r="W168" s="18">
        <v>720000</v>
      </c>
      <c r="X168" s="13" t="s">
        <v>604</v>
      </c>
    </row>
    <row r="169" spans="1:24" x14ac:dyDescent="0.25">
      <c r="A169" t="str">
        <f t="shared" si="2"/>
        <v>1.1-00-2411_24649031_2431410</v>
      </c>
      <c r="B169" t="s">
        <v>148</v>
      </c>
      <c r="C169" t="s">
        <v>149</v>
      </c>
      <c r="D169" t="s">
        <v>92</v>
      </c>
      <c r="E169" t="s">
        <v>93</v>
      </c>
      <c r="F169" t="s">
        <v>51</v>
      </c>
      <c r="G169" t="s">
        <v>52</v>
      </c>
      <c r="H169" t="s">
        <v>94</v>
      </c>
      <c r="I169" t="s">
        <v>95</v>
      </c>
      <c r="J169">
        <v>6</v>
      </c>
      <c r="K169" t="s">
        <v>40</v>
      </c>
      <c r="L169">
        <v>49</v>
      </c>
      <c r="M169" t="s">
        <v>236</v>
      </c>
      <c r="N169" t="s">
        <v>97</v>
      </c>
      <c r="O169" t="s">
        <v>98</v>
      </c>
      <c r="P169">
        <v>3000</v>
      </c>
      <c r="Q169" t="s">
        <v>44</v>
      </c>
      <c r="S169">
        <v>3141</v>
      </c>
      <c r="T169" t="s">
        <v>240</v>
      </c>
      <c r="U169" s="8">
        <v>0</v>
      </c>
      <c r="V169" t="s">
        <v>46</v>
      </c>
      <c r="W169" s="18">
        <v>2000000</v>
      </c>
      <c r="X169" s="16" t="s">
        <v>693</v>
      </c>
    </row>
    <row r="170" spans="1:24" x14ac:dyDescent="0.25">
      <c r="A170" t="str">
        <f t="shared" si="2"/>
        <v>1.1-00-2405_24621015_2431610</v>
      </c>
      <c r="B170" t="s">
        <v>148</v>
      </c>
      <c r="C170" t="s">
        <v>149</v>
      </c>
      <c r="D170" t="s">
        <v>34</v>
      </c>
      <c r="E170" t="s">
        <v>35</v>
      </c>
      <c r="F170" t="s">
        <v>51</v>
      </c>
      <c r="G170" t="s">
        <v>52</v>
      </c>
      <c r="H170" t="s">
        <v>53</v>
      </c>
      <c r="I170" t="s">
        <v>54</v>
      </c>
      <c r="J170">
        <v>6</v>
      </c>
      <c r="K170" t="s">
        <v>40</v>
      </c>
      <c r="L170">
        <v>21</v>
      </c>
      <c r="M170" t="s">
        <v>55</v>
      </c>
      <c r="N170" t="s">
        <v>56</v>
      </c>
      <c r="O170" t="s">
        <v>57</v>
      </c>
      <c r="P170">
        <v>3000</v>
      </c>
      <c r="Q170" t="s">
        <v>44</v>
      </c>
      <c r="S170">
        <v>3161</v>
      </c>
      <c r="T170" t="s">
        <v>241</v>
      </c>
      <c r="U170" s="8">
        <v>0</v>
      </c>
      <c r="V170" t="s">
        <v>46</v>
      </c>
      <c r="W170" s="18">
        <v>2700000</v>
      </c>
      <c r="X170" s="13" t="s">
        <v>604</v>
      </c>
    </row>
    <row r="171" spans="1:24" x14ac:dyDescent="0.25">
      <c r="A171" t="str">
        <f t="shared" si="2"/>
        <v>1.1-00-2408_24741025_2431610</v>
      </c>
      <c r="B171" t="s">
        <v>148</v>
      </c>
      <c r="C171" t="s">
        <v>149</v>
      </c>
      <c r="D171" t="s">
        <v>109</v>
      </c>
      <c r="E171" t="s">
        <v>110</v>
      </c>
      <c r="F171" t="s">
        <v>111</v>
      </c>
      <c r="G171" t="s">
        <v>112</v>
      </c>
      <c r="H171" t="s">
        <v>113</v>
      </c>
      <c r="I171" t="s">
        <v>114</v>
      </c>
      <c r="J171">
        <v>7</v>
      </c>
      <c r="K171" t="s">
        <v>115</v>
      </c>
      <c r="L171">
        <v>41</v>
      </c>
      <c r="M171" t="s">
        <v>120</v>
      </c>
      <c r="N171" t="s">
        <v>117</v>
      </c>
      <c r="O171" t="s">
        <v>118</v>
      </c>
      <c r="P171">
        <v>3000</v>
      </c>
      <c r="Q171" t="s">
        <v>44</v>
      </c>
      <c r="S171">
        <v>3161</v>
      </c>
      <c r="T171" t="s">
        <v>241</v>
      </c>
      <c r="U171" s="8">
        <v>0</v>
      </c>
      <c r="V171" t="s">
        <v>46</v>
      </c>
      <c r="W171" s="18">
        <v>230000</v>
      </c>
      <c r="X171" s="13" t="s">
        <v>604</v>
      </c>
    </row>
    <row r="172" spans="1:24" x14ac:dyDescent="0.25">
      <c r="A172" t="str">
        <f t="shared" si="2"/>
        <v>1.1-00-2411_24649031_2431610</v>
      </c>
      <c r="B172" t="s">
        <v>148</v>
      </c>
      <c r="C172" t="s">
        <v>149</v>
      </c>
      <c r="D172" t="s">
        <v>92</v>
      </c>
      <c r="E172" t="s">
        <v>93</v>
      </c>
      <c r="F172" t="s">
        <v>51</v>
      </c>
      <c r="G172" t="s">
        <v>52</v>
      </c>
      <c r="H172" t="s">
        <v>94</v>
      </c>
      <c r="I172" t="s">
        <v>95</v>
      </c>
      <c r="J172">
        <v>6</v>
      </c>
      <c r="K172" t="s">
        <v>40</v>
      </c>
      <c r="L172">
        <v>49</v>
      </c>
      <c r="M172" t="s">
        <v>236</v>
      </c>
      <c r="N172" t="s">
        <v>97</v>
      </c>
      <c r="O172" t="s">
        <v>98</v>
      </c>
      <c r="P172">
        <v>3000</v>
      </c>
      <c r="Q172" t="s">
        <v>44</v>
      </c>
      <c r="S172">
        <v>3161</v>
      </c>
      <c r="T172" t="s">
        <v>241</v>
      </c>
      <c r="U172" s="8">
        <v>0</v>
      </c>
      <c r="V172" t="s">
        <v>46</v>
      </c>
      <c r="W172" s="18">
        <v>7097022.4000000004</v>
      </c>
      <c r="X172" s="13" t="s">
        <v>694</v>
      </c>
    </row>
    <row r="173" spans="1:24" x14ac:dyDescent="0.25">
      <c r="A173" t="str">
        <f t="shared" si="2"/>
        <v>1.1-00-2401_2464004_2431810</v>
      </c>
      <c r="B173" t="s">
        <v>148</v>
      </c>
      <c r="C173" t="s">
        <v>149</v>
      </c>
      <c r="D173" t="s">
        <v>34</v>
      </c>
      <c r="E173" t="s">
        <v>35</v>
      </c>
      <c r="F173" t="s">
        <v>51</v>
      </c>
      <c r="G173" t="s">
        <v>52</v>
      </c>
      <c r="H173" t="s">
        <v>351</v>
      </c>
      <c r="I173" t="s">
        <v>352</v>
      </c>
      <c r="J173">
        <v>6</v>
      </c>
      <c r="K173" t="s">
        <v>40</v>
      </c>
      <c r="L173">
        <v>4</v>
      </c>
      <c r="M173" t="s">
        <v>373</v>
      </c>
      <c r="N173" t="s">
        <v>374</v>
      </c>
      <c r="O173" t="s">
        <v>375</v>
      </c>
      <c r="P173">
        <v>3000</v>
      </c>
      <c r="Q173" t="s">
        <v>44</v>
      </c>
      <c r="S173">
        <v>3181</v>
      </c>
      <c r="T173" t="s">
        <v>242</v>
      </c>
      <c r="U173" s="8">
        <v>0</v>
      </c>
      <c r="V173" t="s">
        <v>46</v>
      </c>
      <c r="W173" s="18">
        <v>5000</v>
      </c>
      <c r="X173" s="13" t="s">
        <v>604</v>
      </c>
    </row>
    <row r="174" spans="1:24" x14ac:dyDescent="0.25">
      <c r="A174" t="str">
        <f t="shared" si="2"/>
        <v>1.1-00-2404_24618012_2431810</v>
      </c>
      <c r="B174" t="s">
        <v>148</v>
      </c>
      <c r="C174" t="s">
        <v>149</v>
      </c>
      <c r="D174" t="s">
        <v>34</v>
      </c>
      <c r="E174" t="s">
        <v>35</v>
      </c>
      <c r="F174" t="s">
        <v>36</v>
      </c>
      <c r="G174" t="s">
        <v>37</v>
      </c>
      <c r="H174" t="s">
        <v>38</v>
      </c>
      <c r="I174" t="s">
        <v>39</v>
      </c>
      <c r="J174">
        <v>6</v>
      </c>
      <c r="K174" t="s">
        <v>40</v>
      </c>
      <c r="L174">
        <v>18</v>
      </c>
      <c r="M174" t="s">
        <v>319</v>
      </c>
      <c r="N174" t="s">
        <v>320</v>
      </c>
      <c r="O174" t="s">
        <v>321</v>
      </c>
      <c r="P174">
        <v>3000</v>
      </c>
      <c r="Q174" t="s">
        <v>44</v>
      </c>
      <c r="S174">
        <v>3181</v>
      </c>
      <c r="T174" t="s">
        <v>242</v>
      </c>
      <c r="U174" s="8">
        <v>0</v>
      </c>
      <c r="V174" t="s">
        <v>46</v>
      </c>
      <c r="W174" s="18">
        <v>5500</v>
      </c>
      <c r="X174" s="13" t="s">
        <v>604</v>
      </c>
    </row>
    <row r="175" spans="1:24" x14ac:dyDescent="0.25">
      <c r="A175" t="str">
        <f t="shared" si="2"/>
        <v>1.1-00-2408_24740025_2431810</v>
      </c>
      <c r="B175" t="s">
        <v>148</v>
      </c>
      <c r="C175" t="s">
        <v>149</v>
      </c>
      <c r="D175" t="s">
        <v>109</v>
      </c>
      <c r="E175" t="s">
        <v>110</v>
      </c>
      <c r="F175" t="s">
        <v>111</v>
      </c>
      <c r="G175" t="s">
        <v>112</v>
      </c>
      <c r="H175" t="s">
        <v>113</v>
      </c>
      <c r="I175" t="s">
        <v>114</v>
      </c>
      <c r="J175">
        <v>7</v>
      </c>
      <c r="K175" t="s">
        <v>115</v>
      </c>
      <c r="L175">
        <v>40</v>
      </c>
      <c r="M175" t="s">
        <v>116</v>
      </c>
      <c r="N175" t="s">
        <v>117</v>
      </c>
      <c r="O175" t="s">
        <v>118</v>
      </c>
      <c r="P175">
        <v>3000</v>
      </c>
      <c r="Q175" t="s">
        <v>44</v>
      </c>
      <c r="S175">
        <v>3181</v>
      </c>
      <c r="T175" t="s">
        <v>242</v>
      </c>
      <c r="U175" s="8">
        <v>0</v>
      </c>
      <c r="V175" t="s">
        <v>46</v>
      </c>
      <c r="W175" s="18">
        <v>10000</v>
      </c>
      <c r="X175" s="13" t="s">
        <v>604</v>
      </c>
    </row>
    <row r="176" spans="1:24" x14ac:dyDescent="0.25">
      <c r="A176" t="str">
        <f t="shared" si="2"/>
        <v>1.1-00-2405_24621015_2432210</v>
      </c>
      <c r="B176" t="s">
        <v>148</v>
      </c>
      <c r="C176" t="s">
        <v>149</v>
      </c>
      <c r="D176" t="s">
        <v>34</v>
      </c>
      <c r="E176" t="s">
        <v>35</v>
      </c>
      <c r="F176" t="s">
        <v>51</v>
      </c>
      <c r="G176" t="s">
        <v>52</v>
      </c>
      <c r="H176" t="s">
        <v>53</v>
      </c>
      <c r="I176" t="s">
        <v>54</v>
      </c>
      <c r="J176">
        <v>6</v>
      </c>
      <c r="K176" t="s">
        <v>40</v>
      </c>
      <c r="L176">
        <v>21</v>
      </c>
      <c r="M176" t="s">
        <v>55</v>
      </c>
      <c r="N176" t="s">
        <v>56</v>
      </c>
      <c r="O176" t="s">
        <v>57</v>
      </c>
      <c r="P176">
        <v>3000</v>
      </c>
      <c r="Q176" t="s">
        <v>44</v>
      </c>
      <c r="S176">
        <v>3221</v>
      </c>
      <c r="T176" t="s">
        <v>381</v>
      </c>
      <c r="U176" s="8">
        <v>0</v>
      </c>
      <c r="V176" t="s">
        <v>46</v>
      </c>
      <c r="W176" s="18">
        <v>2698000</v>
      </c>
      <c r="X176" s="13" t="s">
        <v>604</v>
      </c>
    </row>
    <row r="177" spans="1:25" x14ac:dyDescent="0.25">
      <c r="A177" t="str">
        <f t="shared" si="2"/>
        <v>1.1-00-2406_24529017_2432210</v>
      </c>
      <c r="B177" t="s">
        <v>148</v>
      </c>
      <c r="C177" t="s">
        <v>149</v>
      </c>
      <c r="D177" t="s">
        <v>428</v>
      </c>
      <c r="E177" t="s">
        <v>429</v>
      </c>
      <c r="F177" t="s">
        <v>347</v>
      </c>
      <c r="G177" t="s">
        <v>348</v>
      </c>
      <c r="H177" t="s">
        <v>274</v>
      </c>
      <c r="I177" t="s">
        <v>275</v>
      </c>
      <c r="J177">
        <v>5</v>
      </c>
      <c r="K177" t="s">
        <v>276</v>
      </c>
      <c r="L177">
        <v>29</v>
      </c>
      <c r="M177" t="s">
        <v>430</v>
      </c>
      <c r="N177" t="s">
        <v>431</v>
      </c>
      <c r="O177" t="s">
        <v>432</v>
      </c>
      <c r="P177" s="17">
        <v>3000</v>
      </c>
      <c r="Q177" s="17" t="s">
        <v>44</v>
      </c>
      <c r="R177" s="17"/>
      <c r="S177">
        <v>3221</v>
      </c>
      <c r="T177" s="14" t="s">
        <v>381</v>
      </c>
      <c r="U177" s="8">
        <v>0</v>
      </c>
      <c r="V177" t="s">
        <v>46</v>
      </c>
      <c r="W177" s="16">
        <v>348000</v>
      </c>
      <c r="X177" s="16" t="s">
        <v>695</v>
      </c>
    </row>
    <row r="178" spans="1:25" x14ac:dyDescent="0.25">
      <c r="A178" t="str">
        <f t="shared" si="2"/>
        <v>1.1-00-2405_24621015_2432310</v>
      </c>
      <c r="B178" t="s">
        <v>148</v>
      </c>
      <c r="C178" t="s">
        <v>149</v>
      </c>
      <c r="D178" t="s">
        <v>34</v>
      </c>
      <c r="E178" t="s">
        <v>35</v>
      </c>
      <c r="F178" t="s">
        <v>51</v>
      </c>
      <c r="G178" t="s">
        <v>52</v>
      </c>
      <c r="H178" t="s">
        <v>53</v>
      </c>
      <c r="I178" t="s">
        <v>54</v>
      </c>
      <c r="J178">
        <v>6</v>
      </c>
      <c r="K178" t="s">
        <v>40</v>
      </c>
      <c r="L178">
        <v>21</v>
      </c>
      <c r="M178" t="s">
        <v>55</v>
      </c>
      <c r="N178" t="s">
        <v>56</v>
      </c>
      <c r="O178" t="s">
        <v>57</v>
      </c>
      <c r="P178">
        <v>3000</v>
      </c>
      <c r="Q178" t="s">
        <v>44</v>
      </c>
      <c r="S178">
        <v>3231</v>
      </c>
      <c r="T178" t="s">
        <v>250</v>
      </c>
      <c r="U178" s="8">
        <v>0</v>
      </c>
      <c r="V178" t="s">
        <v>46</v>
      </c>
      <c r="W178" s="18">
        <v>3000000</v>
      </c>
      <c r="X178" s="13" t="s">
        <v>604</v>
      </c>
    </row>
    <row r="179" spans="1:25" x14ac:dyDescent="0.25">
      <c r="A179" t="str">
        <f t="shared" si="2"/>
        <v>1.1-00-2411_24650031_2432310</v>
      </c>
      <c r="B179" t="s">
        <v>148</v>
      </c>
      <c r="C179" t="s">
        <v>149</v>
      </c>
      <c r="D179" t="s">
        <v>92</v>
      </c>
      <c r="E179" t="s">
        <v>93</v>
      </c>
      <c r="F179" t="s">
        <v>51</v>
      </c>
      <c r="G179" t="s">
        <v>52</v>
      </c>
      <c r="H179" t="s">
        <v>94</v>
      </c>
      <c r="I179" t="s">
        <v>95</v>
      </c>
      <c r="J179">
        <v>6</v>
      </c>
      <c r="K179" t="s">
        <v>40</v>
      </c>
      <c r="L179">
        <v>50</v>
      </c>
      <c r="M179" t="s">
        <v>96</v>
      </c>
      <c r="N179" t="s">
        <v>97</v>
      </c>
      <c r="O179" t="s">
        <v>98</v>
      </c>
      <c r="P179">
        <v>3000</v>
      </c>
      <c r="Q179" t="s">
        <v>44</v>
      </c>
      <c r="S179">
        <v>3231</v>
      </c>
      <c r="T179" t="s">
        <v>250</v>
      </c>
      <c r="U179" s="8">
        <v>0</v>
      </c>
      <c r="V179" t="s">
        <v>46</v>
      </c>
      <c r="W179" s="18">
        <v>5651997</v>
      </c>
      <c r="X179" s="13" t="s">
        <v>696</v>
      </c>
    </row>
    <row r="180" spans="1:25" x14ac:dyDescent="0.25">
      <c r="A180" t="str">
        <f t="shared" si="2"/>
        <v>2.5-02-2402_24313009_2432510</v>
      </c>
      <c r="B180" t="s">
        <v>81</v>
      </c>
      <c r="C180" t="s">
        <v>82</v>
      </c>
      <c r="D180" t="s">
        <v>83</v>
      </c>
      <c r="E180" t="s">
        <v>84</v>
      </c>
      <c r="F180" t="s">
        <v>51</v>
      </c>
      <c r="G180" t="s">
        <v>52</v>
      </c>
      <c r="H180" t="s">
        <v>85</v>
      </c>
      <c r="I180" t="s">
        <v>86</v>
      </c>
      <c r="J180">
        <v>3</v>
      </c>
      <c r="K180" t="s">
        <v>87</v>
      </c>
      <c r="L180">
        <v>13</v>
      </c>
      <c r="M180" t="s">
        <v>88</v>
      </c>
      <c r="N180" t="s">
        <v>89</v>
      </c>
      <c r="O180" t="s">
        <v>90</v>
      </c>
      <c r="P180">
        <v>3000</v>
      </c>
      <c r="Q180" t="s">
        <v>44</v>
      </c>
      <c r="S180">
        <v>3251</v>
      </c>
      <c r="T180" t="s">
        <v>91</v>
      </c>
      <c r="U180" s="8">
        <v>0</v>
      </c>
      <c r="V180" t="s">
        <v>46</v>
      </c>
      <c r="W180" s="18">
        <v>9003456</v>
      </c>
      <c r="X180" s="13" t="s">
        <v>697</v>
      </c>
    </row>
    <row r="181" spans="1:25" x14ac:dyDescent="0.25">
      <c r="A181" t="str">
        <f t="shared" si="2"/>
        <v>1.1-00-2402_24115010_2432510</v>
      </c>
      <c r="B181" t="s">
        <v>148</v>
      </c>
      <c r="C181" t="s">
        <v>149</v>
      </c>
      <c r="D181" t="s">
        <v>34</v>
      </c>
      <c r="E181" t="s">
        <v>35</v>
      </c>
      <c r="F181" t="s">
        <v>347</v>
      </c>
      <c r="G181" t="s">
        <v>348</v>
      </c>
      <c r="H181" t="s">
        <v>85</v>
      </c>
      <c r="I181" t="s">
        <v>86</v>
      </c>
      <c r="J181">
        <v>1</v>
      </c>
      <c r="K181" t="s">
        <v>190</v>
      </c>
      <c r="L181">
        <v>15</v>
      </c>
      <c r="M181" t="s">
        <v>349</v>
      </c>
      <c r="N181" t="s">
        <v>199</v>
      </c>
      <c r="O181" s="17" t="s">
        <v>599</v>
      </c>
      <c r="P181" s="17">
        <v>3000</v>
      </c>
      <c r="Q181" s="17" t="s">
        <v>44</v>
      </c>
      <c r="R181" s="17"/>
      <c r="S181" s="14">
        <v>3251</v>
      </c>
      <c r="T181" s="14" t="s">
        <v>91</v>
      </c>
      <c r="U181" s="8">
        <v>0</v>
      </c>
      <c r="V181" t="s">
        <v>46</v>
      </c>
      <c r="W181" s="16">
        <v>100000</v>
      </c>
      <c r="X181" s="16" t="s">
        <v>698</v>
      </c>
    </row>
    <row r="182" spans="1:25" x14ac:dyDescent="0.25">
      <c r="A182" t="str">
        <f t="shared" si="2"/>
        <v>2.5-02-2405_24621015_2432510</v>
      </c>
      <c r="B182" t="s">
        <v>81</v>
      </c>
      <c r="C182" t="s">
        <v>82</v>
      </c>
      <c r="D182" t="s">
        <v>34</v>
      </c>
      <c r="E182" t="s">
        <v>35</v>
      </c>
      <c r="F182" t="s">
        <v>51</v>
      </c>
      <c r="G182" t="s">
        <v>52</v>
      </c>
      <c r="H182" t="s">
        <v>53</v>
      </c>
      <c r="I182" t="s">
        <v>54</v>
      </c>
      <c r="J182">
        <v>6</v>
      </c>
      <c r="K182" t="s">
        <v>40</v>
      </c>
      <c r="L182">
        <v>21</v>
      </c>
      <c r="M182" t="s">
        <v>55</v>
      </c>
      <c r="N182" t="s">
        <v>56</v>
      </c>
      <c r="O182" t="s">
        <v>57</v>
      </c>
      <c r="P182">
        <v>3000</v>
      </c>
      <c r="Q182" t="s">
        <v>44</v>
      </c>
      <c r="S182">
        <v>3251</v>
      </c>
      <c r="T182" t="s">
        <v>91</v>
      </c>
      <c r="U182" s="8">
        <v>0</v>
      </c>
      <c r="V182" t="s">
        <v>46</v>
      </c>
      <c r="W182" s="18">
        <v>76833008.099999994</v>
      </c>
      <c r="X182" s="13">
        <v>3310242.8277777778</v>
      </c>
    </row>
    <row r="183" spans="1:25" x14ac:dyDescent="0.25">
      <c r="A183" t="str">
        <f t="shared" si="2"/>
        <v>1.1-00-2405_24621015_2432510</v>
      </c>
      <c r="B183" t="s">
        <v>148</v>
      </c>
      <c r="C183" t="s">
        <v>149</v>
      </c>
      <c r="D183" t="s">
        <v>34</v>
      </c>
      <c r="E183" t="s">
        <v>35</v>
      </c>
      <c r="F183" t="s">
        <v>51</v>
      </c>
      <c r="G183" t="s">
        <v>52</v>
      </c>
      <c r="H183" t="s">
        <v>53</v>
      </c>
      <c r="I183" t="s">
        <v>54</v>
      </c>
      <c r="J183">
        <v>6</v>
      </c>
      <c r="K183" t="s">
        <v>40</v>
      </c>
      <c r="L183">
        <v>21</v>
      </c>
      <c r="M183" t="s">
        <v>55</v>
      </c>
      <c r="N183" t="s">
        <v>56</v>
      </c>
      <c r="O183" t="s">
        <v>57</v>
      </c>
      <c r="P183">
        <v>3000</v>
      </c>
      <c r="Q183" t="s">
        <v>44</v>
      </c>
      <c r="S183">
        <v>3251</v>
      </c>
      <c r="T183" t="s">
        <v>91</v>
      </c>
      <c r="U183" s="8">
        <v>0</v>
      </c>
      <c r="V183" t="s">
        <v>46</v>
      </c>
      <c r="W183" s="18">
        <v>38806666.080000013</v>
      </c>
      <c r="X183" s="13" t="s">
        <v>699</v>
      </c>
    </row>
    <row r="184" spans="1:25" x14ac:dyDescent="0.25">
      <c r="A184" t="str">
        <f t="shared" si="2"/>
        <v>1.1-00-2407_24333019_2432610</v>
      </c>
      <c r="B184" t="s">
        <v>148</v>
      </c>
      <c r="C184" t="s">
        <v>149</v>
      </c>
      <c r="D184" t="s">
        <v>34</v>
      </c>
      <c r="E184" t="s">
        <v>35</v>
      </c>
      <c r="F184" t="s">
        <v>51</v>
      </c>
      <c r="G184" t="s">
        <v>52</v>
      </c>
      <c r="H184" t="s">
        <v>103</v>
      </c>
      <c r="I184" t="s">
        <v>104</v>
      </c>
      <c r="J184">
        <v>3</v>
      </c>
      <c r="K184" t="s">
        <v>87</v>
      </c>
      <c r="L184">
        <v>33</v>
      </c>
      <c r="M184" t="s">
        <v>394</v>
      </c>
      <c r="N184" t="s">
        <v>395</v>
      </c>
      <c r="O184" t="s">
        <v>396</v>
      </c>
      <c r="P184">
        <v>3000</v>
      </c>
      <c r="Q184" t="s">
        <v>44</v>
      </c>
      <c r="S184">
        <v>3261</v>
      </c>
      <c r="T184" t="s">
        <v>172</v>
      </c>
      <c r="U184" s="8">
        <v>0</v>
      </c>
      <c r="V184" t="s">
        <v>46</v>
      </c>
      <c r="W184" s="18">
        <v>13740256</v>
      </c>
      <c r="X184" s="13" t="s">
        <v>700</v>
      </c>
    </row>
    <row r="185" spans="1:25" x14ac:dyDescent="0.25">
      <c r="A185" t="str">
        <f t="shared" si="2"/>
        <v>1.1-00-2407_24236022_2432610</v>
      </c>
      <c r="B185" t="s">
        <v>148</v>
      </c>
      <c r="C185" t="s">
        <v>149</v>
      </c>
      <c r="D185" t="s">
        <v>188</v>
      </c>
      <c r="E185" t="s">
        <v>189</v>
      </c>
      <c r="F185" t="s">
        <v>51</v>
      </c>
      <c r="G185" t="s">
        <v>52</v>
      </c>
      <c r="H185" t="s">
        <v>103</v>
      </c>
      <c r="I185" t="s">
        <v>104</v>
      </c>
      <c r="J185">
        <v>2</v>
      </c>
      <c r="K185" t="s">
        <v>206</v>
      </c>
      <c r="L185">
        <v>36</v>
      </c>
      <c r="M185" t="s">
        <v>207</v>
      </c>
      <c r="N185" t="s">
        <v>208</v>
      </c>
      <c r="O185" t="s">
        <v>209</v>
      </c>
      <c r="P185">
        <v>3000</v>
      </c>
      <c r="Q185" t="s">
        <v>44</v>
      </c>
      <c r="S185">
        <v>3261</v>
      </c>
      <c r="T185" t="s">
        <v>172</v>
      </c>
      <c r="U185" s="8">
        <v>0</v>
      </c>
      <c r="V185" t="s">
        <v>46</v>
      </c>
      <c r="W185" s="18">
        <v>65000000</v>
      </c>
      <c r="X185" s="13" t="s">
        <v>701</v>
      </c>
    </row>
    <row r="186" spans="1:25" x14ac:dyDescent="0.25">
      <c r="A186" t="str">
        <f t="shared" si="2"/>
        <v>1.1-00-2409_24842026_24326121</v>
      </c>
      <c r="B186" t="s">
        <v>148</v>
      </c>
      <c r="C186" t="s">
        <v>149</v>
      </c>
      <c r="D186" t="s">
        <v>150</v>
      </c>
      <c r="E186" t="s">
        <v>151</v>
      </c>
      <c r="F186" t="s">
        <v>51</v>
      </c>
      <c r="G186" t="s">
        <v>52</v>
      </c>
      <c r="H186" t="s">
        <v>154</v>
      </c>
      <c r="I186" t="s">
        <v>155</v>
      </c>
      <c r="J186">
        <v>8</v>
      </c>
      <c r="K186" t="s">
        <v>156</v>
      </c>
      <c r="L186">
        <v>42</v>
      </c>
      <c r="M186" t="s">
        <v>162</v>
      </c>
      <c r="N186" t="s">
        <v>163</v>
      </c>
      <c r="O186" t="s">
        <v>164</v>
      </c>
      <c r="P186">
        <v>3000</v>
      </c>
      <c r="Q186" t="s">
        <v>44</v>
      </c>
      <c r="S186">
        <v>3261</v>
      </c>
      <c r="T186" t="s">
        <v>172</v>
      </c>
      <c r="U186" s="8">
        <v>21</v>
      </c>
      <c r="V186" t="s">
        <v>173</v>
      </c>
      <c r="W186" s="18">
        <v>800000</v>
      </c>
      <c r="X186" s="13" t="s">
        <v>702</v>
      </c>
    </row>
    <row r="187" spans="1:25" x14ac:dyDescent="0.25">
      <c r="A187" t="str">
        <f t="shared" si="2"/>
        <v>1.1-00-2401_2452002_2432910</v>
      </c>
      <c r="B187" t="s">
        <v>148</v>
      </c>
      <c r="C187" t="s">
        <v>149</v>
      </c>
      <c r="D187" t="s">
        <v>34</v>
      </c>
      <c r="E187" t="s">
        <v>35</v>
      </c>
      <c r="F187" t="s">
        <v>51</v>
      </c>
      <c r="G187" t="s">
        <v>52</v>
      </c>
      <c r="H187" t="s">
        <v>351</v>
      </c>
      <c r="I187" t="s">
        <v>352</v>
      </c>
      <c r="J187">
        <v>5</v>
      </c>
      <c r="K187" t="s">
        <v>276</v>
      </c>
      <c r="L187">
        <v>2</v>
      </c>
      <c r="M187" t="s">
        <v>362</v>
      </c>
      <c r="N187" t="s">
        <v>363</v>
      </c>
      <c r="O187" t="s">
        <v>364</v>
      </c>
      <c r="P187">
        <v>3000</v>
      </c>
      <c r="Q187" t="s">
        <v>44</v>
      </c>
      <c r="S187">
        <v>3291</v>
      </c>
      <c r="T187" t="s">
        <v>174</v>
      </c>
      <c r="U187" s="8">
        <v>0</v>
      </c>
      <c r="V187" t="s">
        <v>46</v>
      </c>
      <c r="W187" s="18">
        <v>500000</v>
      </c>
      <c r="X187" s="13" t="s">
        <v>616</v>
      </c>
    </row>
    <row r="188" spans="1:25" x14ac:dyDescent="0.25">
      <c r="A188" t="str">
        <f t="shared" si="2"/>
        <v>1.1-00-2404_24618012_2432910</v>
      </c>
      <c r="B188" t="s">
        <v>148</v>
      </c>
      <c r="C188" t="s">
        <v>149</v>
      </c>
      <c r="D188" t="s">
        <v>34</v>
      </c>
      <c r="E188" t="s">
        <v>35</v>
      </c>
      <c r="F188" t="s">
        <v>36</v>
      </c>
      <c r="G188" t="s">
        <v>37</v>
      </c>
      <c r="H188" t="s">
        <v>38</v>
      </c>
      <c r="I188" t="s">
        <v>39</v>
      </c>
      <c r="J188">
        <v>6</v>
      </c>
      <c r="K188" t="s">
        <v>40</v>
      </c>
      <c r="L188">
        <v>18</v>
      </c>
      <c r="M188" t="s">
        <v>319</v>
      </c>
      <c r="N188" t="s">
        <v>320</v>
      </c>
      <c r="O188" t="s">
        <v>321</v>
      </c>
      <c r="P188">
        <v>3000</v>
      </c>
      <c r="Q188" t="s">
        <v>44</v>
      </c>
      <c r="S188">
        <v>3291</v>
      </c>
      <c r="T188" t="s">
        <v>174</v>
      </c>
      <c r="U188" s="8">
        <v>0</v>
      </c>
      <c r="V188" t="s">
        <v>46</v>
      </c>
      <c r="W188" s="18">
        <v>140000</v>
      </c>
      <c r="X188" s="13" t="s">
        <v>604</v>
      </c>
    </row>
    <row r="189" spans="1:25" x14ac:dyDescent="0.25">
      <c r="A189" t="str">
        <f t="shared" si="2"/>
        <v>1.1-00-2405_24621015_2432910</v>
      </c>
      <c r="B189" t="s">
        <v>148</v>
      </c>
      <c r="C189" t="s">
        <v>149</v>
      </c>
      <c r="D189" t="s">
        <v>34</v>
      </c>
      <c r="E189" t="s">
        <v>35</v>
      </c>
      <c r="F189" t="s">
        <v>51</v>
      </c>
      <c r="G189" t="s">
        <v>52</v>
      </c>
      <c r="H189" t="s">
        <v>53</v>
      </c>
      <c r="I189" t="s">
        <v>54</v>
      </c>
      <c r="J189">
        <v>6</v>
      </c>
      <c r="K189" t="s">
        <v>40</v>
      </c>
      <c r="L189">
        <v>21</v>
      </c>
      <c r="M189" t="s">
        <v>55</v>
      </c>
      <c r="N189" t="s">
        <v>56</v>
      </c>
      <c r="O189" t="s">
        <v>57</v>
      </c>
      <c r="P189">
        <v>3000</v>
      </c>
      <c r="Q189" t="s">
        <v>44</v>
      </c>
      <c r="S189">
        <v>3291</v>
      </c>
      <c r="T189" t="s">
        <v>174</v>
      </c>
      <c r="U189" s="8">
        <v>0</v>
      </c>
      <c r="V189" t="s">
        <v>46</v>
      </c>
      <c r="W189" s="18">
        <v>10000</v>
      </c>
      <c r="X189" s="13" t="s">
        <v>604</v>
      </c>
      <c r="Y189" s="20">
        <v>97000000</v>
      </c>
    </row>
    <row r="190" spans="1:25" x14ac:dyDescent="0.25">
      <c r="A190" t="str">
        <f t="shared" si="2"/>
        <v>1.1-00-2409_24842026_2432910</v>
      </c>
      <c r="B190" t="s">
        <v>148</v>
      </c>
      <c r="C190" t="s">
        <v>149</v>
      </c>
      <c r="D190" t="s">
        <v>150</v>
      </c>
      <c r="E190" t="s">
        <v>151</v>
      </c>
      <c r="F190" t="s">
        <v>51</v>
      </c>
      <c r="G190" t="s">
        <v>52</v>
      </c>
      <c r="H190" t="s">
        <v>154</v>
      </c>
      <c r="I190" t="s">
        <v>155</v>
      </c>
      <c r="J190">
        <v>8</v>
      </c>
      <c r="K190" t="s">
        <v>156</v>
      </c>
      <c r="L190">
        <v>42</v>
      </c>
      <c r="M190" t="s">
        <v>162</v>
      </c>
      <c r="N190" t="s">
        <v>163</v>
      </c>
      <c r="O190" t="s">
        <v>164</v>
      </c>
      <c r="P190" s="17">
        <v>3000</v>
      </c>
      <c r="Q190" s="17" t="s">
        <v>44</v>
      </c>
      <c r="R190" s="17"/>
      <c r="S190" s="14">
        <v>3291</v>
      </c>
      <c r="T190" s="14" t="s">
        <v>174</v>
      </c>
      <c r="U190" s="8">
        <v>0</v>
      </c>
      <c r="V190" t="s">
        <v>46</v>
      </c>
      <c r="W190" s="15">
        <v>42000</v>
      </c>
      <c r="X190" s="21" t="s">
        <v>604</v>
      </c>
    </row>
    <row r="191" spans="1:25" x14ac:dyDescent="0.25">
      <c r="A191" t="str">
        <f t="shared" si="2"/>
        <v>1.1-00-2403_24117011_2433110</v>
      </c>
      <c r="B191" t="s">
        <v>148</v>
      </c>
      <c r="C191" t="s">
        <v>149</v>
      </c>
      <c r="D191" t="s">
        <v>305</v>
      </c>
      <c r="E191" t="s">
        <v>306</v>
      </c>
      <c r="F191" t="s">
        <v>307</v>
      </c>
      <c r="G191" t="s">
        <v>308</v>
      </c>
      <c r="H191" t="s">
        <v>309</v>
      </c>
      <c r="I191" t="s">
        <v>310</v>
      </c>
      <c r="J191">
        <v>1</v>
      </c>
      <c r="K191" t="s">
        <v>190</v>
      </c>
      <c r="L191">
        <v>17</v>
      </c>
      <c r="M191" t="s">
        <v>311</v>
      </c>
      <c r="N191" t="s">
        <v>312</v>
      </c>
      <c r="O191" t="s">
        <v>313</v>
      </c>
      <c r="P191">
        <v>3000</v>
      </c>
      <c r="Q191" t="s">
        <v>44</v>
      </c>
      <c r="S191">
        <v>3311</v>
      </c>
      <c r="T191" t="s">
        <v>218</v>
      </c>
      <c r="U191" s="8">
        <v>0</v>
      </c>
      <c r="V191" t="s">
        <v>46</v>
      </c>
      <c r="W191" s="18">
        <v>2367000</v>
      </c>
      <c r="X191" s="13" t="s">
        <v>703</v>
      </c>
    </row>
    <row r="192" spans="1:25" x14ac:dyDescent="0.25">
      <c r="A192" t="str">
        <f t="shared" si="2"/>
        <v>1.1-00-2404_24618012_2433110</v>
      </c>
      <c r="B192" t="s">
        <v>148</v>
      </c>
      <c r="C192" t="s">
        <v>149</v>
      </c>
      <c r="D192" t="s">
        <v>34</v>
      </c>
      <c r="E192" t="s">
        <v>35</v>
      </c>
      <c r="F192" t="s">
        <v>36</v>
      </c>
      <c r="G192" t="s">
        <v>37</v>
      </c>
      <c r="H192" t="s">
        <v>38</v>
      </c>
      <c r="I192" t="s">
        <v>39</v>
      </c>
      <c r="J192">
        <v>6</v>
      </c>
      <c r="K192" t="s">
        <v>40</v>
      </c>
      <c r="L192">
        <v>18</v>
      </c>
      <c r="M192" t="s">
        <v>319</v>
      </c>
      <c r="N192" t="s">
        <v>320</v>
      </c>
      <c r="O192" t="s">
        <v>321</v>
      </c>
      <c r="P192">
        <v>3000</v>
      </c>
      <c r="Q192" t="s">
        <v>44</v>
      </c>
      <c r="S192">
        <v>3311</v>
      </c>
      <c r="T192" t="s">
        <v>218</v>
      </c>
      <c r="U192" s="8">
        <v>0</v>
      </c>
      <c r="V192" t="s">
        <v>46</v>
      </c>
      <c r="W192" s="18">
        <v>3325000</v>
      </c>
      <c r="X192" s="13" t="s">
        <v>604</v>
      </c>
    </row>
    <row r="193" spans="1:25" x14ac:dyDescent="0.25">
      <c r="A193" t="str">
        <f t="shared" si="2"/>
        <v>1.1-00-2405_24621015_2433110</v>
      </c>
      <c r="B193" t="s">
        <v>148</v>
      </c>
      <c r="C193" t="s">
        <v>149</v>
      </c>
      <c r="D193" t="s">
        <v>34</v>
      </c>
      <c r="E193" t="s">
        <v>35</v>
      </c>
      <c r="F193" t="s">
        <v>51</v>
      </c>
      <c r="G193" t="s">
        <v>52</v>
      </c>
      <c r="H193" t="s">
        <v>53</v>
      </c>
      <c r="I193" t="s">
        <v>54</v>
      </c>
      <c r="J193">
        <v>6</v>
      </c>
      <c r="K193" t="s">
        <v>40</v>
      </c>
      <c r="L193">
        <v>21</v>
      </c>
      <c r="M193" t="s">
        <v>55</v>
      </c>
      <c r="N193" t="s">
        <v>56</v>
      </c>
      <c r="O193" t="s">
        <v>57</v>
      </c>
      <c r="P193">
        <v>3000</v>
      </c>
      <c r="Q193" t="s">
        <v>44</v>
      </c>
      <c r="S193">
        <v>3311</v>
      </c>
      <c r="T193" t="s">
        <v>218</v>
      </c>
      <c r="U193" s="8">
        <v>0</v>
      </c>
      <c r="V193" t="s">
        <v>46</v>
      </c>
      <c r="W193" s="18">
        <v>250000</v>
      </c>
      <c r="X193" s="13" t="s">
        <v>604</v>
      </c>
      <c r="Y193" s="20">
        <v>226000000</v>
      </c>
    </row>
    <row r="194" spans="1:25" x14ac:dyDescent="0.25">
      <c r="A194" t="str">
        <f t="shared" si="2"/>
        <v>1.1-00-2407_24236022_2433110</v>
      </c>
      <c r="B194" t="s">
        <v>148</v>
      </c>
      <c r="C194" t="s">
        <v>149</v>
      </c>
      <c r="D194" t="s">
        <v>188</v>
      </c>
      <c r="E194" t="s">
        <v>189</v>
      </c>
      <c r="F194" t="s">
        <v>51</v>
      </c>
      <c r="G194" t="s">
        <v>52</v>
      </c>
      <c r="H194" t="s">
        <v>103</v>
      </c>
      <c r="I194" t="s">
        <v>104</v>
      </c>
      <c r="J194">
        <v>2</v>
      </c>
      <c r="K194" t="s">
        <v>206</v>
      </c>
      <c r="L194">
        <v>36</v>
      </c>
      <c r="M194" t="s">
        <v>207</v>
      </c>
      <c r="N194" t="s">
        <v>208</v>
      </c>
      <c r="O194" t="s">
        <v>209</v>
      </c>
      <c r="P194">
        <v>3000</v>
      </c>
      <c r="Q194" t="s">
        <v>44</v>
      </c>
      <c r="S194">
        <v>3311</v>
      </c>
      <c r="T194" t="s">
        <v>218</v>
      </c>
      <c r="U194" s="8">
        <v>0</v>
      </c>
      <c r="V194" t="s">
        <v>46</v>
      </c>
      <c r="W194" s="18">
        <v>3480000</v>
      </c>
      <c r="X194" s="13" t="s">
        <v>704</v>
      </c>
    </row>
    <row r="195" spans="1:25" x14ac:dyDescent="0.25">
      <c r="A195" t="str">
        <f t="shared" ref="A195:A258" si="3">CONCATENATE(B195,H195,J195,L195,N195,S195,U195)</f>
        <v>1.1-00-2405_24621015_2433210</v>
      </c>
      <c r="B195" t="s">
        <v>148</v>
      </c>
      <c r="C195" t="s">
        <v>149</v>
      </c>
      <c r="D195" t="s">
        <v>34</v>
      </c>
      <c r="E195" t="s">
        <v>35</v>
      </c>
      <c r="F195" t="s">
        <v>51</v>
      </c>
      <c r="G195" t="s">
        <v>52</v>
      </c>
      <c r="H195" t="s">
        <v>53</v>
      </c>
      <c r="I195" t="s">
        <v>54</v>
      </c>
      <c r="J195">
        <v>6</v>
      </c>
      <c r="K195" t="s">
        <v>40</v>
      </c>
      <c r="L195">
        <v>21</v>
      </c>
      <c r="M195" t="s">
        <v>55</v>
      </c>
      <c r="N195" t="s">
        <v>56</v>
      </c>
      <c r="O195" t="s">
        <v>57</v>
      </c>
      <c r="P195">
        <v>3000</v>
      </c>
      <c r="Q195" t="s">
        <v>44</v>
      </c>
      <c r="S195">
        <v>3321</v>
      </c>
      <c r="T195" t="s">
        <v>219</v>
      </c>
      <c r="U195" s="8">
        <v>0</v>
      </c>
      <c r="V195" t="s">
        <v>46</v>
      </c>
      <c r="W195" s="18">
        <v>69408</v>
      </c>
      <c r="X195" s="13" t="s">
        <v>604</v>
      </c>
      <c r="Y195" s="20"/>
    </row>
    <row r="196" spans="1:25" x14ac:dyDescent="0.25">
      <c r="A196" t="str">
        <f t="shared" si="3"/>
        <v>1.1-00-2407_24236022_2433210</v>
      </c>
      <c r="B196" t="s">
        <v>148</v>
      </c>
      <c r="C196" t="s">
        <v>149</v>
      </c>
      <c r="D196" t="s">
        <v>188</v>
      </c>
      <c r="E196" t="s">
        <v>189</v>
      </c>
      <c r="F196" t="s">
        <v>51</v>
      </c>
      <c r="G196" t="s">
        <v>52</v>
      </c>
      <c r="H196" t="s">
        <v>103</v>
      </c>
      <c r="I196" t="s">
        <v>104</v>
      </c>
      <c r="J196">
        <v>2</v>
      </c>
      <c r="K196" t="s">
        <v>206</v>
      </c>
      <c r="L196">
        <v>36</v>
      </c>
      <c r="M196" t="s">
        <v>207</v>
      </c>
      <c r="N196" t="s">
        <v>208</v>
      </c>
      <c r="O196" t="s">
        <v>209</v>
      </c>
      <c r="P196">
        <v>3000</v>
      </c>
      <c r="Q196" t="s">
        <v>44</v>
      </c>
      <c r="S196">
        <v>3321</v>
      </c>
      <c r="T196" t="s">
        <v>219</v>
      </c>
      <c r="U196" s="8">
        <v>0</v>
      </c>
      <c r="V196" t="s">
        <v>46</v>
      </c>
      <c r="W196" s="18">
        <v>5400000</v>
      </c>
      <c r="X196" s="13" t="s">
        <v>705</v>
      </c>
    </row>
    <row r="197" spans="1:25" x14ac:dyDescent="0.25">
      <c r="A197" t="str">
        <f t="shared" si="3"/>
        <v>1.1-00-2402_2417007_2433310</v>
      </c>
      <c r="B197" t="s">
        <v>148</v>
      </c>
      <c r="C197" t="s">
        <v>149</v>
      </c>
      <c r="D197" t="s">
        <v>34</v>
      </c>
      <c r="E197" t="s">
        <v>35</v>
      </c>
      <c r="F197" t="s">
        <v>307</v>
      </c>
      <c r="G197" t="s">
        <v>308</v>
      </c>
      <c r="H197" t="s">
        <v>85</v>
      </c>
      <c r="I197" t="s">
        <v>86</v>
      </c>
      <c r="J197">
        <v>1</v>
      </c>
      <c r="K197" t="s">
        <v>190</v>
      </c>
      <c r="L197">
        <v>7</v>
      </c>
      <c r="M197" t="s">
        <v>401</v>
      </c>
      <c r="N197" t="s">
        <v>315</v>
      </c>
      <c r="O197" t="s">
        <v>316</v>
      </c>
      <c r="P197">
        <v>3000</v>
      </c>
      <c r="Q197" t="s">
        <v>44</v>
      </c>
      <c r="S197" s="14">
        <v>3331</v>
      </c>
      <c r="T197" s="14" t="s">
        <v>251</v>
      </c>
      <c r="U197" s="8">
        <v>0</v>
      </c>
      <c r="V197" t="s">
        <v>46</v>
      </c>
      <c r="W197" s="15">
        <v>340000</v>
      </c>
      <c r="X197" s="16" t="s">
        <v>706</v>
      </c>
    </row>
    <row r="198" spans="1:25" x14ac:dyDescent="0.25">
      <c r="A198" t="str">
        <f t="shared" si="3"/>
        <v>1.1-00-2404_24618012_2433310</v>
      </c>
      <c r="B198" t="s">
        <v>148</v>
      </c>
      <c r="C198" t="s">
        <v>149</v>
      </c>
      <c r="D198" t="s">
        <v>34</v>
      </c>
      <c r="E198" t="s">
        <v>35</v>
      </c>
      <c r="F198" t="s">
        <v>36</v>
      </c>
      <c r="G198" t="s">
        <v>37</v>
      </c>
      <c r="H198" t="s">
        <v>38</v>
      </c>
      <c r="I198" t="s">
        <v>39</v>
      </c>
      <c r="J198">
        <v>6</v>
      </c>
      <c r="K198" t="s">
        <v>40</v>
      </c>
      <c r="L198">
        <v>18</v>
      </c>
      <c r="M198" t="s">
        <v>319</v>
      </c>
      <c r="N198" t="s">
        <v>320</v>
      </c>
      <c r="O198" t="s">
        <v>321</v>
      </c>
      <c r="P198">
        <v>3000</v>
      </c>
      <c r="Q198" t="s">
        <v>44</v>
      </c>
      <c r="S198">
        <v>3331</v>
      </c>
      <c r="T198" t="s">
        <v>251</v>
      </c>
      <c r="U198" s="8">
        <v>0</v>
      </c>
      <c r="V198" t="s">
        <v>46</v>
      </c>
      <c r="W198" s="18">
        <v>2605267.2000000002</v>
      </c>
      <c r="X198" s="13" t="s">
        <v>604</v>
      </c>
    </row>
    <row r="199" spans="1:25" x14ac:dyDescent="0.25">
      <c r="A199" t="str">
        <f t="shared" si="3"/>
        <v>1.1-00-2405_24621015_2433310</v>
      </c>
      <c r="B199" t="s">
        <v>148</v>
      </c>
      <c r="C199" t="s">
        <v>149</v>
      </c>
      <c r="D199" t="s">
        <v>34</v>
      </c>
      <c r="E199" t="s">
        <v>35</v>
      </c>
      <c r="F199" t="s">
        <v>51</v>
      </c>
      <c r="G199" t="s">
        <v>52</v>
      </c>
      <c r="H199" t="s">
        <v>53</v>
      </c>
      <c r="I199" t="s">
        <v>54</v>
      </c>
      <c r="J199">
        <v>6</v>
      </c>
      <c r="K199" t="s">
        <v>40</v>
      </c>
      <c r="L199">
        <v>21</v>
      </c>
      <c r="M199" t="s">
        <v>55</v>
      </c>
      <c r="N199" t="s">
        <v>56</v>
      </c>
      <c r="O199" t="s">
        <v>57</v>
      </c>
      <c r="P199">
        <v>3000</v>
      </c>
      <c r="Q199" t="s">
        <v>44</v>
      </c>
      <c r="S199">
        <v>3331</v>
      </c>
      <c r="T199" t="s">
        <v>251</v>
      </c>
      <c r="U199" s="8">
        <v>0</v>
      </c>
      <c r="V199" t="s">
        <v>46</v>
      </c>
      <c r="W199" s="18">
        <v>100000</v>
      </c>
      <c r="X199" s="13" t="s">
        <v>604</v>
      </c>
      <c r="Y199" s="20">
        <v>6000000</v>
      </c>
    </row>
    <row r="200" spans="1:25" x14ac:dyDescent="0.25">
      <c r="A200" t="str">
        <f t="shared" si="3"/>
        <v>1.1-00-2411_24650031_2433310</v>
      </c>
      <c r="B200" t="s">
        <v>148</v>
      </c>
      <c r="C200" t="s">
        <v>149</v>
      </c>
      <c r="D200" t="s">
        <v>92</v>
      </c>
      <c r="E200" t="s">
        <v>93</v>
      </c>
      <c r="F200" t="s">
        <v>51</v>
      </c>
      <c r="G200" t="s">
        <v>52</v>
      </c>
      <c r="H200" t="s">
        <v>94</v>
      </c>
      <c r="I200" t="s">
        <v>95</v>
      </c>
      <c r="J200">
        <v>6</v>
      </c>
      <c r="K200" t="s">
        <v>40</v>
      </c>
      <c r="L200">
        <v>50</v>
      </c>
      <c r="M200" t="s">
        <v>96</v>
      </c>
      <c r="N200" t="s">
        <v>97</v>
      </c>
      <c r="O200" t="s">
        <v>98</v>
      </c>
      <c r="P200">
        <v>3000</v>
      </c>
      <c r="Q200" t="s">
        <v>44</v>
      </c>
      <c r="S200">
        <v>3331</v>
      </c>
      <c r="T200" t="s">
        <v>251</v>
      </c>
      <c r="U200" s="8">
        <v>0</v>
      </c>
      <c r="V200" t="s">
        <v>46</v>
      </c>
      <c r="W200" s="18">
        <v>9262245</v>
      </c>
      <c r="X200" s="13" t="s">
        <v>707</v>
      </c>
    </row>
    <row r="201" spans="1:25" x14ac:dyDescent="0.25">
      <c r="A201" t="str">
        <f t="shared" si="3"/>
        <v>1.1-00-2405_24621015_2433410</v>
      </c>
      <c r="B201" t="s">
        <v>148</v>
      </c>
      <c r="C201" t="s">
        <v>149</v>
      </c>
      <c r="D201" t="s">
        <v>34</v>
      </c>
      <c r="E201" t="s">
        <v>35</v>
      </c>
      <c r="F201" t="s">
        <v>51</v>
      </c>
      <c r="G201" t="s">
        <v>52</v>
      </c>
      <c r="H201" t="s">
        <v>53</v>
      </c>
      <c r="I201" t="s">
        <v>54</v>
      </c>
      <c r="J201">
        <v>6</v>
      </c>
      <c r="K201" t="s">
        <v>40</v>
      </c>
      <c r="L201">
        <v>21</v>
      </c>
      <c r="M201" t="s">
        <v>55</v>
      </c>
      <c r="N201" t="s">
        <v>56</v>
      </c>
      <c r="O201" t="s">
        <v>57</v>
      </c>
      <c r="P201">
        <v>3000</v>
      </c>
      <c r="Q201" t="s">
        <v>44</v>
      </c>
      <c r="R201" t="s">
        <v>601</v>
      </c>
      <c r="S201">
        <v>3341</v>
      </c>
      <c r="T201" t="s">
        <v>119</v>
      </c>
      <c r="U201" s="8">
        <v>0</v>
      </c>
      <c r="V201" t="s">
        <v>46</v>
      </c>
      <c r="W201" s="18">
        <v>735486</v>
      </c>
      <c r="X201" s="22" t="s">
        <v>604</v>
      </c>
    </row>
    <row r="202" spans="1:25" x14ac:dyDescent="0.25">
      <c r="A202" t="str">
        <f t="shared" si="3"/>
        <v>1.1-00-2405_24621015_243341XX</v>
      </c>
      <c r="B202" t="s">
        <v>148</v>
      </c>
      <c r="C202" t="s">
        <v>149</v>
      </c>
      <c r="D202" t="s">
        <v>34</v>
      </c>
      <c r="E202" t="s">
        <v>35</v>
      </c>
      <c r="F202" t="s">
        <v>51</v>
      </c>
      <c r="G202" t="s">
        <v>52</v>
      </c>
      <c r="H202" t="s">
        <v>53</v>
      </c>
      <c r="I202" t="s">
        <v>54</v>
      </c>
      <c r="J202">
        <v>6</v>
      </c>
      <c r="K202" t="s">
        <v>40</v>
      </c>
      <c r="L202">
        <v>21</v>
      </c>
      <c r="M202" t="s">
        <v>55</v>
      </c>
      <c r="N202" t="s">
        <v>56</v>
      </c>
      <c r="O202" t="s">
        <v>57</v>
      </c>
      <c r="P202">
        <v>3000</v>
      </c>
      <c r="Q202" t="s">
        <v>44</v>
      </c>
      <c r="R202" t="s">
        <v>601</v>
      </c>
      <c r="S202">
        <v>3341</v>
      </c>
      <c r="T202" t="s">
        <v>119</v>
      </c>
      <c r="U202" s="12" t="s">
        <v>546</v>
      </c>
      <c r="V202" t="s">
        <v>590</v>
      </c>
      <c r="W202" s="18">
        <v>139200</v>
      </c>
      <c r="X202" s="13" t="s">
        <v>604</v>
      </c>
    </row>
    <row r="203" spans="1:25" x14ac:dyDescent="0.25">
      <c r="A203" t="str">
        <f t="shared" si="3"/>
        <v>2.5-02-2408_24740025_2433410</v>
      </c>
      <c r="B203" t="s">
        <v>81</v>
      </c>
      <c r="C203" t="s">
        <v>82</v>
      </c>
      <c r="D203" t="s">
        <v>109</v>
      </c>
      <c r="E203" t="s">
        <v>110</v>
      </c>
      <c r="F203" t="s">
        <v>111</v>
      </c>
      <c r="G203" t="s">
        <v>112</v>
      </c>
      <c r="H203" t="s">
        <v>113</v>
      </c>
      <c r="I203" t="s">
        <v>114</v>
      </c>
      <c r="J203">
        <v>7</v>
      </c>
      <c r="K203" t="s">
        <v>115</v>
      </c>
      <c r="L203">
        <v>40</v>
      </c>
      <c r="M203" t="s">
        <v>116</v>
      </c>
      <c r="N203" t="s">
        <v>117</v>
      </c>
      <c r="O203" t="s">
        <v>118</v>
      </c>
      <c r="P203">
        <v>3000</v>
      </c>
      <c r="Q203" t="s">
        <v>44</v>
      </c>
      <c r="R203" t="s">
        <v>601</v>
      </c>
      <c r="S203">
        <v>3341</v>
      </c>
      <c r="T203" t="s">
        <v>119</v>
      </c>
      <c r="U203" s="8">
        <v>0</v>
      </c>
      <c r="V203" t="s">
        <v>46</v>
      </c>
      <c r="W203" s="18">
        <v>3000000</v>
      </c>
      <c r="X203" s="13" t="s">
        <v>604</v>
      </c>
    </row>
    <row r="204" spans="1:25" x14ac:dyDescent="0.25">
      <c r="A204" t="str">
        <f t="shared" si="3"/>
        <v>1.1-00-2411_24650031_2433410</v>
      </c>
      <c r="B204" t="s">
        <v>148</v>
      </c>
      <c r="C204" t="s">
        <v>149</v>
      </c>
      <c r="D204" t="s">
        <v>92</v>
      </c>
      <c r="E204" t="s">
        <v>93</v>
      </c>
      <c r="F204" t="s">
        <v>51</v>
      </c>
      <c r="G204" t="s">
        <v>52</v>
      </c>
      <c r="H204" t="s">
        <v>94</v>
      </c>
      <c r="I204" t="s">
        <v>95</v>
      </c>
      <c r="J204">
        <v>6</v>
      </c>
      <c r="K204" t="s">
        <v>40</v>
      </c>
      <c r="L204">
        <v>50</v>
      </c>
      <c r="M204" t="s">
        <v>96</v>
      </c>
      <c r="N204" t="s">
        <v>97</v>
      </c>
      <c r="O204" t="s">
        <v>98</v>
      </c>
      <c r="P204" s="17">
        <v>3000</v>
      </c>
      <c r="Q204" s="17" t="s">
        <v>44</v>
      </c>
      <c r="R204" t="s">
        <v>601</v>
      </c>
      <c r="S204" s="14">
        <v>3341</v>
      </c>
      <c r="T204" s="14" t="s">
        <v>119</v>
      </c>
      <c r="U204" s="8">
        <v>0</v>
      </c>
      <c r="V204" t="s">
        <v>46</v>
      </c>
      <c r="W204" s="15">
        <v>300000</v>
      </c>
      <c r="X204" s="16" t="s">
        <v>708</v>
      </c>
    </row>
    <row r="205" spans="1:25" x14ac:dyDescent="0.25">
      <c r="A205" t="str">
        <f t="shared" si="3"/>
        <v>1.1-00-2406_24530018_2433510</v>
      </c>
      <c r="B205" t="s">
        <v>148</v>
      </c>
      <c r="C205" t="s">
        <v>149</v>
      </c>
      <c r="D205" t="s">
        <v>266</v>
      </c>
      <c r="E205" t="s">
        <v>267</v>
      </c>
      <c r="F205" t="s">
        <v>152</v>
      </c>
      <c r="G205" t="s">
        <v>153</v>
      </c>
      <c r="H205" t="s">
        <v>274</v>
      </c>
      <c r="I205" t="s">
        <v>275</v>
      </c>
      <c r="J205">
        <v>5</v>
      </c>
      <c r="K205" t="s">
        <v>276</v>
      </c>
      <c r="L205">
        <v>30</v>
      </c>
      <c r="M205" t="s">
        <v>283</v>
      </c>
      <c r="N205" t="s">
        <v>284</v>
      </c>
      <c r="O205" t="s">
        <v>285</v>
      </c>
      <c r="P205">
        <v>3000</v>
      </c>
      <c r="Q205" t="s">
        <v>44</v>
      </c>
      <c r="S205">
        <v>3351</v>
      </c>
      <c r="T205" t="s">
        <v>286</v>
      </c>
      <c r="U205" s="8">
        <v>0</v>
      </c>
      <c r="V205" t="s">
        <v>46</v>
      </c>
      <c r="W205" s="18">
        <v>470000</v>
      </c>
      <c r="X205" s="13" t="s">
        <v>604</v>
      </c>
    </row>
    <row r="206" spans="1:25" x14ac:dyDescent="0.25">
      <c r="A206" t="str">
        <f t="shared" si="3"/>
        <v>1.1-00-2401_2463003_2433610</v>
      </c>
      <c r="B206" t="s">
        <v>148</v>
      </c>
      <c r="C206" t="s">
        <v>149</v>
      </c>
      <c r="D206" t="s">
        <v>34</v>
      </c>
      <c r="E206" t="s">
        <v>35</v>
      </c>
      <c r="F206" t="s">
        <v>51</v>
      </c>
      <c r="G206" t="s">
        <v>52</v>
      </c>
      <c r="H206" t="s">
        <v>351</v>
      </c>
      <c r="I206" t="s">
        <v>352</v>
      </c>
      <c r="J206">
        <v>6</v>
      </c>
      <c r="K206" t="s">
        <v>40</v>
      </c>
      <c r="L206">
        <v>3</v>
      </c>
      <c r="M206" t="s">
        <v>369</v>
      </c>
      <c r="N206" t="s">
        <v>370</v>
      </c>
      <c r="O206" t="s">
        <v>371</v>
      </c>
      <c r="P206">
        <v>3000</v>
      </c>
      <c r="Q206" t="s">
        <v>44</v>
      </c>
      <c r="R206" t="s">
        <v>601</v>
      </c>
      <c r="S206">
        <v>3361</v>
      </c>
      <c r="T206" t="s">
        <v>123</v>
      </c>
      <c r="U206" s="8">
        <v>0</v>
      </c>
      <c r="V206" t="s">
        <v>46</v>
      </c>
      <c r="W206" s="18">
        <v>13515565.449999999</v>
      </c>
      <c r="X206" s="13" t="s">
        <v>616</v>
      </c>
    </row>
    <row r="207" spans="1:25" x14ac:dyDescent="0.25">
      <c r="A207" t="str">
        <f t="shared" si="3"/>
        <v>1.1-00-2404_24618012_2433610</v>
      </c>
      <c r="B207" t="s">
        <v>148</v>
      </c>
      <c r="C207" t="s">
        <v>149</v>
      </c>
      <c r="D207" t="s">
        <v>34</v>
      </c>
      <c r="E207" t="s">
        <v>35</v>
      </c>
      <c r="F207" t="s">
        <v>36</v>
      </c>
      <c r="G207" t="s">
        <v>37</v>
      </c>
      <c r="H207" t="s">
        <v>38</v>
      </c>
      <c r="I207" t="s">
        <v>39</v>
      </c>
      <c r="J207">
        <v>6</v>
      </c>
      <c r="K207" t="s">
        <v>40</v>
      </c>
      <c r="L207">
        <v>18</v>
      </c>
      <c r="M207" t="s">
        <v>319</v>
      </c>
      <c r="N207" t="s">
        <v>320</v>
      </c>
      <c r="O207" t="s">
        <v>321</v>
      </c>
      <c r="P207">
        <v>3000</v>
      </c>
      <c r="Q207" t="s">
        <v>44</v>
      </c>
      <c r="R207" t="s">
        <v>601</v>
      </c>
      <c r="S207">
        <v>3361</v>
      </c>
      <c r="T207" t="s">
        <v>123</v>
      </c>
      <c r="U207" s="8">
        <v>0</v>
      </c>
      <c r="V207" t="s">
        <v>46</v>
      </c>
      <c r="W207" s="18">
        <v>9566</v>
      </c>
      <c r="X207" s="13" t="s">
        <v>604</v>
      </c>
    </row>
    <row r="208" spans="1:25" x14ac:dyDescent="0.25">
      <c r="A208" t="str">
        <f t="shared" si="3"/>
        <v>1.1-00-2407_24337023_2433610</v>
      </c>
      <c r="B208" t="s">
        <v>148</v>
      </c>
      <c r="C208" t="s">
        <v>149</v>
      </c>
      <c r="D208" t="s">
        <v>34</v>
      </c>
      <c r="E208" t="s">
        <v>35</v>
      </c>
      <c r="F208" t="s">
        <v>126</v>
      </c>
      <c r="G208" t="s">
        <v>127</v>
      </c>
      <c r="H208" t="s">
        <v>103</v>
      </c>
      <c r="I208" t="s">
        <v>104</v>
      </c>
      <c r="J208">
        <v>3</v>
      </c>
      <c r="K208" t="s">
        <v>87</v>
      </c>
      <c r="L208">
        <v>37</v>
      </c>
      <c r="M208" t="s">
        <v>128</v>
      </c>
      <c r="N208" t="s">
        <v>129</v>
      </c>
      <c r="O208" t="s">
        <v>130</v>
      </c>
      <c r="P208">
        <v>3000</v>
      </c>
      <c r="Q208" t="s">
        <v>44</v>
      </c>
      <c r="R208" t="s">
        <v>601</v>
      </c>
      <c r="S208">
        <v>3361</v>
      </c>
      <c r="T208" t="s">
        <v>123</v>
      </c>
      <c r="U208" s="8">
        <v>0</v>
      </c>
      <c r="V208" t="s">
        <v>46</v>
      </c>
      <c r="W208" s="18">
        <v>20000</v>
      </c>
      <c r="X208" s="13" t="s">
        <v>709</v>
      </c>
    </row>
    <row r="209" spans="1:24" x14ac:dyDescent="0.25">
      <c r="A209" t="str">
        <f t="shared" si="3"/>
        <v>1.1-00-2408_24741025_2433610</v>
      </c>
      <c r="B209" t="s">
        <v>148</v>
      </c>
      <c r="C209" t="s">
        <v>149</v>
      </c>
      <c r="D209" t="s">
        <v>109</v>
      </c>
      <c r="E209" t="s">
        <v>110</v>
      </c>
      <c r="F209" t="s">
        <v>111</v>
      </c>
      <c r="G209" t="s">
        <v>112</v>
      </c>
      <c r="H209" t="s">
        <v>113</v>
      </c>
      <c r="I209" t="s">
        <v>114</v>
      </c>
      <c r="J209">
        <v>7</v>
      </c>
      <c r="K209" t="s">
        <v>115</v>
      </c>
      <c r="L209">
        <v>41</v>
      </c>
      <c r="M209" t="s">
        <v>120</v>
      </c>
      <c r="N209" t="s">
        <v>117</v>
      </c>
      <c r="O209" t="s">
        <v>118</v>
      </c>
      <c r="P209" s="17">
        <v>3000</v>
      </c>
      <c r="Q209" s="17" t="s">
        <v>44</v>
      </c>
      <c r="R209" t="s">
        <v>601</v>
      </c>
      <c r="S209" s="14">
        <v>3361</v>
      </c>
      <c r="T209" s="14" t="s">
        <v>123</v>
      </c>
      <c r="U209" s="8">
        <v>0</v>
      </c>
      <c r="V209" t="s">
        <v>46</v>
      </c>
      <c r="W209" s="15">
        <v>30000</v>
      </c>
      <c r="X209" s="16" t="s">
        <v>710</v>
      </c>
    </row>
    <row r="210" spans="1:24" x14ac:dyDescent="0.25">
      <c r="A210" t="str">
        <f t="shared" si="3"/>
        <v>1.1-00-2405_24621015_2433710</v>
      </c>
      <c r="B210" t="s">
        <v>148</v>
      </c>
      <c r="C210" t="s">
        <v>149</v>
      </c>
      <c r="D210" t="s">
        <v>34</v>
      </c>
      <c r="E210" t="s">
        <v>35</v>
      </c>
      <c r="F210" t="s">
        <v>51</v>
      </c>
      <c r="G210" t="s">
        <v>52</v>
      </c>
      <c r="H210" t="s">
        <v>53</v>
      </c>
      <c r="I210" t="s">
        <v>54</v>
      </c>
      <c r="J210">
        <v>6</v>
      </c>
      <c r="K210" t="s">
        <v>40</v>
      </c>
      <c r="L210">
        <v>21</v>
      </c>
      <c r="M210" t="s">
        <v>55</v>
      </c>
      <c r="N210" t="s">
        <v>56</v>
      </c>
      <c r="O210" t="s">
        <v>57</v>
      </c>
      <c r="P210">
        <v>3000</v>
      </c>
      <c r="Q210" t="s">
        <v>44</v>
      </c>
      <c r="S210">
        <v>3371</v>
      </c>
      <c r="T210" t="s">
        <v>382</v>
      </c>
      <c r="U210" s="8">
        <v>0</v>
      </c>
      <c r="V210" t="s">
        <v>46</v>
      </c>
      <c r="W210" s="18">
        <v>20885568</v>
      </c>
      <c r="X210" s="13" t="s">
        <v>604</v>
      </c>
    </row>
    <row r="211" spans="1:24" x14ac:dyDescent="0.25">
      <c r="A211" t="str">
        <f t="shared" si="3"/>
        <v>1.1-00-2407_24333019_2433710</v>
      </c>
      <c r="B211" t="s">
        <v>148</v>
      </c>
      <c r="C211" t="s">
        <v>149</v>
      </c>
      <c r="D211" t="s">
        <v>34</v>
      </c>
      <c r="E211" t="s">
        <v>35</v>
      </c>
      <c r="F211" t="s">
        <v>51</v>
      </c>
      <c r="G211" t="s">
        <v>52</v>
      </c>
      <c r="H211" t="s">
        <v>103</v>
      </c>
      <c r="I211" t="s">
        <v>104</v>
      </c>
      <c r="J211">
        <v>3</v>
      </c>
      <c r="K211" t="s">
        <v>87</v>
      </c>
      <c r="L211">
        <v>33</v>
      </c>
      <c r="M211" t="s">
        <v>394</v>
      </c>
      <c r="N211" t="s">
        <v>395</v>
      </c>
      <c r="O211" t="s">
        <v>396</v>
      </c>
      <c r="P211">
        <v>3000</v>
      </c>
      <c r="Q211" t="s">
        <v>44</v>
      </c>
      <c r="S211">
        <v>3371</v>
      </c>
      <c r="T211" t="s">
        <v>382</v>
      </c>
      <c r="U211" s="8">
        <v>0</v>
      </c>
      <c r="V211" t="s">
        <v>46</v>
      </c>
      <c r="W211" s="18">
        <v>5006935</v>
      </c>
      <c r="X211" s="13" t="s">
        <v>711</v>
      </c>
    </row>
    <row r="212" spans="1:24" x14ac:dyDescent="0.25">
      <c r="A212" t="str">
        <f t="shared" si="3"/>
        <v>1.1-00-2402_24114010_2433810</v>
      </c>
      <c r="B212" t="s">
        <v>148</v>
      </c>
      <c r="C212" t="s">
        <v>149</v>
      </c>
      <c r="D212" t="s">
        <v>34</v>
      </c>
      <c r="E212" t="s">
        <v>35</v>
      </c>
      <c r="F212" t="s">
        <v>152</v>
      </c>
      <c r="G212" t="s">
        <v>153</v>
      </c>
      <c r="H212" t="s">
        <v>85</v>
      </c>
      <c r="I212" t="s">
        <v>86</v>
      </c>
      <c r="J212">
        <v>1</v>
      </c>
      <c r="K212" t="s">
        <v>190</v>
      </c>
      <c r="L212">
        <v>14</v>
      </c>
      <c r="M212" t="s">
        <v>345</v>
      </c>
      <c r="N212" t="s">
        <v>199</v>
      </c>
      <c r="O212" s="17" t="s">
        <v>599</v>
      </c>
      <c r="P212" s="17">
        <v>3000</v>
      </c>
      <c r="Q212" s="17" t="s">
        <v>44</v>
      </c>
      <c r="R212" s="17"/>
      <c r="S212" s="14">
        <v>3381</v>
      </c>
      <c r="T212" s="14" t="s">
        <v>220</v>
      </c>
      <c r="U212" s="8">
        <v>0</v>
      </c>
      <c r="V212" t="s">
        <v>46</v>
      </c>
      <c r="W212" s="15">
        <v>4050000</v>
      </c>
      <c r="X212" s="16" t="s">
        <v>712</v>
      </c>
    </row>
    <row r="213" spans="1:24" x14ac:dyDescent="0.25">
      <c r="A213" t="str">
        <f t="shared" si="3"/>
        <v>1.1-00-2407_24236022_2433810</v>
      </c>
      <c r="B213" t="s">
        <v>148</v>
      </c>
      <c r="C213" t="s">
        <v>149</v>
      </c>
      <c r="D213" t="s">
        <v>188</v>
      </c>
      <c r="E213" t="s">
        <v>189</v>
      </c>
      <c r="F213" t="s">
        <v>51</v>
      </c>
      <c r="G213" t="s">
        <v>52</v>
      </c>
      <c r="H213" t="s">
        <v>103</v>
      </c>
      <c r="I213" t="s">
        <v>104</v>
      </c>
      <c r="J213">
        <v>2</v>
      </c>
      <c r="K213" t="s">
        <v>206</v>
      </c>
      <c r="L213">
        <v>36</v>
      </c>
      <c r="M213" t="s">
        <v>207</v>
      </c>
      <c r="N213" t="s">
        <v>208</v>
      </c>
      <c r="O213" t="s">
        <v>209</v>
      </c>
      <c r="P213">
        <v>3000</v>
      </c>
      <c r="Q213" t="s">
        <v>44</v>
      </c>
      <c r="S213">
        <v>3381</v>
      </c>
      <c r="T213" t="s">
        <v>220</v>
      </c>
      <c r="U213" s="8">
        <v>0</v>
      </c>
      <c r="V213" t="s">
        <v>46</v>
      </c>
      <c r="W213" s="18">
        <v>42000000</v>
      </c>
      <c r="X213" s="13" t="s">
        <v>713</v>
      </c>
    </row>
    <row r="214" spans="1:24" x14ac:dyDescent="0.25">
      <c r="A214" t="str">
        <f t="shared" si="3"/>
        <v>1.1-00-2401_2464004_2433910</v>
      </c>
      <c r="B214" t="s">
        <v>148</v>
      </c>
      <c r="C214" t="s">
        <v>149</v>
      </c>
      <c r="D214" t="s">
        <v>34</v>
      </c>
      <c r="E214" t="s">
        <v>35</v>
      </c>
      <c r="F214" t="s">
        <v>51</v>
      </c>
      <c r="G214" t="s">
        <v>52</v>
      </c>
      <c r="H214" t="s">
        <v>351</v>
      </c>
      <c r="I214" t="s">
        <v>352</v>
      </c>
      <c r="J214">
        <v>6</v>
      </c>
      <c r="K214" t="s">
        <v>40</v>
      </c>
      <c r="L214">
        <v>4</v>
      </c>
      <c r="M214" t="s">
        <v>373</v>
      </c>
      <c r="N214" t="s">
        <v>374</v>
      </c>
      <c r="O214" t="s">
        <v>375</v>
      </c>
      <c r="P214">
        <v>3000</v>
      </c>
      <c r="Q214" t="s">
        <v>44</v>
      </c>
      <c r="S214">
        <v>3391</v>
      </c>
      <c r="T214" t="s">
        <v>194</v>
      </c>
      <c r="U214" s="8">
        <v>0</v>
      </c>
      <c r="V214" t="s">
        <v>46</v>
      </c>
      <c r="W214" s="18">
        <v>450000</v>
      </c>
      <c r="X214" s="13" t="s">
        <v>604</v>
      </c>
    </row>
    <row r="215" spans="1:24" x14ac:dyDescent="0.25">
      <c r="A215" t="str">
        <f t="shared" si="3"/>
        <v>1.1-00-2401_2466006_2433910</v>
      </c>
      <c r="B215" t="s">
        <v>148</v>
      </c>
      <c r="C215" t="s">
        <v>149</v>
      </c>
      <c r="D215" t="s">
        <v>34</v>
      </c>
      <c r="E215" t="s">
        <v>35</v>
      </c>
      <c r="F215" t="s">
        <v>405</v>
      </c>
      <c r="G215" t="s">
        <v>406</v>
      </c>
      <c r="H215" t="s">
        <v>351</v>
      </c>
      <c r="I215" t="s">
        <v>352</v>
      </c>
      <c r="J215">
        <v>6</v>
      </c>
      <c r="K215" t="s">
        <v>40</v>
      </c>
      <c r="L215">
        <v>6</v>
      </c>
      <c r="M215" t="s">
        <v>407</v>
      </c>
      <c r="N215" t="s">
        <v>408</v>
      </c>
      <c r="O215" t="s">
        <v>409</v>
      </c>
      <c r="P215">
        <v>3000</v>
      </c>
      <c r="Q215" t="s">
        <v>44</v>
      </c>
      <c r="S215">
        <v>3391</v>
      </c>
      <c r="T215" t="s">
        <v>194</v>
      </c>
      <c r="U215" s="8">
        <v>0</v>
      </c>
      <c r="V215" t="s">
        <v>46</v>
      </c>
      <c r="W215" s="18">
        <v>3000000</v>
      </c>
      <c r="X215" s="13" t="s">
        <v>604</v>
      </c>
    </row>
    <row r="216" spans="1:24" x14ac:dyDescent="0.25">
      <c r="A216" t="str">
        <f t="shared" si="3"/>
        <v>1.1-00-2402_2417007_2433910</v>
      </c>
      <c r="B216" t="s">
        <v>148</v>
      </c>
      <c r="C216" t="s">
        <v>149</v>
      </c>
      <c r="D216" t="s">
        <v>34</v>
      </c>
      <c r="E216" t="s">
        <v>35</v>
      </c>
      <c r="F216" t="s">
        <v>307</v>
      </c>
      <c r="G216" t="s">
        <v>308</v>
      </c>
      <c r="H216" t="s">
        <v>85</v>
      </c>
      <c r="I216" t="s">
        <v>86</v>
      </c>
      <c r="J216">
        <v>1</v>
      </c>
      <c r="K216" t="s">
        <v>190</v>
      </c>
      <c r="L216">
        <v>7</v>
      </c>
      <c r="M216" t="s">
        <v>401</v>
      </c>
      <c r="N216" t="s">
        <v>315</v>
      </c>
      <c r="O216" t="s">
        <v>316</v>
      </c>
      <c r="P216">
        <v>3000</v>
      </c>
      <c r="Q216" t="s">
        <v>44</v>
      </c>
      <c r="S216">
        <v>3391</v>
      </c>
      <c r="T216" t="s">
        <v>194</v>
      </c>
      <c r="U216" s="8">
        <v>0</v>
      </c>
      <c r="V216" t="s">
        <v>46</v>
      </c>
      <c r="W216" s="18">
        <v>2000000</v>
      </c>
      <c r="X216" s="13" t="s">
        <v>714</v>
      </c>
    </row>
    <row r="217" spans="1:24" x14ac:dyDescent="0.25">
      <c r="A217" t="str">
        <f t="shared" si="3"/>
        <v>1.1-00-2402_24110008_2433910</v>
      </c>
      <c r="B217" t="s">
        <v>148</v>
      </c>
      <c r="C217" t="s">
        <v>149</v>
      </c>
      <c r="D217" t="s">
        <v>188</v>
      </c>
      <c r="E217" t="s">
        <v>189</v>
      </c>
      <c r="F217" t="s">
        <v>152</v>
      </c>
      <c r="G217" t="s">
        <v>153</v>
      </c>
      <c r="H217" t="s">
        <v>85</v>
      </c>
      <c r="I217" t="s">
        <v>86</v>
      </c>
      <c r="J217">
        <v>1</v>
      </c>
      <c r="K217" t="s">
        <v>190</v>
      </c>
      <c r="L217">
        <v>10</v>
      </c>
      <c r="M217" t="s">
        <v>191</v>
      </c>
      <c r="N217" t="s">
        <v>192</v>
      </c>
      <c r="O217" t="s">
        <v>193</v>
      </c>
      <c r="P217" s="17">
        <v>3000</v>
      </c>
      <c r="Q217" s="17" t="s">
        <v>44</v>
      </c>
      <c r="R217" s="17"/>
      <c r="S217" s="14">
        <v>3391</v>
      </c>
      <c r="T217" s="14" t="s">
        <v>194</v>
      </c>
      <c r="U217" s="8">
        <v>0</v>
      </c>
      <c r="V217" t="s">
        <v>46</v>
      </c>
      <c r="W217" s="15">
        <v>500000</v>
      </c>
      <c r="X217" s="16" t="s">
        <v>715</v>
      </c>
    </row>
    <row r="218" spans="1:24" x14ac:dyDescent="0.25">
      <c r="A218" t="str">
        <f t="shared" si="3"/>
        <v>1.1-00-2402_24114010_2433910</v>
      </c>
      <c r="B218" t="s">
        <v>148</v>
      </c>
      <c r="C218" t="s">
        <v>149</v>
      </c>
      <c r="D218" t="s">
        <v>34</v>
      </c>
      <c r="E218" t="s">
        <v>35</v>
      </c>
      <c r="F218" t="s">
        <v>152</v>
      </c>
      <c r="G218" t="s">
        <v>153</v>
      </c>
      <c r="H218" t="s">
        <v>85</v>
      </c>
      <c r="I218" t="s">
        <v>86</v>
      </c>
      <c r="J218">
        <v>1</v>
      </c>
      <c r="K218" t="s">
        <v>190</v>
      </c>
      <c r="L218">
        <v>14</v>
      </c>
      <c r="M218" t="s">
        <v>345</v>
      </c>
      <c r="N218" t="s">
        <v>199</v>
      </c>
      <c r="O218" s="17" t="s">
        <v>599</v>
      </c>
      <c r="P218" s="17">
        <v>3000</v>
      </c>
      <c r="Q218" s="17" t="s">
        <v>44</v>
      </c>
      <c r="R218" s="17"/>
      <c r="S218" s="14">
        <v>3391</v>
      </c>
      <c r="T218" s="14" t="s">
        <v>194</v>
      </c>
      <c r="U218" s="8">
        <v>0</v>
      </c>
      <c r="V218" t="s">
        <v>46</v>
      </c>
      <c r="W218" s="15">
        <v>2000000</v>
      </c>
      <c r="X218" s="16" t="s">
        <v>716</v>
      </c>
    </row>
    <row r="219" spans="1:24" x14ac:dyDescent="0.25">
      <c r="A219" t="str">
        <f t="shared" si="3"/>
        <v>1.1-00-2402_24115010_2433910</v>
      </c>
      <c r="B219" t="s">
        <v>148</v>
      </c>
      <c r="C219" t="s">
        <v>149</v>
      </c>
      <c r="D219" t="s">
        <v>34</v>
      </c>
      <c r="E219" t="s">
        <v>35</v>
      </c>
      <c r="F219" t="s">
        <v>347</v>
      </c>
      <c r="G219" t="s">
        <v>348</v>
      </c>
      <c r="H219" t="s">
        <v>85</v>
      </c>
      <c r="I219" t="s">
        <v>86</v>
      </c>
      <c r="J219">
        <v>1</v>
      </c>
      <c r="K219" t="s">
        <v>190</v>
      </c>
      <c r="L219">
        <v>15</v>
      </c>
      <c r="M219" t="s">
        <v>349</v>
      </c>
      <c r="N219" t="s">
        <v>199</v>
      </c>
      <c r="O219" s="17" t="s">
        <v>599</v>
      </c>
      <c r="P219">
        <v>3000</v>
      </c>
      <c r="Q219" t="s">
        <v>44</v>
      </c>
      <c r="S219">
        <v>3391</v>
      </c>
      <c r="T219" t="s">
        <v>194</v>
      </c>
      <c r="U219" s="8">
        <v>0</v>
      </c>
      <c r="V219" t="s">
        <v>46</v>
      </c>
      <c r="W219" s="18">
        <v>500000</v>
      </c>
      <c r="X219" s="13" t="s">
        <v>717</v>
      </c>
    </row>
    <row r="220" spans="1:24" x14ac:dyDescent="0.25">
      <c r="A220" t="str">
        <f t="shared" si="3"/>
        <v>1.1-00-2402_24116010_2433910</v>
      </c>
      <c r="B220" t="s">
        <v>148</v>
      </c>
      <c r="C220" t="s">
        <v>149</v>
      </c>
      <c r="D220" t="s">
        <v>188</v>
      </c>
      <c r="E220" t="s">
        <v>189</v>
      </c>
      <c r="F220" t="s">
        <v>152</v>
      </c>
      <c r="G220" t="s">
        <v>153</v>
      </c>
      <c r="H220" t="s">
        <v>85</v>
      </c>
      <c r="I220" t="s">
        <v>86</v>
      </c>
      <c r="J220">
        <v>1</v>
      </c>
      <c r="K220" t="s">
        <v>190</v>
      </c>
      <c r="L220">
        <v>16</v>
      </c>
      <c r="M220" t="s">
        <v>198</v>
      </c>
      <c r="N220" t="s">
        <v>199</v>
      </c>
      <c r="O220" s="17" t="s">
        <v>599</v>
      </c>
      <c r="P220">
        <v>3000</v>
      </c>
      <c r="Q220" t="s">
        <v>44</v>
      </c>
      <c r="S220">
        <v>3391</v>
      </c>
      <c r="T220" t="s">
        <v>194</v>
      </c>
      <c r="U220" s="8">
        <v>0</v>
      </c>
      <c r="V220" t="s">
        <v>46</v>
      </c>
      <c r="W220" s="1">
        <v>230000</v>
      </c>
      <c r="X220" t="s">
        <v>718</v>
      </c>
    </row>
    <row r="221" spans="1:24" x14ac:dyDescent="0.25">
      <c r="A221" t="str">
        <f t="shared" si="3"/>
        <v>1.1-00-2407_24339024_2433910</v>
      </c>
      <c r="B221" t="s">
        <v>148</v>
      </c>
      <c r="C221" t="s">
        <v>149</v>
      </c>
      <c r="D221" t="s">
        <v>254</v>
      </c>
      <c r="E221" t="s">
        <v>255</v>
      </c>
      <c r="F221" t="s">
        <v>51</v>
      </c>
      <c r="G221" t="s">
        <v>52</v>
      </c>
      <c r="H221" t="s">
        <v>103</v>
      </c>
      <c r="I221" t="s">
        <v>104</v>
      </c>
      <c r="J221">
        <v>3</v>
      </c>
      <c r="K221" t="s">
        <v>87</v>
      </c>
      <c r="L221">
        <v>39</v>
      </c>
      <c r="M221" t="s">
        <v>256</v>
      </c>
      <c r="N221" t="s">
        <v>257</v>
      </c>
      <c r="O221" t="s">
        <v>258</v>
      </c>
      <c r="P221">
        <v>3000</v>
      </c>
      <c r="Q221" t="s">
        <v>44</v>
      </c>
      <c r="S221">
        <v>3391</v>
      </c>
      <c r="T221" t="s">
        <v>194</v>
      </c>
      <c r="U221" s="8">
        <v>0</v>
      </c>
      <c r="V221" t="s">
        <v>46</v>
      </c>
      <c r="W221" s="18">
        <v>12000000</v>
      </c>
      <c r="X221" s="13" t="s">
        <v>719</v>
      </c>
    </row>
    <row r="222" spans="1:24" x14ac:dyDescent="0.25">
      <c r="A222" t="str">
        <f t="shared" si="3"/>
        <v>1.1-00-2408_24741025_2433910</v>
      </c>
      <c r="B222" t="s">
        <v>148</v>
      </c>
      <c r="C222" t="s">
        <v>149</v>
      </c>
      <c r="D222" t="s">
        <v>109</v>
      </c>
      <c r="E222" t="s">
        <v>110</v>
      </c>
      <c r="F222" t="s">
        <v>111</v>
      </c>
      <c r="G222" t="s">
        <v>112</v>
      </c>
      <c r="H222" t="s">
        <v>113</v>
      </c>
      <c r="I222" t="s">
        <v>114</v>
      </c>
      <c r="J222">
        <v>7</v>
      </c>
      <c r="K222" t="s">
        <v>115</v>
      </c>
      <c r="L222">
        <v>41</v>
      </c>
      <c r="M222" t="s">
        <v>120</v>
      </c>
      <c r="N222" t="s">
        <v>117</v>
      </c>
      <c r="O222" t="s">
        <v>118</v>
      </c>
      <c r="P222">
        <v>3000</v>
      </c>
      <c r="Q222" t="s">
        <v>44</v>
      </c>
      <c r="S222">
        <v>3391</v>
      </c>
      <c r="T222" t="s">
        <v>194</v>
      </c>
      <c r="U222" s="8">
        <v>0</v>
      </c>
      <c r="V222" t="s">
        <v>46</v>
      </c>
      <c r="W222" s="18">
        <v>1900000</v>
      </c>
      <c r="X222" s="13" t="s">
        <v>604</v>
      </c>
    </row>
    <row r="223" spans="1:24" x14ac:dyDescent="0.25">
      <c r="A223" t="str">
        <f t="shared" si="3"/>
        <v>1.1-00-2410_24448030_2433910</v>
      </c>
      <c r="B223" t="s">
        <v>148</v>
      </c>
      <c r="C223" t="s">
        <v>149</v>
      </c>
      <c r="D223" t="s">
        <v>266</v>
      </c>
      <c r="E223" t="s">
        <v>267</v>
      </c>
      <c r="F223" t="s">
        <v>51</v>
      </c>
      <c r="G223" t="s">
        <v>52</v>
      </c>
      <c r="H223" t="s">
        <v>289</v>
      </c>
      <c r="I223" t="s">
        <v>290</v>
      </c>
      <c r="J223">
        <v>4</v>
      </c>
      <c r="K223" t="s">
        <v>291</v>
      </c>
      <c r="L223">
        <v>48</v>
      </c>
      <c r="M223" t="s">
        <v>292</v>
      </c>
      <c r="N223" t="s">
        <v>293</v>
      </c>
      <c r="O223" t="s">
        <v>294</v>
      </c>
      <c r="P223">
        <v>3000</v>
      </c>
      <c r="Q223" t="s">
        <v>44</v>
      </c>
      <c r="S223">
        <v>3391</v>
      </c>
      <c r="T223" t="s">
        <v>194</v>
      </c>
      <c r="U223" s="8">
        <v>0</v>
      </c>
      <c r="V223" t="s">
        <v>46</v>
      </c>
      <c r="W223" s="18">
        <v>600000</v>
      </c>
      <c r="X223" s="13" t="s">
        <v>616</v>
      </c>
    </row>
    <row r="224" spans="1:24" x14ac:dyDescent="0.25">
      <c r="A224" t="str">
        <f t="shared" si="3"/>
        <v>1.1-00-2411_24650031_2433910</v>
      </c>
      <c r="B224" t="s">
        <v>148</v>
      </c>
      <c r="C224" t="s">
        <v>149</v>
      </c>
      <c r="D224" t="s">
        <v>92</v>
      </c>
      <c r="E224" t="s">
        <v>93</v>
      </c>
      <c r="F224" t="s">
        <v>51</v>
      </c>
      <c r="G224" t="s">
        <v>52</v>
      </c>
      <c r="H224" t="s">
        <v>94</v>
      </c>
      <c r="I224" t="s">
        <v>95</v>
      </c>
      <c r="J224">
        <v>6</v>
      </c>
      <c r="K224" t="s">
        <v>40</v>
      </c>
      <c r="L224">
        <v>50</v>
      </c>
      <c r="M224" t="s">
        <v>96</v>
      </c>
      <c r="N224" t="s">
        <v>97</v>
      </c>
      <c r="O224" t="s">
        <v>98</v>
      </c>
      <c r="P224">
        <v>3000</v>
      </c>
      <c r="Q224" t="s">
        <v>44</v>
      </c>
      <c r="S224">
        <v>3391</v>
      </c>
      <c r="T224" t="s">
        <v>194</v>
      </c>
      <c r="U224" s="8">
        <v>0</v>
      </c>
      <c r="V224" t="s">
        <v>46</v>
      </c>
      <c r="W224" s="18">
        <v>600000</v>
      </c>
      <c r="X224" s="13" t="s">
        <v>720</v>
      </c>
    </row>
    <row r="225" spans="1:25" x14ac:dyDescent="0.25">
      <c r="A225" t="str">
        <f t="shared" si="3"/>
        <v>1.1-00-2402_2417007_2434110</v>
      </c>
      <c r="B225" t="s">
        <v>148</v>
      </c>
      <c r="C225" t="s">
        <v>149</v>
      </c>
      <c r="D225" t="s">
        <v>34</v>
      </c>
      <c r="E225" t="s">
        <v>35</v>
      </c>
      <c r="F225" t="s">
        <v>307</v>
      </c>
      <c r="G225" t="s">
        <v>308</v>
      </c>
      <c r="H225" t="s">
        <v>85</v>
      </c>
      <c r="I225" t="s">
        <v>86</v>
      </c>
      <c r="J225">
        <v>1</v>
      </c>
      <c r="K225" t="s">
        <v>190</v>
      </c>
      <c r="L225">
        <v>7</v>
      </c>
      <c r="M225" t="s">
        <v>401</v>
      </c>
      <c r="N225" t="s">
        <v>315</v>
      </c>
      <c r="O225" t="s">
        <v>316</v>
      </c>
      <c r="P225">
        <v>3000</v>
      </c>
      <c r="Q225" t="s">
        <v>44</v>
      </c>
      <c r="S225">
        <v>3411</v>
      </c>
      <c r="T225" t="s">
        <v>326</v>
      </c>
      <c r="U225" s="8">
        <v>0</v>
      </c>
      <c r="V225" t="s">
        <v>46</v>
      </c>
      <c r="W225" s="18">
        <v>1000000</v>
      </c>
      <c r="X225" s="13" t="s">
        <v>604</v>
      </c>
    </row>
    <row r="226" spans="1:25" x14ac:dyDescent="0.25">
      <c r="A226" t="str">
        <f t="shared" si="3"/>
        <v>1.1-00-2404_24618012_2434110</v>
      </c>
      <c r="B226" t="s">
        <v>148</v>
      </c>
      <c r="C226" t="s">
        <v>149</v>
      </c>
      <c r="D226" t="s">
        <v>34</v>
      </c>
      <c r="E226" t="s">
        <v>35</v>
      </c>
      <c r="F226" t="s">
        <v>36</v>
      </c>
      <c r="G226" t="s">
        <v>37</v>
      </c>
      <c r="H226" t="s">
        <v>38</v>
      </c>
      <c r="I226" t="s">
        <v>39</v>
      </c>
      <c r="J226">
        <v>6</v>
      </c>
      <c r="K226" t="s">
        <v>40</v>
      </c>
      <c r="L226">
        <v>18</v>
      </c>
      <c r="M226" t="s">
        <v>319</v>
      </c>
      <c r="N226" t="s">
        <v>320</v>
      </c>
      <c r="O226" t="s">
        <v>321</v>
      </c>
      <c r="P226">
        <v>3000</v>
      </c>
      <c r="Q226" t="s">
        <v>44</v>
      </c>
      <c r="S226">
        <v>3411</v>
      </c>
      <c r="T226" t="s">
        <v>326</v>
      </c>
      <c r="U226" s="8">
        <v>0</v>
      </c>
      <c r="V226" t="s">
        <v>46</v>
      </c>
      <c r="W226" s="18">
        <v>12846689.84</v>
      </c>
      <c r="X226" s="13" t="s">
        <v>604</v>
      </c>
    </row>
    <row r="227" spans="1:25" x14ac:dyDescent="0.25">
      <c r="A227" t="str">
        <f t="shared" si="3"/>
        <v>1.1-00-2405_24624015_2434110</v>
      </c>
      <c r="B227" t="s">
        <v>148</v>
      </c>
      <c r="C227" t="s">
        <v>149</v>
      </c>
      <c r="D227" t="s">
        <v>34</v>
      </c>
      <c r="E227" t="s">
        <v>35</v>
      </c>
      <c r="F227" t="s">
        <v>51</v>
      </c>
      <c r="G227" t="s">
        <v>52</v>
      </c>
      <c r="H227" t="s">
        <v>53</v>
      </c>
      <c r="I227" t="s">
        <v>54</v>
      </c>
      <c r="J227">
        <v>6</v>
      </c>
      <c r="K227" t="s">
        <v>40</v>
      </c>
      <c r="L227">
        <v>24</v>
      </c>
      <c r="M227" t="s">
        <v>58</v>
      </c>
      <c r="N227" t="s">
        <v>56</v>
      </c>
      <c r="O227" t="s">
        <v>57</v>
      </c>
      <c r="P227">
        <v>3000</v>
      </c>
      <c r="Q227" t="s">
        <v>44</v>
      </c>
      <c r="S227">
        <v>3411</v>
      </c>
      <c r="T227" t="s">
        <v>326</v>
      </c>
      <c r="U227" s="8">
        <v>0</v>
      </c>
      <c r="V227" t="s">
        <v>46</v>
      </c>
      <c r="W227" s="18">
        <v>3251192.54</v>
      </c>
      <c r="X227" s="13" t="s">
        <v>721</v>
      </c>
    </row>
    <row r="228" spans="1:25" x14ac:dyDescent="0.25">
      <c r="A228" t="str">
        <f t="shared" si="3"/>
        <v>1.1-00-2404_24618012_2434210</v>
      </c>
      <c r="B228" t="s">
        <v>148</v>
      </c>
      <c r="C228" t="s">
        <v>149</v>
      </c>
      <c r="D228" t="s">
        <v>34</v>
      </c>
      <c r="E228" t="s">
        <v>35</v>
      </c>
      <c r="F228" t="s">
        <v>36</v>
      </c>
      <c r="G228" t="s">
        <v>37</v>
      </c>
      <c r="H228" t="s">
        <v>38</v>
      </c>
      <c r="I228" t="s">
        <v>39</v>
      </c>
      <c r="J228">
        <v>6</v>
      </c>
      <c r="K228" t="s">
        <v>40</v>
      </c>
      <c r="L228">
        <v>18</v>
      </c>
      <c r="M228" t="s">
        <v>319</v>
      </c>
      <c r="N228" t="s">
        <v>320</v>
      </c>
      <c r="O228" t="s">
        <v>321</v>
      </c>
      <c r="P228">
        <v>3000</v>
      </c>
      <c r="Q228" t="s">
        <v>44</v>
      </c>
      <c r="S228">
        <v>3421</v>
      </c>
      <c r="T228" t="s">
        <v>327</v>
      </c>
      <c r="U228" s="8">
        <v>0</v>
      </c>
      <c r="V228" t="s">
        <v>46</v>
      </c>
      <c r="W228" s="18">
        <v>80000000</v>
      </c>
      <c r="X228" s="13" t="s">
        <v>604</v>
      </c>
    </row>
    <row r="229" spans="1:25" x14ac:dyDescent="0.25">
      <c r="A229" t="str">
        <f t="shared" si="3"/>
        <v>1.1-00-2404_24618012_2434310</v>
      </c>
      <c r="B229" t="s">
        <v>148</v>
      </c>
      <c r="C229" t="s">
        <v>149</v>
      </c>
      <c r="D229" t="s">
        <v>34</v>
      </c>
      <c r="E229" t="s">
        <v>35</v>
      </c>
      <c r="F229" t="s">
        <v>36</v>
      </c>
      <c r="G229" t="s">
        <v>37</v>
      </c>
      <c r="H229" t="s">
        <v>38</v>
      </c>
      <c r="I229" t="s">
        <v>39</v>
      </c>
      <c r="J229">
        <v>6</v>
      </c>
      <c r="K229" t="s">
        <v>40</v>
      </c>
      <c r="L229">
        <v>18</v>
      </c>
      <c r="M229" t="s">
        <v>319</v>
      </c>
      <c r="N229" t="s">
        <v>320</v>
      </c>
      <c r="O229" t="s">
        <v>321</v>
      </c>
      <c r="P229">
        <v>3000</v>
      </c>
      <c r="Q229" t="s">
        <v>44</v>
      </c>
      <c r="S229">
        <v>3431</v>
      </c>
      <c r="T229" t="s">
        <v>328</v>
      </c>
      <c r="U229" s="8">
        <v>0</v>
      </c>
      <c r="V229" t="s">
        <v>46</v>
      </c>
      <c r="W229" s="18">
        <v>1850000</v>
      </c>
      <c r="X229" s="13" t="s">
        <v>604</v>
      </c>
    </row>
    <row r="230" spans="1:25" x14ac:dyDescent="0.25">
      <c r="A230" t="str">
        <f t="shared" si="3"/>
        <v>1.1-00-2405_24621015_2434410</v>
      </c>
      <c r="B230" t="s">
        <v>148</v>
      </c>
      <c r="C230" t="s">
        <v>149</v>
      </c>
      <c r="D230" t="s">
        <v>34</v>
      </c>
      <c r="E230" t="s">
        <v>35</v>
      </c>
      <c r="F230" t="s">
        <v>51</v>
      </c>
      <c r="G230" t="s">
        <v>52</v>
      </c>
      <c r="H230" t="s">
        <v>53</v>
      </c>
      <c r="I230" t="s">
        <v>54</v>
      </c>
      <c r="J230">
        <v>6</v>
      </c>
      <c r="K230" t="s">
        <v>40</v>
      </c>
      <c r="L230">
        <v>21</v>
      </c>
      <c r="M230" t="s">
        <v>55</v>
      </c>
      <c r="N230" t="s">
        <v>56</v>
      </c>
      <c r="O230" t="s">
        <v>57</v>
      </c>
      <c r="P230">
        <v>3000</v>
      </c>
      <c r="Q230" t="s">
        <v>44</v>
      </c>
      <c r="S230">
        <v>3441</v>
      </c>
      <c r="T230" t="s">
        <v>383</v>
      </c>
      <c r="U230" s="8">
        <v>0</v>
      </c>
      <c r="V230" t="s">
        <v>46</v>
      </c>
      <c r="W230" s="18">
        <v>160000</v>
      </c>
      <c r="X230" s="13" t="s">
        <v>604</v>
      </c>
    </row>
    <row r="231" spans="1:25" x14ac:dyDescent="0.25">
      <c r="A231" t="str">
        <f t="shared" si="3"/>
        <v>1.1-00-2405_24621015_2434510</v>
      </c>
      <c r="B231" t="s">
        <v>148</v>
      </c>
      <c r="C231" t="s">
        <v>149</v>
      </c>
      <c r="D231" t="s">
        <v>34</v>
      </c>
      <c r="E231" t="s">
        <v>35</v>
      </c>
      <c r="F231" t="s">
        <v>51</v>
      </c>
      <c r="G231" t="s">
        <v>52</v>
      </c>
      <c r="H231" t="s">
        <v>53</v>
      </c>
      <c r="I231" t="s">
        <v>54</v>
      </c>
      <c r="J231">
        <v>6</v>
      </c>
      <c r="K231" t="s">
        <v>40</v>
      </c>
      <c r="L231">
        <v>21</v>
      </c>
      <c r="M231" t="s">
        <v>55</v>
      </c>
      <c r="N231" t="s">
        <v>56</v>
      </c>
      <c r="O231" t="s">
        <v>57</v>
      </c>
      <c r="P231">
        <v>3000</v>
      </c>
      <c r="Q231" t="s">
        <v>44</v>
      </c>
      <c r="S231">
        <v>3451</v>
      </c>
      <c r="T231" t="s">
        <v>384</v>
      </c>
      <c r="U231" s="8">
        <v>0</v>
      </c>
      <c r="V231" t="s">
        <v>46</v>
      </c>
      <c r="W231" s="18">
        <v>6000000</v>
      </c>
      <c r="X231" s="13" t="s">
        <v>604</v>
      </c>
    </row>
    <row r="232" spans="1:25" x14ac:dyDescent="0.25">
      <c r="A232" t="str">
        <f t="shared" si="3"/>
        <v>1.1-00-2411_24649031_2434710</v>
      </c>
      <c r="B232" t="s">
        <v>148</v>
      </c>
      <c r="C232" t="s">
        <v>149</v>
      </c>
      <c r="D232" t="s">
        <v>92</v>
      </c>
      <c r="E232" t="s">
        <v>93</v>
      </c>
      <c r="F232" t="s">
        <v>51</v>
      </c>
      <c r="G232" t="s">
        <v>52</v>
      </c>
      <c r="H232" t="s">
        <v>94</v>
      </c>
      <c r="I232" t="s">
        <v>95</v>
      </c>
      <c r="J232">
        <v>6</v>
      </c>
      <c r="K232" t="s">
        <v>40</v>
      </c>
      <c r="L232">
        <v>49</v>
      </c>
      <c r="M232" t="s">
        <v>236</v>
      </c>
      <c r="N232" t="s">
        <v>97</v>
      </c>
      <c r="O232" t="s">
        <v>98</v>
      </c>
      <c r="P232">
        <v>3000</v>
      </c>
      <c r="Q232" t="s">
        <v>44</v>
      </c>
      <c r="S232">
        <v>3471</v>
      </c>
      <c r="T232" t="s">
        <v>243</v>
      </c>
      <c r="U232" s="8">
        <v>0</v>
      </c>
      <c r="V232" t="s">
        <v>46</v>
      </c>
      <c r="W232" s="18">
        <v>400000</v>
      </c>
      <c r="X232" s="16" t="s">
        <v>722</v>
      </c>
      <c r="Y232" t="s">
        <v>723</v>
      </c>
    </row>
    <row r="233" spans="1:25" x14ac:dyDescent="0.25">
      <c r="A233" t="str">
        <f t="shared" si="3"/>
        <v>1.1-00-2405_24621015_2434810</v>
      </c>
      <c r="B233" t="s">
        <v>148</v>
      </c>
      <c r="C233" t="s">
        <v>149</v>
      </c>
      <c r="D233" t="s">
        <v>34</v>
      </c>
      <c r="E233" t="s">
        <v>35</v>
      </c>
      <c r="F233" t="s">
        <v>51</v>
      </c>
      <c r="G233" t="s">
        <v>52</v>
      </c>
      <c r="H233" t="s">
        <v>53</v>
      </c>
      <c r="I233" t="s">
        <v>54</v>
      </c>
      <c r="J233">
        <v>6</v>
      </c>
      <c r="K233" t="s">
        <v>40</v>
      </c>
      <c r="L233">
        <v>21</v>
      </c>
      <c r="M233" t="s">
        <v>55</v>
      </c>
      <c r="N233" t="s">
        <v>56</v>
      </c>
      <c r="O233" t="s">
        <v>57</v>
      </c>
      <c r="P233">
        <v>3000</v>
      </c>
      <c r="Q233" t="s">
        <v>44</v>
      </c>
      <c r="S233">
        <v>3481</v>
      </c>
      <c r="T233" t="s">
        <v>385</v>
      </c>
      <c r="U233" s="8">
        <v>0</v>
      </c>
      <c r="V233" t="s">
        <v>46</v>
      </c>
      <c r="W233" s="18">
        <v>1180000</v>
      </c>
      <c r="X233" s="13" t="s">
        <v>604</v>
      </c>
    </row>
    <row r="234" spans="1:25" x14ac:dyDescent="0.25">
      <c r="A234" t="str">
        <f t="shared" si="3"/>
        <v>1.1-00-2404_24618012_2435110</v>
      </c>
      <c r="B234" t="s">
        <v>148</v>
      </c>
      <c r="C234" t="s">
        <v>149</v>
      </c>
      <c r="D234" t="s">
        <v>34</v>
      </c>
      <c r="E234" t="s">
        <v>35</v>
      </c>
      <c r="F234" t="s">
        <v>36</v>
      </c>
      <c r="G234" t="s">
        <v>37</v>
      </c>
      <c r="H234" t="s">
        <v>38</v>
      </c>
      <c r="I234" t="s">
        <v>39</v>
      </c>
      <c r="J234">
        <v>6</v>
      </c>
      <c r="K234" t="s">
        <v>40</v>
      </c>
      <c r="L234">
        <v>18</v>
      </c>
      <c r="M234" t="s">
        <v>319</v>
      </c>
      <c r="N234" t="s">
        <v>320</v>
      </c>
      <c r="O234" t="s">
        <v>321</v>
      </c>
      <c r="P234">
        <v>3000</v>
      </c>
      <c r="Q234" t="s">
        <v>44</v>
      </c>
      <c r="S234">
        <v>3511</v>
      </c>
      <c r="T234" t="s">
        <v>329</v>
      </c>
      <c r="U234" s="8">
        <v>0</v>
      </c>
      <c r="V234" t="s">
        <v>46</v>
      </c>
      <c r="W234" s="1">
        <v>36385568</v>
      </c>
      <c r="X234" s="13" t="s">
        <v>604</v>
      </c>
    </row>
    <row r="235" spans="1:25" x14ac:dyDescent="0.25">
      <c r="A235" t="str">
        <f t="shared" si="3"/>
        <v>1.1-00-2405_24621015_2435110</v>
      </c>
      <c r="B235" t="s">
        <v>148</v>
      </c>
      <c r="C235" t="s">
        <v>149</v>
      </c>
      <c r="D235" t="s">
        <v>34</v>
      </c>
      <c r="E235" t="s">
        <v>35</v>
      </c>
      <c r="F235" t="s">
        <v>51</v>
      </c>
      <c r="G235" t="s">
        <v>52</v>
      </c>
      <c r="H235" t="s">
        <v>53</v>
      </c>
      <c r="I235" t="s">
        <v>54</v>
      </c>
      <c r="J235">
        <v>6</v>
      </c>
      <c r="K235" t="s">
        <v>40</v>
      </c>
      <c r="L235">
        <v>21</v>
      </c>
      <c r="M235" t="s">
        <v>55</v>
      </c>
      <c r="N235" t="s">
        <v>56</v>
      </c>
      <c r="O235" t="s">
        <v>57</v>
      </c>
      <c r="P235">
        <v>3000</v>
      </c>
      <c r="Q235" t="s">
        <v>44</v>
      </c>
      <c r="S235">
        <v>3511</v>
      </c>
      <c r="T235" t="s">
        <v>329</v>
      </c>
      <c r="U235" s="8">
        <v>0</v>
      </c>
      <c r="V235" t="s">
        <v>46</v>
      </c>
      <c r="W235" s="18">
        <v>685740</v>
      </c>
      <c r="X235" s="13" t="s">
        <v>604</v>
      </c>
    </row>
    <row r="236" spans="1:25" x14ac:dyDescent="0.25">
      <c r="A236" t="str">
        <f t="shared" si="3"/>
        <v>1.1-00-2403_24117011_2435210</v>
      </c>
      <c r="B236" t="s">
        <v>148</v>
      </c>
      <c r="C236" t="s">
        <v>149</v>
      </c>
      <c r="D236" t="s">
        <v>305</v>
      </c>
      <c r="E236" t="s">
        <v>306</v>
      </c>
      <c r="F236" t="s">
        <v>307</v>
      </c>
      <c r="G236" t="s">
        <v>308</v>
      </c>
      <c r="H236" t="s">
        <v>309</v>
      </c>
      <c r="I236" t="s">
        <v>310</v>
      </c>
      <c r="J236">
        <v>1</v>
      </c>
      <c r="K236" t="s">
        <v>190</v>
      </c>
      <c r="L236">
        <v>17</v>
      </c>
      <c r="M236" t="s">
        <v>311</v>
      </c>
      <c r="N236" t="s">
        <v>312</v>
      </c>
      <c r="O236" t="s">
        <v>313</v>
      </c>
      <c r="P236">
        <v>3000</v>
      </c>
      <c r="Q236" t="s">
        <v>44</v>
      </c>
      <c r="S236">
        <v>3521</v>
      </c>
      <c r="T236" t="s">
        <v>231</v>
      </c>
      <c r="U236" s="8">
        <v>0</v>
      </c>
      <c r="V236" t="s">
        <v>46</v>
      </c>
      <c r="W236" s="18">
        <v>8000</v>
      </c>
      <c r="X236" s="13" t="s">
        <v>724</v>
      </c>
    </row>
    <row r="237" spans="1:25" x14ac:dyDescent="0.25">
      <c r="A237" t="str">
        <f t="shared" si="3"/>
        <v>1.1-00-2405_24621015_2435210</v>
      </c>
      <c r="B237" t="s">
        <v>148</v>
      </c>
      <c r="C237" t="s">
        <v>149</v>
      </c>
      <c r="D237" t="s">
        <v>34</v>
      </c>
      <c r="E237" t="s">
        <v>35</v>
      </c>
      <c r="F237" t="s">
        <v>51</v>
      </c>
      <c r="G237" t="s">
        <v>52</v>
      </c>
      <c r="H237" t="s">
        <v>53</v>
      </c>
      <c r="I237" t="s">
        <v>54</v>
      </c>
      <c r="J237">
        <v>6</v>
      </c>
      <c r="K237" t="s">
        <v>40</v>
      </c>
      <c r="L237">
        <v>21</v>
      </c>
      <c r="M237" t="s">
        <v>55</v>
      </c>
      <c r="N237" t="s">
        <v>56</v>
      </c>
      <c r="O237" t="s">
        <v>57</v>
      </c>
      <c r="P237">
        <v>3000</v>
      </c>
      <c r="Q237" t="s">
        <v>44</v>
      </c>
      <c r="S237">
        <v>3521</v>
      </c>
      <c r="T237" t="s">
        <v>231</v>
      </c>
      <c r="U237" s="8">
        <v>0</v>
      </c>
      <c r="V237" t="s">
        <v>46</v>
      </c>
      <c r="W237" s="18">
        <v>26000</v>
      </c>
      <c r="X237" s="13" t="s">
        <v>604</v>
      </c>
    </row>
    <row r="238" spans="1:25" x14ac:dyDescent="0.25">
      <c r="A238" t="str">
        <f t="shared" si="3"/>
        <v>1.1-00-2411_24649031_2435210</v>
      </c>
      <c r="B238" t="s">
        <v>148</v>
      </c>
      <c r="C238" t="s">
        <v>149</v>
      </c>
      <c r="D238" t="s">
        <v>92</v>
      </c>
      <c r="E238" t="s">
        <v>93</v>
      </c>
      <c r="F238" t="s">
        <v>51</v>
      </c>
      <c r="G238" t="s">
        <v>52</v>
      </c>
      <c r="H238" t="s">
        <v>94</v>
      </c>
      <c r="I238" t="s">
        <v>95</v>
      </c>
      <c r="J238">
        <v>6</v>
      </c>
      <c r="K238" t="s">
        <v>40</v>
      </c>
      <c r="L238">
        <v>49</v>
      </c>
      <c r="M238" t="s">
        <v>236</v>
      </c>
      <c r="N238" t="s">
        <v>97</v>
      </c>
      <c r="O238" t="s">
        <v>98</v>
      </c>
      <c r="P238">
        <v>3000</v>
      </c>
      <c r="Q238" t="s">
        <v>44</v>
      </c>
      <c r="S238">
        <v>3521</v>
      </c>
      <c r="T238" t="s">
        <v>231</v>
      </c>
      <c r="U238" s="8">
        <v>0</v>
      </c>
      <c r="V238" t="s">
        <v>46</v>
      </c>
      <c r="W238" s="18">
        <v>25000</v>
      </c>
      <c r="X238" s="13" t="s">
        <v>725</v>
      </c>
    </row>
    <row r="239" spans="1:25" x14ac:dyDescent="0.25">
      <c r="A239" t="str">
        <f t="shared" si="3"/>
        <v>1.1-00-2411_24649031_2435310</v>
      </c>
      <c r="B239" t="s">
        <v>148</v>
      </c>
      <c r="C239" t="s">
        <v>149</v>
      </c>
      <c r="D239" t="s">
        <v>92</v>
      </c>
      <c r="E239" t="s">
        <v>93</v>
      </c>
      <c r="F239" t="s">
        <v>51</v>
      </c>
      <c r="G239" t="s">
        <v>52</v>
      </c>
      <c r="H239" t="s">
        <v>94</v>
      </c>
      <c r="I239" t="s">
        <v>95</v>
      </c>
      <c r="J239">
        <v>6</v>
      </c>
      <c r="K239" t="s">
        <v>40</v>
      </c>
      <c r="L239">
        <v>49</v>
      </c>
      <c r="M239" t="s">
        <v>236</v>
      </c>
      <c r="N239" t="s">
        <v>97</v>
      </c>
      <c r="O239" t="s">
        <v>98</v>
      </c>
      <c r="P239">
        <v>3000</v>
      </c>
      <c r="Q239" t="s">
        <v>44</v>
      </c>
      <c r="S239">
        <v>3531</v>
      </c>
      <c r="T239" t="s">
        <v>244</v>
      </c>
      <c r="U239" s="8">
        <v>0</v>
      </c>
      <c r="V239" t="s">
        <v>46</v>
      </c>
      <c r="W239" s="18">
        <v>129193</v>
      </c>
      <c r="X239" s="16" t="s">
        <v>726</v>
      </c>
    </row>
    <row r="240" spans="1:25" x14ac:dyDescent="0.25">
      <c r="A240" t="str">
        <f t="shared" si="3"/>
        <v>1.1-00-2407_24339024_2435410</v>
      </c>
      <c r="B240" t="s">
        <v>148</v>
      </c>
      <c r="C240" t="s">
        <v>149</v>
      </c>
      <c r="D240" t="s">
        <v>254</v>
      </c>
      <c r="E240" t="s">
        <v>255</v>
      </c>
      <c r="F240" t="s">
        <v>51</v>
      </c>
      <c r="G240" t="s">
        <v>52</v>
      </c>
      <c r="H240" t="s">
        <v>103</v>
      </c>
      <c r="I240" t="s">
        <v>104</v>
      </c>
      <c r="J240">
        <v>3</v>
      </c>
      <c r="K240" t="s">
        <v>87</v>
      </c>
      <c r="L240">
        <v>39</v>
      </c>
      <c r="M240" t="s">
        <v>256</v>
      </c>
      <c r="N240" t="s">
        <v>257</v>
      </c>
      <c r="O240" t="s">
        <v>258</v>
      </c>
      <c r="P240">
        <v>3000</v>
      </c>
      <c r="Q240" t="s">
        <v>44</v>
      </c>
      <c r="S240">
        <v>3541</v>
      </c>
      <c r="T240" t="s">
        <v>260</v>
      </c>
      <c r="U240" s="8">
        <v>0</v>
      </c>
      <c r="V240" t="s">
        <v>46</v>
      </c>
      <c r="W240" s="18">
        <v>650000</v>
      </c>
      <c r="X240" s="13" t="s">
        <v>727</v>
      </c>
    </row>
    <row r="241" spans="1:24" x14ac:dyDescent="0.25">
      <c r="A241" t="str">
        <f t="shared" si="3"/>
        <v>1.1-00-2405_24621015_2435510</v>
      </c>
      <c r="B241" t="s">
        <v>148</v>
      </c>
      <c r="C241" t="s">
        <v>149</v>
      </c>
      <c r="D241" t="s">
        <v>34</v>
      </c>
      <c r="E241" t="s">
        <v>35</v>
      </c>
      <c r="F241" t="s">
        <v>51</v>
      </c>
      <c r="G241" t="s">
        <v>52</v>
      </c>
      <c r="H241" t="s">
        <v>53</v>
      </c>
      <c r="I241" t="s">
        <v>54</v>
      </c>
      <c r="J241">
        <v>6</v>
      </c>
      <c r="K241" t="s">
        <v>40</v>
      </c>
      <c r="L241">
        <v>21</v>
      </c>
      <c r="M241" t="s">
        <v>55</v>
      </c>
      <c r="N241" t="s">
        <v>56</v>
      </c>
      <c r="O241" t="s">
        <v>57</v>
      </c>
      <c r="P241">
        <v>3000</v>
      </c>
      <c r="Q241" t="s">
        <v>44</v>
      </c>
      <c r="R241" t="s">
        <v>601</v>
      </c>
      <c r="S241">
        <v>3551</v>
      </c>
      <c r="T241" t="s">
        <v>386</v>
      </c>
      <c r="U241" s="8">
        <v>0</v>
      </c>
      <c r="V241" t="s">
        <v>46</v>
      </c>
      <c r="W241" s="18">
        <v>16000000</v>
      </c>
      <c r="X241" s="13" t="s">
        <v>604</v>
      </c>
    </row>
    <row r="242" spans="1:24" x14ac:dyDescent="0.25">
      <c r="A242" t="str">
        <f t="shared" si="3"/>
        <v>1.1-00-2407_24339024_2435610</v>
      </c>
      <c r="B242" t="s">
        <v>148</v>
      </c>
      <c r="C242" t="s">
        <v>149</v>
      </c>
      <c r="D242" t="s">
        <v>254</v>
      </c>
      <c r="E242" t="s">
        <v>255</v>
      </c>
      <c r="F242" t="s">
        <v>51</v>
      </c>
      <c r="G242" t="s">
        <v>52</v>
      </c>
      <c r="H242" t="s">
        <v>103</v>
      </c>
      <c r="I242" t="s">
        <v>104</v>
      </c>
      <c r="J242">
        <v>3</v>
      </c>
      <c r="K242" t="s">
        <v>87</v>
      </c>
      <c r="L242">
        <v>39</v>
      </c>
      <c r="M242" t="s">
        <v>256</v>
      </c>
      <c r="N242" t="s">
        <v>257</v>
      </c>
      <c r="O242" t="s">
        <v>258</v>
      </c>
      <c r="P242">
        <v>3000</v>
      </c>
      <c r="Q242" t="s">
        <v>44</v>
      </c>
      <c r="S242">
        <v>3561</v>
      </c>
      <c r="T242" t="s">
        <v>261</v>
      </c>
      <c r="U242" s="8">
        <v>0</v>
      </c>
      <c r="V242" t="s">
        <v>46</v>
      </c>
      <c r="W242" s="18">
        <v>30000</v>
      </c>
      <c r="X242" s="13" t="s">
        <v>728</v>
      </c>
    </row>
    <row r="243" spans="1:24" x14ac:dyDescent="0.25">
      <c r="A243" t="str">
        <f t="shared" si="3"/>
        <v>1.1-00-2402_24311009_2435710</v>
      </c>
      <c r="B243" t="s">
        <v>148</v>
      </c>
      <c r="C243" t="s">
        <v>149</v>
      </c>
      <c r="D243" t="s">
        <v>83</v>
      </c>
      <c r="E243" t="s">
        <v>84</v>
      </c>
      <c r="F243" t="s">
        <v>51</v>
      </c>
      <c r="G243" t="s">
        <v>52</v>
      </c>
      <c r="H243" t="s">
        <v>85</v>
      </c>
      <c r="I243" t="s">
        <v>86</v>
      </c>
      <c r="J243">
        <v>3</v>
      </c>
      <c r="K243" t="s">
        <v>87</v>
      </c>
      <c r="L243">
        <v>11</v>
      </c>
      <c r="M243" t="s">
        <v>224</v>
      </c>
      <c r="N243" t="s">
        <v>89</v>
      </c>
      <c r="O243" t="s">
        <v>90</v>
      </c>
      <c r="P243">
        <v>3000</v>
      </c>
      <c r="Q243" t="s">
        <v>44</v>
      </c>
      <c r="R243" t="s">
        <v>601</v>
      </c>
      <c r="S243">
        <v>3571</v>
      </c>
      <c r="T243" t="s">
        <v>221</v>
      </c>
      <c r="U243" s="8">
        <v>0</v>
      </c>
      <c r="V243" t="s">
        <v>46</v>
      </c>
      <c r="W243" s="18">
        <v>80000</v>
      </c>
      <c r="X243" s="13" t="s">
        <v>729</v>
      </c>
    </row>
    <row r="244" spans="1:24" x14ac:dyDescent="0.25">
      <c r="A244" t="str">
        <f t="shared" si="3"/>
        <v>1.1-00-2405_24621015_2435710</v>
      </c>
      <c r="B244" t="s">
        <v>148</v>
      </c>
      <c r="C244" t="s">
        <v>149</v>
      </c>
      <c r="D244" t="s">
        <v>34</v>
      </c>
      <c r="E244" t="s">
        <v>35</v>
      </c>
      <c r="F244" t="s">
        <v>51</v>
      </c>
      <c r="G244" t="s">
        <v>52</v>
      </c>
      <c r="H244" t="s">
        <v>53</v>
      </c>
      <c r="I244" t="s">
        <v>54</v>
      </c>
      <c r="J244">
        <v>6</v>
      </c>
      <c r="K244" t="s">
        <v>40</v>
      </c>
      <c r="L244">
        <v>21</v>
      </c>
      <c r="M244" t="s">
        <v>55</v>
      </c>
      <c r="N244" t="s">
        <v>56</v>
      </c>
      <c r="O244" t="s">
        <v>57</v>
      </c>
      <c r="P244">
        <v>3000</v>
      </c>
      <c r="Q244" t="s">
        <v>44</v>
      </c>
      <c r="R244" t="s">
        <v>601</v>
      </c>
      <c r="S244">
        <v>3571</v>
      </c>
      <c r="T244" t="s">
        <v>221</v>
      </c>
      <c r="U244" s="8">
        <v>0</v>
      </c>
      <c r="V244" t="s">
        <v>46</v>
      </c>
      <c r="W244" s="18">
        <v>20000000</v>
      </c>
      <c r="X244" s="13" t="s">
        <v>604</v>
      </c>
    </row>
    <row r="245" spans="1:24" x14ac:dyDescent="0.25">
      <c r="A245" t="str">
        <f t="shared" si="3"/>
        <v>1.1-00-2407_24236022_2435710</v>
      </c>
      <c r="B245" t="s">
        <v>148</v>
      </c>
      <c r="C245" t="s">
        <v>149</v>
      </c>
      <c r="D245" t="s">
        <v>188</v>
      </c>
      <c r="E245" t="s">
        <v>189</v>
      </c>
      <c r="F245" t="s">
        <v>51</v>
      </c>
      <c r="G245" t="s">
        <v>52</v>
      </c>
      <c r="H245" t="s">
        <v>103</v>
      </c>
      <c r="I245" t="s">
        <v>104</v>
      </c>
      <c r="J245">
        <v>2</v>
      </c>
      <c r="K245" t="s">
        <v>206</v>
      </c>
      <c r="L245">
        <v>36</v>
      </c>
      <c r="M245" t="s">
        <v>207</v>
      </c>
      <c r="N245" t="s">
        <v>208</v>
      </c>
      <c r="O245" t="s">
        <v>209</v>
      </c>
      <c r="P245">
        <v>3000</v>
      </c>
      <c r="Q245" t="s">
        <v>44</v>
      </c>
      <c r="R245" t="s">
        <v>601</v>
      </c>
      <c r="S245">
        <v>3571</v>
      </c>
      <c r="T245" t="s">
        <v>221</v>
      </c>
      <c r="U245" s="8">
        <v>0</v>
      </c>
      <c r="V245" t="s">
        <v>46</v>
      </c>
      <c r="W245" s="18">
        <v>261600000</v>
      </c>
      <c r="X245" s="13" t="s">
        <v>730</v>
      </c>
    </row>
    <row r="246" spans="1:24" x14ac:dyDescent="0.25">
      <c r="A246" t="str">
        <f t="shared" si="3"/>
        <v>1.1-00-2407_24339024_2435710</v>
      </c>
      <c r="B246" t="s">
        <v>148</v>
      </c>
      <c r="C246" t="s">
        <v>149</v>
      </c>
      <c r="D246" t="s">
        <v>254</v>
      </c>
      <c r="E246" t="s">
        <v>255</v>
      </c>
      <c r="F246" t="s">
        <v>51</v>
      </c>
      <c r="G246" t="s">
        <v>52</v>
      </c>
      <c r="H246" t="s">
        <v>103</v>
      </c>
      <c r="I246" t="s">
        <v>104</v>
      </c>
      <c r="J246">
        <v>3</v>
      </c>
      <c r="K246" t="s">
        <v>87</v>
      </c>
      <c r="L246">
        <v>39</v>
      </c>
      <c r="M246" t="s">
        <v>256</v>
      </c>
      <c r="N246" t="s">
        <v>257</v>
      </c>
      <c r="O246" t="s">
        <v>258</v>
      </c>
      <c r="P246">
        <v>3000</v>
      </c>
      <c r="Q246" t="s">
        <v>44</v>
      </c>
      <c r="R246" t="s">
        <v>601</v>
      </c>
      <c r="S246">
        <v>3571</v>
      </c>
      <c r="T246" t="s">
        <v>221</v>
      </c>
      <c r="U246" s="8">
        <v>0</v>
      </c>
      <c r="V246" t="s">
        <v>46</v>
      </c>
      <c r="W246" s="18">
        <v>24119</v>
      </c>
      <c r="X246" s="13" t="s">
        <v>731</v>
      </c>
    </row>
    <row r="247" spans="1:24" x14ac:dyDescent="0.25">
      <c r="A247" t="str">
        <f t="shared" si="3"/>
        <v>1.1-00-2409_24343027_2435710</v>
      </c>
      <c r="B247" t="s">
        <v>148</v>
      </c>
      <c r="C247" t="s">
        <v>149</v>
      </c>
      <c r="D247" t="s">
        <v>34</v>
      </c>
      <c r="E247" t="s">
        <v>35</v>
      </c>
      <c r="F247" t="s">
        <v>51</v>
      </c>
      <c r="G247" t="s">
        <v>52</v>
      </c>
      <c r="H247" t="s">
        <v>154</v>
      </c>
      <c r="I247" t="s">
        <v>155</v>
      </c>
      <c r="J247">
        <v>3</v>
      </c>
      <c r="K247" t="s">
        <v>87</v>
      </c>
      <c r="L247">
        <v>43</v>
      </c>
      <c r="M247" t="s">
        <v>398</v>
      </c>
      <c r="N247" t="s">
        <v>399</v>
      </c>
      <c r="O247" t="s">
        <v>400</v>
      </c>
      <c r="P247">
        <v>3000</v>
      </c>
      <c r="Q247" t="s">
        <v>44</v>
      </c>
      <c r="R247" t="s">
        <v>601</v>
      </c>
      <c r="S247">
        <v>3571</v>
      </c>
      <c r="T247" t="s">
        <v>221</v>
      </c>
      <c r="U247" s="8">
        <v>0</v>
      </c>
      <c r="V247" t="s">
        <v>46</v>
      </c>
      <c r="W247" s="18">
        <v>300000</v>
      </c>
      <c r="X247" s="13" t="s">
        <v>732</v>
      </c>
    </row>
    <row r="248" spans="1:24" x14ac:dyDescent="0.25">
      <c r="A248" t="str">
        <f t="shared" si="3"/>
        <v>1.1-00-2401_2452002_2435810</v>
      </c>
      <c r="B248" t="s">
        <v>148</v>
      </c>
      <c r="C248" t="s">
        <v>149</v>
      </c>
      <c r="D248" t="s">
        <v>34</v>
      </c>
      <c r="E248" t="s">
        <v>35</v>
      </c>
      <c r="F248" t="s">
        <v>51</v>
      </c>
      <c r="G248" t="s">
        <v>52</v>
      </c>
      <c r="H248" t="s">
        <v>351</v>
      </c>
      <c r="I248" t="s">
        <v>352</v>
      </c>
      <c r="J248">
        <v>5</v>
      </c>
      <c r="K248" t="s">
        <v>276</v>
      </c>
      <c r="L248">
        <v>2</v>
      </c>
      <c r="M248" t="s">
        <v>362</v>
      </c>
      <c r="N248" t="s">
        <v>363</v>
      </c>
      <c r="O248" t="s">
        <v>364</v>
      </c>
      <c r="P248">
        <v>3000</v>
      </c>
      <c r="Q248" t="s">
        <v>44</v>
      </c>
      <c r="S248">
        <v>3581</v>
      </c>
      <c r="T248" t="s">
        <v>108</v>
      </c>
      <c r="U248" s="8">
        <v>0</v>
      </c>
      <c r="V248" t="s">
        <v>46</v>
      </c>
      <c r="W248" s="18">
        <v>15000</v>
      </c>
      <c r="X248" s="13" t="s">
        <v>616</v>
      </c>
    </row>
    <row r="249" spans="1:24" x14ac:dyDescent="0.25">
      <c r="A249" t="str">
        <f t="shared" si="3"/>
        <v>2.5-02-2407_24335021_2435810</v>
      </c>
      <c r="B249" t="s">
        <v>81</v>
      </c>
      <c r="C249" t="s">
        <v>82</v>
      </c>
      <c r="D249" t="s">
        <v>101</v>
      </c>
      <c r="E249" t="s">
        <v>102</v>
      </c>
      <c r="F249" t="s">
        <v>51</v>
      </c>
      <c r="G249" t="s">
        <v>52</v>
      </c>
      <c r="H249" t="s">
        <v>103</v>
      </c>
      <c r="I249" t="s">
        <v>104</v>
      </c>
      <c r="J249">
        <v>3</v>
      </c>
      <c r="K249" t="s">
        <v>87</v>
      </c>
      <c r="L249">
        <v>35</v>
      </c>
      <c r="M249" t="s">
        <v>105</v>
      </c>
      <c r="N249" t="s">
        <v>106</v>
      </c>
      <c r="O249" t="s">
        <v>107</v>
      </c>
      <c r="P249">
        <v>3000</v>
      </c>
      <c r="Q249" t="s">
        <v>44</v>
      </c>
      <c r="S249">
        <v>3581</v>
      </c>
      <c r="T249" t="s">
        <v>108</v>
      </c>
      <c r="U249" s="8">
        <v>0</v>
      </c>
      <c r="V249" t="s">
        <v>46</v>
      </c>
      <c r="W249" s="18">
        <v>204240000</v>
      </c>
      <c r="X249" s="13" t="s">
        <v>733</v>
      </c>
    </row>
    <row r="250" spans="1:24" x14ac:dyDescent="0.25">
      <c r="A250" t="str">
        <f t="shared" si="3"/>
        <v>1.1-00-2407_24339024_2435810</v>
      </c>
      <c r="B250" t="s">
        <v>148</v>
      </c>
      <c r="C250" t="s">
        <v>149</v>
      </c>
      <c r="D250" t="s">
        <v>254</v>
      </c>
      <c r="E250" t="s">
        <v>255</v>
      </c>
      <c r="F250" t="s">
        <v>51</v>
      </c>
      <c r="G250" t="s">
        <v>52</v>
      </c>
      <c r="H250" t="s">
        <v>103</v>
      </c>
      <c r="I250" t="s">
        <v>104</v>
      </c>
      <c r="J250">
        <v>3</v>
      </c>
      <c r="K250" t="s">
        <v>87</v>
      </c>
      <c r="L250">
        <v>39</v>
      </c>
      <c r="M250" t="s">
        <v>256</v>
      </c>
      <c r="N250" t="s">
        <v>257</v>
      </c>
      <c r="O250" t="s">
        <v>258</v>
      </c>
      <c r="P250">
        <v>3000</v>
      </c>
      <c r="Q250" t="s">
        <v>44</v>
      </c>
      <c r="S250">
        <v>3581</v>
      </c>
      <c r="T250" t="s">
        <v>108</v>
      </c>
      <c r="U250" s="8">
        <v>0</v>
      </c>
      <c r="V250" t="s">
        <v>46</v>
      </c>
      <c r="W250" s="18">
        <v>1000000</v>
      </c>
      <c r="X250" s="13" t="s">
        <v>734</v>
      </c>
    </row>
    <row r="251" spans="1:24" x14ac:dyDescent="0.25">
      <c r="A251" t="str">
        <f t="shared" si="3"/>
        <v>1.1-00-2417_24456037_2435810</v>
      </c>
      <c r="B251" t="s">
        <v>148</v>
      </c>
      <c r="C251" t="s">
        <v>149</v>
      </c>
      <c r="D251" t="s">
        <v>414</v>
      </c>
      <c r="E251" t="s">
        <v>415</v>
      </c>
      <c r="F251" t="s">
        <v>111</v>
      </c>
      <c r="G251" t="s">
        <v>112</v>
      </c>
      <c r="H251" t="s">
        <v>416</v>
      </c>
      <c r="I251" t="s">
        <v>417</v>
      </c>
      <c r="J251">
        <v>4</v>
      </c>
      <c r="K251" t="s">
        <v>291</v>
      </c>
      <c r="L251">
        <v>56</v>
      </c>
      <c r="M251" t="s">
        <v>418</v>
      </c>
      <c r="N251" t="s">
        <v>419</v>
      </c>
      <c r="O251" t="s">
        <v>420</v>
      </c>
      <c r="P251" s="17">
        <v>3000</v>
      </c>
      <c r="Q251" s="17" t="s">
        <v>44</v>
      </c>
      <c r="R251" s="17"/>
      <c r="S251" s="14">
        <v>3581</v>
      </c>
      <c r="T251" s="14" t="s">
        <v>108</v>
      </c>
      <c r="U251" s="8">
        <v>0</v>
      </c>
      <c r="V251" t="s">
        <v>46</v>
      </c>
      <c r="W251" s="15">
        <v>80000</v>
      </c>
      <c r="X251" s="16" t="s">
        <v>735</v>
      </c>
    </row>
    <row r="252" spans="1:24" x14ac:dyDescent="0.25">
      <c r="A252" t="str">
        <f t="shared" si="3"/>
        <v>1.1-00-2401_2464004_2436111</v>
      </c>
      <c r="B252" t="s">
        <v>148</v>
      </c>
      <c r="C252" t="s">
        <v>149</v>
      </c>
      <c r="D252" t="s">
        <v>34</v>
      </c>
      <c r="E252" t="s">
        <v>35</v>
      </c>
      <c r="F252" t="s">
        <v>51</v>
      </c>
      <c r="G252" t="s">
        <v>52</v>
      </c>
      <c r="H252" t="s">
        <v>351</v>
      </c>
      <c r="I252" t="s">
        <v>352</v>
      </c>
      <c r="J252">
        <v>6</v>
      </c>
      <c r="K252" t="s">
        <v>40</v>
      </c>
      <c r="L252">
        <v>4</v>
      </c>
      <c r="M252" t="s">
        <v>373</v>
      </c>
      <c r="N252" t="s">
        <v>374</v>
      </c>
      <c r="O252" t="s">
        <v>375</v>
      </c>
      <c r="P252">
        <v>3000</v>
      </c>
      <c r="Q252" t="s">
        <v>44</v>
      </c>
      <c r="S252">
        <v>3611</v>
      </c>
      <c r="T252" t="s">
        <v>376</v>
      </c>
      <c r="U252" s="8">
        <v>1</v>
      </c>
      <c r="V252" t="s">
        <v>377</v>
      </c>
      <c r="W252" s="18">
        <v>1740000</v>
      </c>
      <c r="X252" s="13" t="s">
        <v>736</v>
      </c>
    </row>
    <row r="253" spans="1:24" x14ac:dyDescent="0.25">
      <c r="A253" t="str">
        <f t="shared" si="3"/>
        <v>1.1-00-2401_2464004_2436110</v>
      </c>
      <c r="B253" t="s">
        <v>148</v>
      </c>
      <c r="C253" t="s">
        <v>149</v>
      </c>
      <c r="D253" t="s">
        <v>34</v>
      </c>
      <c r="E253" t="s">
        <v>35</v>
      </c>
      <c r="F253" t="s">
        <v>51</v>
      </c>
      <c r="G253" t="s">
        <v>52</v>
      </c>
      <c r="H253" t="s">
        <v>351</v>
      </c>
      <c r="I253" t="s">
        <v>352</v>
      </c>
      <c r="J253">
        <v>6</v>
      </c>
      <c r="K253" t="s">
        <v>40</v>
      </c>
      <c r="L253">
        <v>4</v>
      </c>
      <c r="M253" t="s">
        <v>373</v>
      </c>
      <c r="N253" t="s">
        <v>374</v>
      </c>
      <c r="O253" t="s">
        <v>375</v>
      </c>
      <c r="P253">
        <v>3000</v>
      </c>
      <c r="Q253" t="s">
        <v>44</v>
      </c>
      <c r="S253">
        <v>3611</v>
      </c>
      <c r="T253" t="s">
        <v>376</v>
      </c>
      <c r="U253" s="8">
        <v>0</v>
      </c>
      <c r="V253" t="s">
        <v>46</v>
      </c>
      <c r="W253" s="18">
        <v>35000000</v>
      </c>
      <c r="X253" s="13" t="s">
        <v>604</v>
      </c>
    </row>
    <row r="254" spans="1:24" x14ac:dyDescent="0.25">
      <c r="A254" t="str">
        <f t="shared" si="3"/>
        <v>1.1-00-2405_24621015_2436310</v>
      </c>
      <c r="B254" t="s">
        <v>148</v>
      </c>
      <c r="C254" t="s">
        <v>149</v>
      </c>
      <c r="D254" t="s">
        <v>34</v>
      </c>
      <c r="E254" t="s">
        <v>35</v>
      </c>
      <c r="F254" t="s">
        <v>51</v>
      </c>
      <c r="G254" t="s">
        <v>52</v>
      </c>
      <c r="H254" t="s">
        <v>53</v>
      </c>
      <c r="I254" t="s">
        <v>54</v>
      </c>
      <c r="J254">
        <v>6</v>
      </c>
      <c r="K254" t="s">
        <v>40</v>
      </c>
      <c r="L254">
        <v>21</v>
      </c>
      <c r="M254" t="s">
        <v>55</v>
      </c>
      <c r="N254" t="s">
        <v>56</v>
      </c>
      <c r="O254" t="s">
        <v>57</v>
      </c>
      <c r="P254">
        <v>3000</v>
      </c>
      <c r="Q254" t="s">
        <v>44</v>
      </c>
      <c r="S254">
        <v>3631</v>
      </c>
      <c r="T254" t="s">
        <v>387</v>
      </c>
      <c r="U254" s="8">
        <v>0</v>
      </c>
      <c r="V254" t="s">
        <v>46</v>
      </c>
      <c r="W254" s="18">
        <v>4866666.55</v>
      </c>
      <c r="X254" s="13" t="s">
        <v>604</v>
      </c>
    </row>
    <row r="255" spans="1:24" x14ac:dyDescent="0.25">
      <c r="A255" t="str">
        <f t="shared" si="3"/>
        <v>1.1-00-2401_2464004_2436510</v>
      </c>
      <c r="B255" t="s">
        <v>148</v>
      </c>
      <c r="C255" t="s">
        <v>149</v>
      </c>
      <c r="D255" t="s">
        <v>34</v>
      </c>
      <c r="E255" t="s">
        <v>35</v>
      </c>
      <c r="F255" t="s">
        <v>51</v>
      </c>
      <c r="G255" t="s">
        <v>52</v>
      </c>
      <c r="H255" t="s">
        <v>351</v>
      </c>
      <c r="I255" t="s">
        <v>352</v>
      </c>
      <c r="J255">
        <v>6</v>
      </c>
      <c r="K255" t="s">
        <v>40</v>
      </c>
      <c r="L255">
        <v>4</v>
      </c>
      <c r="M255" t="s">
        <v>373</v>
      </c>
      <c r="N255" t="s">
        <v>374</v>
      </c>
      <c r="O255" t="s">
        <v>375</v>
      </c>
      <c r="P255">
        <v>3000</v>
      </c>
      <c r="Q255" t="s">
        <v>44</v>
      </c>
      <c r="S255">
        <v>3651</v>
      </c>
      <c r="T255" t="s">
        <v>378</v>
      </c>
      <c r="U255" s="8">
        <v>0</v>
      </c>
      <c r="V255" t="s">
        <v>46</v>
      </c>
      <c r="W255" s="18">
        <v>4728216</v>
      </c>
      <c r="X255" s="13" t="s">
        <v>604</v>
      </c>
    </row>
    <row r="256" spans="1:24" x14ac:dyDescent="0.25">
      <c r="A256" t="str">
        <f t="shared" si="3"/>
        <v>1.1-00-2401_2464004_2436610</v>
      </c>
      <c r="B256" t="s">
        <v>148</v>
      </c>
      <c r="C256" t="s">
        <v>149</v>
      </c>
      <c r="D256" t="s">
        <v>34</v>
      </c>
      <c r="E256" t="s">
        <v>35</v>
      </c>
      <c r="F256" t="s">
        <v>51</v>
      </c>
      <c r="G256" t="s">
        <v>52</v>
      </c>
      <c r="H256" t="s">
        <v>351</v>
      </c>
      <c r="I256" t="s">
        <v>352</v>
      </c>
      <c r="J256">
        <v>6</v>
      </c>
      <c r="K256" t="s">
        <v>40</v>
      </c>
      <c r="L256">
        <v>4</v>
      </c>
      <c r="M256" t="s">
        <v>373</v>
      </c>
      <c r="N256" t="s">
        <v>374</v>
      </c>
      <c r="O256" t="s">
        <v>375</v>
      </c>
      <c r="P256">
        <v>3000</v>
      </c>
      <c r="Q256" t="s">
        <v>44</v>
      </c>
      <c r="S256">
        <v>3661</v>
      </c>
      <c r="T256" t="s">
        <v>379</v>
      </c>
      <c r="U256" s="8">
        <v>0</v>
      </c>
      <c r="V256" t="s">
        <v>46</v>
      </c>
      <c r="W256" s="18">
        <v>8995784</v>
      </c>
      <c r="X256" s="13" t="s">
        <v>604</v>
      </c>
    </row>
    <row r="257" spans="1:25" x14ac:dyDescent="0.25">
      <c r="A257" t="str">
        <f t="shared" si="3"/>
        <v>1.1-00-2401_2463003_2437110</v>
      </c>
      <c r="B257" t="s">
        <v>148</v>
      </c>
      <c r="C257" t="s">
        <v>149</v>
      </c>
      <c r="D257" t="s">
        <v>34</v>
      </c>
      <c r="E257" t="s">
        <v>35</v>
      </c>
      <c r="F257" t="s">
        <v>51</v>
      </c>
      <c r="G257" t="s">
        <v>52</v>
      </c>
      <c r="H257" t="s">
        <v>351</v>
      </c>
      <c r="I257" t="s">
        <v>352</v>
      </c>
      <c r="J257">
        <v>6</v>
      </c>
      <c r="K257" t="s">
        <v>40</v>
      </c>
      <c r="L257">
        <v>3</v>
      </c>
      <c r="M257" t="s">
        <v>369</v>
      </c>
      <c r="N257" t="s">
        <v>370</v>
      </c>
      <c r="O257" t="s">
        <v>371</v>
      </c>
      <c r="P257">
        <v>3000</v>
      </c>
      <c r="Q257" t="s">
        <v>44</v>
      </c>
      <c r="S257">
        <v>3711</v>
      </c>
      <c r="T257" t="s">
        <v>330</v>
      </c>
      <c r="U257" s="8">
        <v>0</v>
      </c>
      <c r="V257" t="s">
        <v>46</v>
      </c>
      <c r="W257" s="18">
        <v>14707.68</v>
      </c>
      <c r="X257" s="13" t="s">
        <v>616</v>
      </c>
    </row>
    <row r="258" spans="1:25" x14ac:dyDescent="0.25">
      <c r="A258" t="str">
        <f t="shared" si="3"/>
        <v>1.1-00-2404_24618012_2437110</v>
      </c>
      <c r="B258" t="s">
        <v>148</v>
      </c>
      <c r="C258" t="s">
        <v>149</v>
      </c>
      <c r="D258" t="s">
        <v>34</v>
      </c>
      <c r="E258" t="s">
        <v>35</v>
      </c>
      <c r="F258" t="s">
        <v>36</v>
      </c>
      <c r="G258" t="s">
        <v>37</v>
      </c>
      <c r="H258" t="s">
        <v>38</v>
      </c>
      <c r="I258" t="s">
        <v>39</v>
      </c>
      <c r="J258">
        <v>6</v>
      </c>
      <c r="K258" t="s">
        <v>40</v>
      </c>
      <c r="L258">
        <v>18</v>
      </c>
      <c r="M258" t="s">
        <v>319</v>
      </c>
      <c r="N258" t="s">
        <v>320</v>
      </c>
      <c r="O258" t="s">
        <v>321</v>
      </c>
      <c r="P258">
        <v>3000</v>
      </c>
      <c r="Q258" t="s">
        <v>44</v>
      </c>
      <c r="S258">
        <v>3711</v>
      </c>
      <c r="T258" t="s">
        <v>330</v>
      </c>
      <c r="U258" s="8">
        <v>0</v>
      </c>
      <c r="V258" t="s">
        <v>46</v>
      </c>
      <c r="W258" s="18">
        <v>8960</v>
      </c>
      <c r="X258" s="13" t="s">
        <v>604</v>
      </c>
    </row>
    <row r="259" spans="1:25" x14ac:dyDescent="0.25">
      <c r="A259" t="str">
        <f t="shared" ref="A259:A322" si="4">CONCATENATE(B259,H259,J259,L259,N259,S259,U259)</f>
        <v>1.1-00-2404_24618012_2437210</v>
      </c>
      <c r="B259" t="s">
        <v>148</v>
      </c>
      <c r="C259" t="s">
        <v>149</v>
      </c>
      <c r="D259" t="s">
        <v>34</v>
      </c>
      <c r="E259" t="s">
        <v>35</v>
      </c>
      <c r="F259" t="s">
        <v>36</v>
      </c>
      <c r="G259" t="s">
        <v>37</v>
      </c>
      <c r="H259" t="s">
        <v>38</v>
      </c>
      <c r="I259" t="s">
        <v>39</v>
      </c>
      <c r="J259">
        <v>6</v>
      </c>
      <c r="K259" t="s">
        <v>40</v>
      </c>
      <c r="L259">
        <v>18</v>
      </c>
      <c r="M259" t="s">
        <v>319</v>
      </c>
      <c r="N259" t="s">
        <v>320</v>
      </c>
      <c r="O259" t="s">
        <v>321</v>
      </c>
      <c r="P259">
        <v>3000</v>
      </c>
      <c r="Q259" t="s">
        <v>44</v>
      </c>
      <c r="S259">
        <v>3721</v>
      </c>
      <c r="T259" t="s">
        <v>331</v>
      </c>
      <c r="U259" s="8">
        <v>0</v>
      </c>
      <c r="V259" t="s">
        <v>46</v>
      </c>
      <c r="W259" s="18">
        <v>2480</v>
      </c>
      <c r="X259" s="13" t="s">
        <v>604</v>
      </c>
    </row>
    <row r="260" spans="1:25" x14ac:dyDescent="0.25">
      <c r="A260" t="str">
        <f t="shared" si="4"/>
        <v>1.1-00-2401_2463003_2437510</v>
      </c>
      <c r="B260" t="s">
        <v>148</v>
      </c>
      <c r="C260" t="s">
        <v>149</v>
      </c>
      <c r="D260" t="s">
        <v>34</v>
      </c>
      <c r="E260" t="s">
        <v>35</v>
      </c>
      <c r="F260" t="s">
        <v>51</v>
      </c>
      <c r="G260" t="s">
        <v>52</v>
      </c>
      <c r="H260" t="s">
        <v>351</v>
      </c>
      <c r="I260" t="s">
        <v>352</v>
      </c>
      <c r="J260">
        <v>6</v>
      </c>
      <c r="K260" t="s">
        <v>40</v>
      </c>
      <c r="L260">
        <v>3</v>
      </c>
      <c r="M260" t="s">
        <v>369</v>
      </c>
      <c r="N260" t="s">
        <v>370</v>
      </c>
      <c r="O260" t="s">
        <v>371</v>
      </c>
      <c r="P260">
        <v>3000</v>
      </c>
      <c r="Q260" t="s">
        <v>44</v>
      </c>
      <c r="S260">
        <v>3751</v>
      </c>
      <c r="T260" t="s">
        <v>372</v>
      </c>
      <c r="U260" s="8">
        <v>0</v>
      </c>
      <c r="V260" t="s">
        <v>46</v>
      </c>
      <c r="W260" s="18">
        <v>11397.95</v>
      </c>
      <c r="X260" s="13" t="s">
        <v>616</v>
      </c>
    </row>
    <row r="261" spans="1:25" x14ac:dyDescent="0.25">
      <c r="A261" t="str">
        <f t="shared" si="4"/>
        <v>1.1-00-2404_24618012_2437910</v>
      </c>
      <c r="B261" t="s">
        <v>148</v>
      </c>
      <c r="C261" t="s">
        <v>149</v>
      </c>
      <c r="D261" t="s">
        <v>34</v>
      </c>
      <c r="E261" t="s">
        <v>35</v>
      </c>
      <c r="F261" t="s">
        <v>36</v>
      </c>
      <c r="G261" t="s">
        <v>37</v>
      </c>
      <c r="H261" t="s">
        <v>38</v>
      </c>
      <c r="I261" t="s">
        <v>39</v>
      </c>
      <c r="J261">
        <v>6</v>
      </c>
      <c r="K261" t="s">
        <v>40</v>
      </c>
      <c r="L261">
        <v>18</v>
      </c>
      <c r="M261" t="s">
        <v>319</v>
      </c>
      <c r="N261" t="s">
        <v>320</v>
      </c>
      <c r="O261" t="s">
        <v>321</v>
      </c>
      <c r="P261">
        <v>3000</v>
      </c>
      <c r="Q261" t="s">
        <v>44</v>
      </c>
      <c r="S261">
        <v>3791</v>
      </c>
      <c r="T261" t="s">
        <v>332</v>
      </c>
      <c r="U261" s="8">
        <v>0</v>
      </c>
      <c r="V261" t="s">
        <v>46</v>
      </c>
      <c r="W261" s="18">
        <v>3500</v>
      </c>
      <c r="X261" s="13" t="s">
        <v>604</v>
      </c>
    </row>
    <row r="262" spans="1:25" x14ac:dyDescent="0.25">
      <c r="A262" t="str">
        <f t="shared" si="4"/>
        <v>1.1-00-2401_2452002_243821XX</v>
      </c>
      <c r="B262" t="s">
        <v>148</v>
      </c>
      <c r="C262" t="s">
        <v>149</v>
      </c>
      <c r="D262" t="s">
        <v>34</v>
      </c>
      <c r="E262" t="s">
        <v>35</v>
      </c>
      <c r="F262" t="s">
        <v>51</v>
      </c>
      <c r="G262" t="s">
        <v>52</v>
      </c>
      <c r="H262" t="s">
        <v>351</v>
      </c>
      <c r="I262" t="s">
        <v>352</v>
      </c>
      <c r="J262">
        <v>5</v>
      </c>
      <c r="K262" t="s">
        <v>276</v>
      </c>
      <c r="L262">
        <v>2</v>
      </c>
      <c r="M262" t="s">
        <v>362</v>
      </c>
      <c r="N262" t="s">
        <v>363</v>
      </c>
      <c r="O262" t="s">
        <v>364</v>
      </c>
      <c r="P262">
        <v>3000</v>
      </c>
      <c r="Q262" t="s">
        <v>44</v>
      </c>
      <c r="S262">
        <v>3821</v>
      </c>
      <c r="T262" t="s">
        <v>175</v>
      </c>
      <c r="U262" s="12" t="s">
        <v>546</v>
      </c>
      <c r="V262" t="s">
        <v>592</v>
      </c>
      <c r="W262" s="18">
        <v>1000000</v>
      </c>
      <c r="X262" s="13" t="s">
        <v>616</v>
      </c>
    </row>
    <row r="263" spans="1:25" x14ac:dyDescent="0.25">
      <c r="A263" t="str">
        <f t="shared" si="4"/>
        <v>1.1-00-2401_2452002_2438210</v>
      </c>
      <c r="B263" t="s">
        <v>148</v>
      </c>
      <c r="C263" t="s">
        <v>149</v>
      </c>
      <c r="D263" t="s">
        <v>34</v>
      </c>
      <c r="E263" t="s">
        <v>35</v>
      </c>
      <c r="F263" t="s">
        <v>51</v>
      </c>
      <c r="G263" t="s">
        <v>52</v>
      </c>
      <c r="H263" t="s">
        <v>351</v>
      </c>
      <c r="I263" t="s">
        <v>352</v>
      </c>
      <c r="J263">
        <v>5</v>
      </c>
      <c r="K263" t="s">
        <v>276</v>
      </c>
      <c r="L263">
        <v>2</v>
      </c>
      <c r="M263" t="s">
        <v>362</v>
      </c>
      <c r="N263" t="s">
        <v>363</v>
      </c>
      <c r="O263" t="s">
        <v>364</v>
      </c>
      <c r="P263">
        <v>3000</v>
      </c>
      <c r="Q263" t="s">
        <v>44</v>
      </c>
      <c r="S263">
        <v>3821</v>
      </c>
      <c r="T263" t="s">
        <v>175</v>
      </c>
      <c r="U263" s="8">
        <v>0</v>
      </c>
      <c r="V263" t="s">
        <v>46</v>
      </c>
      <c r="W263" s="18">
        <v>850588.4</v>
      </c>
      <c r="X263" s="13" t="s">
        <v>616</v>
      </c>
    </row>
    <row r="264" spans="1:25" x14ac:dyDescent="0.25">
      <c r="A264" t="str">
        <f t="shared" si="4"/>
        <v>1.1-00-2401_2455005_2438210</v>
      </c>
      <c r="B264" t="s">
        <v>148</v>
      </c>
      <c r="C264" t="s">
        <v>149</v>
      </c>
      <c r="D264" t="s">
        <v>34</v>
      </c>
      <c r="E264" t="s">
        <v>35</v>
      </c>
      <c r="F264" t="s">
        <v>51</v>
      </c>
      <c r="G264" t="s">
        <v>52</v>
      </c>
      <c r="H264" t="s">
        <v>351</v>
      </c>
      <c r="I264" t="s">
        <v>352</v>
      </c>
      <c r="J264">
        <v>5</v>
      </c>
      <c r="K264" t="s">
        <v>276</v>
      </c>
      <c r="L264">
        <v>5</v>
      </c>
      <c r="M264" t="s">
        <v>365</v>
      </c>
      <c r="N264" t="s">
        <v>366</v>
      </c>
      <c r="O264" t="s">
        <v>367</v>
      </c>
      <c r="P264">
        <v>3000</v>
      </c>
      <c r="Q264" t="s">
        <v>44</v>
      </c>
      <c r="S264">
        <v>3821</v>
      </c>
      <c r="T264" t="s">
        <v>175</v>
      </c>
      <c r="U264" s="8">
        <v>0</v>
      </c>
      <c r="V264" t="s">
        <v>46</v>
      </c>
      <c r="W264" s="18">
        <v>500000</v>
      </c>
      <c r="X264" s="13" t="s">
        <v>604</v>
      </c>
    </row>
    <row r="265" spans="1:25" x14ac:dyDescent="0.25">
      <c r="A265" t="str">
        <f t="shared" si="4"/>
        <v>1.1-00-2402_2417007_2438210</v>
      </c>
      <c r="B265" t="s">
        <v>148</v>
      </c>
      <c r="C265" t="s">
        <v>149</v>
      </c>
      <c r="D265" t="s">
        <v>34</v>
      </c>
      <c r="E265" t="s">
        <v>35</v>
      </c>
      <c r="F265" t="s">
        <v>307</v>
      </c>
      <c r="G265" t="s">
        <v>308</v>
      </c>
      <c r="H265" t="s">
        <v>85</v>
      </c>
      <c r="I265" t="s">
        <v>86</v>
      </c>
      <c r="J265">
        <v>1</v>
      </c>
      <c r="K265" t="s">
        <v>190</v>
      </c>
      <c r="L265">
        <v>7</v>
      </c>
      <c r="M265" t="s">
        <v>401</v>
      </c>
      <c r="N265" t="s">
        <v>315</v>
      </c>
      <c r="O265" t="s">
        <v>316</v>
      </c>
      <c r="P265">
        <v>3000</v>
      </c>
      <c r="Q265" t="s">
        <v>44</v>
      </c>
      <c r="S265">
        <v>3821</v>
      </c>
      <c r="T265" t="s">
        <v>175</v>
      </c>
      <c r="U265" s="8">
        <v>0</v>
      </c>
      <c r="V265" t="s">
        <v>46</v>
      </c>
      <c r="W265" s="18">
        <v>160000</v>
      </c>
      <c r="X265" s="13" t="s">
        <v>737</v>
      </c>
    </row>
    <row r="266" spans="1:25" x14ac:dyDescent="0.25">
      <c r="A266" t="str">
        <f t="shared" si="4"/>
        <v>1.1-00-2402_24311009_2438210</v>
      </c>
      <c r="B266" t="s">
        <v>148</v>
      </c>
      <c r="C266" t="s">
        <v>149</v>
      </c>
      <c r="D266" t="s">
        <v>83</v>
      </c>
      <c r="E266" t="s">
        <v>84</v>
      </c>
      <c r="F266" t="s">
        <v>51</v>
      </c>
      <c r="G266" t="s">
        <v>52</v>
      </c>
      <c r="H266" t="s">
        <v>85</v>
      </c>
      <c r="I266" t="s">
        <v>86</v>
      </c>
      <c r="J266">
        <v>3</v>
      </c>
      <c r="K266" t="s">
        <v>87</v>
      </c>
      <c r="L266">
        <v>11</v>
      </c>
      <c r="M266" t="s">
        <v>224</v>
      </c>
      <c r="N266" t="s">
        <v>89</v>
      </c>
      <c r="O266" t="s">
        <v>90</v>
      </c>
      <c r="P266">
        <v>3000</v>
      </c>
      <c r="Q266" t="s">
        <v>44</v>
      </c>
      <c r="S266">
        <v>3821</v>
      </c>
      <c r="T266" t="s">
        <v>175</v>
      </c>
      <c r="U266" s="8">
        <v>0</v>
      </c>
      <c r="V266" t="s">
        <v>46</v>
      </c>
      <c r="W266" s="18">
        <v>200000</v>
      </c>
      <c r="X266" s="13" t="s">
        <v>738</v>
      </c>
    </row>
    <row r="267" spans="1:25" x14ac:dyDescent="0.25">
      <c r="A267" t="str">
        <f t="shared" si="4"/>
        <v>1.1-00-2402_24114010_2438210</v>
      </c>
      <c r="B267" t="s">
        <v>148</v>
      </c>
      <c r="C267" t="s">
        <v>149</v>
      </c>
      <c r="D267" t="s">
        <v>34</v>
      </c>
      <c r="E267" t="s">
        <v>35</v>
      </c>
      <c r="F267" t="s">
        <v>152</v>
      </c>
      <c r="G267" t="s">
        <v>153</v>
      </c>
      <c r="H267" t="s">
        <v>85</v>
      </c>
      <c r="I267" t="s">
        <v>86</v>
      </c>
      <c r="J267">
        <v>1</v>
      </c>
      <c r="K267" t="s">
        <v>190</v>
      </c>
      <c r="L267">
        <v>14</v>
      </c>
      <c r="M267" t="s">
        <v>345</v>
      </c>
      <c r="N267" t="s">
        <v>199</v>
      </c>
      <c r="O267" s="17" t="s">
        <v>599</v>
      </c>
      <c r="P267">
        <v>3000</v>
      </c>
      <c r="Q267" t="s">
        <v>44</v>
      </c>
      <c r="S267">
        <v>3821</v>
      </c>
      <c r="T267" t="s">
        <v>175</v>
      </c>
      <c r="U267" s="8">
        <v>0</v>
      </c>
      <c r="V267" t="s">
        <v>46</v>
      </c>
      <c r="W267" s="18">
        <v>1000000</v>
      </c>
      <c r="X267" s="13" t="s">
        <v>739</v>
      </c>
    </row>
    <row r="268" spans="1:25" x14ac:dyDescent="0.25">
      <c r="A268" t="str">
        <f t="shared" si="4"/>
        <v>1.1-00-2402_24115010_2438210</v>
      </c>
      <c r="B268" t="s">
        <v>148</v>
      </c>
      <c r="C268" t="s">
        <v>149</v>
      </c>
      <c r="D268" t="s">
        <v>34</v>
      </c>
      <c r="E268" t="s">
        <v>35</v>
      </c>
      <c r="F268" t="s">
        <v>347</v>
      </c>
      <c r="G268" t="s">
        <v>348</v>
      </c>
      <c r="H268" t="s">
        <v>85</v>
      </c>
      <c r="I268" t="s">
        <v>86</v>
      </c>
      <c r="J268">
        <v>1</v>
      </c>
      <c r="K268" t="s">
        <v>190</v>
      </c>
      <c r="L268">
        <v>15</v>
      </c>
      <c r="M268" t="s">
        <v>349</v>
      </c>
      <c r="N268" t="s">
        <v>199</v>
      </c>
      <c r="O268" s="17" t="s">
        <v>599</v>
      </c>
      <c r="P268">
        <v>3000</v>
      </c>
      <c r="Q268" t="s">
        <v>44</v>
      </c>
      <c r="S268">
        <v>3821</v>
      </c>
      <c r="T268" t="s">
        <v>175</v>
      </c>
      <c r="U268" s="8">
        <v>0</v>
      </c>
      <c r="V268" t="s">
        <v>46</v>
      </c>
      <c r="W268" s="18">
        <v>2000000</v>
      </c>
      <c r="X268" s="13" t="s">
        <v>740</v>
      </c>
    </row>
    <row r="269" spans="1:25" x14ac:dyDescent="0.25">
      <c r="A269" t="str">
        <f t="shared" si="4"/>
        <v>1.1-00-2404_24618012_2438210</v>
      </c>
      <c r="B269" t="s">
        <v>148</v>
      </c>
      <c r="C269" t="s">
        <v>149</v>
      </c>
      <c r="D269" t="s">
        <v>34</v>
      </c>
      <c r="E269" t="s">
        <v>35</v>
      </c>
      <c r="F269" t="s">
        <v>36</v>
      </c>
      <c r="G269" t="s">
        <v>37</v>
      </c>
      <c r="H269" t="s">
        <v>38</v>
      </c>
      <c r="I269" t="s">
        <v>39</v>
      </c>
      <c r="J269">
        <v>6</v>
      </c>
      <c r="K269" t="s">
        <v>40</v>
      </c>
      <c r="L269">
        <v>18</v>
      </c>
      <c r="M269" t="s">
        <v>319</v>
      </c>
      <c r="N269" t="s">
        <v>320</v>
      </c>
      <c r="O269" t="s">
        <v>321</v>
      </c>
      <c r="P269">
        <v>3000</v>
      </c>
      <c r="Q269" t="s">
        <v>44</v>
      </c>
      <c r="S269">
        <v>3821</v>
      </c>
      <c r="T269" t="s">
        <v>175</v>
      </c>
      <c r="U269" s="8">
        <v>0</v>
      </c>
      <c r="V269" t="s">
        <v>46</v>
      </c>
      <c r="W269" s="18">
        <v>1000000</v>
      </c>
      <c r="X269" s="13" t="s">
        <v>604</v>
      </c>
    </row>
    <row r="270" spans="1:25" x14ac:dyDescent="0.25">
      <c r="A270" t="str">
        <f t="shared" si="4"/>
        <v>1.1-00-2405_24621015_2438210</v>
      </c>
      <c r="B270" t="s">
        <v>148</v>
      </c>
      <c r="C270" t="s">
        <v>149</v>
      </c>
      <c r="D270" t="s">
        <v>34</v>
      </c>
      <c r="E270" t="s">
        <v>35</v>
      </c>
      <c r="F270" t="s">
        <v>51</v>
      </c>
      <c r="G270" t="s">
        <v>52</v>
      </c>
      <c r="H270" t="s">
        <v>53</v>
      </c>
      <c r="I270" t="s">
        <v>54</v>
      </c>
      <c r="J270">
        <v>6</v>
      </c>
      <c r="K270" t="s">
        <v>40</v>
      </c>
      <c r="L270">
        <v>21</v>
      </c>
      <c r="M270" t="s">
        <v>55</v>
      </c>
      <c r="N270" t="s">
        <v>56</v>
      </c>
      <c r="O270" t="s">
        <v>57</v>
      </c>
      <c r="P270">
        <v>3000</v>
      </c>
      <c r="Q270" t="s">
        <v>44</v>
      </c>
      <c r="S270">
        <v>3821</v>
      </c>
      <c r="T270" t="s">
        <v>175</v>
      </c>
      <c r="U270" s="8">
        <v>0</v>
      </c>
      <c r="V270" t="s">
        <v>46</v>
      </c>
      <c r="W270" s="18">
        <v>639567.19999999995</v>
      </c>
      <c r="X270" s="13" t="s">
        <v>604</v>
      </c>
      <c r="Y270" t="e">
        <v>#VALUE!</v>
      </c>
    </row>
    <row r="271" spans="1:25" x14ac:dyDescent="0.25">
      <c r="A271" t="str">
        <f t="shared" si="4"/>
        <v>1.1-00-2406_24526016_2438210</v>
      </c>
      <c r="B271" t="s">
        <v>148</v>
      </c>
      <c r="C271" t="s">
        <v>149</v>
      </c>
      <c r="D271" t="s">
        <v>266</v>
      </c>
      <c r="E271" t="s">
        <v>267</v>
      </c>
      <c r="F271" t="s">
        <v>152</v>
      </c>
      <c r="G271" t="s">
        <v>153</v>
      </c>
      <c r="H271" t="s">
        <v>274</v>
      </c>
      <c r="I271" t="s">
        <v>275</v>
      </c>
      <c r="J271">
        <v>5</v>
      </c>
      <c r="K271" t="s">
        <v>276</v>
      </c>
      <c r="L271">
        <v>26</v>
      </c>
      <c r="M271" t="s">
        <v>277</v>
      </c>
      <c r="N271" t="s">
        <v>278</v>
      </c>
      <c r="O271" t="s">
        <v>279</v>
      </c>
      <c r="P271">
        <v>3000</v>
      </c>
      <c r="Q271" t="s">
        <v>44</v>
      </c>
      <c r="S271">
        <v>3821</v>
      </c>
      <c r="T271" t="s">
        <v>175</v>
      </c>
      <c r="U271" s="8">
        <v>0</v>
      </c>
      <c r="V271" t="s">
        <v>46</v>
      </c>
      <c r="W271" s="18">
        <v>4000000</v>
      </c>
      <c r="X271" s="13" t="s">
        <v>616</v>
      </c>
    </row>
    <row r="272" spans="1:25" x14ac:dyDescent="0.25">
      <c r="A272" t="str">
        <f t="shared" si="4"/>
        <v>1.1-00-2406_24529017_2438210</v>
      </c>
      <c r="B272" t="s">
        <v>148</v>
      </c>
      <c r="C272" t="s">
        <v>149</v>
      </c>
      <c r="D272" t="s">
        <v>428</v>
      </c>
      <c r="E272" t="s">
        <v>429</v>
      </c>
      <c r="F272" t="s">
        <v>347</v>
      </c>
      <c r="G272" t="s">
        <v>348</v>
      </c>
      <c r="H272" t="s">
        <v>274</v>
      </c>
      <c r="I272" t="s">
        <v>275</v>
      </c>
      <c r="J272">
        <v>5</v>
      </c>
      <c r="K272" t="s">
        <v>276</v>
      </c>
      <c r="L272">
        <v>29</v>
      </c>
      <c r="M272" t="s">
        <v>430</v>
      </c>
      <c r="N272" t="s">
        <v>431</v>
      </c>
      <c r="O272" t="s">
        <v>432</v>
      </c>
      <c r="P272">
        <v>3000</v>
      </c>
      <c r="Q272" t="s">
        <v>44</v>
      </c>
      <c r="S272">
        <v>3821</v>
      </c>
      <c r="T272" t="s">
        <v>175</v>
      </c>
      <c r="U272" s="8">
        <v>0</v>
      </c>
      <c r="V272" t="s">
        <v>46</v>
      </c>
      <c r="W272" s="18">
        <v>1300000</v>
      </c>
      <c r="X272" s="13" t="s">
        <v>604</v>
      </c>
    </row>
    <row r="273" spans="1:24" x14ac:dyDescent="0.25">
      <c r="A273" t="str">
        <f t="shared" si="4"/>
        <v>1.1-00-2406_24529017_24382115</v>
      </c>
      <c r="B273" t="s">
        <v>148</v>
      </c>
      <c r="C273" t="s">
        <v>149</v>
      </c>
      <c r="D273" t="s">
        <v>428</v>
      </c>
      <c r="E273" t="s">
        <v>429</v>
      </c>
      <c r="F273" t="s">
        <v>347</v>
      </c>
      <c r="G273" t="s">
        <v>348</v>
      </c>
      <c r="H273" t="s">
        <v>274</v>
      </c>
      <c r="I273" t="s">
        <v>275</v>
      </c>
      <c r="J273">
        <v>5</v>
      </c>
      <c r="K273" t="s">
        <v>276</v>
      </c>
      <c r="L273">
        <v>29</v>
      </c>
      <c r="M273" t="s">
        <v>430</v>
      </c>
      <c r="N273" t="s">
        <v>431</v>
      </c>
      <c r="O273" t="s">
        <v>432</v>
      </c>
      <c r="P273">
        <v>3000</v>
      </c>
      <c r="Q273" t="s">
        <v>44</v>
      </c>
      <c r="S273">
        <v>3821</v>
      </c>
      <c r="T273" t="s">
        <v>175</v>
      </c>
      <c r="U273" s="8">
        <v>15</v>
      </c>
      <c r="V273" t="s">
        <v>433</v>
      </c>
      <c r="W273" s="18">
        <v>2000000</v>
      </c>
      <c r="X273" s="13" t="s">
        <v>604</v>
      </c>
    </row>
    <row r="274" spans="1:24" x14ac:dyDescent="0.25">
      <c r="A274" t="str">
        <f t="shared" si="4"/>
        <v>1.1-00-2406_24529017_24382116</v>
      </c>
      <c r="B274" t="s">
        <v>148</v>
      </c>
      <c r="C274" t="s">
        <v>149</v>
      </c>
      <c r="D274" t="s">
        <v>428</v>
      </c>
      <c r="E274" t="s">
        <v>429</v>
      </c>
      <c r="F274" t="s">
        <v>347</v>
      </c>
      <c r="G274" t="s">
        <v>348</v>
      </c>
      <c r="H274" t="s">
        <v>274</v>
      </c>
      <c r="I274" t="s">
        <v>275</v>
      </c>
      <c r="J274">
        <v>5</v>
      </c>
      <c r="K274" t="s">
        <v>276</v>
      </c>
      <c r="L274">
        <v>29</v>
      </c>
      <c r="M274" t="s">
        <v>430</v>
      </c>
      <c r="N274" t="s">
        <v>431</v>
      </c>
      <c r="O274" t="s">
        <v>432</v>
      </c>
      <c r="P274">
        <v>3000</v>
      </c>
      <c r="Q274" t="s">
        <v>44</v>
      </c>
      <c r="S274">
        <v>3821</v>
      </c>
      <c r="T274" t="s">
        <v>175</v>
      </c>
      <c r="U274" s="8">
        <v>16</v>
      </c>
      <c r="V274" t="s">
        <v>434</v>
      </c>
      <c r="W274" s="18">
        <v>900000</v>
      </c>
      <c r="X274" s="13" t="s">
        <v>604</v>
      </c>
    </row>
    <row r="275" spans="1:24" x14ac:dyDescent="0.25">
      <c r="A275" t="str">
        <f t="shared" si="4"/>
        <v>1.1-00-2406_24530018_2438210</v>
      </c>
      <c r="B275" t="s">
        <v>148</v>
      </c>
      <c r="C275" t="s">
        <v>149</v>
      </c>
      <c r="D275" t="s">
        <v>266</v>
      </c>
      <c r="E275" t="s">
        <v>267</v>
      </c>
      <c r="F275" t="s">
        <v>152</v>
      </c>
      <c r="G275" t="s">
        <v>153</v>
      </c>
      <c r="H275" t="s">
        <v>274</v>
      </c>
      <c r="I275" t="s">
        <v>275</v>
      </c>
      <c r="J275">
        <v>5</v>
      </c>
      <c r="K275" t="s">
        <v>276</v>
      </c>
      <c r="L275">
        <v>30</v>
      </c>
      <c r="M275" t="s">
        <v>283</v>
      </c>
      <c r="N275" t="s">
        <v>284</v>
      </c>
      <c r="O275" t="s">
        <v>285</v>
      </c>
      <c r="P275">
        <v>3000</v>
      </c>
      <c r="Q275" t="s">
        <v>44</v>
      </c>
      <c r="S275">
        <v>3821</v>
      </c>
      <c r="T275" t="s">
        <v>175</v>
      </c>
      <c r="U275" s="8">
        <v>0</v>
      </c>
      <c r="V275" t="s">
        <v>46</v>
      </c>
      <c r="W275" s="18">
        <v>74530</v>
      </c>
      <c r="X275" s="13" t="s">
        <v>604</v>
      </c>
    </row>
    <row r="276" spans="1:24" x14ac:dyDescent="0.25">
      <c r="A276" t="str">
        <f t="shared" si="4"/>
        <v>1.1-00-2409_24842026_2438210</v>
      </c>
      <c r="B276" t="s">
        <v>148</v>
      </c>
      <c r="C276" t="s">
        <v>149</v>
      </c>
      <c r="D276" t="s">
        <v>150</v>
      </c>
      <c r="E276" t="s">
        <v>151</v>
      </c>
      <c r="F276" t="s">
        <v>51</v>
      </c>
      <c r="G276" t="s">
        <v>52</v>
      </c>
      <c r="H276" t="s">
        <v>154</v>
      </c>
      <c r="I276" t="s">
        <v>155</v>
      </c>
      <c r="J276">
        <v>8</v>
      </c>
      <c r="K276" t="s">
        <v>156</v>
      </c>
      <c r="L276">
        <v>42</v>
      </c>
      <c r="M276" t="s">
        <v>162</v>
      </c>
      <c r="N276" t="s">
        <v>163</v>
      </c>
      <c r="O276" t="s">
        <v>164</v>
      </c>
      <c r="P276">
        <v>3000</v>
      </c>
      <c r="Q276" t="s">
        <v>44</v>
      </c>
      <c r="S276">
        <v>3821</v>
      </c>
      <c r="T276" t="s">
        <v>175</v>
      </c>
      <c r="U276" s="8">
        <v>0</v>
      </c>
      <c r="V276" t="s">
        <v>46</v>
      </c>
      <c r="W276" s="18">
        <v>1350000</v>
      </c>
      <c r="X276" s="13" t="s">
        <v>741</v>
      </c>
    </row>
    <row r="277" spans="1:24" x14ac:dyDescent="0.25">
      <c r="A277" t="str">
        <f t="shared" si="4"/>
        <v>1.1-00-2409_24842026_24382123</v>
      </c>
      <c r="B277" t="s">
        <v>148</v>
      </c>
      <c r="C277" t="s">
        <v>149</v>
      </c>
      <c r="D277" t="s">
        <v>150</v>
      </c>
      <c r="E277" t="s">
        <v>151</v>
      </c>
      <c r="F277" t="s">
        <v>51</v>
      </c>
      <c r="G277" t="s">
        <v>52</v>
      </c>
      <c r="H277" t="s">
        <v>154</v>
      </c>
      <c r="I277" t="s">
        <v>155</v>
      </c>
      <c r="J277">
        <v>8</v>
      </c>
      <c r="K277" t="s">
        <v>156</v>
      </c>
      <c r="L277">
        <v>42</v>
      </c>
      <c r="M277" t="s">
        <v>162</v>
      </c>
      <c r="N277" t="s">
        <v>163</v>
      </c>
      <c r="O277" t="s">
        <v>164</v>
      </c>
      <c r="P277">
        <v>3000</v>
      </c>
      <c r="Q277" t="s">
        <v>44</v>
      </c>
      <c r="S277">
        <v>3821</v>
      </c>
      <c r="T277" t="s">
        <v>175</v>
      </c>
      <c r="U277" s="8">
        <v>23</v>
      </c>
      <c r="V277" t="s">
        <v>176</v>
      </c>
      <c r="W277" s="18">
        <v>500000</v>
      </c>
      <c r="X277" s="13" t="s">
        <v>742</v>
      </c>
    </row>
    <row r="278" spans="1:24" x14ac:dyDescent="0.25">
      <c r="A278" t="str">
        <f t="shared" si="4"/>
        <v>1.1-00-2409_24842026_24382124</v>
      </c>
      <c r="B278" t="s">
        <v>148</v>
      </c>
      <c r="C278" t="s">
        <v>149</v>
      </c>
      <c r="D278" t="s">
        <v>150</v>
      </c>
      <c r="E278" t="s">
        <v>151</v>
      </c>
      <c r="F278" t="s">
        <v>51</v>
      </c>
      <c r="G278" t="s">
        <v>52</v>
      </c>
      <c r="H278" t="s">
        <v>154</v>
      </c>
      <c r="I278" t="s">
        <v>155</v>
      </c>
      <c r="J278">
        <v>8</v>
      </c>
      <c r="K278" t="s">
        <v>156</v>
      </c>
      <c r="L278">
        <v>42</v>
      </c>
      <c r="M278" t="s">
        <v>162</v>
      </c>
      <c r="N278" t="s">
        <v>163</v>
      </c>
      <c r="O278" t="s">
        <v>164</v>
      </c>
      <c r="P278">
        <v>3000</v>
      </c>
      <c r="Q278" t="s">
        <v>44</v>
      </c>
      <c r="S278">
        <v>3821</v>
      </c>
      <c r="T278" t="s">
        <v>175</v>
      </c>
      <c r="U278" s="8">
        <v>24</v>
      </c>
      <c r="V278" t="s">
        <v>177</v>
      </c>
      <c r="W278" s="18">
        <v>500000</v>
      </c>
      <c r="X278" s="13" t="s">
        <v>743</v>
      </c>
    </row>
    <row r="279" spans="1:24" x14ac:dyDescent="0.25">
      <c r="A279" t="str">
        <f t="shared" si="4"/>
        <v>1.1-00-2409_24842026_24382125</v>
      </c>
      <c r="B279" t="s">
        <v>148</v>
      </c>
      <c r="C279" t="s">
        <v>149</v>
      </c>
      <c r="D279" t="s">
        <v>150</v>
      </c>
      <c r="E279" t="s">
        <v>151</v>
      </c>
      <c r="F279" t="s">
        <v>51</v>
      </c>
      <c r="G279" t="s">
        <v>52</v>
      </c>
      <c r="H279" t="s">
        <v>154</v>
      </c>
      <c r="I279" t="s">
        <v>155</v>
      </c>
      <c r="J279">
        <v>8</v>
      </c>
      <c r="K279" t="s">
        <v>156</v>
      </c>
      <c r="L279">
        <v>42</v>
      </c>
      <c r="M279" t="s">
        <v>162</v>
      </c>
      <c r="N279" t="s">
        <v>163</v>
      </c>
      <c r="O279" t="s">
        <v>164</v>
      </c>
      <c r="P279">
        <v>3000</v>
      </c>
      <c r="Q279" t="s">
        <v>44</v>
      </c>
      <c r="S279">
        <v>3821</v>
      </c>
      <c r="T279" t="s">
        <v>175</v>
      </c>
      <c r="U279" s="8">
        <v>25</v>
      </c>
      <c r="V279" t="s">
        <v>178</v>
      </c>
      <c r="W279" s="18">
        <v>600000</v>
      </c>
      <c r="X279" s="13" t="s">
        <v>744</v>
      </c>
    </row>
    <row r="280" spans="1:24" x14ac:dyDescent="0.25">
      <c r="A280" t="str">
        <f t="shared" si="4"/>
        <v>1.1-00-2409_24842026_24382126</v>
      </c>
      <c r="B280" t="s">
        <v>148</v>
      </c>
      <c r="C280" t="s">
        <v>149</v>
      </c>
      <c r="D280" t="s">
        <v>150</v>
      </c>
      <c r="E280" t="s">
        <v>151</v>
      </c>
      <c r="F280" t="s">
        <v>51</v>
      </c>
      <c r="G280" t="s">
        <v>52</v>
      </c>
      <c r="H280" t="s">
        <v>154</v>
      </c>
      <c r="I280" t="s">
        <v>155</v>
      </c>
      <c r="J280">
        <v>8</v>
      </c>
      <c r="K280" t="s">
        <v>156</v>
      </c>
      <c r="L280">
        <v>42</v>
      </c>
      <c r="M280" t="s">
        <v>162</v>
      </c>
      <c r="N280" t="s">
        <v>163</v>
      </c>
      <c r="O280" t="s">
        <v>164</v>
      </c>
      <c r="P280">
        <v>3000</v>
      </c>
      <c r="Q280" t="s">
        <v>44</v>
      </c>
      <c r="S280">
        <v>3821</v>
      </c>
      <c r="T280" t="s">
        <v>175</v>
      </c>
      <c r="U280" s="8">
        <v>26</v>
      </c>
      <c r="V280" t="s">
        <v>179</v>
      </c>
      <c r="W280" s="18">
        <v>750000</v>
      </c>
      <c r="X280" s="13" t="s">
        <v>745</v>
      </c>
    </row>
    <row r="281" spans="1:24" x14ac:dyDescent="0.25">
      <c r="A281" t="str">
        <f t="shared" si="4"/>
        <v>1.1-00-2409_24842026_24382127</v>
      </c>
      <c r="B281" t="s">
        <v>148</v>
      </c>
      <c r="C281" t="s">
        <v>149</v>
      </c>
      <c r="D281" t="s">
        <v>150</v>
      </c>
      <c r="E281" t="s">
        <v>151</v>
      </c>
      <c r="F281" t="s">
        <v>51</v>
      </c>
      <c r="G281" t="s">
        <v>52</v>
      </c>
      <c r="H281" t="s">
        <v>154</v>
      </c>
      <c r="I281" t="s">
        <v>155</v>
      </c>
      <c r="J281">
        <v>8</v>
      </c>
      <c r="K281" t="s">
        <v>156</v>
      </c>
      <c r="L281">
        <v>42</v>
      </c>
      <c r="M281" t="s">
        <v>162</v>
      </c>
      <c r="N281" t="s">
        <v>163</v>
      </c>
      <c r="O281" t="s">
        <v>164</v>
      </c>
      <c r="P281">
        <v>3000</v>
      </c>
      <c r="Q281" t="s">
        <v>44</v>
      </c>
      <c r="S281">
        <v>3821</v>
      </c>
      <c r="T281" t="s">
        <v>175</v>
      </c>
      <c r="U281" s="8">
        <v>27</v>
      </c>
      <c r="V281" t="s">
        <v>180</v>
      </c>
      <c r="W281" s="18">
        <v>450000</v>
      </c>
      <c r="X281" s="13" t="s">
        <v>746</v>
      </c>
    </row>
    <row r="282" spans="1:24" x14ac:dyDescent="0.25">
      <c r="A282" t="str">
        <f t="shared" si="4"/>
        <v>1.1-00-2409_24842026_24382128</v>
      </c>
      <c r="B282" t="s">
        <v>148</v>
      </c>
      <c r="C282" t="s">
        <v>149</v>
      </c>
      <c r="D282" t="s">
        <v>150</v>
      </c>
      <c r="E282" t="s">
        <v>151</v>
      </c>
      <c r="F282" t="s">
        <v>51</v>
      </c>
      <c r="G282" t="s">
        <v>52</v>
      </c>
      <c r="H282" t="s">
        <v>154</v>
      </c>
      <c r="I282" t="s">
        <v>155</v>
      </c>
      <c r="J282">
        <v>8</v>
      </c>
      <c r="K282" t="s">
        <v>156</v>
      </c>
      <c r="L282">
        <v>42</v>
      </c>
      <c r="M282" t="s">
        <v>162</v>
      </c>
      <c r="N282" t="s">
        <v>163</v>
      </c>
      <c r="O282" t="s">
        <v>164</v>
      </c>
      <c r="P282">
        <v>3000</v>
      </c>
      <c r="Q282" t="s">
        <v>44</v>
      </c>
      <c r="S282">
        <v>3821</v>
      </c>
      <c r="T282" t="s">
        <v>175</v>
      </c>
      <c r="U282" s="8">
        <v>28</v>
      </c>
      <c r="V282" t="s">
        <v>181</v>
      </c>
      <c r="W282" s="18">
        <v>200000</v>
      </c>
      <c r="X282" s="13" t="s">
        <v>604</v>
      </c>
    </row>
    <row r="283" spans="1:24" x14ac:dyDescent="0.25">
      <c r="A283" t="str">
        <f t="shared" si="4"/>
        <v>1.1-00-2409_24847029_24382122</v>
      </c>
      <c r="B283" t="s">
        <v>148</v>
      </c>
      <c r="C283" t="s">
        <v>149</v>
      </c>
      <c r="D283" t="s">
        <v>435</v>
      </c>
      <c r="E283" t="s">
        <v>436</v>
      </c>
      <c r="F283" t="s">
        <v>51</v>
      </c>
      <c r="G283" t="s">
        <v>52</v>
      </c>
      <c r="H283" t="s">
        <v>154</v>
      </c>
      <c r="I283" t="s">
        <v>155</v>
      </c>
      <c r="J283">
        <v>8</v>
      </c>
      <c r="K283" t="s">
        <v>156</v>
      </c>
      <c r="L283">
        <v>47</v>
      </c>
      <c r="M283" t="s">
        <v>437</v>
      </c>
      <c r="N283" t="s">
        <v>438</v>
      </c>
      <c r="O283" t="s">
        <v>439</v>
      </c>
      <c r="P283">
        <v>3000</v>
      </c>
      <c r="Q283" t="s">
        <v>44</v>
      </c>
      <c r="S283">
        <v>3821</v>
      </c>
      <c r="T283" t="s">
        <v>175</v>
      </c>
      <c r="U283" s="8">
        <v>22</v>
      </c>
      <c r="V283" t="s">
        <v>440</v>
      </c>
      <c r="W283" s="18">
        <v>700000</v>
      </c>
      <c r="X283" s="13" t="s">
        <v>747</v>
      </c>
    </row>
    <row r="284" spans="1:24" x14ac:dyDescent="0.25">
      <c r="A284" t="str">
        <f t="shared" si="4"/>
        <v>1.1-00-2410_24448030_2438210</v>
      </c>
      <c r="B284" t="s">
        <v>148</v>
      </c>
      <c r="C284" t="s">
        <v>149</v>
      </c>
      <c r="D284" t="s">
        <v>266</v>
      </c>
      <c r="E284" t="s">
        <v>267</v>
      </c>
      <c r="F284" t="s">
        <v>51</v>
      </c>
      <c r="G284" t="s">
        <v>52</v>
      </c>
      <c r="H284" t="s">
        <v>289</v>
      </c>
      <c r="I284" t="s">
        <v>290</v>
      </c>
      <c r="J284">
        <v>4</v>
      </c>
      <c r="K284" t="s">
        <v>291</v>
      </c>
      <c r="L284">
        <v>48</v>
      </c>
      <c r="M284" t="s">
        <v>292</v>
      </c>
      <c r="N284" t="s">
        <v>293</v>
      </c>
      <c r="O284" t="s">
        <v>294</v>
      </c>
      <c r="P284">
        <v>3000</v>
      </c>
      <c r="Q284" t="s">
        <v>44</v>
      </c>
      <c r="S284">
        <v>3821</v>
      </c>
      <c r="T284" t="s">
        <v>175</v>
      </c>
      <c r="U284" s="8">
        <v>0</v>
      </c>
      <c r="V284" t="s">
        <v>46</v>
      </c>
      <c r="W284" s="18">
        <v>619981</v>
      </c>
      <c r="X284" s="13" t="s">
        <v>616</v>
      </c>
    </row>
    <row r="285" spans="1:24" x14ac:dyDescent="0.25">
      <c r="A285" t="str">
        <f t="shared" si="4"/>
        <v>1.1-00-2417_24456037_2438210</v>
      </c>
      <c r="B285" t="s">
        <v>148</v>
      </c>
      <c r="C285" t="s">
        <v>149</v>
      </c>
      <c r="D285" t="s">
        <v>414</v>
      </c>
      <c r="E285" t="s">
        <v>415</v>
      </c>
      <c r="F285" t="s">
        <v>111</v>
      </c>
      <c r="G285" t="s">
        <v>112</v>
      </c>
      <c r="H285" t="s">
        <v>416</v>
      </c>
      <c r="I285" t="s">
        <v>417</v>
      </c>
      <c r="J285">
        <v>4</v>
      </c>
      <c r="K285" t="s">
        <v>291</v>
      </c>
      <c r="L285">
        <v>56</v>
      </c>
      <c r="M285" t="s">
        <v>418</v>
      </c>
      <c r="N285" t="s">
        <v>419</v>
      </c>
      <c r="O285" t="s">
        <v>420</v>
      </c>
      <c r="P285">
        <v>3000</v>
      </c>
      <c r="Q285" t="s">
        <v>44</v>
      </c>
      <c r="S285">
        <v>3821</v>
      </c>
      <c r="T285" t="s">
        <v>175</v>
      </c>
      <c r="U285" s="8">
        <v>0</v>
      </c>
      <c r="V285" t="s">
        <v>46</v>
      </c>
      <c r="W285" s="18">
        <v>100000</v>
      </c>
      <c r="X285" s="13" t="s">
        <v>748</v>
      </c>
    </row>
    <row r="286" spans="1:24" x14ac:dyDescent="0.25">
      <c r="A286" t="str">
        <f t="shared" si="4"/>
        <v>1.1-00-2405_24621015_2439110</v>
      </c>
      <c r="B286" t="s">
        <v>148</v>
      </c>
      <c r="C286" t="s">
        <v>149</v>
      </c>
      <c r="D286" t="s">
        <v>34</v>
      </c>
      <c r="E286" t="s">
        <v>35</v>
      </c>
      <c r="F286" t="s">
        <v>51</v>
      </c>
      <c r="G286" t="s">
        <v>52</v>
      </c>
      <c r="H286" t="s">
        <v>53</v>
      </c>
      <c r="I286" t="s">
        <v>54</v>
      </c>
      <c r="J286">
        <v>6</v>
      </c>
      <c r="K286" t="s">
        <v>40</v>
      </c>
      <c r="L286">
        <v>21</v>
      </c>
      <c r="M286" t="s">
        <v>55</v>
      </c>
      <c r="N286" t="s">
        <v>56</v>
      </c>
      <c r="O286" t="s">
        <v>57</v>
      </c>
      <c r="P286">
        <v>3000</v>
      </c>
      <c r="Q286" t="s">
        <v>44</v>
      </c>
      <c r="S286">
        <v>3911</v>
      </c>
      <c r="T286" t="s">
        <v>388</v>
      </c>
      <c r="U286" s="8">
        <v>0</v>
      </c>
      <c r="V286" t="s">
        <v>46</v>
      </c>
      <c r="W286" s="18">
        <v>700000</v>
      </c>
      <c r="X286" s="13" t="s">
        <v>604</v>
      </c>
    </row>
    <row r="287" spans="1:24" x14ac:dyDescent="0.25">
      <c r="A287" t="str">
        <f t="shared" si="4"/>
        <v>1.1-00-2402_2417007_2439220</v>
      </c>
      <c r="B287" t="s">
        <v>148</v>
      </c>
      <c r="C287" t="s">
        <v>149</v>
      </c>
      <c r="D287" t="s">
        <v>34</v>
      </c>
      <c r="E287" t="s">
        <v>35</v>
      </c>
      <c r="F287" t="s">
        <v>307</v>
      </c>
      <c r="G287" t="s">
        <v>308</v>
      </c>
      <c r="H287" t="s">
        <v>85</v>
      </c>
      <c r="I287" t="s">
        <v>86</v>
      </c>
      <c r="J287">
        <v>1</v>
      </c>
      <c r="K287" t="s">
        <v>190</v>
      </c>
      <c r="L287">
        <v>7</v>
      </c>
      <c r="M287" t="s">
        <v>401</v>
      </c>
      <c r="N287" t="s">
        <v>315</v>
      </c>
      <c r="O287" t="s">
        <v>316</v>
      </c>
      <c r="P287">
        <v>3000</v>
      </c>
      <c r="Q287" t="s">
        <v>44</v>
      </c>
      <c r="S287">
        <v>3922</v>
      </c>
      <c r="T287" t="s">
        <v>222</v>
      </c>
      <c r="U287" s="8">
        <v>0</v>
      </c>
      <c r="V287" t="s">
        <v>46</v>
      </c>
      <c r="W287" s="18">
        <v>1500000</v>
      </c>
      <c r="X287" s="13" t="s">
        <v>749</v>
      </c>
    </row>
    <row r="288" spans="1:24" x14ac:dyDescent="0.25">
      <c r="A288" t="str">
        <f t="shared" si="4"/>
        <v>1.1-00-2405_24621015_2439220</v>
      </c>
      <c r="B288" t="s">
        <v>148</v>
      </c>
      <c r="C288" t="s">
        <v>149</v>
      </c>
      <c r="D288" t="s">
        <v>34</v>
      </c>
      <c r="E288" t="s">
        <v>35</v>
      </c>
      <c r="F288" t="s">
        <v>51</v>
      </c>
      <c r="G288" t="s">
        <v>52</v>
      </c>
      <c r="H288" t="s">
        <v>53</v>
      </c>
      <c r="I288" t="s">
        <v>54</v>
      </c>
      <c r="J288">
        <v>6</v>
      </c>
      <c r="K288" t="s">
        <v>40</v>
      </c>
      <c r="L288">
        <v>21</v>
      </c>
      <c r="M288" t="s">
        <v>55</v>
      </c>
      <c r="N288" t="s">
        <v>56</v>
      </c>
      <c r="O288" t="s">
        <v>57</v>
      </c>
      <c r="P288">
        <v>3000</v>
      </c>
      <c r="Q288" t="s">
        <v>44</v>
      </c>
      <c r="S288">
        <v>3922</v>
      </c>
      <c r="T288" t="s">
        <v>222</v>
      </c>
      <c r="U288" s="8">
        <v>0</v>
      </c>
      <c r="V288" t="s">
        <v>46</v>
      </c>
      <c r="W288" s="18">
        <v>1000000</v>
      </c>
      <c r="X288" s="13" t="s">
        <v>604</v>
      </c>
    </row>
    <row r="289" spans="1:24" x14ac:dyDescent="0.25">
      <c r="A289" t="str">
        <f t="shared" si="4"/>
        <v>1.1-00-2407_24236022_2439220</v>
      </c>
      <c r="B289" t="s">
        <v>148</v>
      </c>
      <c r="C289" t="s">
        <v>149</v>
      </c>
      <c r="D289" t="s">
        <v>188</v>
      </c>
      <c r="E289" t="s">
        <v>189</v>
      </c>
      <c r="F289" t="s">
        <v>51</v>
      </c>
      <c r="G289" t="s">
        <v>52</v>
      </c>
      <c r="H289" t="s">
        <v>103</v>
      </c>
      <c r="I289" t="s">
        <v>104</v>
      </c>
      <c r="J289">
        <v>2</v>
      </c>
      <c r="K289" t="s">
        <v>206</v>
      </c>
      <c r="L289">
        <v>36</v>
      </c>
      <c r="M289" t="s">
        <v>207</v>
      </c>
      <c r="N289" t="s">
        <v>208</v>
      </c>
      <c r="O289" t="s">
        <v>209</v>
      </c>
      <c r="P289">
        <v>3000</v>
      </c>
      <c r="Q289" t="s">
        <v>44</v>
      </c>
      <c r="S289">
        <v>3922</v>
      </c>
      <c r="T289" t="s">
        <v>222</v>
      </c>
      <c r="U289" s="8">
        <v>0</v>
      </c>
      <c r="V289" t="s">
        <v>46</v>
      </c>
      <c r="W289" s="18">
        <v>9300000</v>
      </c>
      <c r="X289" s="13" t="s">
        <v>750</v>
      </c>
    </row>
    <row r="290" spans="1:24" x14ac:dyDescent="0.25">
      <c r="A290" t="str">
        <f t="shared" si="4"/>
        <v>1.1-00-2404_24619013_2439410</v>
      </c>
      <c r="B290" t="s">
        <v>148</v>
      </c>
      <c r="C290" t="s">
        <v>149</v>
      </c>
      <c r="D290" t="s">
        <v>34</v>
      </c>
      <c r="E290" t="s">
        <v>35</v>
      </c>
      <c r="F290" t="s">
        <v>36</v>
      </c>
      <c r="G290" t="s">
        <v>37</v>
      </c>
      <c r="H290" t="s">
        <v>38</v>
      </c>
      <c r="I290" t="s">
        <v>39</v>
      </c>
      <c r="J290">
        <v>6</v>
      </c>
      <c r="K290" t="s">
        <v>40</v>
      </c>
      <c r="L290">
        <v>19</v>
      </c>
      <c r="M290" t="s">
        <v>41</v>
      </c>
      <c r="N290" t="s">
        <v>42</v>
      </c>
      <c r="O290" t="s">
        <v>43</v>
      </c>
      <c r="P290">
        <v>3000</v>
      </c>
      <c r="Q290" t="s">
        <v>44</v>
      </c>
      <c r="S290">
        <v>3941</v>
      </c>
      <c r="T290" t="s">
        <v>299</v>
      </c>
      <c r="U290" s="8">
        <v>0</v>
      </c>
      <c r="V290" t="s">
        <v>46</v>
      </c>
      <c r="W290" s="18">
        <v>1661937.89</v>
      </c>
      <c r="X290" s="13" t="s">
        <v>604</v>
      </c>
    </row>
    <row r="291" spans="1:24" x14ac:dyDescent="0.25">
      <c r="A291" t="str">
        <f t="shared" si="4"/>
        <v>1.1-00-2405_24621015_2439410</v>
      </c>
      <c r="B291" t="s">
        <v>148</v>
      </c>
      <c r="C291" t="s">
        <v>149</v>
      </c>
      <c r="D291" t="s">
        <v>34</v>
      </c>
      <c r="E291" t="s">
        <v>35</v>
      </c>
      <c r="F291" t="s">
        <v>51</v>
      </c>
      <c r="G291" t="s">
        <v>52</v>
      </c>
      <c r="H291" t="s">
        <v>53</v>
      </c>
      <c r="I291" t="s">
        <v>54</v>
      </c>
      <c r="J291">
        <v>6</v>
      </c>
      <c r="K291" t="s">
        <v>40</v>
      </c>
      <c r="L291">
        <v>21</v>
      </c>
      <c r="M291" t="s">
        <v>55</v>
      </c>
      <c r="N291" t="s">
        <v>56</v>
      </c>
      <c r="O291" t="s">
        <v>57</v>
      </c>
      <c r="P291">
        <v>3000</v>
      </c>
      <c r="Q291" t="s">
        <v>44</v>
      </c>
      <c r="S291">
        <v>3941</v>
      </c>
      <c r="T291" t="s">
        <v>299</v>
      </c>
      <c r="U291" s="8">
        <v>0</v>
      </c>
      <c r="V291" t="s">
        <v>46</v>
      </c>
      <c r="W291" s="18">
        <v>12000000</v>
      </c>
      <c r="X291" s="13" t="s">
        <v>604</v>
      </c>
    </row>
    <row r="292" spans="1:24" x14ac:dyDescent="0.25">
      <c r="A292" t="str">
        <f t="shared" si="4"/>
        <v>1.1-00-2408_24740025_2439410</v>
      </c>
      <c r="B292" t="s">
        <v>148</v>
      </c>
      <c r="C292" t="s">
        <v>149</v>
      </c>
      <c r="D292" t="s">
        <v>109</v>
      </c>
      <c r="E292" t="s">
        <v>110</v>
      </c>
      <c r="F292" t="s">
        <v>111</v>
      </c>
      <c r="G292" t="s">
        <v>112</v>
      </c>
      <c r="H292" t="s">
        <v>113</v>
      </c>
      <c r="I292" t="s">
        <v>114</v>
      </c>
      <c r="J292">
        <v>7</v>
      </c>
      <c r="K292" t="s">
        <v>115</v>
      </c>
      <c r="L292">
        <v>40</v>
      </c>
      <c r="M292" t="s">
        <v>116</v>
      </c>
      <c r="N292" t="s">
        <v>117</v>
      </c>
      <c r="O292" t="s">
        <v>118</v>
      </c>
      <c r="P292">
        <v>3000</v>
      </c>
      <c r="Q292" t="s">
        <v>44</v>
      </c>
      <c r="S292">
        <v>3941</v>
      </c>
      <c r="T292" t="s">
        <v>299</v>
      </c>
      <c r="U292" s="8">
        <v>0</v>
      </c>
      <c r="V292" t="s">
        <v>46</v>
      </c>
      <c r="W292" s="18">
        <v>50000</v>
      </c>
      <c r="X292" s="13" t="s">
        <v>604</v>
      </c>
    </row>
    <row r="293" spans="1:24" x14ac:dyDescent="0.25">
      <c r="A293" t="str">
        <f t="shared" si="4"/>
        <v>1.1-00-2404_24620014_2439420</v>
      </c>
      <c r="B293" t="s">
        <v>148</v>
      </c>
      <c r="C293" t="s">
        <v>149</v>
      </c>
      <c r="D293" t="s">
        <v>34</v>
      </c>
      <c r="E293" t="s">
        <v>35</v>
      </c>
      <c r="F293" t="s">
        <v>36</v>
      </c>
      <c r="G293" t="s">
        <v>37</v>
      </c>
      <c r="H293" t="s">
        <v>38</v>
      </c>
      <c r="I293" t="s">
        <v>39</v>
      </c>
      <c r="J293">
        <v>6</v>
      </c>
      <c r="K293" t="s">
        <v>40</v>
      </c>
      <c r="L293">
        <v>20</v>
      </c>
      <c r="M293" t="s">
        <v>340</v>
      </c>
      <c r="N293" t="s">
        <v>341</v>
      </c>
      <c r="O293" t="s">
        <v>342</v>
      </c>
      <c r="P293">
        <v>3000</v>
      </c>
      <c r="Q293" t="s">
        <v>44</v>
      </c>
      <c r="S293">
        <v>3942</v>
      </c>
      <c r="T293" t="s">
        <v>343</v>
      </c>
      <c r="U293" s="8">
        <v>0</v>
      </c>
      <c r="V293" t="s">
        <v>46</v>
      </c>
      <c r="W293" s="18">
        <v>750000</v>
      </c>
      <c r="X293" s="13" t="s">
        <v>604</v>
      </c>
    </row>
    <row r="294" spans="1:24" x14ac:dyDescent="0.25">
      <c r="A294" t="str">
        <f t="shared" si="4"/>
        <v>1.1-00-2404_24620014_2439510</v>
      </c>
      <c r="B294" t="s">
        <v>148</v>
      </c>
      <c r="C294" t="s">
        <v>149</v>
      </c>
      <c r="D294" t="s">
        <v>34</v>
      </c>
      <c r="E294" t="s">
        <v>35</v>
      </c>
      <c r="F294" t="s">
        <v>36</v>
      </c>
      <c r="G294" t="s">
        <v>37</v>
      </c>
      <c r="H294" t="s">
        <v>38</v>
      </c>
      <c r="I294" t="s">
        <v>39</v>
      </c>
      <c r="J294">
        <v>6</v>
      </c>
      <c r="K294" t="s">
        <v>40</v>
      </c>
      <c r="L294">
        <v>20</v>
      </c>
      <c r="M294" t="s">
        <v>340</v>
      </c>
      <c r="N294" t="s">
        <v>341</v>
      </c>
      <c r="O294" t="s">
        <v>342</v>
      </c>
      <c r="P294">
        <v>3000</v>
      </c>
      <c r="Q294" t="s">
        <v>44</v>
      </c>
      <c r="S294">
        <v>3951</v>
      </c>
      <c r="T294" t="s">
        <v>344</v>
      </c>
      <c r="U294" s="8">
        <v>0</v>
      </c>
      <c r="V294" t="s">
        <v>46</v>
      </c>
      <c r="W294" s="18">
        <v>300000</v>
      </c>
      <c r="X294" s="13" t="s">
        <v>604</v>
      </c>
    </row>
    <row r="295" spans="1:24" x14ac:dyDescent="0.25">
      <c r="A295" t="str">
        <f t="shared" si="4"/>
        <v>1.1-00-2404_24618012_2439610</v>
      </c>
      <c r="B295" t="s">
        <v>148</v>
      </c>
      <c r="C295" t="s">
        <v>149</v>
      </c>
      <c r="D295" t="s">
        <v>34</v>
      </c>
      <c r="E295" t="s">
        <v>35</v>
      </c>
      <c r="F295" t="s">
        <v>36</v>
      </c>
      <c r="G295" t="s">
        <v>37</v>
      </c>
      <c r="H295" t="s">
        <v>38</v>
      </c>
      <c r="I295" t="s">
        <v>39</v>
      </c>
      <c r="J295">
        <v>6</v>
      </c>
      <c r="K295" t="s">
        <v>40</v>
      </c>
      <c r="L295">
        <v>18</v>
      </c>
      <c r="M295" t="s">
        <v>319</v>
      </c>
      <c r="N295" t="s">
        <v>320</v>
      </c>
      <c r="O295" t="s">
        <v>321</v>
      </c>
      <c r="P295">
        <v>3000</v>
      </c>
      <c r="Q295" t="s">
        <v>44</v>
      </c>
      <c r="S295">
        <v>3961</v>
      </c>
      <c r="T295" t="s">
        <v>333</v>
      </c>
      <c r="U295" s="8">
        <v>0</v>
      </c>
      <c r="V295" t="s">
        <v>46</v>
      </c>
      <c r="W295" s="18">
        <v>18000</v>
      </c>
      <c r="X295" s="13" t="s">
        <v>604</v>
      </c>
    </row>
    <row r="296" spans="1:24" x14ac:dyDescent="0.25">
      <c r="A296" t="str">
        <f t="shared" si="4"/>
        <v>1.1-00-2405_24621015_2439620</v>
      </c>
      <c r="B296" t="s">
        <v>148</v>
      </c>
      <c r="C296" t="s">
        <v>149</v>
      </c>
      <c r="D296" t="s">
        <v>34</v>
      </c>
      <c r="E296" t="s">
        <v>35</v>
      </c>
      <c r="F296" t="s">
        <v>51</v>
      </c>
      <c r="G296" t="s">
        <v>52</v>
      </c>
      <c r="H296" t="s">
        <v>53</v>
      </c>
      <c r="I296" t="s">
        <v>54</v>
      </c>
      <c r="J296">
        <v>6</v>
      </c>
      <c r="K296" t="s">
        <v>40</v>
      </c>
      <c r="L296">
        <v>21</v>
      </c>
      <c r="M296" t="s">
        <v>55</v>
      </c>
      <c r="N296" t="s">
        <v>56</v>
      </c>
      <c r="O296" t="s">
        <v>57</v>
      </c>
      <c r="P296">
        <v>3000</v>
      </c>
      <c r="Q296" t="s">
        <v>44</v>
      </c>
      <c r="S296">
        <v>3962</v>
      </c>
      <c r="T296" t="s">
        <v>304</v>
      </c>
      <c r="U296" s="8">
        <v>0</v>
      </c>
      <c r="V296" t="s">
        <v>46</v>
      </c>
      <c r="W296" s="18">
        <v>100000</v>
      </c>
      <c r="X296" s="13" t="s">
        <v>604</v>
      </c>
    </row>
    <row r="297" spans="1:24" x14ac:dyDescent="0.25">
      <c r="A297" t="str">
        <f t="shared" si="4"/>
        <v>1.1-00-2408_24741025_2439620</v>
      </c>
      <c r="B297" t="s">
        <v>148</v>
      </c>
      <c r="C297" t="s">
        <v>149</v>
      </c>
      <c r="D297" t="s">
        <v>109</v>
      </c>
      <c r="E297" t="s">
        <v>110</v>
      </c>
      <c r="F297" t="s">
        <v>111</v>
      </c>
      <c r="G297" t="s">
        <v>112</v>
      </c>
      <c r="H297" t="s">
        <v>113</v>
      </c>
      <c r="I297" t="s">
        <v>114</v>
      </c>
      <c r="J297">
        <v>7</v>
      </c>
      <c r="K297" t="s">
        <v>115</v>
      </c>
      <c r="L297">
        <v>41</v>
      </c>
      <c r="M297" t="s">
        <v>120</v>
      </c>
      <c r="N297" t="s">
        <v>117</v>
      </c>
      <c r="O297" t="s">
        <v>118</v>
      </c>
      <c r="P297">
        <v>3000</v>
      </c>
      <c r="Q297" t="s">
        <v>44</v>
      </c>
      <c r="S297">
        <v>3962</v>
      </c>
      <c r="T297" t="s">
        <v>304</v>
      </c>
      <c r="U297" s="8">
        <v>0</v>
      </c>
      <c r="V297" t="s">
        <v>46</v>
      </c>
      <c r="W297" s="18">
        <v>120000</v>
      </c>
      <c r="X297" s="13" t="s">
        <v>604</v>
      </c>
    </row>
    <row r="298" spans="1:24" x14ac:dyDescent="0.25">
      <c r="A298" t="str">
        <f t="shared" si="4"/>
        <v>1.1-00-2404_24619013_2442110</v>
      </c>
      <c r="B298" t="s">
        <v>148</v>
      </c>
      <c r="C298" t="s">
        <v>149</v>
      </c>
      <c r="D298" t="s">
        <v>34</v>
      </c>
      <c r="E298" t="s">
        <v>35</v>
      </c>
      <c r="F298" t="s">
        <v>36</v>
      </c>
      <c r="G298" t="s">
        <v>37</v>
      </c>
      <c r="H298" t="s">
        <v>38</v>
      </c>
      <c r="I298" t="s">
        <v>39</v>
      </c>
      <c r="J298">
        <v>6</v>
      </c>
      <c r="K298" t="s">
        <v>40</v>
      </c>
      <c r="L298">
        <v>19</v>
      </c>
      <c r="M298" t="s">
        <v>41</v>
      </c>
      <c r="N298" t="s">
        <v>42</v>
      </c>
      <c r="O298" t="s">
        <v>43</v>
      </c>
      <c r="P298">
        <v>4000</v>
      </c>
      <c r="Q298" t="s">
        <v>49</v>
      </c>
      <c r="S298">
        <v>4211</v>
      </c>
      <c r="T298" t="s">
        <v>273</v>
      </c>
      <c r="U298" s="8">
        <v>0</v>
      </c>
      <c r="V298" t="s">
        <v>46</v>
      </c>
      <c r="W298" s="18">
        <v>2200000</v>
      </c>
      <c r="X298" s="13" t="s">
        <v>604</v>
      </c>
    </row>
    <row r="299" spans="1:24" x14ac:dyDescent="0.25">
      <c r="A299" t="str">
        <f t="shared" si="4"/>
        <v>1.1-00-2410_24448030_2442110</v>
      </c>
      <c r="B299" t="s">
        <v>148</v>
      </c>
      <c r="C299" t="s">
        <v>149</v>
      </c>
      <c r="D299" t="s">
        <v>266</v>
      </c>
      <c r="E299" t="s">
        <v>267</v>
      </c>
      <c r="F299" t="s">
        <v>51</v>
      </c>
      <c r="G299" t="s">
        <v>52</v>
      </c>
      <c r="H299" t="s">
        <v>289</v>
      </c>
      <c r="I299" t="s">
        <v>290</v>
      </c>
      <c r="J299">
        <v>4</v>
      </c>
      <c r="K299" t="s">
        <v>291</v>
      </c>
      <c r="L299">
        <v>48</v>
      </c>
      <c r="M299" t="s">
        <v>292</v>
      </c>
      <c r="N299" t="s">
        <v>293</v>
      </c>
      <c r="O299" t="s">
        <v>294</v>
      </c>
      <c r="P299">
        <v>4000</v>
      </c>
      <c r="Q299" t="s">
        <v>49</v>
      </c>
      <c r="S299">
        <v>4211</v>
      </c>
      <c r="T299" t="s">
        <v>273</v>
      </c>
      <c r="U299" s="8">
        <v>0</v>
      </c>
      <c r="V299" t="s">
        <v>46</v>
      </c>
      <c r="W299" s="18">
        <v>199200</v>
      </c>
      <c r="X299" s="13" t="s">
        <v>616</v>
      </c>
    </row>
    <row r="300" spans="1:24" x14ac:dyDescent="0.25">
      <c r="A300" t="str">
        <f t="shared" si="4"/>
        <v>1.1-00-2412_24151032_2442110</v>
      </c>
      <c r="B300" t="s">
        <v>148</v>
      </c>
      <c r="C300" t="s">
        <v>149</v>
      </c>
      <c r="D300" t="s">
        <v>454</v>
      </c>
      <c r="E300" t="s">
        <v>455</v>
      </c>
      <c r="F300" t="s">
        <v>111</v>
      </c>
      <c r="G300" t="s">
        <v>112</v>
      </c>
      <c r="H300" t="s">
        <v>456</v>
      </c>
      <c r="I300" t="s">
        <v>457</v>
      </c>
      <c r="J300">
        <v>1</v>
      </c>
      <c r="K300" t="s">
        <v>190</v>
      </c>
      <c r="L300">
        <v>51</v>
      </c>
      <c r="M300" t="s">
        <v>458</v>
      </c>
      <c r="N300" t="s">
        <v>459</v>
      </c>
      <c r="O300" t="s">
        <v>460</v>
      </c>
      <c r="P300">
        <v>4000</v>
      </c>
      <c r="Q300" t="s">
        <v>49</v>
      </c>
      <c r="S300">
        <v>4211</v>
      </c>
      <c r="T300" t="s">
        <v>273</v>
      </c>
      <c r="U300" s="8">
        <v>0</v>
      </c>
      <c r="V300" t="s">
        <v>46</v>
      </c>
      <c r="W300" s="18">
        <v>68471532.384000003</v>
      </c>
      <c r="X300" s="13" t="s">
        <v>604</v>
      </c>
    </row>
    <row r="301" spans="1:24" x14ac:dyDescent="0.25">
      <c r="A301" t="str">
        <f t="shared" si="4"/>
        <v>1.1-00-2413_24152033_2442110</v>
      </c>
      <c r="B301" t="s">
        <v>148</v>
      </c>
      <c r="C301" t="s">
        <v>149</v>
      </c>
      <c r="D301" t="s">
        <v>442</v>
      </c>
      <c r="E301" t="s">
        <v>443</v>
      </c>
      <c r="F301" t="s">
        <v>111</v>
      </c>
      <c r="G301" t="s">
        <v>112</v>
      </c>
      <c r="H301" t="s">
        <v>444</v>
      </c>
      <c r="I301" t="s">
        <v>445</v>
      </c>
      <c r="J301">
        <v>1</v>
      </c>
      <c r="K301" t="s">
        <v>190</v>
      </c>
      <c r="L301">
        <v>52</v>
      </c>
      <c r="M301" t="s">
        <v>446</v>
      </c>
      <c r="N301" t="s">
        <v>447</v>
      </c>
      <c r="O301" t="s">
        <v>448</v>
      </c>
      <c r="P301">
        <v>4000</v>
      </c>
      <c r="Q301" t="s">
        <v>49</v>
      </c>
      <c r="S301">
        <v>4211</v>
      </c>
      <c r="T301" t="s">
        <v>273</v>
      </c>
      <c r="U301" s="8">
        <v>0</v>
      </c>
      <c r="V301" t="s">
        <v>46</v>
      </c>
      <c r="W301" s="18">
        <v>6135546.4720000001</v>
      </c>
      <c r="X301" s="13" t="s">
        <v>751</v>
      </c>
    </row>
    <row r="302" spans="1:24" x14ac:dyDescent="0.25">
      <c r="A302" t="str">
        <f t="shared" si="4"/>
        <v>1.1-00-2414_24153034_2442110</v>
      </c>
      <c r="B302" t="s">
        <v>148</v>
      </c>
      <c r="C302" t="s">
        <v>149</v>
      </c>
      <c r="D302" t="s">
        <v>34</v>
      </c>
      <c r="E302" t="s">
        <v>35</v>
      </c>
      <c r="F302" t="s">
        <v>111</v>
      </c>
      <c r="G302" t="s">
        <v>112</v>
      </c>
      <c r="H302" t="s">
        <v>449</v>
      </c>
      <c r="I302" t="s">
        <v>450</v>
      </c>
      <c r="J302">
        <v>1</v>
      </c>
      <c r="K302" t="s">
        <v>190</v>
      </c>
      <c r="L302">
        <v>53</v>
      </c>
      <c r="M302" t="s">
        <v>451</v>
      </c>
      <c r="N302" t="s">
        <v>452</v>
      </c>
      <c r="O302" t="s">
        <v>453</v>
      </c>
      <c r="P302">
        <v>4000</v>
      </c>
      <c r="Q302" t="s">
        <v>49</v>
      </c>
      <c r="S302">
        <v>4211</v>
      </c>
      <c r="T302" t="s">
        <v>273</v>
      </c>
      <c r="U302" s="8">
        <v>0</v>
      </c>
      <c r="V302" t="s">
        <v>46</v>
      </c>
      <c r="W302" s="18">
        <v>10523208.92</v>
      </c>
      <c r="X302" s="13" t="s">
        <v>752</v>
      </c>
    </row>
    <row r="303" spans="1:24" x14ac:dyDescent="0.25">
      <c r="A303" t="str">
        <f t="shared" si="4"/>
        <v>1.1-00-2415_24154035_2442110</v>
      </c>
      <c r="B303" t="s">
        <v>148</v>
      </c>
      <c r="C303" t="s">
        <v>149</v>
      </c>
      <c r="D303" t="s">
        <v>266</v>
      </c>
      <c r="E303" t="s">
        <v>267</v>
      </c>
      <c r="F303" t="s">
        <v>111</v>
      </c>
      <c r="G303" t="s">
        <v>112</v>
      </c>
      <c r="H303" t="s">
        <v>268</v>
      </c>
      <c r="I303" t="s">
        <v>269</v>
      </c>
      <c r="J303">
        <v>1</v>
      </c>
      <c r="K303" t="s">
        <v>190</v>
      </c>
      <c r="L303">
        <v>54</v>
      </c>
      <c r="M303" t="s">
        <v>270</v>
      </c>
      <c r="N303" t="s">
        <v>271</v>
      </c>
      <c r="O303" t="s">
        <v>272</v>
      </c>
      <c r="P303">
        <v>4000</v>
      </c>
      <c r="Q303" t="s">
        <v>49</v>
      </c>
      <c r="S303">
        <v>4211</v>
      </c>
      <c r="T303" t="s">
        <v>273</v>
      </c>
      <c r="U303" s="8">
        <v>0</v>
      </c>
      <c r="V303" t="s">
        <v>46</v>
      </c>
      <c r="W303" s="18">
        <v>12778438.16</v>
      </c>
      <c r="X303" s="13" t="s">
        <v>604</v>
      </c>
    </row>
    <row r="304" spans="1:24" x14ac:dyDescent="0.25">
      <c r="A304" t="str">
        <f t="shared" si="4"/>
        <v>1.1-00-2416_24555036_2442110</v>
      </c>
      <c r="B304" t="s">
        <v>148</v>
      </c>
      <c r="C304" t="s">
        <v>149</v>
      </c>
      <c r="D304" t="s">
        <v>461</v>
      </c>
      <c r="E304" t="s">
        <v>462</v>
      </c>
      <c r="F304" t="s">
        <v>347</v>
      </c>
      <c r="G304" t="s">
        <v>348</v>
      </c>
      <c r="H304" t="s">
        <v>463</v>
      </c>
      <c r="I304" t="s">
        <v>464</v>
      </c>
      <c r="J304">
        <v>5</v>
      </c>
      <c r="K304" t="s">
        <v>276</v>
      </c>
      <c r="L304">
        <v>55</v>
      </c>
      <c r="M304" t="s">
        <v>465</v>
      </c>
      <c r="N304" t="s">
        <v>466</v>
      </c>
      <c r="O304" t="s">
        <v>464</v>
      </c>
      <c r="P304">
        <v>4000</v>
      </c>
      <c r="Q304" t="s">
        <v>49</v>
      </c>
      <c r="S304">
        <v>4211</v>
      </c>
      <c r="T304" t="s">
        <v>273</v>
      </c>
      <c r="U304" s="8">
        <v>0</v>
      </c>
      <c r="V304" t="s">
        <v>46</v>
      </c>
      <c r="W304" s="18">
        <v>17059649.881200004</v>
      </c>
      <c r="X304" s="13" t="s">
        <v>604</v>
      </c>
    </row>
    <row r="305" spans="1:24" x14ac:dyDescent="0.25">
      <c r="A305" t="str">
        <f t="shared" si="4"/>
        <v>1.1-00-2404_24619013_2442510</v>
      </c>
      <c r="B305" t="s">
        <v>148</v>
      </c>
      <c r="C305" t="s">
        <v>149</v>
      </c>
      <c r="D305" t="s">
        <v>34</v>
      </c>
      <c r="E305" t="s">
        <v>35</v>
      </c>
      <c r="F305" t="s">
        <v>36</v>
      </c>
      <c r="G305" t="s">
        <v>37</v>
      </c>
      <c r="H305" t="s">
        <v>38</v>
      </c>
      <c r="I305" t="s">
        <v>39</v>
      </c>
      <c r="J305">
        <v>6</v>
      </c>
      <c r="K305" t="s">
        <v>40</v>
      </c>
      <c r="L305">
        <v>19</v>
      </c>
      <c r="M305" t="s">
        <v>41</v>
      </c>
      <c r="N305" t="s">
        <v>42</v>
      </c>
      <c r="O305" t="s">
        <v>43</v>
      </c>
      <c r="P305">
        <v>4000</v>
      </c>
      <c r="Q305" t="s">
        <v>49</v>
      </c>
      <c r="S305">
        <v>4251</v>
      </c>
      <c r="T305" t="s">
        <v>50</v>
      </c>
      <c r="U305" s="8">
        <v>0</v>
      </c>
      <c r="V305" t="s">
        <v>46</v>
      </c>
      <c r="W305" s="18">
        <v>9400000</v>
      </c>
      <c r="X305" s="13" t="s">
        <v>604</v>
      </c>
    </row>
    <row r="306" spans="1:24" x14ac:dyDescent="0.25">
      <c r="A306" t="str">
        <f t="shared" si="4"/>
        <v>1.1-00-2409_24845028_2443110</v>
      </c>
      <c r="B306" t="s">
        <v>148</v>
      </c>
      <c r="C306" t="s">
        <v>149</v>
      </c>
      <c r="D306" t="s">
        <v>150</v>
      </c>
      <c r="E306" t="s">
        <v>151</v>
      </c>
      <c r="F306" t="s">
        <v>152</v>
      </c>
      <c r="G306" t="s">
        <v>153</v>
      </c>
      <c r="H306" t="s">
        <v>154</v>
      </c>
      <c r="I306" t="s">
        <v>155</v>
      </c>
      <c r="J306">
        <v>8</v>
      </c>
      <c r="K306" t="s">
        <v>156</v>
      </c>
      <c r="L306">
        <v>45</v>
      </c>
      <c r="M306" t="s">
        <v>157</v>
      </c>
      <c r="N306" t="s">
        <v>158</v>
      </c>
      <c r="O306" t="s">
        <v>159</v>
      </c>
      <c r="P306">
        <v>4000</v>
      </c>
      <c r="Q306" t="s">
        <v>49</v>
      </c>
      <c r="S306">
        <v>4311</v>
      </c>
      <c r="T306" t="s">
        <v>160</v>
      </c>
      <c r="U306" s="8">
        <v>0</v>
      </c>
      <c r="V306" t="s">
        <v>46</v>
      </c>
      <c r="W306" s="18">
        <v>3000000</v>
      </c>
      <c r="X306" s="13" t="s">
        <v>753</v>
      </c>
    </row>
    <row r="307" spans="1:24" x14ac:dyDescent="0.25">
      <c r="A307" t="str">
        <f t="shared" si="4"/>
        <v>1.1-00-2409_24846028_2443110</v>
      </c>
      <c r="B307" t="s">
        <v>148</v>
      </c>
      <c r="C307" t="s">
        <v>149</v>
      </c>
      <c r="D307" t="s">
        <v>150</v>
      </c>
      <c r="E307" t="s">
        <v>151</v>
      </c>
      <c r="F307" t="s">
        <v>152</v>
      </c>
      <c r="G307" t="s">
        <v>153</v>
      </c>
      <c r="H307" t="s">
        <v>154</v>
      </c>
      <c r="I307" t="s">
        <v>155</v>
      </c>
      <c r="J307">
        <v>8</v>
      </c>
      <c r="K307" t="s">
        <v>156</v>
      </c>
      <c r="L307">
        <v>46</v>
      </c>
      <c r="M307" t="s">
        <v>161</v>
      </c>
      <c r="N307" t="s">
        <v>158</v>
      </c>
      <c r="O307" t="s">
        <v>159</v>
      </c>
      <c r="P307">
        <v>4000</v>
      </c>
      <c r="Q307" t="s">
        <v>49</v>
      </c>
      <c r="S307">
        <v>4311</v>
      </c>
      <c r="T307" t="s">
        <v>160</v>
      </c>
      <c r="U307" s="8">
        <v>0</v>
      </c>
      <c r="V307" t="s">
        <v>46</v>
      </c>
      <c r="W307" s="18">
        <v>400000</v>
      </c>
      <c r="X307" s="13" t="s">
        <v>754</v>
      </c>
    </row>
    <row r="308" spans="1:24" x14ac:dyDescent="0.25">
      <c r="A308" t="str">
        <f t="shared" si="4"/>
        <v>1.1-00-2401_2411001_2444112</v>
      </c>
      <c r="B308" t="s">
        <v>148</v>
      </c>
      <c r="C308" t="s">
        <v>149</v>
      </c>
      <c r="D308" t="s">
        <v>34</v>
      </c>
      <c r="E308" t="s">
        <v>35</v>
      </c>
      <c r="F308" t="s">
        <v>51</v>
      </c>
      <c r="G308" t="s">
        <v>52</v>
      </c>
      <c r="H308" t="s">
        <v>351</v>
      </c>
      <c r="I308" t="s">
        <v>352</v>
      </c>
      <c r="J308">
        <v>1</v>
      </c>
      <c r="K308" t="s">
        <v>190</v>
      </c>
      <c r="L308">
        <v>1</v>
      </c>
      <c r="M308" t="s">
        <v>353</v>
      </c>
      <c r="N308" t="s">
        <v>354</v>
      </c>
      <c r="O308" t="s">
        <v>355</v>
      </c>
      <c r="P308">
        <v>4000</v>
      </c>
      <c r="Q308" t="s">
        <v>49</v>
      </c>
      <c r="S308">
        <v>4411</v>
      </c>
      <c r="T308" t="s">
        <v>195</v>
      </c>
      <c r="U308" s="8">
        <v>2</v>
      </c>
      <c r="V308" t="s">
        <v>356</v>
      </c>
      <c r="W308" s="18">
        <v>324000</v>
      </c>
      <c r="X308" s="13" t="s">
        <v>755</v>
      </c>
    </row>
    <row r="309" spans="1:24" x14ac:dyDescent="0.25">
      <c r="A309" t="str">
        <f t="shared" si="4"/>
        <v>1.1-00-2401_2411001_2444110</v>
      </c>
      <c r="B309" t="s">
        <v>148</v>
      </c>
      <c r="C309" t="s">
        <v>149</v>
      </c>
      <c r="D309" t="s">
        <v>34</v>
      </c>
      <c r="E309" t="s">
        <v>35</v>
      </c>
      <c r="F309" t="s">
        <v>51</v>
      </c>
      <c r="G309" t="s">
        <v>52</v>
      </c>
      <c r="H309" t="s">
        <v>351</v>
      </c>
      <c r="I309" t="s">
        <v>352</v>
      </c>
      <c r="J309">
        <v>1</v>
      </c>
      <c r="K309" t="s">
        <v>190</v>
      </c>
      <c r="L309">
        <v>1</v>
      </c>
      <c r="M309" t="s">
        <v>353</v>
      </c>
      <c r="N309" t="s">
        <v>354</v>
      </c>
      <c r="O309" t="s">
        <v>355</v>
      </c>
      <c r="P309">
        <v>4000</v>
      </c>
      <c r="Q309" t="s">
        <v>49</v>
      </c>
      <c r="S309">
        <v>4411</v>
      </c>
      <c r="T309" t="s">
        <v>195</v>
      </c>
      <c r="U309" s="8">
        <v>0</v>
      </c>
      <c r="V309" t="s">
        <v>46</v>
      </c>
      <c r="W309" s="18">
        <v>2163246</v>
      </c>
      <c r="X309" s="13" t="s">
        <v>604</v>
      </c>
    </row>
    <row r="310" spans="1:24" x14ac:dyDescent="0.25">
      <c r="A310" t="str">
        <f t="shared" si="4"/>
        <v>1.1-00-2402_24110008_2444117</v>
      </c>
      <c r="B310" t="s">
        <v>148</v>
      </c>
      <c r="C310" t="s">
        <v>149</v>
      </c>
      <c r="D310" t="s">
        <v>188</v>
      </c>
      <c r="E310" t="s">
        <v>189</v>
      </c>
      <c r="F310" t="s">
        <v>152</v>
      </c>
      <c r="G310" t="s">
        <v>153</v>
      </c>
      <c r="H310" t="s">
        <v>85</v>
      </c>
      <c r="I310" t="s">
        <v>86</v>
      </c>
      <c r="J310">
        <v>1</v>
      </c>
      <c r="K310" t="s">
        <v>190</v>
      </c>
      <c r="L310">
        <v>10</v>
      </c>
      <c r="M310" t="s">
        <v>191</v>
      </c>
      <c r="N310" t="s">
        <v>192</v>
      </c>
      <c r="O310" t="s">
        <v>193</v>
      </c>
      <c r="P310">
        <v>4000</v>
      </c>
      <c r="Q310" t="s">
        <v>49</v>
      </c>
      <c r="S310">
        <v>4411</v>
      </c>
      <c r="T310" t="s">
        <v>195</v>
      </c>
      <c r="U310" s="8">
        <v>7</v>
      </c>
      <c r="V310" t="s">
        <v>196</v>
      </c>
      <c r="W310" s="18">
        <v>3500000</v>
      </c>
      <c r="X310" s="13" t="s">
        <v>756</v>
      </c>
    </row>
    <row r="311" spans="1:24" x14ac:dyDescent="0.25">
      <c r="A311" t="str">
        <f t="shared" si="4"/>
        <v>1.1-00-2402_24110008_2444118</v>
      </c>
      <c r="B311" t="s">
        <v>148</v>
      </c>
      <c r="C311" t="s">
        <v>149</v>
      </c>
      <c r="D311" t="s">
        <v>188</v>
      </c>
      <c r="E311" t="s">
        <v>189</v>
      </c>
      <c r="F311" t="s">
        <v>152</v>
      </c>
      <c r="G311" t="s">
        <v>153</v>
      </c>
      <c r="H311" t="s">
        <v>85</v>
      </c>
      <c r="I311" t="s">
        <v>86</v>
      </c>
      <c r="J311">
        <v>1</v>
      </c>
      <c r="K311" t="s">
        <v>190</v>
      </c>
      <c r="L311">
        <v>10</v>
      </c>
      <c r="M311" t="s">
        <v>191</v>
      </c>
      <c r="N311" t="s">
        <v>192</v>
      </c>
      <c r="O311" t="s">
        <v>193</v>
      </c>
      <c r="P311">
        <v>4000</v>
      </c>
      <c r="Q311" t="s">
        <v>49</v>
      </c>
      <c r="S311">
        <v>4411</v>
      </c>
      <c r="T311" t="s">
        <v>195</v>
      </c>
      <c r="U311" s="8">
        <v>8</v>
      </c>
      <c r="V311" t="s">
        <v>197</v>
      </c>
      <c r="W311" s="18">
        <v>1000000</v>
      </c>
      <c r="X311" s="13" t="s">
        <v>757</v>
      </c>
    </row>
    <row r="312" spans="1:24" x14ac:dyDescent="0.25">
      <c r="A312" t="str">
        <f t="shared" si="4"/>
        <v>1.1-00-2402_24116010_2444110</v>
      </c>
      <c r="B312" t="s">
        <v>148</v>
      </c>
      <c r="C312" t="s">
        <v>149</v>
      </c>
      <c r="D312" t="s">
        <v>188</v>
      </c>
      <c r="E312" t="s">
        <v>189</v>
      </c>
      <c r="F312" t="s">
        <v>152</v>
      </c>
      <c r="G312" t="s">
        <v>153</v>
      </c>
      <c r="H312" t="s">
        <v>85</v>
      </c>
      <c r="I312" t="s">
        <v>86</v>
      </c>
      <c r="J312">
        <v>1</v>
      </c>
      <c r="K312" t="s">
        <v>190</v>
      </c>
      <c r="L312">
        <v>16</v>
      </c>
      <c r="M312" t="s">
        <v>198</v>
      </c>
      <c r="N312" t="s">
        <v>199</v>
      </c>
      <c r="O312" s="17" t="s">
        <v>599</v>
      </c>
      <c r="P312">
        <v>4000</v>
      </c>
      <c r="Q312" t="s">
        <v>49</v>
      </c>
      <c r="S312">
        <v>4411</v>
      </c>
      <c r="T312" t="s">
        <v>195</v>
      </c>
      <c r="U312" s="8">
        <v>0</v>
      </c>
      <c r="V312" t="s">
        <v>46</v>
      </c>
      <c r="W312" s="18">
        <v>5600000</v>
      </c>
      <c r="X312" s="13" t="s">
        <v>758</v>
      </c>
    </row>
    <row r="313" spans="1:24" x14ac:dyDescent="0.25">
      <c r="A313" t="str">
        <f t="shared" si="4"/>
        <v>1.1-00-2406_24525016_2444110</v>
      </c>
      <c r="B313" t="s">
        <v>148</v>
      </c>
      <c r="C313" t="s">
        <v>149</v>
      </c>
      <c r="D313" t="s">
        <v>421</v>
      </c>
      <c r="E313" t="s">
        <v>422</v>
      </c>
      <c r="F313" t="s">
        <v>152</v>
      </c>
      <c r="G313" t="s">
        <v>153</v>
      </c>
      <c r="H313" t="s">
        <v>274</v>
      </c>
      <c r="I313" t="s">
        <v>275</v>
      </c>
      <c r="J313">
        <v>5</v>
      </c>
      <c r="K313" t="s">
        <v>276</v>
      </c>
      <c r="L313">
        <v>25</v>
      </c>
      <c r="M313" t="s">
        <v>423</v>
      </c>
      <c r="N313" t="s">
        <v>278</v>
      </c>
      <c r="O313" t="s">
        <v>279</v>
      </c>
      <c r="P313">
        <v>4000</v>
      </c>
      <c r="Q313" t="s">
        <v>49</v>
      </c>
      <c r="S313">
        <v>4411</v>
      </c>
      <c r="T313" t="s">
        <v>195</v>
      </c>
      <c r="U313" s="8">
        <v>0</v>
      </c>
      <c r="V313" t="s">
        <v>46</v>
      </c>
      <c r="W313" s="18">
        <v>100000</v>
      </c>
      <c r="X313" s="13" t="s">
        <v>604</v>
      </c>
    </row>
    <row r="314" spans="1:24" x14ac:dyDescent="0.25">
      <c r="A314" t="str">
        <f t="shared" si="4"/>
        <v>1.1-00-2406_24527016_2444110</v>
      </c>
      <c r="B314" t="s">
        <v>148</v>
      </c>
      <c r="C314" t="s">
        <v>149</v>
      </c>
      <c r="D314" t="s">
        <v>266</v>
      </c>
      <c r="E314" t="s">
        <v>267</v>
      </c>
      <c r="F314" t="s">
        <v>152</v>
      </c>
      <c r="G314" t="s">
        <v>153</v>
      </c>
      <c r="H314" t="s">
        <v>274</v>
      </c>
      <c r="I314" t="s">
        <v>275</v>
      </c>
      <c r="J314">
        <v>5</v>
      </c>
      <c r="K314" t="s">
        <v>276</v>
      </c>
      <c r="L314">
        <v>27</v>
      </c>
      <c r="M314" t="s">
        <v>282</v>
      </c>
      <c r="N314" t="s">
        <v>278</v>
      </c>
      <c r="O314" t="s">
        <v>279</v>
      </c>
      <c r="P314">
        <v>4000</v>
      </c>
      <c r="Q314" t="s">
        <v>49</v>
      </c>
      <c r="S314">
        <v>4411</v>
      </c>
      <c r="T314" t="s">
        <v>195</v>
      </c>
      <c r="U314" s="8">
        <v>0</v>
      </c>
      <c r="V314" t="s">
        <v>46</v>
      </c>
      <c r="W314" s="18">
        <v>1000000</v>
      </c>
      <c r="X314" s="13" t="s">
        <v>616</v>
      </c>
    </row>
    <row r="315" spans="1:24" x14ac:dyDescent="0.25">
      <c r="A315" t="str">
        <f t="shared" si="4"/>
        <v>1.1-00-2406_24530018_2444110</v>
      </c>
      <c r="B315" t="s">
        <v>148</v>
      </c>
      <c r="C315" t="s">
        <v>149</v>
      </c>
      <c r="D315" t="s">
        <v>266</v>
      </c>
      <c r="E315" t="s">
        <v>267</v>
      </c>
      <c r="F315" t="s">
        <v>152</v>
      </c>
      <c r="G315" t="s">
        <v>153</v>
      </c>
      <c r="H315" t="s">
        <v>274</v>
      </c>
      <c r="I315" t="s">
        <v>275</v>
      </c>
      <c r="J315">
        <v>5</v>
      </c>
      <c r="K315" t="s">
        <v>276</v>
      </c>
      <c r="L315">
        <v>30</v>
      </c>
      <c r="M315" t="s">
        <v>283</v>
      </c>
      <c r="N315" t="s">
        <v>284</v>
      </c>
      <c r="O315" t="s">
        <v>285</v>
      </c>
      <c r="P315">
        <v>4000</v>
      </c>
      <c r="Q315" t="s">
        <v>49</v>
      </c>
      <c r="S315">
        <v>4411</v>
      </c>
      <c r="T315" t="s">
        <v>195</v>
      </c>
      <c r="U315" s="8">
        <v>0</v>
      </c>
      <c r="V315" t="s">
        <v>46</v>
      </c>
      <c r="W315" s="18">
        <v>12000000</v>
      </c>
      <c r="X315" s="13" t="s">
        <v>759</v>
      </c>
    </row>
    <row r="316" spans="1:24" x14ac:dyDescent="0.25">
      <c r="A316" t="str">
        <f t="shared" si="4"/>
        <v>1.1-00-2406_24531018_2444110</v>
      </c>
      <c r="B316" t="s">
        <v>148</v>
      </c>
      <c r="C316" t="s">
        <v>149</v>
      </c>
      <c r="D316" t="s">
        <v>266</v>
      </c>
      <c r="E316" t="s">
        <v>267</v>
      </c>
      <c r="F316" t="s">
        <v>152</v>
      </c>
      <c r="G316" t="s">
        <v>153</v>
      </c>
      <c r="H316" t="s">
        <v>274</v>
      </c>
      <c r="I316" t="s">
        <v>275</v>
      </c>
      <c r="J316">
        <v>5</v>
      </c>
      <c r="K316" t="s">
        <v>276</v>
      </c>
      <c r="L316">
        <v>31</v>
      </c>
      <c r="M316" t="s">
        <v>287</v>
      </c>
      <c r="N316" t="s">
        <v>284</v>
      </c>
      <c r="O316" t="s">
        <v>285</v>
      </c>
      <c r="P316">
        <v>4000</v>
      </c>
      <c r="Q316" t="s">
        <v>49</v>
      </c>
      <c r="S316">
        <v>4411</v>
      </c>
      <c r="T316" t="s">
        <v>195</v>
      </c>
      <c r="U316" s="8">
        <v>0</v>
      </c>
      <c r="V316" t="s">
        <v>46</v>
      </c>
      <c r="W316" s="18">
        <v>54793475.799999997</v>
      </c>
      <c r="X316" s="13" t="s">
        <v>760</v>
      </c>
    </row>
    <row r="317" spans="1:24" x14ac:dyDescent="0.25">
      <c r="A317" t="str">
        <f t="shared" si="4"/>
        <v>1.1-00-2406_24532018_2444110</v>
      </c>
      <c r="B317" t="s">
        <v>148</v>
      </c>
      <c r="C317" t="s">
        <v>149</v>
      </c>
      <c r="D317" t="s">
        <v>266</v>
      </c>
      <c r="E317" t="s">
        <v>267</v>
      </c>
      <c r="F317" t="s">
        <v>152</v>
      </c>
      <c r="G317" t="s">
        <v>153</v>
      </c>
      <c r="H317" t="s">
        <v>274</v>
      </c>
      <c r="I317" t="s">
        <v>275</v>
      </c>
      <c r="J317">
        <v>5</v>
      </c>
      <c r="K317" t="s">
        <v>276</v>
      </c>
      <c r="L317">
        <v>32</v>
      </c>
      <c r="M317" t="s">
        <v>288</v>
      </c>
      <c r="N317" t="s">
        <v>284</v>
      </c>
      <c r="O317" t="s">
        <v>285</v>
      </c>
      <c r="P317">
        <v>4000</v>
      </c>
      <c r="Q317" t="s">
        <v>49</v>
      </c>
      <c r="S317">
        <v>4411</v>
      </c>
      <c r="T317" t="s">
        <v>195</v>
      </c>
      <c r="U317" s="8">
        <v>0</v>
      </c>
      <c r="V317" t="s">
        <v>46</v>
      </c>
      <c r="W317" s="18">
        <v>15085424.199999999</v>
      </c>
      <c r="X317" s="13" t="s">
        <v>760</v>
      </c>
    </row>
    <row r="318" spans="1:24" x14ac:dyDescent="0.25">
      <c r="A318" t="str">
        <f t="shared" si="4"/>
        <v>1.1-00-2409_24847029_24441129</v>
      </c>
      <c r="B318" t="s">
        <v>148</v>
      </c>
      <c r="C318" t="s">
        <v>149</v>
      </c>
      <c r="D318" t="s">
        <v>435</v>
      </c>
      <c r="E318" t="s">
        <v>436</v>
      </c>
      <c r="F318" t="s">
        <v>51</v>
      </c>
      <c r="G318" t="s">
        <v>52</v>
      </c>
      <c r="H318" t="s">
        <v>154</v>
      </c>
      <c r="I318" t="s">
        <v>155</v>
      </c>
      <c r="J318">
        <v>8</v>
      </c>
      <c r="K318" t="s">
        <v>156</v>
      </c>
      <c r="L318">
        <v>47</v>
      </c>
      <c r="M318" t="s">
        <v>437</v>
      </c>
      <c r="N318" t="s">
        <v>438</v>
      </c>
      <c r="O318" t="s">
        <v>439</v>
      </c>
      <c r="P318">
        <v>4000</v>
      </c>
      <c r="Q318" t="s">
        <v>49</v>
      </c>
      <c r="S318">
        <v>4411</v>
      </c>
      <c r="T318" t="s">
        <v>195</v>
      </c>
      <c r="U318" s="8">
        <v>29</v>
      </c>
      <c r="V318" t="s">
        <v>441</v>
      </c>
      <c r="W318" s="18">
        <v>100000</v>
      </c>
      <c r="X318" s="13" t="s">
        <v>761</v>
      </c>
    </row>
    <row r="319" spans="1:24" x14ac:dyDescent="0.25">
      <c r="A319" t="str">
        <f t="shared" si="4"/>
        <v>1.1-00-2410_24448030_24441130</v>
      </c>
      <c r="B319" t="s">
        <v>148</v>
      </c>
      <c r="C319" t="s">
        <v>149</v>
      </c>
      <c r="D319" t="s">
        <v>266</v>
      </c>
      <c r="E319" t="s">
        <v>267</v>
      </c>
      <c r="F319" t="s">
        <v>51</v>
      </c>
      <c r="G319" t="s">
        <v>52</v>
      </c>
      <c r="H319" t="s">
        <v>289</v>
      </c>
      <c r="I319" t="s">
        <v>290</v>
      </c>
      <c r="J319">
        <v>4</v>
      </c>
      <c r="K319" t="s">
        <v>291</v>
      </c>
      <c r="L319">
        <v>48</v>
      </c>
      <c r="M319" t="s">
        <v>292</v>
      </c>
      <c r="N319" t="s">
        <v>293</v>
      </c>
      <c r="O319" t="s">
        <v>294</v>
      </c>
      <c r="P319">
        <v>4000</v>
      </c>
      <c r="Q319" t="s">
        <v>49</v>
      </c>
      <c r="S319">
        <v>4411</v>
      </c>
      <c r="T319" t="s">
        <v>195</v>
      </c>
      <c r="U319" s="8">
        <v>30</v>
      </c>
      <c r="V319" t="s">
        <v>297</v>
      </c>
      <c r="W319" s="18">
        <v>450000</v>
      </c>
      <c r="X319" s="13" t="s">
        <v>616</v>
      </c>
    </row>
    <row r="320" spans="1:24" x14ac:dyDescent="0.25">
      <c r="A320" t="str">
        <f t="shared" si="4"/>
        <v>1.1-00-2402_24157010_2444110</v>
      </c>
      <c r="B320" t="s">
        <v>148</v>
      </c>
      <c r="C320" t="s">
        <v>149</v>
      </c>
      <c r="D320" s="17" t="s">
        <v>188</v>
      </c>
      <c r="E320" s="19" t="s">
        <v>189</v>
      </c>
      <c r="F320" s="17" t="s">
        <v>152</v>
      </c>
      <c r="G320" s="19" t="s">
        <v>762</v>
      </c>
      <c r="H320" t="s">
        <v>85</v>
      </c>
      <c r="I320" s="17" t="s">
        <v>86</v>
      </c>
      <c r="J320" s="17">
        <v>1</v>
      </c>
      <c r="K320" s="17" t="s">
        <v>190</v>
      </c>
      <c r="L320" s="17">
        <v>57</v>
      </c>
      <c r="M320" s="17" t="s">
        <v>205</v>
      </c>
      <c r="N320" t="s">
        <v>199</v>
      </c>
      <c r="O320" s="17" t="s">
        <v>599</v>
      </c>
      <c r="P320" s="17">
        <v>4000</v>
      </c>
      <c r="Q320" s="17" t="s">
        <v>763</v>
      </c>
      <c r="R320" s="17"/>
      <c r="S320" s="14">
        <v>4411</v>
      </c>
      <c r="T320" s="14" t="s">
        <v>195</v>
      </c>
      <c r="U320" s="8">
        <v>0</v>
      </c>
      <c r="V320" t="s">
        <v>46</v>
      </c>
      <c r="W320" s="16">
        <v>1200000</v>
      </c>
      <c r="X320" s="16" t="s">
        <v>764</v>
      </c>
    </row>
    <row r="321" spans="1:24" x14ac:dyDescent="0.25">
      <c r="A321" t="str">
        <f t="shared" si="4"/>
        <v>1.1-00-2406_24528016_2444210</v>
      </c>
      <c r="B321" t="s">
        <v>148</v>
      </c>
      <c r="C321" t="s">
        <v>149</v>
      </c>
      <c r="D321" t="s">
        <v>421</v>
      </c>
      <c r="E321" t="s">
        <v>422</v>
      </c>
      <c r="F321" t="s">
        <v>152</v>
      </c>
      <c r="G321" t="s">
        <v>153</v>
      </c>
      <c r="H321" t="s">
        <v>274</v>
      </c>
      <c r="I321" t="s">
        <v>275</v>
      </c>
      <c r="J321">
        <v>5</v>
      </c>
      <c r="K321" t="s">
        <v>276</v>
      </c>
      <c r="L321">
        <v>28</v>
      </c>
      <c r="M321" t="s">
        <v>426</v>
      </c>
      <c r="N321" t="s">
        <v>278</v>
      </c>
      <c r="O321" t="s">
        <v>279</v>
      </c>
      <c r="P321">
        <v>4000</v>
      </c>
      <c r="Q321" t="s">
        <v>49</v>
      </c>
      <c r="S321">
        <v>4421</v>
      </c>
      <c r="T321" t="s">
        <v>427</v>
      </c>
      <c r="U321" s="8">
        <v>0</v>
      </c>
      <c r="V321" t="s">
        <v>46</v>
      </c>
      <c r="W321" s="18">
        <v>200000</v>
      </c>
      <c r="X321" s="13" t="s">
        <v>616</v>
      </c>
    </row>
    <row r="322" spans="1:24" x14ac:dyDescent="0.25">
      <c r="A322" t="str">
        <f t="shared" si="4"/>
        <v>1.1-00-2406_24525016_24443117</v>
      </c>
      <c r="B322" t="s">
        <v>148</v>
      </c>
      <c r="C322" t="s">
        <v>149</v>
      </c>
      <c r="D322" t="s">
        <v>421</v>
      </c>
      <c r="E322" t="s">
        <v>422</v>
      </c>
      <c r="F322" t="s">
        <v>152</v>
      </c>
      <c r="G322" t="s">
        <v>153</v>
      </c>
      <c r="H322" t="s">
        <v>274</v>
      </c>
      <c r="I322" t="s">
        <v>275</v>
      </c>
      <c r="J322">
        <v>5</v>
      </c>
      <c r="K322" t="s">
        <v>276</v>
      </c>
      <c r="L322">
        <v>25</v>
      </c>
      <c r="M322" t="s">
        <v>423</v>
      </c>
      <c r="N322" t="s">
        <v>278</v>
      </c>
      <c r="O322" t="s">
        <v>279</v>
      </c>
      <c r="P322">
        <v>4000</v>
      </c>
      <c r="Q322" t="s">
        <v>49</v>
      </c>
      <c r="S322">
        <v>4431</v>
      </c>
      <c r="T322" t="s">
        <v>424</v>
      </c>
      <c r="U322" s="24">
        <v>17</v>
      </c>
      <c r="V322" s="17" t="s">
        <v>425</v>
      </c>
      <c r="W322" s="15">
        <v>400000</v>
      </c>
      <c r="X322" s="13" t="s">
        <v>604</v>
      </c>
    </row>
    <row r="323" spans="1:24" x14ac:dyDescent="0.25">
      <c r="A323" t="str">
        <f t="shared" ref="A323:A386" si="5">CONCATENATE(B323,H323,J323,L323,N323,S323,U323)</f>
        <v>1.1-00-2406_24525016_2444310</v>
      </c>
      <c r="B323" t="s">
        <v>148</v>
      </c>
      <c r="C323" t="s">
        <v>149</v>
      </c>
      <c r="D323" t="s">
        <v>421</v>
      </c>
      <c r="E323" t="s">
        <v>422</v>
      </c>
      <c r="F323" t="s">
        <v>152</v>
      </c>
      <c r="G323" t="s">
        <v>153</v>
      </c>
      <c r="H323" t="s">
        <v>274</v>
      </c>
      <c r="I323" t="s">
        <v>275</v>
      </c>
      <c r="J323">
        <v>5</v>
      </c>
      <c r="K323" t="s">
        <v>276</v>
      </c>
      <c r="L323">
        <v>25</v>
      </c>
      <c r="M323" t="s">
        <v>423</v>
      </c>
      <c r="N323" t="s">
        <v>278</v>
      </c>
      <c r="O323" t="s">
        <v>279</v>
      </c>
      <c r="P323">
        <v>4000</v>
      </c>
      <c r="Q323" t="s">
        <v>49</v>
      </c>
      <c r="S323">
        <v>4431</v>
      </c>
      <c r="T323" t="s">
        <v>424</v>
      </c>
      <c r="U323" s="8">
        <v>0</v>
      </c>
      <c r="V323" t="s">
        <v>46</v>
      </c>
      <c r="W323" s="18">
        <v>3900000</v>
      </c>
      <c r="X323" s="13" t="s">
        <v>604</v>
      </c>
    </row>
    <row r="324" spans="1:24" x14ac:dyDescent="0.25">
      <c r="A324" t="str">
        <f t="shared" si="5"/>
        <v>1.1-00-2401_2411001_2444513</v>
      </c>
      <c r="B324" t="s">
        <v>148</v>
      </c>
      <c r="C324" t="s">
        <v>149</v>
      </c>
      <c r="D324" t="s">
        <v>34</v>
      </c>
      <c r="E324" t="s">
        <v>35</v>
      </c>
      <c r="F324" t="s">
        <v>51</v>
      </c>
      <c r="G324" t="s">
        <v>52</v>
      </c>
      <c r="H324" t="s">
        <v>351</v>
      </c>
      <c r="I324" t="s">
        <v>352</v>
      </c>
      <c r="J324">
        <v>1</v>
      </c>
      <c r="K324" t="s">
        <v>190</v>
      </c>
      <c r="L324">
        <v>1</v>
      </c>
      <c r="M324" t="s">
        <v>353</v>
      </c>
      <c r="N324" t="s">
        <v>354</v>
      </c>
      <c r="O324" t="s">
        <v>355</v>
      </c>
      <c r="P324">
        <v>4000</v>
      </c>
      <c r="Q324" t="s">
        <v>49</v>
      </c>
      <c r="S324">
        <v>4451</v>
      </c>
      <c r="T324" t="s">
        <v>280</v>
      </c>
      <c r="U324" s="8">
        <v>3</v>
      </c>
      <c r="V324" t="s">
        <v>358</v>
      </c>
      <c r="W324" s="18">
        <v>180000</v>
      </c>
      <c r="X324" s="13" t="s">
        <v>765</v>
      </c>
    </row>
    <row r="325" spans="1:24" x14ac:dyDescent="0.25">
      <c r="A325" t="str">
        <f t="shared" si="5"/>
        <v>1.1-00-2401_2411001_2444514</v>
      </c>
      <c r="B325" t="s">
        <v>148</v>
      </c>
      <c r="C325" t="s">
        <v>149</v>
      </c>
      <c r="D325" t="s">
        <v>34</v>
      </c>
      <c r="E325" t="s">
        <v>35</v>
      </c>
      <c r="F325" t="s">
        <v>51</v>
      </c>
      <c r="G325" t="s">
        <v>52</v>
      </c>
      <c r="H325" t="s">
        <v>351</v>
      </c>
      <c r="I325" t="s">
        <v>352</v>
      </c>
      <c r="J325">
        <v>1</v>
      </c>
      <c r="K325" t="s">
        <v>190</v>
      </c>
      <c r="L325">
        <v>1</v>
      </c>
      <c r="M325" t="s">
        <v>353</v>
      </c>
      <c r="N325" t="s">
        <v>354</v>
      </c>
      <c r="O325" t="s">
        <v>355</v>
      </c>
      <c r="P325">
        <v>4000</v>
      </c>
      <c r="Q325" t="s">
        <v>49</v>
      </c>
      <c r="S325">
        <v>4451</v>
      </c>
      <c r="T325" t="s">
        <v>280</v>
      </c>
      <c r="U325" s="8">
        <v>4</v>
      </c>
      <c r="V325" t="s">
        <v>359</v>
      </c>
      <c r="W325" s="18">
        <v>300000</v>
      </c>
      <c r="X325" s="13" t="s">
        <v>766</v>
      </c>
    </row>
    <row r="326" spans="1:24" x14ac:dyDescent="0.25">
      <c r="A326" t="str">
        <f t="shared" si="5"/>
        <v>1.1-00-2401_2411001_2444515</v>
      </c>
      <c r="B326" t="s">
        <v>148</v>
      </c>
      <c r="C326" t="s">
        <v>149</v>
      </c>
      <c r="D326" t="s">
        <v>34</v>
      </c>
      <c r="E326" t="s">
        <v>35</v>
      </c>
      <c r="F326" t="s">
        <v>51</v>
      </c>
      <c r="G326" t="s">
        <v>52</v>
      </c>
      <c r="H326" t="s">
        <v>351</v>
      </c>
      <c r="I326" t="s">
        <v>352</v>
      </c>
      <c r="J326">
        <v>1</v>
      </c>
      <c r="K326" t="s">
        <v>190</v>
      </c>
      <c r="L326">
        <v>1</v>
      </c>
      <c r="M326" t="s">
        <v>353</v>
      </c>
      <c r="N326" t="s">
        <v>354</v>
      </c>
      <c r="O326" t="s">
        <v>355</v>
      </c>
      <c r="P326">
        <v>4000</v>
      </c>
      <c r="Q326" t="s">
        <v>49</v>
      </c>
      <c r="S326">
        <v>4451</v>
      </c>
      <c r="T326" t="s">
        <v>280</v>
      </c>
      <c r="U326" s="8">
        <v>5</v>
      </c>
      <c r="V326" t="s">
        <v>360</v>
      </c>
      <c r="W326" s="18">
        <v>1000000</v>
      </c>
      <c r="X326" s="13" t="s">
        <v>767</v>
      </c>
    </row>
    <row r="327" spans="1:24" x14ac:dyDescent="0.25">
      <c r="A327" t="str">
        <f t="shared" si="5"/>
        <v>1.1-00-2401_2411001_2444516</v>
      </c>
      <c r="B327" t="s">
        <v>148</v>
      </c>
      <c r="C327" t="s">
        <v>149</v>
      </c>
      <c r="D327" t="s">
        <v>34</v>
      </c>
      <c r="E327" t="s">
        <v>35</v>
      </c>
      <c r="F327" t="s">
        <v>51</v>
      </c>
      <c r="G327" t="s">
        <v>52</v>
      </c>
      <c r="H327" t="s">
        <v>351</v>
      </c>
      <c r="I327" t="s">
        <v>352</v>
      </c>
      <c r="J327">
        <v>1</v>
      </c>
      <c r="K327" t="s">
        <v>190</v>
      </c>
      <c r="L327">
        <v>1</v>
      </c>
      <c r="M327" t="s">
        <v>353</v>
      </c>
      <c r="N327" t="s">
        <v>354</v>
      </c>
      <c r="O327" t="s">
        <v>355</v>
      </c>
      <c r="P327">
        <v>4000</v>
      </c>
      <c r="Q327" t="s">
        <v>49</v>
      </c>
      <c r="S327">
        <v>4451</v>
      </c>
      <c r="T327" t="s">
        <v>280</v>
      </c>
      <c r="U327" s="8">
        <v>6</v>
      </c>
      <c r="V327" t="s">
        <v>361</v>
      </c>
      <c r="W327" s="18">
        <v>70000</v>
      </c>
      <c r="X327" s="13" t="s">
        <v>768</v>
      </c>
    </row>
    <row r="328" spans="1:24" x14ac:dyDescent="0.25">
      <c r="A328" t="str">
        <f t="shared" si="5"/>
        <v>1.1-00-2401_2411001_244451XX</v>
      </c>
      <c r="B328" t="s">
        <v>148</v>
      </c>
      <c r="C328" t="s">
        <v>149</v>
      </c>
      <c r="D328" t="s">
        <v>34</v>
      </c>
      <c r="E328" t="s">
        <v>35</v>
      </c>
      <c r="F328" t="s">
        <v>51</v>
      </c>
      <c r="G328" t="s">
        <v>52</v>
      </c>
      <c r="H328" t="s">
        <v>351</v>
      </c>
      <c r="I328" t="s">
        <v>352</v>
      </c>
      <c r="J328">
        <v>1</v>
      </c>
      <c r="K328" t="s">
        <v>190</v>
      </c>
      <c r="L328">
        <v>1</v>
      </c>
      <c r="M328" t="s">
        <v>353</v>
      </c>
      <c r="N328" t="s">
        <v>354</v>
      </c>
      <c r="O328" t="s">
        <v>355</v>
      </c>
      <c r="P328">
        <v>4000</v>
      </c>
      <c r="Q328" t="s">
        <v>49</v>
      </c>
      <c r="S328">
        <v>4451</v>
      </c>
      <c r="T328" t="s">
        <v>280</v>
      </c>
      <c r="U328" s="12" t="s">
        <v>546</v>
      </c>
      <c r="V328" t="s">
        <v>591</v>
      </c>
      <c r="W328" s="18">
        <v>1000000</v>
      </c>
      <c r="X328" s="13" t="s">
        <v>769</v>
      </c>
    </row>
    <row r="329" spans="1:24" x14ac:dyDescent="0.25">
      <c r="A329" t="str">
        <f t="shared" si="5"/>
        <v>1.1-00-2401_2411001_2444510</v>
      </c>
      <c r="B329" t="s">
        <v>148</v>
      </c>
      <c r="C329" t="s">
        <v>149</v>
      </c>
      <c r="D329" t="s">
        <v>34</v>
      </c>
      <c r="E329" t="s">
        <v>35</v>
      </c>
      <c r="F329" t="s">
        <v>51</v>
      </c>
      <c r="G329" t="s">
        <v>52</v>
      </c>
      <c r="H329" t="s">
        <v>351</v>
      </c>
      <c r="I329" t="s">
        <v>352</v>
      </c>
      <c r="J329">
        <v>1</v>
      </c>
      <c r="K329" t="s">
        <v>190</v>
      </c>
      <c r="L329">
        <v>1</v>
      </c>
      <c r="M329" t="s">
        <v>353</v>
      </c>
      <c r="N329" t="s">
        <v>354</v>
      </c>
      <c r="O329" t="s">
        <v>355</v>
      </c>
      <c r="P329">
        <v>4000</v>
      </c>
      <c r="Q329" t="s">
        <v>49</v>
      </c>
      <c r="S329">
        <v>4451</v>
      </c>
      <c r="T329" t="s">
        <v>280</v>
      </c>
      <c r="U329" s="8">
        <v>0</v>
      </c>
      <c r="V329" t="s">
        <v>46</v>
      </c>
      <c r="W329" s="18">
        <v>640000</v>
      </c>
      <c r="X329" s="13" t="s">
        <v>770</v>
      </c>
    </row>
    <row r="330" spans="1:24" x14ac:dyDescent="0.25">
      <c r="A330" t="str">
        <f t="shared" si="5"/>
        <v>1.1-00-2402_2418007_2444519</v>
      </c>
      <c r="B330" t="s">
        <v>148</v>
      </c>
      <c r="C330" t="s">
        <v>149</v>
      </c>
      <c r="D330" t="s">
        <v>34</v>
      </c>
      <c r="E330" t="s">
        <v>35</v>
      </c>
      <c r="F330" t="s">
        <v>111</v>
      </c>
      <c r="G330" t="s">
        <v>112</v>
      </c>
      <c r="H330" t="s">
        <v>85</v>
      </c>
      <c r="I330" t="s">
        <v>86</v>
      </c>
      <c r="J330">
        <v>1</v>
      </c>
      <c r="K330" t="s">
        <v>190</v>
      </c>
      <c r="L330">
        <v>8</v>
      </c>
      <c r="M330" t="s">
        <v>314</v>
      </c>
      <c r="N330" t="s">
        <v>315</v>
      </c>
      <c r="O330" t="s">
        <v>316</v>
      </c>
      <c r="P330">
        <v>4000</v>
      </c>
      <c r="Q330" t="s">
        <v>49</v>
      </c>
      <c r="S330">
        <v>4451</v>
      </c>
      <c r="T330" t="s">
        <v>280</v>
      </c>
      <c r="U330" s="8">
        <v>9</v>
      </c>
      <c r="V330" t="s">
        <v>317</v>
      </c>
      <c r="W330" s="18">
        <v>750000</v>
      </c>
      <c r="X330" s="13" t="s">
        <v>771</v>
      </c>
    </row>
    <row r="331" spans="1:24" x14ac:dyDescent="0.25">
      <c r="A331" t="str">
        <f t="shared" si="5"/>
        <v>1.1-00-2402_2418007_24445110</v>
      </c>
      <c r="B331" t="s">
        <v>148</v>
      </c>
      <c r="C331" t="s">
        <v>149</v>
      </c>
      <c r="D331" t="s">
        <v>34</v>
      </c>
      <c r="E331" t="s">
        <v>35</v>
      </c>
      <c r="F331" t="s">
        <v>111</v>
      </c>
      <c r="G331" t="s">
        <v>112</v>
      </c>
      <c r="H331" t="s">
        <v>85</v>
      </c>
      <c r="I331" t="s">
        <v>86</v>
      </c>
      <c r="J331">
        <v>1</v>
      </c>
      <c r="K331" t="s">
        <v>190</v>
      </c>
      <c r="L331">
        <v>8</v>
      </c>
      <c r="M331" t="s">
        <v>314</v>
      </c>
      <c r="N331" t="s">
        <v>315</v>
      </c>
      <c r="O331" t="s">
        <v>316</v>
      </c>
      <c r="P331">
        <v>4000</v>
      </c>
      <c r="Q331" t="s">
        <v>49</v>
      </c>
      <c r="S331">
        <v>4451</v>
      </c>
      <c r="T331" t="s">
        <v>280</v>
      </c>
      <c r="U331" s="8">
        <v>10</v>
      </c>
      <c r="V331" t="s">
        <v>318</v>
      </c>
      <c r="W331" s="18">
        <v>210000</v>
      </c>
      <c r="X331" s="13" t="s">
        <v>772</v>
      </c>
    </row>
    <row r="332" spans="1:24" x14ac:dyDescent="0.25">
      <c r="A332" t="str">
        <f t="shared" si="5"/>
        <v>1.1-00-2406_24526016_24445118</v>
      </c>
      <c r="B332" t="s">
        <v>148</v>
      </c>
      <c r="C332" t="s">
        <v>149</v>
      </c>
      <c r="D332" t="s">
        <v>266</v>
      </c>
      <c r="E332" t="s">
        <v>267</v>
      </c>
      <c r="F332" t="s">
        <v>152</v>
      </c>
      <c r="G332" t="s">
        <v>153</v>
      </c>
      <c r="H332" t="s">
        <v>274</v>
      </c>
      <c r="I332" t="s">
        <v>275</v>
      </c>
      <c r="J332">
        <v>5</v>
      </c>
      <c r="K332" t="s">
        <v>276</v>
      </c>
      <c r="L332">
        <v>26</v>
      </c>
      <c r="M332" t="s">
        <v>277</v>
      </c>
      <c r="N332" t="s">
        <v>278</v>
      </c>
      <c r="O332" t="s">
        <v>279</v>
      </c>
      <c r="P332">
        <v>4000</v>
      </c>
      <c r="Q332" t="s">
        <v>49</v>
      </c>
      <c r="S332">
        <v>4451</v>
      </c>
      <c r="T332" t="s">
        <v>280</v>
      </c>
      <c r="U332" s="8">
        <v>18</v>
      </c>
      <c r="V332" t="s">
        <v>281</v>
      </c>
      <c r="W332" s="18">
        <v>30000000</v>
      </c>
      <c r="X332" s="13" t="s">
        <v>616</v>
      </c>
    </row>
    <row r="333" spans="1:24" x14ac:dyDescent="0.25">
      <c r="A333" t="str">
        <f t="shared" si="5"/>
        <v>1.1-00-2402_2419007_2444810</v>
      </c>
      <c r="B333" t="s">
        <v>148</v>
      </c>
      <c r="C333" t="s">
        <v>149</v>
      </c>
      <c r="D333" t="s">
        <v>34</v>
      </c>
      <c r="E333" t="s">
        <v>35</v>
      </c>
      <c r="F333" t="s">
        <v>410</v>
      </c>
      <c r="G333" t="s">
        <v>773</v>
      </c>
      <c r="H333" t="s">
        <v>85</v>
      </c>
      <c r="I333" t="s">
        <v>86</v>
      </c>
      <c r="J333">
        <v>1</v>
      </c>
      <c r="K333" t="s">
        <v>190</v>
      </c>
      <c r="L333">
        <v>9</v>
      </c>
      <c r="M333" t="s">
        <v>412</v>
      </c>
      <c r="N333" t="s">
        <v>315</v>
      </c>
      <c r="O333" t="s">
        <v>316</v>
      </c>
      <c r="P333">
        <v>4000</v>
      </c>
      <c r="Q333" t="s">
        <v>49</v>
      </c>
      <c r="S333">
        <v>4481</v>
      </c>
      <c r="T333" t="s">
        <v>413</v>
      </c>
      <c r="U333" s="8">
        <v>0</v>
      </c>
      <c r="V333" t="s">
        <v>46</v>
      </c>
      <c r="W333" s="18">
        <v>1089485.31</v>
      </c>
      <c r="X333" s="13" t="s">
        <v>774</v>
      </c>
    </row>
    <row r="334" spans="1:24" x14ac:dyDescent="0.25">
      <c r="A334" t="str">
        <f t="shared" si="5"/>
        <v>1.1-00-2402_24116010_2451110</v>
      </c>
      <c r="B334" t="s">
        <v>148</v>
      </c>
      <c r="C334" t="s">
        <v>149</v>
      </c>
      <c r="D334" t="s">
        <v>188</v>
      </c>
      <c r="E334" t="s">
        <v>189</v>
      </c>
      <c r="F334" t="s">
        <v>152</v>
      </c>
      <c r="G334" t="s">
        <v>153</v>
      </c>
      <c r="H334" t="s">
        <v>85</v>
      </c>
      <c r="I334" t="s">
        <v>86</v>
      </c>
      <c r="J334">
        <v>1</v>
      </c>
      <c r="K334" t="s">
        <v>190</v>
      </c>
      <c r="L334">
        <v>16</v>
      </c>
      <c r="M334" t="s">
        <v>198</v>
      </c>
      <c r="N334" t="s">
        <v>199</v>
      </c>
      <c r="O334" s="17" t="s">
        <v>599</v>
      </c>
      <c r="P334">
        <v>5000</v>
      </c>
      <c r="Q334" t="s">
        <v>99</v>
      </c>
      <c r="R334" t="s">
        <v>601</v>
      </c>
      <c r="S334">
        <v>5111</v>
      </c>
      <c r="T334" t="s">
        <v>389</v>
      </c>
      <c r="U334" s="8">
        <v>0</v>
      </c>
      <c r="V334" t="s">
        <v>46</v>
      </c>
      <c r="W334" s="1">
        <v>15000</v>
      </c>
      <c r="X334" t="s">
        <v>775</v>
      </c>
    </row>
    <row r="335" spans="1:24" x14ac:dyDescent="0.25">
      <c r="A335" t="str">
        <f t="shared" si="5"/>
        <v>1.1-00-2404_24618012_2451110</v>
      </c>
      <c r="B335" t="s">
        <v>148</v>
      </c>
      <c r="C335" t="s">
        <v>149</v>
      </c>
      <c r="D335" t="s">
        <v>34</v>
      </c>
      <c r="E335" t="s">
        <v>35</v>
      </c>
      <c r="F335" t="s">
        <v>36</v>
      </c>
      <c r="G335" t="s">
        <v>37</v>
      </c>
      <c r="H335" t="s">
        <v>38</v>
      </c>
      <c r="I335" t="s">
        <v>39</v>
      </c>
      <c r="J335">
        <v>6</v>
      </c>
      <c r="K335" t="s">
        <v>40</v>
      </c>
      <c r="L335">
        <v>18</v>
      </c>
      <c r="M335" t="s">
        <v>319</v>
      </c>
      <c r="N335" t="s">
        <v>320</v>
      </c>
      <c r="O335" t="s">
        <v>321</v>
      </c>
      <c r="P335">
        <v>5000</v>
      </c>
      <c r="Q335" t="s">
        <v>99</v>
      </c>
      <c r="R335" t="s">
        <v>601</v>
      </c>
      <c r="S335">
        <v>5111</v>
      </c>
      <c r="T335" t="s">
        <v>389</v>
      </c>
      <c r="U335" s="8">
        <v>0</v>
      </c>
      <c r="V335" t="s">
        <v>46</v>
      </c>
      <c r="W335" s="18">
        <v>320000</v>
      </c>
      <c r="X335" s="13" t="s">
        <v>604</v>
      </c>
    </row>
    <row r="336" spans="1:24" x14ac:dyDescent="0.25">
      <c r="A336" t="str">
        <f t="shared" si="5"/>
        <v>1.1-00-2405_24621015_2451110</v>
      </c>
      <c r="B336" t="s">
        <v>148</v>
      </c>
      <c r="C336" t="s">
        <v>149</v>
      </c>
      <c r="D336" t="s">
        <v>34</v>
      </c>
      <c r="E336" t="s">
        <v>35</v>
      </c>
      <c r="F336" t="s">
        <v>51</v>
      </c>
      <c r="G336" t="s">
        <v>52</v>
      </c>
      <c r="H336" t="s">
        <v>53</v>
      </c>
      <c r="I336" t="s">
        <v>54</v>
      </c>
      <c r="J336">
        <v>6</v>
      </c>
      <c r="K336" t="s">
        <v>40</v>
      </c>
      <c r="L336">
        <v>21</v>
      </c>
      <c r="M336" t="s">
        <v>55</v>
      </c>
      <c r="N336" t="s">
        <v>56</v>
      </c>
      <c r="O336" t="s">
        <v>57</v>
      </c>
      <c r="P336">
        <v>5000</v>
      </c>
      <c r="Q336" t="s">
        <v>99</v>
      </c>
      <c r="R336" t="s">
        <v>601</v>
      </c>
      <c r="S336">
        <v>5111</v>
      </c>
      <c r="T336" t="s">
        <v>389</v>
      </c>
      <c r="U336" s="8">
        <v>0</v>
      </c>
      <c r="V336" t="s">
        <v>46</v>
      </c>
      <c r="W336" s="18">
        <v>549000</v>
      </c>
      <c r="X336" s="13" t="s">
        <v>604</v>
      </c>
    </row>
    <row r="337" spans="1:24" x14ac:dyDescent="0.25">
      <c r="A337" t="str">
        <f t="shared" si="5"/>
        <v>1.1-00-2407_24339024_2451110</v>
      </c>
      <c r="B337" t="s">
        <v>148</v>
      </c>
      <c r="C337" t="s">
        <v>149</v>
      </c>
      <c r="D337" t="s">
        <v>254</v>
      </c>
      <c r="E337" t="s">
        <v>255</v>
      </c>
      <c r="F337" t="s">
        <v>51</v>
      </c>
      <c r="G337" t="s">
        <v>52</v>
      </c>
      <c r="H337" t="s">
        <v>103</v>
      </c>
      <c r="I337" t="s">
        <v>104</v>
      </c>
      <c r="J337">
        <v>3</v>
      </c>
      <c r="K337" t="s">
        <v>87</v>
      </c>
      <c r="L337">
        <v>39</v>
      </c>
      <c r="M337" t="s">
        <v>256</v>
      </c>
      <c r="N337" t="s">
        <v>257</v>
      </c>
      <c r="O337" t="s">
        <v>258</v>
      </c>
      <c r="P337">
        <v>5000</v>
      </c>
      <c r="Q337" t="s">
        <v>99</v>
      </c>
      <c r="R337" t="s">
        <v>601</v>
      </c>
      <c r="S337">
        <v>5111</v>
      </c>
      <c r="T337" t="s">
        <v>389</v>
      </c>
      <c r="U337" s="8">
        <v>0</v>
      </c>
      <c r="V337" t="s">
        <v>46</v>
      </c>
      <c r="W337" s="18">
        <v>150000</v>
      </c>
      <c r="X337" s="13" t="s">
        <v>776</v>
      </c>
    </row>
    <row r="338" spans="1:24" x14ac:dyDescent="0.25">
      <c r="A338" t="str">
        <f t="shared" si="5"/>
        <v>1.1-00-2408_24741025_2451110</v>
      </c>
      <c r="B338" t="s">
        <v>148</v>
      </c>
      <c r="C338" t="s">
        <v>149</v>
      </c>
      <c r="D338" t="s">
        <v>109</v>
      </c>
      <c r="E338" t="s">
        <v>110</v>
      </c>
      <c r="F338" t="s">
        <v>111</v>
      </c>
      <c r="G338" t="s">
        <v>112</v>
      </c>
      <c r="H338" t="s">
        <v>113</v>
      </c>
      <c r="I338" t="s">
        <v>114</v>
      </c>
      <c r="J338">
        <v>7</v>
      </c>
      <c r="K338" t="s">
        <v>115</v>
      </c>
      <c r="L338">
        <v>41</v>
      </c>
      <c r="M338" t="s">
        <v>120</v>
      </c>
      <c r="N338" t="s">
        <v>117</v>
      </c>
      <c r="O338" t="s">
        <v>118</v>
      </c>
      <c r="P338" s="17">
        <v>5000</v>
      </c>
      <c r="Q338" s="17" t="s">
        <v>99</v>
      </c>
      <c r="R338" s="17"/>
      <c r="S338" s="14">
        <v>5111</v>
      </c>
      <c r="T338" s="14" t="s">
        <v>389</v>
      </c>
      <c r="U338" s="8">
        <v>0</v>
      </c>
      <c r="V338" t="s">
        <v>46</v>
      </c>
      <c r="W338" s="15">
        <v>200000</v>
      </c>
      <c r="X338" s="16" t="s">
        <v>777</v>
      </c>
    </row>
    <row r="339" spans="1:24" x14ac:dyDescent="0.25">
      <c r="A339" t="str">
        <f t="shared" si="5"/>
        <v>1.1-00-2411_24649031_2451110</v>
      </c>
      <c r="B339" t="s">
        <v>148</v>
      </c>
      <c r="C339" t="s">
        <v>149</v>
      </c>
      <c r="D339" t="s">
        <v>92</v>
      </c>
      <c r="E339" t="s">
        <v>93</v>
      </c>
      <c r="F339" t="s">
        <v>51</v>
      </c>
      <c r="G339" t="s">
        <v>52</v>
      </c>
      <c r="H339" t="s">
        <v>94</v>
      </c>
      <c r="I339" t="s">
        <v>95</v>
      </c>
      <c r="J339">
        <v>6</v>
      </c>
      <c r="K339" t="s">
        <v>40</v>
      </c>
      <c r="L339">
        <v>49</v>
      </c>
      <c r="M339" t="s">
        <v>236</v>
      </c>
      <c r="N339" t="s">
        <v>97</v>
      </c>
      <c r="O339" t="s">
        <v>98</v>
      </c>
      <c r="P339">
        <v>5000</v>
      </c>
      <c r="Q339" t="s">
        <v>99</v>
      </c>
      <c r="R339" t="s">
        <v>601</v>
      </c>
      <c r="S339">
        <v>5111</v>
      </c>
      <c r="T339" t="s">
        <v>389</v>
      </c>
      <c r="U339" s="8">
        <v>0</v>
      </c>
      <c r="V339" t="s">
        <v>46</v>
      </c>
      <c r="W339" s="1">
        <v>300000</v>
      </c>
      <c r="X339" s="13" t="s">
        <v>778</v>
      </c>
    </row>
    <row r="340" spans="1:24" x14ac:dyDescent="0.25">
      <c r="A340" t="str">
        <f t="shared" si="5"/>
        <v>1.1-00-2409_24842026_2451210</v>
      </c>
      <c r="B340" t="s">
        <v>148</v>
      </c>
      <c r="C340" t="s">
        <v>149</v>
      </c>
      <c r="D340" t="s">
        <v>150</v>
      </c>
      <c r="E340" t="s">
        <v>151</v>
      </c>
      <c r="F340" t="s">
        <v>51</v>
      </c>
      <c r="G340" t="s">
        <v>52</v>
      </c>
      <c r="H340" t="s">
        <v>154</v>
      </c>
      <c r="I340" t="s">
        <v>155</v>
      </c>
      <c r="J340">
        <v>8</v>
      </c>
      <c r="K340" t="s">
        <v>156</v>
      </c>
      <c r="L340">
        <v>42</v>
      </c>
      <c r="M340" t="s">
        <v>162</v>
      </c>
      <c r="N340" t="s">
        <v>163</v>
      </c>
      <c r="O340" t="s">
        <v>164</v>
      </c>
      <c r="P340" s="17">
        <v>5000</v>
      </c>
      <c r="Q340" s="17" t="s">
        <v>99</v>
      </c>
      <c r="R340" s="17"/>
      <c r="S340" s="14">
        <v>5121</v>
      </c>
      <c r="T340" s="14" t="s">
        <v>182</v>
      </c>
      <c r="U340" s="8">
        <v>0</v>
      </c>
      <c r="V340" t="s">
        <v>46</v>
      </c>
      <c r="W340" s="15">
        <v>100000</v>
      </c>
      <c r="X340" s="16" t="s">
        <v>779</v>
      </c>
    </row>
    <row r="341" spans="1:24" x14ac:dyDescent="0.25">
      <c r="A341" t="str">
        <f t="shared" si="5"/>
        <v>1.1-00-2402_2417007_2451510</v>
      </c>
      <c r="B341" t="s">
        <v>148</v>
      </c>
      <c r="C341" t="s">
        <v>149</v>
      </c>
      <c r="D341" t="s">
        <v>34</v>
      </c>
      <c r="E341" t="s">
        <v>35</v>
      </c>
      <c r="F341" t="s">
        <v>307</v>
      </c>
      <c r="G341" t="s">
        <v>308</v>
      </c>
      <c r="H341" t="s">
        <v>85</v>
      </c>
      <c r="I341" t="s">
        <v>86</v>
      </c>
      <c r="J341">
        <v>1</v>
      </c>
      <c r="K341" t="s">
        <v>190</v>
      </c>
      <c r="L341">
        <v>7</v>
      </c>
      <c r="M341" t="s">
        <v>401</v>
      </c>
      <c r="N341" t="s">
        <v>315</v>
      </c>
      <c r="O341" t="s">
        <v>316</v>
      </c>
      <c r="P341">
        <v>5000</v>
      </c>
      <c r="Q341" t="s">
        <v>99</v>
      </c>
      <c r="R341" t="s">
        <v>601</v>
      </c>
      <c r="S341" s="14">
        <v>5151</v>
      </c>
      <c r="T341" s="14" t="s">
        <v>245</v>
      </c>
      <c r="U341" s="8">
        <v>0</v>
      </c>
      <c r="V341" t="s">
        <v>46</v>
      </c>
      <c r="W341" s="15">
        <v>400000</v>
      </c>
      <c r="X341" s="16" t="s">
        <v>780</v>
      </c>
    </row>
    <row r="342" spans="1:24" x14ac:dyDescent="0.25">
      <c r="A342" t="str">
        <f t="shared" si="5"/>
        <v>1.1-00-2402_24311009_2451510</v>
      </c>
      <c r="B342" t="s">
        <v>148</v>
      </c>
      <c r="C342" t="s">
        <v>149</v>
      </c>
      <c r="D342" t="s">
        <v>83</v>
      </c>
      <c r="E342" t="s">
        <v>84</v>
      </c>
      <c r="F342" t="s">
        <v>51</v>
      </c>
      <c r="G342" t="s">
        <v>52</v>
      </c>
      <c r="H342" t="s">
        <v>85</v>
      </c>
      <c r="I342" t="s">
        <v>86</v>
      </c>
      <c r="J342">
        <v>3</v>
      </c>
      <c r="K342" t="s">
        <v>87</v>
      </c>
      <c r="L342">
        <v>11</v>
      </c>
      <c r="M342" t="s">
        <v>224</v>
      </c>
      <c r="N342" t="s">
        <v>89</v>
      </c>
      <c r="O342" t="s">
        <v>90</v>
      </c>
      <c r="P342" s="17">
        <v>5000</v>
      </c>
      <c r="Q342" s="17" t="s">
        <v>99</v>
      </c>
      <c r="R342" t="s">
        <v>601</v>
      </c>
      <c r="S342" s="14">
        <v>5151</v>
      </c>
      <c r="T342" s="14" t="s">
        <v>245</v>
      </c>
      <c r="U342" s="8">
        <v>0</v>
      </c>
      <c r="V342" t="s">
        <v>46</v>
      </c>
      <c r="W342" s="15">
        <v>200000</v>
      </c>
      <c r="X342" s="16" t="s">
        <v>781</v>
      </c>
    </row>
    <row r="343" spans="1:24" x14ac:dyDescent="0.25">
      <c r="A343" t="str">
        <f t="shared" si="5"/>
        <v>1.1-00-2404_24618012_2451510</v>
      </c>
      <c r="B343" t="s">
        <v>148</v>
      </c>
      <c r="C343" t="s">
        <v>149</v>
      </c>
      <c r="D343" t="s">
        <v>34</v>
      </c>
      <c r="E343" t="s">
        <v>35</v>
      </c>
      <c r="F343" t="s">
        <v>36</v>
      </c>
      <c r="G343" t="s">
        <v>37</v>
      </c>
      <c r="H343" t="s">
        <v>38</v>
      </c>
      <c r="I343" t="s">
        <v>39</v>
      </c>
      <c r="J343">
        <v>6</v>
      </c>
      <c r="K343" t="s">
        <v>40</v>
      </c>
      <c r="L343">
        <v>18</v>
      </c>
      <c r="M343" t="s">
        <v>319</v>
      </c>
      <c r="N343" t="s">
        <v>320</v>
      </c>
      <c r="O343" t="s">
        <v>321</v>
      </c>
      <c r="P343">
        <v>5000</v>
      </c>
      <c r="Q343" t="s">
        <v>99</v>
      </c>
      <c r="R343" t="s">
        <v>601</v>
      </c>
      <c r="S343">
        <v>5151</v>
      </c>
      <c r="T343" t="s">
        <v>245</v>
      </c>
      <c r="U343" s="8">
        <v>0</v>
      </c>
      <c r="V343" t="s">
        <v>46</v>
      </c>
      <c r="W343" s="18">
        <v>332880.39</v>
      </c>
      <c r="X343" s="13" t="s">
        <v>604</v>
      </c>
    </row>
    <row r="344" spans="1:24" x14ac:dyDescent="0.25">
      <c r="A344" t="str">
        <f t="shared" si="5"/>
        <v>1.1-00-2408_24741025_2451510</v>
      </c>
      <c r="B344" t="s">
        <v>148</v>
      </c>
      <c r="C344" t="s">
        <v>149</v>
      </c>
      <c r="D344" t="s">
        <v>109</v>
      </c>
      <c r="E344" t="s">
        <v>110</v>
      </c>
      <c r="F344" t="s">
        <v>111</v>
      </c>
      <c r="G344" t="s">
        <v>112</v>
      </c>
      <c r="H344" t="s">
        <v>113</v>
      </c>
      <c r="I344" t="s">
        <v>114</v>
      </c>
      <c r="J344">
        <v>7</v>
      </c>
      <c r="K344" t="s">
        <v>115</v>
      </c>
      <c r="L344">
        <v>41</v>
      </c>
      <c r="M344" t="s">
        <v>120</v>
      </c>
      <c r="N344" t="s">
        <v>117</v>
      </c>
      <c r="O344" t="s">
        <v>118</v>
      </c>
      <c r="P344" s="17">
        <v>5000</v>
      </c>
      <c r="Q344" s="17" t="s">
        <v>99</v>
      </c>
      <c r="R344" s="17"/>
      <c r="S344" s="14">
        <v>5151</v>
      </c>
      <c r="T344" s="14" t="s">
        <v>245</v>
      </c>
      <c r="U344" s="8">
        <v>0</v>
      </c>
      <c r="V344" t="s">
        <v>46</v>
      </c>
      <c r="W344" s="15">
        <v>80000</v>
      </c>
      <c r="X344" s="16" t="s">
        <v>782</v>
      </c>
    </row>
    <row r="345" spans="1:24" x14ac:dyDescent="0.25">
      <c r="A345" t="str">
        <f t="shared" si="5"/>
        <v>1.1-00-2411_24649031_2451510</v>
      </c>
      <c r="B345" t="s">
        <v>148</v>
      </c>
      <c r="C345" t="s">
        <v>149</v>
      </c>
      <c r="D345" t="s">
        <v>92</v>
      </c>
      <c r="E345" t="s">
        <v>93</v>
      </c>
      <c r="F345" t="s">
        <v>51</v>
      </c>
      <c r="G345" t="s">
        <v>52</v>
      </c>
      <c r="H345" t="s">
        <v>94</v>
      </c>
      <c r="I345" t="s">
        <v>95</v>
      </c>
      <c r="J345">
        <v>6</v>
      </c>
      <c r="K345" t="s">
        <v>40</v>
      </c>
      <c r="L345">
        <v>49</v>
      </c>
      <c r="M345" t="s">
        <v>236</v>
      </c>
      <c r="N345" t="s">
        <v>97</v>
      </c>
      <c r="O345" t="s">
        <v>98</v>
      </c>
      <c r="P345">
        <v>5000</v>
      </c>
      <c r="Q345" t="s">
        <v>99</v>
      </c>
      <c r="R345" t="s">
        <v>601</v>
      </c>
      <c r="S345">
        <v>5151</v>
      </c>
      <c r="T345" t="s">
        <v>245</v>
      </c>
      <c r="U345" s="8">
        <v>0</v>
      </c>
      <c r="V345" t="s">
        <v>46</v>
      </c>
      <c r="W345" s="18">
        <v>11123400</v>
      </c>
      <c r="X345" s="13" t="s">
        <v>783</v>
      </c>
    </row>
    <row r="346" spans="1:24" x14ac:dyDescent="0.25">
      <c r="A346" t="str">
        <f t="shared" si="5"/>
        <v>1.1-00-2411_24649031_24515131</v>
      </c>
      <c r="B346" t="s">
        <v>148</v>
      </c>
      <c r="C346" t="s">
        <v>149</v>
      </c>
      <c r="D346" t="s">
        <v>92</v>
      </c>
      <c r="E346" t="s">
        <v>93</v>
      </c>
      <c r="F346" t="s">
        <v>51</v>
      </c>
      <c r="G346" t="s">
        <v>52</v>
      </c>
      <c r="H346" t="s">
        <v>94</v>
      </c>
      <c r="I346" t="s">
        <v>95</v>
      </c>
      <c r="J346">
        <v>6</v>
      </c>
      <c r="K346" t="s">
        <v>40</v>
      </c>
      <c r="L346">
        <v>49</v>
      </c>
      <c r="M346" t="s">
        <v>236</v>
      </c>
      <c r="N346" t="s">
        <v>97</v>
      </c>
      <c r="O346" t="s">
        <v>98</v>
      </c>
      <c r="P346">
        <v>5000</v>
      </c>
      <c r="Q346" t="s">
        <v>99</v>
      </c>
      <c r="S346">
        <v>5151</v>
      </c>
      <c r="T346" t="s">
        <v>246</v>
      </c>
      <c r="U346" s="8">
        <v>31</v>
      </c>
      <c r="V346" t="s">
        <v>247</v>
      </c>
      <c r="W346" s="18">
        <v>7212000</v>
      </c>
      <c r="X346" s="16" t="s">
        <v>784</v>
      </c>
    </row>
    <row r="347" spans="1:24" x14ac:dyDescent="0.25">
      <c r="A347" t="str">
        <f t="shared" si="5"/>
        <v>1.1-00-2405_24621015_2451910</v>
      </c>
      <c r="B347" t="s">
        <v>148</v>
      </c>
      <c r="C347" t="s">
        <v>149</v>
      </c>
      <c r="D347" t="s">
        <v>34</v>
      </c>
      <c r="E347" t="s">
        <v>35</v>
      </c>
      <c r="F347" t="s">
        <v>51</v>
      </c>
      <c r="G347" t="s">
        <v>52</v>
      </c>
      <c r="H347" t="s">
        <v>53</v>
      </c>
      <c r="I347" t="s">
        <v>54</v>
      </c>
      <c r="J347">
        <v>6</v>
      </c>
      <c r="K347" t="s">
        <v>40</v>
      </c>
      <c r="L347">
        <v>21</v>
      </c>
      <c r="M347" t="s">
        <v>55</v>
      </c>
      <c r="N347" t="s">
        <v>56</v>
      </c>
      <c r="O347" t="s">
        <v>57</v>
      </c>
      <c r="P347">
        <v>5000</v>
      </c>
      <c r="Q347" t="s">
        <v>99</v>
      </c>
      <c r="S347">
        <v>5191</v>
      </c>
      <c r="T347" t="s">
        <v>246</v>
      </c>
      <c r="U347" s="8">
        <v>0</v>
      </c>
      <c r="V347" t="s">
        <v>46</v>
      </c>
      <c r="W347" s="18">
        <v>68041</v>
      </c>
      <c r="X347" s="13" t="s">
        <v>604</v>
      </c>
    </row>
    <row r="348" spans="1:24" x14ac:dyDescent="0.25">
      <c r="A348" t="str">
        <f t="shared" si="5"/>
        <v>1.1-00-2402_24114010_2452310</v>
      </c>
      <c r="B348" t="s">
        <v>148</v>
      </c>
      <c r="C348" t="s">
        <v>149</v>
      </c>
      <c r="D348" t="s">
        <v>34</v>
      </c>
      <c r="E348" t="s">
        <v>35</v>
      </c>
      <c r="F348" t="s">
        <v>152</v>
      </c>
      <c r="G348" t="s">
        <v>153</v>
      </c>
      <c r="H348" t="s">
        <v>85</v>
      </c>
      <c r="I348" t="s">
        <v>86</v>
      </c>
      <c r="J348">
        <v>1</v>
      </c>
      <c r="K348" t="s">
        <v>190</v>
      </c>
      <c r="L348">
        <v>14</v>
      </c>
      <c r="M348" t="s">
        <v>345</v>
      </c>
      <c r="N348" t="s">
        <v>199</v>
      </c>
      <c r="O348" s="17" t="s">
        <v>599</v>
      </c>
      <c r="P348" s="17">
        <v>5000</v>
      </c>
      <c r="Q348" s="17" t="s">
        <v>99</v>
      </c>
      <c r="R348" s="17"/>
      <c r="S348" s="14">
        <v>5231</v>
      </c>
      <c r="T348" s="14" t="s">
        <v>249</v>
      </c>
      <c r="U348" s="8">
        <v>0</v>
      </c>
      <c r="V348" t="s">
        <v>46</v>
      </c>
      <c r="W348" s="15">
        <v>125000</v>
      </c>
      <c r="X348" s="16" t="s">
        <v>785</v>
      </c>
    </row>
    <row r="349" spans="1:24" x14ac:dyDescent="0.25">
      <c r="A349" t="str">
        <f t="shared" si="5"/>
        <v>1.1-00-2411_24649031_2452310</v>
      </c>
      <c r="B349" t="s">
        <v>148</v>
      </c>
      <c r="C349" t="s">
        <v>149</v>
      </c>
      <c r="D349" t="s">
        <v>92</v>
      </c>
      <c r="E349" t="s">
        <v>93</v>
      </c>
      <c r="F349" t="s">
        <v>51</v>
      </c>
      <c r="G349" t="s">
        <v>52</v>
      </c>
      <c r="H349" t="s">
        <v>94</v>
      </c>
      <c r="I349" t="s">
        <v>95</v>
      </c>
      <c r="J349">
        <v>6</v>
      </c>
      <c r="K349" t="s">
        <v>40</v>
      </c>
      <c r="L349">
        <v>49</v>
      </c>
      <c r="M349" t="s">
        <v>236</v>
      </c>
      <c r="N349" t="s">
        <v>97</v>
      </c>
      <c r="O349" t="s">
        <v>98</v>
      </c>
      <c r="P349">
        <v>5000</v>
      </c>
      <c r="Q349" t="s">
        <v>99</v>
      </c>
      <c r="S349">
        <v>5231</v>
      </c>
      <c r="T349" t="s">
        <v>249</v>
      </c>
      <c r="U349" s="8">
        <v>0</v>
      </c>
      <c r="V349" t="s">
        <v>46</v>
      </c>
      <c r="W349" s="18">
        <v>147400</v>
      </c>
      <c r="X349" s="16" t="s">
        <v>786</v>
      </c>
    </row>
    <row r="350" spans="1:24" x14ac:dyDescent="0.25">
      <c r="A350" t="str">
        <f t="shared" si="5"/>
        <v>1.1-00-2407_24339024_2453110</v>
      </c>
      <c r="B350" t="s">
        <v>148</v>
      </c>
      <c r="C350" t="s">
        <v>149</v>
      </c>
      <c r="D350" t="s">
        <v>254</v>
      </c>
      <c r="E350" t="s">
        <v>255</v>
      </c>
      <c r="F350" t="s">
        <v>51</v>
      </c>
      <c r="G350" t="s">
        <v>52</v>
      </c>
      <c r="H350" t="s">
        <v>103</v>
      </c>
      <c r="I350" t="s">
        <v>104</v>
      </c>
      <c r="J350">
        <v>3</v>
      </c>
      <c r="K350" t="s">
        <v>87</v>
      </c>
      <c r="L350">
        <v>39</v>
      </c>
      <c r="M350" t="s">
        <v>256</v>
      </c>
      <c r="N350" t="s">
        <v>257</v>
      </c>
      <c r="O350" t="s">
        <v>258</v>
      </c>
      <c r="P350">
        <v>5000</v>
      </c>
      <c r="Q350" t="s">
        <v>99</v>
      </c>
      <c r="S350">
        <v>5311</v>
      </c>
      <c r="T350" t="s">
        <v>183</v>
      </c>
      <c r="U350" s="8">
        <v>0</v>
      </c>
      <c r="V350" t="s">
        <v>46</v>
      </c>
      <c r="W350" s="18">
        <v>3966039</v>
      </c>
      <c r="X350" s="13" t="s">
        <v>787</v>
      </c>
    </row>
    <row r="351" spans="1:24" x14ac:dyDescent="0.25">
      <c r="A351" t="str">
        <f t="shared" si="5"/>
        <v>1.1-00-2409_24842026_2453110</v>
      </c>
      <c r="B351" t="s">
        <v>148</v>
      </c>
      <c r="C351" t="s">
        <v>149</v>
      </c>
      <c r="D351" t="s">
        <v>150</v>
      </c>
      <c r="E351" t="s">
        <v>151</v>
      </c>
      <c r="F351" t="s">
        <v>51</v>
      </c>
      <c r="G351" t="s">
        <v>52</v>
      </c>
      <c r="H351" t="s">
        <v>154</v>
      </c>
      <c r="I351" t="s">
        <v>155</v>
      </c>
      <c r="J351">
        <v>8</v>
      </c>
      <c r="K351" t="s">
        <v>156</v>
      </c>
      <c r="L351">
        <v>42</v>
      </c>
      <c r="M351" t="s">
        <v>162</v>
      </c>
      <c r="N351" t="s">
        <v>163</v>
      </c>
      <c r="O351" t="s">
        <v>164</v>
      </c>
      <c r="P351">
        <v>5000</v>
      </c>
      <c r="Q351" t="s">
        <v>99</v>
      </c>
      <c r="S351">
        <v>5311</v>
      </c>
      <c r="T351" t="s">
        <v>183</v>
      </c>
      <c r="U351" s="8">
        <v>0</v>
      </c>
      <c r="V351" t="s">
        <v>46</v>
      </c>
      <c r="W351" s="18">
        <v>250000</v>
      </c>
      <c r="X351" s="13" t="s">
        <v>788</v>
      </c>
    </row>
    <row r="352" spans="1:24" x14ac:dyDescent="0.25">
      <c r="A352" t="str">
        <f t="shared" si="5"/>
        <v>1.1-00-2417_24456037_2453110</v>
      </c>
      <c r="B352" t="s">
        <v>148</v>
      </c>
      <c r="C352" t="s">
        <v>149</v>
      </c>
      <c r="D352" t="s">
        <v>414</v>
      </c>
      <c r="E352" t="s">
        <v>415</v>
      </c>
      <c r="F352" t="s">
        <v>111</v>
      </c>
      <c r="G352" t="s">
        <v>112</v>
      </c>
      <c r="H352" t="s">
        <v>416</v>
      </c>
      <c r="I352" t="s">
        <v>417</v>
      </c>
      <c r="J352">
        <v>4</v>
      </c>
      <c r="K352" t="s">
        <v>291</v>
      </c>
      <c r="L352">
        <v>56</v>
      </c>
      <c r="M352" t="s">
        <v>418</v>
      </c>
      <c r="N352" t="s">
        <v>419</v>
      </c>
      <c r="O352" t="s">
        <v>420</v>
      </c>
      <c r="P352">
        <v>5000</v>
      </c>
      <c r="Q352" t="s">
        <v>99</v>
      </c>
      <c r="S352">
        <v>5311</v>
      </c>
      <c r="T352" t="s">
        <v>183</v>
      </c>
      <c r="U352" s="8">
        <v>0</v>
      </c>
      <c r="V352" t="s">
        <v>46</v>
      </c>
      <c r="W352" s="18">
        <v>200000</v>
      </c>
      <c r="X352" s="16" t="s">
        <v>789</v>
      </c>
    </row>
    <row r="353" spans="1:24" x14ac:dyDescent="0.25">
      <c r="A353" t="str">
        <f t="shared" si="5"/>
        <v>1.1-00-2407_24339024_2453210</v>
      </c>
      <c r="B353" t="s">
        <v>148</v>
      </c>
      <c r="C353" t="s">
        <v>149</v>
      </c>
      <c r="D353" t="s">
        <v>254</v>
      </c>
      <c r="E353" t="s">
        <v>255</v>
      </c>
      <c r="F353" t="s">
        <v>51</v>
      </c>
      <c r="G353" t="s">
        <v>52</v>
      </c>
      <c r="H353" t="s">
        <v>103</v>
      </c>
      <c r="I353" t="s">
        <v>104</v>
      </c>
      <c r="J353">
        <v>3</v>
      </c>
      <c r="K353" t="s">
        <v>87</v>
      </c>
      <c r="L353">
        <v>39</v>
      </c>
      <c r="M353" t="s">
        <v>256</v>
      </c>
      <c r="N353" t="s">
        <v>257</v>
      </c>
      <c r="O353" t="s">
        <v>258</v>
      </c>
      <c r="P353">
        <v>5000</v>
      </c>
      <c r="Q353" t="s">
        <v>99</v>
      </c>
      <c r="S353">
        <v>5321</v>
      </c>
      <c r="T353" t="s">
        <v>262</v>
      </c>
      <c r="U353" s="8">
        <v>0</v>
      </c>
      <c r="V353" t="s">
        <v>46</v>
      </c>
      <c r="W353" s="18">
        <v>1005112</v>
      </c>
      <c r="X353" s="13" t="s">
        <v>790</v>
      </c>
    </row>
    <row r="354" spans="1:24" x14ac:dyDescent="0.25">
      <c r="A354" t="str">
        <f t="shared" si="5"/>
        <v>1.1-00-2417_24456037_2453210</v>
      </c>
      <c r="B354" t="s">
        <v>148</v>
      </c>
      <c r="C354" t="s">
        <v>149</v>
      </c>
      <c r="D354" t="s">
        <v>414</v>
      </c>
      <c r="E354" t="s">
        <v>415</v>
      </c>
      <c r="F354" t="s">
        <v>111</v>
      </c>
      <c r="G354" t="s">
        <v>112</v>
      </c>
      <c r="H354" t="s">
        <v>416</v>
      </c>
      <c r="I354" t="s">
        <v>417</v>
      </c>
      <c r="J354">
        <v>4</v>
      </c>
      <c r="K354" t="s">
        <v>291</v>
      </c>
      <c r="L354">
        <v>56</v>
      </c>
      <c r="M354" t="s">
        <v>418</v>
      </c>
      <c r="N354" t="s">
        <v>419</v>
      </c>
      <c r="O354" t="s">
        <v>420</v>
      </c>
      <c r="P354">
        <v>5000</v>
      </c>
      <c r="Q354" t="s">
        <v>99</v>
      </c>
      <c r="S354">
        <v>5321</v>
      </c>
      <c r="T354" t="s">
        <v>262</v>
      </c>
      <c r="U354" s="8">
        <v>0</v>
      </c>
      <c r="V354" t="s">
        <v>46</v>
      </c>
      <c r="W354" s="18">
        <v>100000</v>
      </c>
      <c r="X354" s="16" t="s">
        <v>791</v>
      </c>
    </row>
    <row r="355" spans="1:24" x14ac:dyDescent="0.25">
      <c r="A355" t="str">
        <f t="shared" si="5"/>
        <v>1.1-00-2409_24842026_2454510</v>
      </c>
      <c r="B355" t="s">
        <v>148</v>
      </c>
      <c r="C355" t="s">
        <v>149</v>
      </c>
      <c r="D355" t="s">
        <v>150</v>
      </c>
      <c r="E355" t="s">
        <v>151</v>
      </c>
      <c r="F355" t="s">
        <v>51</v>
      </c>
      <c r="G355" t="s">
        <v>52</v>
      </c>
      <c r="H355" t="s">
        <v>154</v>
      </c>
      <c r="I355" t="s">
        <v>155</v>
      </c>
      <c r="J355">
        <v>8</v>
      </c>
      <c r="K355" t="s">
        <v>156</v>
      </c>
      <c r="L355">
        <v>42</v>
      </c>
      <c r="M355" t="s">
        <v>162</v>
      </c>
      <c r="N355" t="s">
        <v>163</v>
      </c>
      <c r="O355" t="s">
        <v>164</v>
      </c>
      <c r="P355">
        <v>5000</v>
      </c>
      <c r="Q355" t="s">
        <v>99</v>
      </c>
      <c r="S355">
        <v>5451</v>
      </c>
      <c r="T355" t="s">
        <v>184</v>
      </c>
      <c r="U355" s="8">
        <v>0</v>
      </c>
      <c r="V355" t="s">
        <v>46</v>
      </c>
      <c r="W355" s="18">
        <v>120000</v>
      </c>
      <c r="X355" s="13" t="s">
        <v>604</v>
      </c>
    </row>
    <row r="356" spans="1:24" x14ac:dyDescent="0.25">
      <c r="A356" t="str">
        <f t="shared" si="5"/>
        <v>1.1-00-2407_24333019_2456110</v>
      </c>
      <c r="B356" t="s">
        <v>148</v>
      </c>
      <c r="C356" t="s">
        <v>149</v>
      </c>
      <c r="D356" t="s">
        <v>34</v>
      </c>
      <c r="E356" t="s">
        <v>35</v>
      </c>
      <c r="F356" t="s">
        <v>51</v>
      </c>
      <c r="G356" t="s">
        <v>52</v>
      </c>
      <c r="H356" t="s">
        <v>103</v>
      </c>
      <c r="I356" t="s">
        <v>104</v>
      </c>
      <c r="J356">
        <v>3</v>
      </c>
      <c r="K356" t="s">
        <v>87</v>
      </c>
      <c r="L356">
        <v>33</v>
      </c>
      <c r="M356" t="s">
        <v>394</v>
      </c>
      <c r="N356" t="s">
        <v>395</v>
      </c>
      <c r="O356" t="s">
        <v>396</v>
      </c>
      <c r="P356">
        <v>5000</v>
      </c>
      <c r="Q356" t="s">
        <v>99</v>
      </c>
      <c r="S356">
        <v>5611</v>
      </c>
      <c r="T356" t="s">
        <v>223</v>
      </c>
      <c r="U356" s="8">
        <v>0</v>
      </c>
      <c r="V356" t="s">
        <v>46</v>
      </c>
      <c r="W356" s="18">
        <v>70064.399999999994</v>
      </c>
      <c r="X356" s="13" t="s">
        <v>792</v>
      </c>
    </row>
    <row r="357" spans="1:24" x14ac:dyDescent="0.25">
      <c r="A357" t="str">
        <f t="shared" si="5"/>
        <v>1.1-00-2407_24236022_2456110</v>
      </c>
      <c r="B357" t="s">
        <v>148</v>
      </c>
      <c r="C357" t="s">
        <v>149</v>
      </c>
      <c r="D357" t="s">
        <v>188</v>
      </c>
      <c r="E357" t="s">
        <v>189</v>
      </c>
      <c r="F357" t="s">
        <v>51</v>
      </c>
      <c r="G357" t="s">
        <v>52</v>
      </c>
      <c r="H357" t="s">
        <v>103</v>
      </c>
      <c r="I357" t="s">
        <v>104</v>
      </c>
      <c r="J357">
        <v>2</v>
      </c>
      <c r="K357" t="s">
        <v>206</v>
      </c>
      <c r="L357">
        <v>36</v>
      </c>
      <c r="M357" t="s">
        <v>207</v>
      </c>
      <c r="N357" t="s">
        <v>208</v>
      </c>
      <c r="O357" t="s">
        <v>209</v>
      </c>
      <c r="P357">
        <v>5000</v>
      </c>
      <c r="Q357" t="s">
        <v>99</v>
      </c>
      <c r="S357">
        <v>5611</v>
      </c>
      <c r="T357" t="s">
        <v>223</v>
      </c>
      <c r="U357" s="8">
        <v>0</v>
      </c>
      <c r="V357" t="s">
        <v>46</v>
      </c>
      <c r="W357" s="18">
        <v>128500</v>
      </c>
      <c r="X357" s="13" t="s">
        <v>793</v>
      </c>
    </row>
    <row r="358" spans="1:24" x14ac:dyDescent="0.25">
      <c r="A358" t="str">
        <f t="shared" si="5"/>
        <v>1.1-00-2407_24339024_2456210</v>
      </c>
      <c r="B358" t="s">
        <v>148</v>
      </c>
      <c r="C358" t="s">
        <v>149</v>
      </c>
      <c r="D358" t="s">
        <v>254</v>
      </c>
      <c r="E358" t="s">
        <v>255</v>
      </c>
      <c r="F358" t="s">
        <v>51</v>
      </c>
      <c r="G358" t="s">
        <v>52</v>
      </c>
      <c r="H358" t="s">
        <v>103</v>
      </c>
      <c r="I358" t="s">
        <v>104</v>
      </c>
      <c r="J358">
        <v>3</v>
      </c>
      <c r="K358" t="s">
        <v>87</v>
      </c>
      <c r="L358">
        <v>39</v>
      </c>
      <c r="M358" t="s">
        <v>256</v>
      </c>
      <c r="N358" t="s">
        <v>257</v>
      </c>
      <c r="O358" t="s">
        <v>258</v>
      </c>
      <c r="P358">
        <v>5000</v>
      </c>
      <c r="Q358" t="s">
        <v>99</v>
      </c>
      <c r="S358">
        <v>5621</v>
      </c>
      <c r="T358" t="s">
        <v>263</v>
      </c>
      <c r="U358" s="8">
        <v>0</v>
      </c>
      <c r="V358" t="s">
        <v>46</v>
      </c>
      <c r="W358" s="18">
        <v>90000</v>
      </c>
      <c r="X358" s="13" t="s">
        <v>794</v>
      </c>
    </row>
    <row r="359" spans="1:24" x14ac:dyDescent="0.25">
      <c r="A359" t="str">
        <f t="shared" si="5"/>
        <v>1.1-00-2407_24333019_2456310</v>
      </c>
      <c r="B359" t="s">
        <v>148</v>
      </c>
      <c r="C359" t="s">
        <v>149</v>
      </c>
      <c r="D359" t="s">
        <v>34</v>
      </c>
      <c r="E359" t="s">
        <v>35</v>
      </c>
      <c r="F359" t="s">
        <v>51</v>
      </c>
      <c r="G359" t="s">
        <v>52</v>
      </c>
      <c r="H359" t="s">
        <v>103</v>
      </c>
      <c r="I359" t="s">
        <v>104</v>
      </c>
      <c r="J359">
        <v>3</v>
      </c>
      <c r="K359" t="s">
        <v>87</v>
      </c>
      <c r="L359">
        <v>33</v>
      </c>
      <c r="M359" t="s">
        <v>394</v>
      </c>
      <c r="N359" t="s">
        <v>395</v>
      </c>
      <c r="O359" t="s">
        <v>396</v>
      </c>
      <c r="P359">
        <v>5000</v>
      </c>
      <c r="Q359" t="s">
        <v>99</v>
      </c>
      <c r="S359">
        <v>5631</v>
      </c>
      <c r="T359" t="s">
        <v>397</v>
      </c>
      <c r="U359" s="8">
        <v>0</v>
      </c>
      <c r="V359" t="s">
        <v>46</v>
      </c>
      <c r="W359" s="18">
        <v>45765</v>
      </c>
      <c r="X359" s="13" t="s">
        <v>795</v>
      </c>
    </row>
    <row r="360" spans="1:24" x14ac:dyDescent="0.25">
      <c r="A360" t="str">
        <f t="shared" si="5"/>
        <v>1.1-00-2405_24621015_2456410</v>
      </c>
      <c r="B360" t="s">
        <v>148</v>
      </c>
      <c r="C360" t="s">
        <v>149</v>
      </c>
      <c r="D360" t="s">
        <v>34</v>
      </c>
      <c r="E360" t="s">
        <v>35</v>
      </c>
      <c r="F360" t="s">
        <v>51</v>
      </c>
      <c r="G360" t="s">
        <v>52</v>
      </c>
      <c r="H360" t="s">
        <v>53</v>
      </c>
      <c r="I360" t="s">
        <v>54</v>
      </c>
      <c r="J360">
        <v>6</v>
      </c>
      <c r="K360" t="s">
        <v>40</v>
      </c>
      <c r="L360">
        <v>21</v>
      </c>
      <c r="M360" t="s">
        <v>55</v>
      </c>
      <c r="N360" t="s">
        <v>56</v>
      </c>
      <c r="O360" t="s">
        <v>57</v>
      </c>
      <c r="P360">
        <v>5000</v>
      </c>
      <c r="Q360" t="s">
        <v>99</v>
      </c>
      <c r="S360">
        <v>5641</v>
      </c>
      <c r="T360" t="s">
        <v>264</v>
      </c>
      <c r="U360" s="8">
        <v>0</v>
      </c>
      <c r="V360" t="s">
        <v>46</v>
      </c>
      <c r="W360" s="18">
        <v>61745.64</v>
      </c>
      <c r="X360" s="13" t="s">
        <v>604</v>
      </c>
    </row>
    <row r="361" spans="1:24" x14ac:dyDescent="0.25">
      <c r="A361" t="str">
        <f t="shared" si="5"/>
        <v>1.1-00-2407_24339024_2456410</v>
      </c>
      <c r="B361" t="s">
        <v>148</v>
      </c>
      <c r="C361" t="s">
        <v>149</v>
      </c>
      <c r="D361" t="s">
        <v>254</v>
      </c>
      <c r="E361" t="s">
        <v>255</v>
      </c>
      <c r="F361" t="s">
        <v>51</v>
      </c>
      <c r="G361" t="s">
        <v>52</v>
      </c>
      <c r="H361" t="s">
        <v>103</v>
      </c>
      <c r="I361" t="s">
        <v>104</v>
      </c>
      <c r="J361">
        <v>3</v>
      </c>
      <c r="K361" t="s">
        <v>87</v>
      </c>
      <c r="L361">
        <v>39</v>
      </c>
      <c r="M361" t="s">
        <v>256</v>
      </c>
      <c r="N361" t="s">
        <v>257</v>
      </c>
      <c r="O361" t="s">
        <v>258</v>
      </c>
      <c r="P361">
        <v>5000</v>
      </c>
      <c r="Q361" t="s">
        <v>99</v>
      </c>
      <c r="S361">
        <v>5641</v>
      </c>
      <c r="T361" t="s">
        <v>264</v>
      </c>
      <c r="U361" s="8">
        <v>0</v>
      </c>
      <c r="V361" t="s">
        <v>46</v>
      </c>
      <c r="W361" s="18">
        <v>400000</v>
      </c>
      <c r="X361" s="13" t="s">
        <v>796</v>
      </c>
    </row>
    <row r="362" spans="1:24" x14ac:dyDescent="0.25">
      <c r="A362" t="str">
        <f t="shared" si="5"/>
        <v>1.1-00-2401_2466006_2456510</v>
      </c>
      <c r="B362" t="s">
        <v>148</v>
      </c>
      <c r="C362" t="s">
        <v>149</v>
      </c>
      <c r="D362" s="17" t="s">
        <v>34</v>
      </c>
      <c r="E362" s="19" t="s">
        <v>35</v>
      </c>
      <c r="F362" s="17" t="s">
        <v>51</v>
      </c>
      <c r="G362" s="19" t="s">
        <v>620</v>
      </c>
      <c r="H362" t="s">
        <v>351</v>
      </c>
      <c r="I362" t="s">
        <v>352</v>
      </c>
      <c r="J362">
        <v>6</v>
      </c>
      <c r="K362" t="s">
        <v>40</v>
      </c>
      <c r="L362">
        <v>6</v>
      </c>
      <c r="M362" t="s">
        <v>407</v>
      </c>
      <c r="N362" t="s">
        <v>408</v>
      </c>
      <c r="O362" t="s">
        <v>409</v>
      </c>
      <c r="P362">
        <v>5000</v>
      </c>
      <c r="Q362" t="s">
        <v>99</v>
      </c>
      <c r="S362" s="14">
        <v>5651</v>
      </c>
      <c r="T362" s="14" t="s">
        <v>204</v>
      </c>
      <c r="U362" s="8">
        <v>0</v>
      </c>
      <c r="V362" t="s">
        <v>46</v>
      </c>
      <c r="W362" s="18">
        <v>90000</v>
      </c>
      <c r="X362" s="13" t="s">
        <v>604</v>
      </c>
    </row>
    <row r="363" spans="1:24" x14ac:dyDescent="0.25">
      <c r="A363" t="str">
        <f t="shared" si="5"/>
        <v>1.1-00-2402_24312009_2456510</v>
      </c>
      <c r="B363" t="s">
        <v>148</v>
      </c>
      <c r="C363" t="s">
        <v>149</v>
      </c>
      <c r="D363" t="s">
        <v>83</v>
      </c>
      <c r="E363" t="s">
        <v>84</v>
      </c>
      <c r="F363" t="s">
        <v>51</v>
      </c>
      <c r="G363" t="s">
        <v>52</v>
      </c>
      <c r="H363" t="s">
        <v>85</v>
      </c>
      <c r="I363" t="s">
        <v>86</v>
      </c>
      <c r="J363">
        <v>3</v>
      </c>
      <c r="K363" t="s">
        <v>87</v>
      </c>
      <c r="L363">
        <v>12</v>
      </c>
      <c r="M363" t="s">
        <v>232</v>
      </c>
      <c r="N363" t="s">
        <v>89</v>
      </c>
      <c r="O363" t="s">
        <v>90</v>
      </c>
      <c r="P363">
        <v>5000</v>
      </c>
      <c r="Q363" t="s">
        <v>99</v>
      </c>
      <c r="S363">
        <v>5651</v>
      </c>
      <c r="T363" t="s">
        <v>204</v>
      </c>
      <c r="U363" s="8">
        <v>0</v>
      </c>
      <c r="V363" t="s">
        <v>46</v>
      </c>
      <c r="W363" s="18">
        <v>200000</v>
      </c>
      <c r="X363" s="13" t="s">
        <v>797</v>
      </c>
    </row>
    <row r="364" spans="1:24" x14ac:dyDescent="0.25">
      <c r="A364" t="str">
        <f t="shared" si="5"/>
        <v>1.1-00-2402_24114010_2456510</v>
      </c>
      <c r="B364" t="s">
        <v>148</v>
      </c>
      <c r="C364" t="s">
        <v>149</v>
      </c>
      <c r="D364" t="s">
        <v>34</v>
      </c>
      <c r="E364" t="s">
        <v>35</v>
      </c>
      <c r="F364" t="s">
        <v>152</v>
      </c>
      <c r="G364" t="s">
        <v>153</v>
      </c>
      <c r="H364" t="s">
        <v>85</v>
      </c>
      <c r="I364" t="s">
        <v>86</v>
      </c>
      <c r="J364">
        <v>1</v>
      </c>
      <c r="K364" t="s">
        <v>190</v>
      </c>
      <c r="L364">
        <v>14</v>
      </c>
      <c r="M364" t="s">
        <v>345</v>
      </c>
      <c r="N364" t="s">
        <v>199</v>
      </c>
      <c r="O364" s="17" t="s">
        <v>599</v>
      </c>
      <c r="P364" s="17">
        <v>5000</v>
      </c>
      <c r="Q364" s="17" t="s">
        <v>99</v>
      </c>
      <c r="R364" s="17"/>
      <c r="S364" s="14">
        <v>5651</v>
      </c>
      <c r="T364" s="14" t="s">
        <v>204</v>
      </c>
      <c r="U364" s="8">
        <v>0</v>
      </c>
      <c r="V364" t="s">
        <v>46</v>
      </c>
      <c r="W364" s="18">
        <v>10000</v>
      </c>
      <c r="X364" s="16" t="s">
        <v>798</v>
      </c>
    </row>
    <row r="365" spans="1:24" x14ac:dyDescent="0.25">
      <c r="A365" t="str">
        <f t="shared" si="5"/>
        <v>1.1-00-2402_24116010_2456510</v>
      </c>
      <c r="B365" t="s">
        <v>148</v>
      </c>
      <c r="C365" t="s">
        <v>149</v>
      </c>
      <c r="D365" t="s">
        <v>188</v>
      </c>
      <c r="E365" t="s">
        <v>189</v>
      </c>
      <c r="F365" t="s">
        <v>152</v>
      </c>
      <c r="G365" t="s">
        <v>153</v>
      </c>
      <c r="H365" t="s">
        <v>85</v>
      </c>
      <c r="I365" t="s">
        <v>86</v>
      </c>
      <c r="J365">
        <v>1</v>
      </c>
      <c r="K365" t="s">
        <v>190</v>
      </c>
      <c r="L365">
        <v>16</v>
      </c>
      <c r="M365" t="s">
        <v>198</v>
      </c>
      <c r="N365" t="s">
        <v>199</v>
      </c>
      <c r="O365" s="17" t="s">
        <v>599</v>
      </c>
      <c r="P365">
        <v>5000</v>
      </c>
      <c r="Q365" t="s">
        <v>99</v>
      </c>
      <c r="S365">
        <v>5651</v>
      </c>
      <c r="T365" t="s">
        <v>204</v>
      </c>
      <c r="U365" s="8">
        <v>0</v>
      </c>
      <c r="V365" t="s">
        <v>46</v>
      </c>
      <c r="W365" s="18">
        <v>10000</v>
      </c>
      <c r="X365" t="s">
        <v>799</v>
      </c>
    </row>
    <row r="366" spans="1:24" x14ac:dyDescent="0.25">
      <c r="A366" t="str">
        <f t="shared" si="5"/>
        <v>1.1-00-2411_24650031_2456510</v>
      </c>
      <c r="B366" t="s">
        <v>148</v>
      </c>
      <c r="C366" t="s">
        <v>149</v>
      </c>
      <c r="D366" t="s">
        <v>92</v>
      </c>
      <c r="E366" t="s">
        <v>93</v>
      </c>
      <c r="F366" t="s">
        <v>51</v>
      </c>
      <c r="G366" t="s">
        <v>52</v>
      </c>
      <c r="H366" t="s">
        <v>94</v>
      </c>
      <c r="I366" t="s">
        <v>95</v>
      </c>
      <c r="J366">
        <v>6</v>
      </c>
      <c r="K366" t="s">
        <v>40</v>
      </c>
      <c r="L366">
        <v>50</v>
      </c>
      <c r="M366" t="s">
        <v>96</v>
      </c>
      <c r="N366" t="s">
        <v>97</v>
      </c>
      <c r="O366" t="s">
        <v>98</v>
      </c>
      <c r="P366" s="17">
        <v>5000</v>
      </c>
      <c r="Q366" s="17" t="s">
        <v>99</v>
      </c>
      <c r="R366" s="17"/>
      <c r="S366" s="14">
        <v>5651</v>
      </c>
      <c r="T366" s="14" t="s">
        <v>204</v>
      </c>
      <c r="U366" s="8">
        <v>0</v>
      </c>
      <c r="V366" t="s">
        <v>46</v>
      </c>
      <c r="W366" s="18">
        <v>3230790</v>
      </c>
      <c r="X366" s="16" t="s">
        <v>800</v>
      </c>
    </row>
    <row r="367" spans="1:24" x14ac:dyDescent="0.25">
      <c r="A367" t="str">
        <f t="shared" si="5"/>
        <v>1.1-00-2407_24339024_2456610</v>
      </c>
      <c r="B367" t="s">
        <v>148</v>
      </c>
      <c r="C367" t="s">
        <v>149</v>
      </c>
      <c r="D367" t="s">
        <v>254</v>
      </c>
      <c r="E367" t="s">
        <v>255</v>
      </c>
      <c r="F367" t="s">
        <v>51</v>
      </c>
      <c r="G367" t="s">
        <v>52</v>
      </c>
      <c r="H367" t="s">
        <v>103</v>
      </c>
      <c r="I367" t="s">
        <v>104</v>
      </c>
      <c r="J367">
        <v>3</v>
      </c>
      <c r="K367" t="s">
        <v>87</v>
      </c>
      <c r="L367">
        <v>39</v>
      </c>
      <c r="M367" t="s">
        <v>256</v>
      </c>
      <c r="N367" t="s">
        <v>257</v>
      </c>
      <c r="O367" t="s">
        <v>258</v>
      </c>
      <c r="P367">
        <v>5000</v>
      </c>
      <c r="Q367" t="s">
        <v>99</v>
      </c>
      <c r="S367">
        <v>5661</v>
      </c>
      <c r="T367" t="s">
        <v>265</v>
      </c>
      <c r="U367" s="8">
        <v>0</v>
      </c>
      <c r="V367" t="s">
        <v>46</v>
      </c>
      <c r="W367" s="18">
        <v>81805</v>
      </c>
      <c r="X367" s="13" t="s">
        <v>604</v>
      </c>
    </row>
    <row r="368" spans="1:24" x14ac:dyDescent="0.25">
      <c r="A368" t="str">
        <f t="shared" si="5"/>
        <v>1.1-00-2402_24116010_2456710</v>
      </c>
      <c r="B368" t="s">
        <v>148</v>
      </c>
      <c r="C368" t="s">
        <v>149</v>
      </c>
      <c r="D368" t="s">
        <v>188</v>
      </c>
      <c r="E368" t="s">
        <v>189</v>
      </c>
      <c r="F368" t="s">
        <v>152</v>
      </c>
      <c r="G368" t="s">
        <v>153</v>
      </c>
      <c r="H368" t="s">
        <v>85</v>
      </c>
      <c r="I368" t="s">
        <v>86</v>
      </c>
      <c r="J368">
        <v>1</v>
      </c>
      <c r="K368" t="s">
        <v>190</v>
      </c>
      <c r="L368">
        <v>16</v>
      </c>
      <c r="M368" t="s">
        <v>198</v>
      </c>
      <c r="N368" t="s">
        <v>199</v>
      </c>
      <c r="O368" s="17" t="s">
        <v>599</v>
      </c>
      <c r="P368">
        <v>5000</v>
      </c>
      <c r="Q368" t="s">
        <v>99</v>
      </c>
      <c r="S368">
        <v>5671</v>
      </c>
      <c r="T368" t="s">
        <v>185</v>
      </c>
      <c r="U368" s="8">
        <v>0</v>
      </c>
      <c r="V368" t="s">
        <v>46</v>
      </c>
      <c r="W368" s="18">
        <v>70000</v>
      </c>
      <c r="X368" t="s">
        <v>801</v>
      </c>
    </row>
    <row r="369" spans="1:24" x14ac:dyDescent="0.25">
      <c r="A369" t="str">
        <f t="shared" si="5"/>
        <v>1.1-00-2406_24525016_2456710</v>
      </c>
      <c r="B369" t="s">
        <v>148</v>
      </c>
      <c r="C369" t="s">
        <v>149</v>
      </c>
      <c r="D369" t="s">
        <v>421</v>
      </c>
      <c r="E369" t="s">
        <v>422</v>
      </c>
      <c r="F369" t="s">
        <v>152</v>
      </c>
      <c r="G369" t="s">
        <v>153</v>
      </c>
      <c r="H369" t="s">
        <v>274</v>
      </c>
      <c r="I369" t="s">
        <v>275</v>
      </c>
      <c r="J369">
        <v>5</v>
      </c>
      <c r="K369" t="s">
        <v>276</v>
      </c>
      <c r="L369">
        <v>25</v>
      </c>
      <c r="M369" t="s">
        <v>423</v>
      </c>
      <c r="N369" t="s">
        <v>278</v>
      </c>
      <c r="O369" t="s">
        <v>279</v>
      </c>
      <c r="P369">
        <v>5000</v>
      </c>
      <c r="Q369" t="s">
        <v>99</v>
      </c>
      <c r="S369">
        <v>5671</v>
      </c>
      <c r="T369" t="s">
        <v>185</v>
      </c>
      <c r="U369" s="8">
        <v>0</v>
      </c>
      <c r="V369" t="s">
        <v>46</v>
      </c>
      <c r="W369" s="18">
        <v>250000</v>
      </c>
      <c r="X369" s="13" t="s">
        <v>604</v>
      </c>
    </row>
    <row r="370" spans="1:24" x14ac:dyDescent="0.25">
      <c r="A370" t="str">
        <f t="shared" si="5"/>
        <v>1.1-00-2407_24333019_2456710</v>
      </c>
      <c r="B370" t="s">
        <v>148</v>
      </c>
      <c r="C370" t="s">
        <v>149</v>
      </c>
      <c r="D370" t="s">
        <v>34</v>
      </c>
      <c r="E370" t="s">
        <v>35</v>
      </c>
      <c r="F370" t="s">
        <v>51</v>
      </c>
      <c r="G370" t="s">
        <v>52</v>
      </c>
      <c r="H370" t="s">
        <v>103</v>
      </c>
      <c r="I370" t="s">
        <v>104</v>
      </c>
      <c r="J370">
        <v>3</v>
      </c>
      <c r="K370" t="s">
        <v>87</v>
      </c>
      <c r="L370">
        <v>33</v>
      </c>
      <c r="M370" t="s">
        <v>394</v>
      </c>
      <c r="N370" t="s">
        <v>395</v>
      </c>
      <c r="O370" t="s">
        <v>396</v>
      </c>
      <c r="P370">
        <v>5000</v>
      </c>
      <c r="Q370" t="s">
        <v>99</v>
      </c>
      <c r="S370">
        <v>5671</v>
      </c>
      <c r="T370" t="s">
        <v>185</v>
      </c>
      <c r="U370" s="8">
        <v>0</v>
      </c>
      <c r="V370" t="s">
        <v>46</v>
      </c>
      <c r="W370" s="18">
        <v>2006747.12</v>
      </c>
      <c r="X370" s="13" t="s">
        <v>802</v>
      </c>
    </row>
    <row r="371" spans="1:24" x14ac:dyDescent="0.25">
      <c r="A371" t="str">
        <f t="shared" si="5"/>
        <v>1.1-00-2409_24842026_2456710</v>
      </c>
      <c r="B371" t="s">
        <v>148</v>
      </c>
      <c r="C371" t="s">
        <v>149</v>
      </c>
      <c r="D371" t="s">
        <v>150</v>
      </c>
      <c r="E371" t="s">
        <v>151</v>
      </c>
      <c r="F371" t="s">
        <v>51</v>
      </c>
      <c r="G371" t="s">
        <v>52</v>
      </c>
      <c r="H371" t="s">
        <v>154</v>
      </c>
      <c r="I371" t="s">
        <v>155</v>
      </c>
      <c r="J371">
        <v>8</v>
      </c>
      <c r="K371" t="s">
        <v>156</v>
      </c>
      <c r="L371">
        <v>42</v>
      </c>
      <c r="M371" t="s">
        <v>162</v>
      </c>
      <c r="N371" t="s">
        <v>163</v>
      </c>
      <c r="O371" t="s">
        <v>164</v>
      </c>
      <c r="P371">
        <v>5000</v>
      </c>
      <c r="Q371" t="s">
        <v>99</v>
      </c>
      <c r="S371">
        <v>5671</v>
      </c>
      <c r="T371" t="s">
        <v>185</v>
      </c>
      <c r="U371" s="8">
        <v>0</v>
      </c>
      <c r="V371" t="s">
        <v>46</v>
      </c>
      <c r="W371" s="18">
        <v>150000</v>
      </c>
      <c r="X371" s="13" t="s">
        <v>604</v>
      </c>
    </row>
    <row r="372" spans="1:24" x14ac:dyDescent="0.25">
      <c r="A372" t="str">
        <f t="shared" si="5"/>
        <v>1.1-00-2410_24448030_2456710</v>
      </c>
      <c r="B372" t="s">
        <v>148</v>
      </c>
      <c r="C372" t="s">
        <v>149</v>
      </c>
      <c r="D372" t="s">
        <v>266</v>
      </c>
      <c r="E372" t="s">
        <v>267</v>
      </c>
      <c r="F372" t="s">
        <v>51</v>
      </c>
      <c r="G372" t="s">
        <v>52</v>
      </c>
      <c r="H372" t="s">
        <v>289</v>
      </c>
      <c r="I372" t="s">
        <v>290</v>
      </c>
      <c r="J372">
        <v>4</v>
      </c>
      <c r="K372" t="s">
        <v>291</v>
      </c>
      <c r="L372">
        <v>48</v>
      </c>
      <c r="M372" t="s">
        <v>292</v>
      </c>
      <c r="N372" t="s">
        <v>293</v>
      </c>
      <c r="O372" t="s">
        <v>294</v>
      </c>
      <c r="P372">
        <v>5000</v>
      </c>
      <c r="Q372" t="s">
        <v>99</v>
      </c>
      <c r="S372">
        <v>5671</v>
      </c>
      <c r="T372" t="s">
        <v>185</v>
      </c>
      <c r="U372" s="8">
        <v>0</v>
      </c>
      <c r="V372" t="s">
        <v>46</v>
      </c>
      <c r="W372" s="18">
        <v>100000</v>
      </c>
      <c r="X372" s="13" t="s">
        <v>616</v>
      </c>
    </row>
    <row r="373" spans="1:24" x14ac:dyDescent="0.25">
      <c r="A373" t="str">
        <f t="shared" si="5"/>
        <v>1.1-00-2411_24649031_2456710</v>
      </c>
      <c r="B373" t="s">
        <v>148</v>
      </c>
      <c r="C373" t="s">
        <v>149</v>
      </c>
      <c r="D373" t="s">
        <v>92</v>
      </c>
      <c r="E373" t="s">
        <v>93</v>
      </c>
      <c r="F373" t="s">
        <v>51</v>
      </c>
      <c r="G373" t="s">
        <v>52</v>
      </c>
      <c r="H373" t="s">
        <v>94</v>
      </c>
      <c r="I373" t="s">
        <v>95</v>
      </c>
      <c r="J373">
        <v>6</v>
      </c>
      <c r="K373" t="s">
        <v>40</v>
      </c>
      <c r="L373">
        <v>49</v>
      </c>
      <c r="M373" t="s">
        <v>236</v>
      </c>
      <c r="N373" t="s">
        <v>97</v>
      </c>
      <c r="O373" t="s">
        <v>98</v>
      </c>
      <c r="P373" s="17">
        <v>5000</v>
      </c>
      <c r="Q373" s="17" t="s">
        <v>99</v>
      </c>
      <c r="R373" s="17"/>
      <c r="S373" s="14">
        <v>5671</v>
      </c>
      <c r="T373" s="14" t="s">
        <v>185</v>
      </c>
      <c r="U373" s="8">
        <v>0</v>
      </c>
      <c r="V373" t="s">
        <v>46</v>
      </c>
      <c r="W373" s="18">
        <v>600000</v>
      </c>
      <c r="X373" s="16" t="s">
        <v>803</v>
      </c>
    </row>
    <row r="374" spans="1:24" x14ac:dyDescent="0.25">
      <c r="A374" t="str">
        <f t="shared" si="5"/>
        <v>1.1-00-2402_24312009_2456910</v>
      </c>
      <c r="B374" t="s">
        <v>148</v>
      </c>
      <c r="C374" t="s">
        <v>149</v>
      </c>
      <c r="D374" t="s">
        <v>83</v>
      </c>
      <c r="E374" t="s">
        <v>84</v>
      </c>
      <c r="F374" t="s">
        <v>51</v>
      </c>
      <c r="G374" t="s">
        <v>52</v>
      </c>
      <c r="H374" t="s">
        <v>85</v>
      </c>
      <c r="I374" t="s">
        <v>86</v>
      </c>
      <c r="J374">
        <v>3</v>
      </c>
      <c r="K374" t="s">
        <v>87</v>
      </c>
      <c r="L374">
        <v>12</v>
      </c>
      <c r="M374" t="s">
        <v>232</v>
      </c>
      <c r="N374" t="s">
        <v>89</v>
      </c>
      <c r="O374" t="s">
        <v>90</v>
      </c>
      <c r="P374">
        <v>5000</v>
      </c>
      <c r="Q374" t="s">
        <v>99</v>
      </c>
      <c r="S374">
        <v>5691</v>
      </c>
      <c r="T374" t="s">
        <v>100</v>
      </c>
      <c r="U374" s="8">
        <v>0</v>
      </c>
      <c r="V374" t="s">
        <v>46</v>
      </c>
      <c r="W374" s="18">
        <v>2000000</v>
      </c>
      <c r="X374" s="13" t="s">
        <v>804</v>
      </c>
    </row>
    <row r="375" spans="1:24" x14ac:dyDescent="0.25">
      <c r="A375" t="str">
        <f t="shared" si="5"/>
        <v>1.1-00-2407_24339024_2456910</v>
      </c>
      <c r="B375" t="s">
        <v>148</v>
      </c>
      <c r="C375" t="s">
        <v>149</v>
      </c>
      <c r="D375" t="s">
        <v>254</v>
      </c>
      <c r="E375" t="s">
        <v>255</v>
      </c>
      <c r="F375" t="s">
        <v>51</v>
      </c>
      <c r="G375" t="s">
        <v>52</v>
      </c>
      <c r="H375" t="s">
        <v>103</v>
      </c>
      <c r="I375" t="s">
        <v>104</v>
      </c>
      <c r="J375">
        <v>3</v>
      </c>
      <c r="K375" t="s">
        <v>87</v>
      </c>
      <c r="L375">
        <v>39</v>
      </c>
      <c r="M375" t="s">
        <v>256</v>
      </c>
      <c r="N375" t="s">
        <v>257</v>
      </c>
      <c r="O375" t="s">
        <v>258</v>
      </c>
      <c r="P375">
        <v>5000</v>
      </c>
      <c r="Q375" t="s">
        <v>99</v>
      </c>
      <c r="S375">
        <v>5691</v>
      </c>
      <c r="T375" t="s">
        <v>100</v>
      </c>
      <c r="U375" s="8">
        <v>0</v>
      </c>
      <c r="V375" t="s">
        <v>46</v>
      </c>
      <c r="W375" s="18">
        <v>92000</v>
      </c>
      <c r="X375" s="13" t="s">
        <v>805</v>
      </c>
    </row>
    <row r="376" spans="1:24" x14ac:dyDescent="0.25">
      <c r="A376" t="str">
        <f t="shared" si="5"/>
        <v>2.5-02-2411_24650031_2456910</v>
      </c>
      <c r="B376" t="s">
        <v>81</v>
      </c>
      <c r="C376" t="s">
        <v>82</v>
      </c>
      <c r="D376" t="s">
        <v>92</v>
      </c>
      <c r="E376" t="s">
        <v>93</v>
      </c>
      <c r="F376" t="s">
        <v>51</v>
      </c>
      <c r="G376" t="s">
        <v>52</v>
      </c>
      <c r="H376" t="s">
        <v>94</v>
      </c>
      <c r="I376" t="s">
        <v>95</v>
      </c>
      <c r="J376">
        <v>6</v>
      </c>
      <c r="K376" t="s">
        <v>40</v>
      </c>
      <c r="L376">
        <v>50</v>
      </c>
      <c r="M376" t="s">
        <v>96</v>
      </c>
      <c r="N376" t="s">
        <v>97</v>
      </c>
      <c r="O376" t="s">
        <v>98</v>
      </c>
      <c r="P376">
        <v>5000</v>
      </c>
      <c r="Q376" t="s">
        <v>99</v>
      </c>
      <c r="S376">
        <v>5691</v>
      </c>
      <c r="T376" t="s">
        <v>100</v>
      </c>
      <c r="U376" s="8">
        <v>0</v>
      </c>
      <c r="V376" t="s">
        <v>46</v>
      </c>
      <c r="W376" s="18">
        <v>70724000</v>
      </c>
      <c r="X376" s="13" t="s">
        <v>806</v>
      </c>
    </row>
    <row r="377" spans="1:24" x14ac:dyDescent="0.25">
      <c r="A377" t="str">
        <f t="shared" si="5"/>
        <v>1.1-00-2417_24456037_2456910</v>
      </c>
      <c r="B377" t="s">
        <v>148</v>
      </c>
      <c r="C377" t="s">
        <v>149</v>
      </c>
      <c r="D377" t="s">
        <v>414</v>
      </c>
      <c r="E377" t="s">
        <v>415</v>
      </c>
      <c r="F377" t="s">
        <v>111</v>
      </c>
      <c r="G377" t="s">
        <v>112</v>
      </c>
      <c r="H377" t="s">
        <v>416</v>
      </c>
      <c r="I377" t="s">
        <v>417</v>
      </c>
      <c r="J377">
        <v>4</v>
      </c>
      <c r="K377" t="s">
        <v>291</v>
      </c>
      <c r="L377">
        <v>56</v>
      </c>
      <c r="M377" t="s">
        <v>418</v>
      </c>
      <c r="N377" t="s">
        <v>419</v>
      </c>
      <c r="O377" t="s">
        <v>420</v>
      </c>
      <c r="P377">
        <v>5000</v>
      </c>
      <c r="Q377" t="s">
        <v>99</v>
      </c>
      <c r="S377">
        <v>5691</v>
      </c>
      <c r="T377" t="s">
        <v>100</v>
      </c>
      <c r="U377" s="8">
        <v>0</v>
      </c>
      <c r="V377" t="s">
        <v>46</v>
      </c>
      <c r="W377" s="18">
        <v>1500000</v>
      </c>
      <c r="X377" s="13" t="s">
        <v>807</v>
      </c>
    </row>
    <row r="378" spans="1:24" x14ac:dyDescent="0.25">
      <c r="A378" t="str">
        <f t="shared" si="5"/>
        <v>1.1-00-2411_24649031_2457710</v>
      </c>
      <c r="B378" t="s">
        <v>148</v>
      </c>
      <c r="C378" t="s">
        <v>149</v>
      </c>
      <c r="D378" t="s">
        <v>92</v>
      </c>
      <c r="E378" t="s">
        <v>93</v>
      </c>
      <c r="F378" t="s">
        <v>51</v>
      </c>
      <c r="G378" t="s">
        <v>52</v>
      </c>
      <c r="H378" t="s">
        <v>94</v>
      </c>
      <c r="I378" t="s">
        <v>95</v>
      </c>
      <c r="J378">
        <v>6</v>
      </c>
      <c r="K378" t="s">
        <v>40</v>
      </c>
      <c r="L378">
        <v>49</v>
      </c>
      <c r="M378" t="s">
        <v>236</v>
      </c>
      <c r="N378" t="s">
        <v>97</v>
      </c>
      <c r="O378" t="s">
        <v>98</v>
      </c>
      <c r="P378" s="17">
        <v>5000</v>
      </c>
      <c r="Q378" s="17" t="s">
        <v>99</v>
      </c>
      <c r="R378" s="17"/>
      <c r="S378" s="14">
        <v>5771</v>
      </c>
      <c r="T378" s="14" t="s">
        <v>808</v>
      </c>
      <c r="U378" s="8">
        <v>0</v>
      </c>
      <c r="V378" t="s">
        <v>46</v>
      </c>
      <c r="W378" s="18">
        <v>45000</v>
      </c>
      <c r="X378" s="16" t="s">
        <v>809</v>
      </c>
    </row>
    <row r="379" spans="1:24" x14ac:dyDescent="0.25">
      <c r="A379" t="str">
        <f t="shared" si="5"/>
        <v>1.1-00-2410_24448030_2457810</v>
      </c>
      <c r="B379" t="s">
        <v>148</v>
      </c>
      <c r="C379" t="s">
        <v>149</v>
      </c>
      <c r="D379" t="s">
        <v>266</v>
      </c>
      <c r="E379" t="s">
        <v>267</v>
      </c>
      <c r="F379" t="s">
        <v>51</v>
      </c>
      <c r="G379" t="s">
        <v>52</v>
      </c>
      <c r="H379" t="s">
        <v>289</v>
      </c>
      <c r="I379" t="s">
        <v>290</v>
      </c>
      <c r="J379">
        <v>4</v>
      </c>
      <c r="K379" t="s">
        <v>291</v>
      </c>
      <c r="L379">
        <v>48</v>
      </c>
      <c r="M379" t="s">
        <v>292</v>
      </c>
      <c r="N379" t="s">
        <v>293</v>
      </c>
      <c r="O379" t="s">
        <v>294</v>
      </c>
      <c r="P379">
        <v>5000</v>
      </c>
      <c r="Q379" t="s">
        <v>99</v>
      </c>
      <c r="S379">
        <v>5781</v>
      </c>
      <c r="T379" t="s">
        <v>298</v>
      </c>
      <c r="U379" s="8">
        <v>0</v>
      </c>
      <c r="V379" t="s">
        <v>46</v>
      </c>
      <c r="W379" s="18">
        <v>50000</v>
      </c>
      <c r="X379" s="13" t="s">
        <v>616</v>
      </c>
    </row>
    <row r="380" spans="1:24" x14ac:dyDescent="0.25">
      <c r="A380" t="str">
        <f t="shared" si="5"/>
        <v>1.1-14-2402_2417007_2458110</v>
      </c>
      <c r="B380" t="s">
        <v>475</v>
      </c>
      <c r="C380" t="s">
        <v>476</v>
      </c>
      <c r="D380" t="s">
        <v>34</v>
      </c>
      <c r="E380" t="s">
        <v>35</v>
      </c>
      <c r="F380" t="s">
        <v>307</v>
      </c>
      <c r="G380" t="s">
        <v>308</v>
      </c>
      <c r="H380" t="s">
        <v>85</v>
      </c>
      <c r="I380" t="s">
        <v>86</v>
      </c>
      <c r="J380">
        <v>1</v>
      </c>
      <c r="K380" t="s">
        <v>190</v>
      </c>
      <c r="L380">
        <v>7</v>
      </c>
      <c r="M380" t="s">
        <v>401</v>
      </c>
      <c r="N380" t="s">
        <v>315</v>
      </c>
      <c r="O380" t="s">
        <v>316</v>
      </c>
      <c r="P380">
        <v>5000</v>
      </c>
      <c r="Q380" t="s">
        <v>99</v>
      </c>
      <c r="S380">
        <v>5811</v>
      </c>
      <c r="T380" t="s">
        <v>338</v>
      </c>
      <c r="U380" s="8">
        <v>0</v>
      </c>
      <c r="V380" t="s">
        <v>46</v>
      </c>
      <c r="W380" s="18">
        <v>5000000</v>
      </c>
      <c r="X380" s="13" t="s">
        <v>810</v>
      </c>
    </row>
    <row r="381" spans="1:24" x14ac:dyDescent="0.25">
      <c r="A381" t="str">
        <f t="shared" si="5"/>
        <v>1.1-00-2402_2417007_2458110</v>
      </c>
      <c r="B381" t="s">
        <v>148</v>
      </c>
      <c r="C381" t="s">
        <v>149</v>
      </c>
      <c r="D381" t="s">
        <v>34</v>
      </c>
      <c r="E381" t="s">
        <v>35</v>
      </c>
      <c r="F381" t="s">
        <v>307</v>
      </c>
      <c r="G381" t="s">
        <v>308</v>
      </c>
      <c r="H381" t="s">
        <v>85</v>
      </c>
      <c r="I381" t="s">
        <v>86</v>
      </c>
      <c r="J381">
        <v>1</v>
      </c>
      <c r="K381" t="s">
        <v>190</v>
      </c>
      <c r="L381">
        <v>7</v>
      </c>
      <c r="M381" t="s">
        <v>401</v>
      </c>
      <c r="N381" t="s">
        <v>315</v>
      </c>
      <c r="O381" t="s">
        <v>316</v>
      </c>
      <c r="P381">
        <v>5000</v>
      </c>
      <c r="Q381" t="s">
        <v>99</v>
      </c>
      <c r="S381">
        <v>5811</v>
      </c>
      <c r="T381" t="s">
        <v>338</v>
      </c>
      <c r="U381" s="8">
        <v>0</v>
      </c>
      <c r="V381" t="s">
        <v>46</v>
      </c>
      <c r="W381" s="18">
        <v>3000000</v>
      </c>
      <c r="X381" s="13" t="s">
        <v>811</v>
      </c>
    </row>
    <row r="382" spans="1:24" x14ac:dyDescent="0.25">
      <c r="A382" t="str">
        <f t="shared" si="5"/>
        <v>1.1-00-2404_24619013_2458110</v>
      </c>
      <c r="B382" t="s">
        <v>148</v>
      </c>
      <c r="C382" t="s">
        <v>149</v>
      </c>
      <c r="D382" t="s">
        <v>34</v>
      </c>
      <c r="E382" t="s">
        <v>35</v>
      </c>
      <c r="F382" t="s">
        <v>36</v>
      </c>
      <c r="G382" t="s">
        <v>37</v>
      </c>
      <c r="H382" t="s">
        <v>38</v>
      </c>
      <c r="I382" t="s">
        <v>39</v>
      </c>
      <c r="J382">
        <v>6</v>
      </c>
      <c r="K382" t="s">
        <v>40</v>
      </c>
      <c r="L382">
        <v>19</v>
      </c>
      <c r="M382" t="s">
        <v>41</v>
      </c>
      <c r="N382" t="s">
        <v>42</v>
      </c>
      <c r="O382" t="s">
        <v>43</v>
      </c>
      <c r="P382">
        <v>5000</v>
      </c>
      <c r="Q382" t="s">
        <v>99</v>
      </c>
      <c r="S382">
        <v>5811</v>
      </c>
      <c r="T382" t="s">
        <v>338</v>
      </c>
      <c r="U382" s="8">
        <v>0</v>
      </c>
      <c r="V382" t="s">
        <v>46</v>
      </c>
      <c r="W382" s="18">
        <v>2000000</v>
      </c>
      <c r="X382" s="13" t="s">
        <v>812</v>
      </c>
    </row>
    <row r="383" spans="1:24" x14ac:dyDescent="0.25">
      <c r="A383" t="str">
        <f t="shared" si="5"/>
        <v>1.1-00-2411_24650031_2459110</v>
      </c>
      <c r="B383" t="s">
        <v>148</v>
      </c>
      <c r="C383" t="s">
        <v>149</v>
      </c>
      <c r="D383" t="s">
        <v>92</v>
      </c>
      <c r="E383" t="s">
        <v>93</v>
      </c>
      <c r="F383" t="s">
        <v>51</v>
      </c>
      <c r="G383" t="s">
        <v>52</v>
      </c>
      <c r="H383" t="s">
        <v>94</v>
      </c>
      <c r="I383" t="s">
        <v>95</v>
      </c>
      <c r="J383">
        <v>6</v>
      </c>
      <c r="K383" t="s">
        <v>40</v>
      </c>
      <c r="L383">
        <v>50</v>
      </c>
      <c r="M383" t="s">
        <v>96</v>
      </c>
      <c r="N383" t="s">
        <v>97</v>
      </c>
      <c r="O383" t="s">
        <v>98</v>
      </c>
      <c r="P383">
        <v>5000</v>
      </c>
      <c r="Q383" t="s">
        <v>99</v>
      </c>
      <c r="S383">
        <v>5911</v>
      </c>
      <c r="T383" t="s">
        <v>252</v>
      </c>
      <c r="U383" s="8">
        <v>0</v>
      </c>
      <c r="V383" t="s">
        <v>46</v>
      </c>
      <c r="W383" s="18">
        <v>6021000</v>
      </c>
      <c r="X383" s="13" t="s">
        <v>813</v>
      </c>
    </row>
    <row r="384" spans="1:24" x14ac:dyDescent="0.25">
      <c r="A384" t="str">
        <f t="shared" si="5"/>
        <v>1.1-00-2411_24650031_2459710</v>
      </c>
      <c r="B384" t="s">
        <v>148</v>
      </c>
      <c r="C384" t="s">
        <v>149</v>
      </c>
      <c r="D384" t="s">
        <v>92</v>
      </c>
      <c r="E384" t="s">
        <v>93</v>
      </c>
      <c r="F384" t="s">
        <v>51</v>
      </c>
      <c r="G384" t="s">
        <v>52</v>
      </c>
      <c r="H384" t="s">
        <v>94</v>
      </c>
      <c r="I384" t="s">
        <v>95</v>
      </c>
      <c r="J384">
        <v>6</v>
      </c>
      <c r="K384" t="s">
        <v>40</v>
      </c>
      <c r="L384">
        <v>50</v>
      </c>
      <c r="M384" t="s">
        <v>96</v>
      </c>
      <c r="N384" t="s">
        <v>97</v>
      </c>
      <c r="O384" t="s">
        <v>98</v>
      </c>
      <c r="P384">
        <v>5000</v>
      </c>
      <c r="Q384" t="s">
        <v>99</v>
      </c>
      <c r="S384">
        <v>5971</v>
      </c>
      <c r="T384" t="s">
        <v>253</v>
      </c>
      <c r="U384" s="8">
        <v>0</v>
      </c>
      <c r="V384" t="s">
        <v>46</v>
      </c>
      <c r="W384" s="18">
        <v>4294761</v>
      </c>
      <c r="X384" s="13" t="s">
        <v>814</v>
      </c>
    </row>
    <row r="385" spans="1:24" x14ac:dyDescent="0.25">
      <c r="A385" t="str">
        <f t="shared" si="5"/>
        <v>2.5-02-2407_24337023_24612119</v>
      </c>
      <c r="B385" t="s">
        <v>81</v>
      </c>
      <c r="C385" t="s">
        <v>82</v>
      </c>
      <c r="D385" t="s">
        <v>34</v>
      </c>
      <c r="E385" t="s">
        <v>35</v>
      </c>
      <c r="F385" t="s">
        <v>126</v>
      </c>
      <c r="G385" t="s">
        <v>127</v>
      </c>
      <c r="H385" t="s">
        <v>103</v>
      </c>
      <c r="I385" t="s">
        <v>104</v>
      </c>
      <c r="J385">
        <v>3</v>
      </c>
      <c r="K385" t="s">
        <v>87</v>
      </c>
      <c r="L385">
        <v>37</v>
      </c>
      <c r="M385" t="s">
        <v>128</v>
      </c>
      <c r="N385" t="s">
        <v>129</v>
      </c>
      <c r="O385" t="s">
        <v>130</v>
      </c>
      <c r="P385">
        <v>6000</v>
      </c>
      <c r="Q385" t="s">
        <v>131</v>
      </c>
      <c r="S385">
        <v>6121</v>
      </c>
      <c r="T385" t="s">
        <v>132</v>
      </c>
      <c r="U385" s="24">
        <v>19</v>
      </c>
      <c r="V385" s="17" t="s">
        <v>133</v>
      </c>
      <c r="W385" s="18">
        <v>73000000</v>
      </c>
      <c r="X385" s="21" t="s">
        <v>815</v>
      </c>
    </row>
    <row r="386" spans="1:24" x14ac:dyDescent="0.25">
      <c r="A386" t="str">
        <f t="shared" si="5"/>
        <v>2.5-02-2407_24337023_2461210</v>
      </c>
      <c r="B386" t="s">
        <v>81</v>
      </c>
      <c r="C386" t="s">
        <v>82</v>
      </c>
      <c r="D386" t="s">
        <v>34</v>
      </c>
      <c r="E386" t="s">
        <v>35</v>
      </c>
      <c r="F386" t="s">
        <v>126</v>
      </c>
      <c r="G386" t="s">
        <v>127</v>
      </c>
      <c r="H386" t="s">
        <v>103</v>
      </c>
      <c r="I386" t="s">
        <v>104</v>
      </c>
      <c r="J386">
        <v>3</v>
      </c>
      <c r="K386" t="s">
        <v>87</v>
      </c>
      <c r="L386">
        <v>37</v>
      </c>
      <c r="M386" t="s">
        <v>128</v>
      </c>
      <c r="N386" t="s">
        <v>129</v>
      </c>
      <c r="O386" t="s">
        <v>130</v>
      </c>
      <c r="P386">
        <v>6000</v>
      </c>
      <c r="Q386" t="s">
        <v>131</v>
      </c>
      <c r="S386">
        <v>6121</v>
      </c>
      <c r="T386" t="s">
        <v>132</v>
      </c>
      <c r="U386" s="8">
        <v>0</v>
      </c>
      <c r="V386" t="s">
        <v>46</v>
      </c>
      <c r="W386" s="18">
        <v>40000000</v>
      </c>
      <c r="X386" s="13" t="s">
        <v>816</v>
      </c>
    </row>
    <row r="387" spans="1:24" x14ac:dyDescent="0.25">
      <c r="A387" t="str">
        <f t="shared" ref="A387:A400" si="6">CONCATENATE(B387,H387,J387,L387,N387,S387,U387)</f>
        <v>2.5-01-2407_24337023_2461210</v>
      </c>
      <c r="B387" t="s">
        <v>477</v>
      </c>
      <c r="C387" t="s">
        <v>556</v>
      </c>
      <c r="D387" t="s">
        <v>34</v>
      </c>
      <c r="E387" t="s">
        <v>35</v>
      </c>
      <c r="F387" t="s">
        <v>126</v>
      </c>
      <c r="G387" t="s">
        <v>127</v>
      </c>
      <c r="H387" t="s">
        <v>103</v>
      </c>
      <c r="I387" t="s">
        <v>104</v>
      </c>
      <c r="J387">
        <v>3</v>
      </c>
      <c r="K387" t="s">
        <v>87</v>
      </c>
      <c r="L387">
        <v>37</v>
      </c>
      <c r="M387" t="s">
        <v>128</v>
      </c>
      <c r="N387" t="s">
        <v>129</v>
      </c>
      <c r="O387" t="s">
        <v>130</v>
      </c>
      <c r="P387">
        <v>6000</v>
      </c>
      <c r="Q387" t="s">
        <v>131</v>
      </c>
      <c r="S387">
        <v>6121</v>
      </c>
      <c r="T387" t="s">
        <v>132</v>
      </c>
      <c r="U387" s="8">
        <v>0</v>
      </c>
      <c r="V387" t="s">
        <v>46</v>
      </c>
      <c r="W387" s="18">
        <v>3200000</v>
      </c>
      <c r="X387" s="13" t="s">
        <v>817</v>
      </c>
    </row>
    <row r="388" spans="1:24" x14ac:dyDescent="0.25">
      <c r="A388" t="str">
        <f t="shared" si="6"/>
        <v>1.1-00-2404_24618012_2461310</v>
      </c>
      <c r="B388" t="s">
        <v>148</v>
      </c>
      <c r="C388" t="s">
        <v>149</v>
      </c>
      <c r="D388" t="s">
        <v>34</v>
      </c>
      <c r="E388" t="s">
        <v>35</v>
      </c>
      <c r="F388" t="s">
        <v>36</v>
      </c>
      <c r="G388" t="s">
        <v>37</v>
      </c>
      <c r="H388" t="s">
        <v>38</v>
      </c>
      <c r="I388" t="s">
        <v>39</v>
      </c>
      <c r="J388">
        <v>6</v>
      </c>
      <c r="K388" t="s">
        <v>40</v>
      </c>
      <c r="L388">
        <v>18</v>
      </c>
      <c r="M388" t="s">
        <v>319</v>
      </c>
      <c r="N388" t="s">
        <v>320</v>
      </c>
      <c r="O388" t="s">
        <v>321</v>
      </c>
      <c r="P388">
        <v>6000</v>
      </c>
      <c r="Q388" t="s">
        <v>131</v>
      </c>
      <c r="S388">
        <v>6131</v>
      </c>
      <c r="T388" t="s">
        <v>134</v>
      </c>
      <c r="U388" s="8">
        <v>0</v>
      </c>
      <c r="V388" t="s">
        <v>46</v>
      </c>
      <c r="W388" s="18">
        <v>15105020.039999999</v>
      </c>
      <c r="X388" s="13" t="s">
        <v>604</v>
      </c>
    </row>
    <row r="389" spans="1:24" x14ac:dyDescent="0.25">
      <c r="A389" t="str">
        <f t="shared" si="6"/>
        <v>1.1-00-2407_24337023_24613120</v>
      </c>
      <c r="B389" t="s">
        <v>148</v>
      </c>
      <c r="C389" t="s">
        <v>149</v>
      </c>
      <c r="D389" t="s">
        <v>34</v>
      </c>
      <c r="E389" t="s">
        <v>35</v>
      </c>
      <c r="F389" t="s">
        <v>126</v>
      </c>
      <c r="G389" t="s">
        <v>127</v>
      </c>
      <c r="H389" t="s">
        <v>103</v>
      </c>
      <c r="I389" t="s">
        <v>104</v>
      </c>
      <c r="J389">
        <v>3</v>
      </c>
      <c r="K389" t="s">
        <v>87</v>
      </c>
      <c r="L389">
        <v>37</v>
      </c>
      <c r="M389" t="s">
        <v>128</v>
      </c>
      <c r="N389" t="s">
        <v>129</v>
      </c>
      <c r="O389" t="s">
        <v>130</v>
      </c>
      <c r="P389">
        <v>6000</v>
      </c>
      <c r="Q389" t="s">
        <v>131</v>
      </c>
      <c r="S389">
        <v>6131</v>
      </c>
      <c r="T389" t="s">
        <v>134</v>
      </c>
      <c r="U389" s="8">
        <v>20</v>
      </c>
      <c r="V389" t="s">
        <v>402</v>
      </c>
      <c r="W389" s="18">
        <v>56816248.500000007</v>
      </c>
      <c r="X389" s="13" t="s">
        <v>818</v>
      </c>
    </row>
    <row r="390" spans="1:24" x14ac:dyDescent="0.25">
      <c r="A390" t="str">
        <f t="shared" si="6"/>
        <v>2.5-02-2407_24337023_2461310</v>
      </c>
      <c r="B390" t="s">
        <v>81</v>
      </c>
      <c r="C390" t="s">
        <v>82</v>
      </c>
      <c r="D390" t="s">
        <v>34</v>
      </c>
      <c r="E390" t="s">
        <v>35</v>
      </c>
      <c r="F390" t="s">
        <v>126</v>
      </c>
      <c r="G390" t="s">
        <v>127</v>
      </c>
      <c r="H390" t="s">
        <v>103</v>
      </c>
      <c r="I390" t="s">
        <v>104</v>
      </c>
      <c r="J390">
        <v>3</v>
      </c>
      <c r="K390" t="s">
        <v>87</v>
      </c>
      <c r="L390">
        <v>37</v>
      </c>
      <c r="M390" t="s">
        <v>128</v>
      </c>
      <c r="N390" t="s">
        <v>129</v>
      </c>
      <c r="O390" t="s">
        <v>130</v>
      </c>
      <c r="P390">
        <v>6000</v>
      </c>
      <c r="Q390" t="s">
        <v>131</v>
      </c>
      <c r="S390">
        <v>6131</v>
      </c>
      <c r="T390" t="s">
        <v>134</v>
      </c>
      <c r="U390" s="8">
        <v>0</v>
      </c>
      <c r="V390" t="s">
        <v>46</v>
      </c>
      <c r="W390" s="18">
        <v>50000000</v>
      </c>
      <c r="X390" s="13" t="s">
        <v>817</v>
      </c>
    </row>
    <row r="391" spans="1:24" x14ac:dyDescent="0.25">
      <c r="A391" t="str">
        <f t="shared" si="6"/>
        <v>2.5-01-2407_24337023_2461310</v>
      </c>
      <c r="B391" t="s">
        <v>477</v>
      </c>
      <c r="C391" t="s">
        <v>556</v>
      </c>
      <c r="D391" t="s">
        <v>34</v>
      </c>
      <c r="E391" t="s">
        <v>35</v>
      </c>
      <c r="F391" t="s">
        <v>126</v>
      </c>
      <c r="G391" t="s">
        <v>127</v>
      </c>
      <c r="H391" t="s">
        <v>103</v>
      </c>
      <c r="I391" t="s">
        <v>104</v>
      </c>
      <c r="J391">
        <v>3</v>
      </c>
      <c r="K391" t="s">
        <v>87</v>
      </c>
      <c r="L391">
        <v>37</v>
      </c>
      <c r="M391" t="s">
        <v>128</v>
      </c>
      <c r="N391" t="s">
        <v>129</v>
      </c>
      <c r="O391" t="s">
        <v>130</v>
      </c>
      <c r="P391">
        <v>6000</v>
      </c>
      <c r="Q391" t="s">
        <v>131</v>
      </c>
      <c r="S391">
        <v>6131</v>
      </c>
      <c r="T391" t="s">
        <v>134</v>
      </c>
      <c r="U391" s="8">
        <v>0</v>
      </c>
      <c r="V391" t="s">
        <v>46</v>
      </c>
      <c r="W391" s="18">
        <v>65790616</v>
      </c>
      <c r="X391" s="13" t="s">
        <v>819</v>
      </c>
    </row>
    <row r="392" spans="1:24" x14ac:dyDescent="0.25">
      <c r="A392" t="str">
        <f t="shared" si="6"/>
        <v>1.1-00-2407_243XX023_2461310</v>
      </c>
      <c r="B392" t="s">
        <v>148</v>
      </c>
      <c r="C392" t="s">
        <v>149</v>
      </c>
      <c r="D392" s="17" t="s">
        <v>34</v>
      </c>
      <c r="E392" s="19" t="s">
        <v>35</v>
      </c>
      <c r="F392" s="17" t="s">
        <v>126</v>
      </c>
      <c r="G392" s="19" t="s">
        <v>820</v>
      </c>
      <c r="H392" s="17" t="s">
        <v>103</v>
      </c>
      <c r="I392" s="17" t="s">
        <v>104</v>
      </c>
      <c r="J392" s="17">
        <v>3</v>
      </c>
      <c r="K392" s="17" t="s">
        <v>87</v>
      </c>
      <c r="L392" t="s">
        <v>546</v>
      </c>
      <c r="M392" s="17" t="s">
        <v>547</v>
      </c>
      <c r="N392" t="s">
        <v>129</v>
      </c>
      <c r="O392" s="17" t="s">
        <v>130</v>
      </c>
      <c r="P392" s="17">
        <v>6000</v>
      </c>
      <c r="Q392" s="17" t="s">
        <v>821</v>
      </c>
      <c r="S392" s="14">
        <v>6131</v>
      </c>
      <c r="T392" s="14" t="s">
        <v>134</v>
      </c>
      <c r="U392" s="8">
        <v>0</v>
      </c>
      <c r="V392" t="s">
        <v>46</v>
      </c>
      <c r="W392" s="23">
        <v>55000000</v>
      </c>
      <c r="X392" s="13" t="s">
        <v>822</v>
      </c>
    </row>
    <row r="393" spans="1:24" x14ac:dyDescent="0.25">
      <c r="A393" t="str">
        <f t="shared" si="6"/>
        <v>2.5-02-2407_24337023_2461510</v>
      </c>
      <c r="B393" t="s">
        <v>81</v>
      </c>
      <c r="C393" t="s">
        <v>82</v>
      </c>
      <c r="D393" t="s">
        <v>34</v>
      </c>
      <c r="E393" t="s">
        <v>35</v>
      </c>
      <c r="F393" t="s">
        <v>126</v>
      </c>
      <c r="G393" t="s">
        <v>127</v>
      </c>
      <c r="H393" t="s">
        <v>103</v>
      </c>
      <c r="I393" t="s">
        <v>104</v>
      </c>
      <c r="J393">
        <v>3</v>
      </c>
      <c r="K393" t="s">
        <v>87</v>
      </c>
      <c r="L393">
        <v>37</v>
      </c>
      <c r="M393" t="s">
        <v>128</v>
      </c>
      <c r="N393" t="s">
        <v>129</v>
      </c>
      <c r="O393" t="s">
        <v>130</v>
      </c>
      <c r="P393">
        <v>6000</v>
      </c>
      <c r="Q393" t="s">
        <v>131</v>
      </c>
      <c r="S393">
        <v>6151</v>
      </c>
      <c r="T393" t="s">
        <v>135</v>
      </c>
      <c r="U393" s="8">
        <v>0</v>
      </c>
      <c r="V393" t="s">
        <v>46</v>
      </c>
      <c r="W393" s="18">
        <v>50000000</v>
      </c>
      <c r="X393" s="13" t="s">
        <v>817</v>
      </c>
    </row>
    <row r="394" spans="1:24" x14ac:dyDescent="0.25">
      <c r="A394" t="str">
        <f t="shared" si="6"/>
        <v>1.1-00-2407_24337023_2461510</v>
      </c>
      <c r="B394" t="s">
        <v>148</v>
      </c>
      <c r="C394" t="s">
        <v>149</v>
      </c>
      <c r="D394" t="s">
        <v>34</v>
      </c>
      <c r="E394" t="s">
        <v>35</v>
      </c>
      <c r="F394" t="s">
        <v>126</v>
      </c>
      <c r="G394" t="s">
        <v>127</v>
      </c>
      <c r="H394" t="s">
        <v>103</v>
      </c>
      <c r="I394" t="s">
        <v>104</v>
      </c>
      <c r="J394">
        <v>3</v>
      </c>
      <c r="K394" t="s">
        <v>87</v>
      </c>
      <c r="L394">
        <v>37</v>
      </c>
      <c r="M394" t="s">
        <v>128</v>
      </c>
      <c r="N394" t="s">
        <v>129</v>
      </c>
      <c r="O394" t="s">
        <v>130</v>
      </c>
      <c r="P394">
        <v>6000</v>
      </c>
      <c r="Q394" t="s">
        <v>131</v>
      </c>
      <c r="S394">
        <v>6151</v>
      </c>
      <c r="T394" t="s">
        <v>135</v>
      </c>
      <c r="U394" s="8">
        <v>0</v>
      </c>
      <c r="V394" t="s">
        <v>46</v>
      </c>
      <c r="W394" s="18">
        <v>30000000</v>
      </c>
      <c r="X394" s="13" t="s">
        <v>604</v>
      </c>
    </row>
    <row r="395" spans="1:24" x14ac:dyDescent="0.25">
      <c r="A395" t="str">
        <f t="shared" si="6"/>
        <v>2.5-01-2407_24337023_2461510</v>
      </c>
      <c r="B395" t="s">
        <v>477</v>
      </c>
      <c r="C395" t="s">
        <v>556</v>
      </c>
      <c r="D395" t="s">
        <v>34</v>
      </c>
      <c r="E395" t="s">
        <v>35</v>
      </c>
      <c r="F395" t="s">
        <v>126</v>
      </c>
      <c r="G395" t="s">
        <v>127</v>
      </c>
      <c r="H395" t="s">
        <v>103</v>
      </c>
      <c r="I395" t="s">
        <v>104</v>
      </c>
      <c r="J395">
        <v>3</v>
      </c>
      <c r="K395" t="s">
        <v>87</v>
      </c>
      <c r="L395">
        <v>37</v>
      </c>
      <c r="M395" t="s">
        <v>128</v>
      </c>
      <c r="N395" t="s">
        <v>129</v>
      </c>
      <c r="O395" t="s">
        <v>130</v>
      </c>
      <c r="P395">
        <v>6000</v>
      </c>
      <c r="Q395" t="s">
        <v>131</v>
      </c>
      <c r="S395">
        <v>6151</v>
      </c>
      <c r="T395" t="s">
        <v>135</v>
      </c>
      <c r="U395" s="8">
        <v>0</v>
      </c>
      <c r="V395" t="s">
        <v>46</v>
      </c>
      <c r="W395" s="18">
        <v>56800000</v>
      </c>
      <c r="X395" s="13" t="s">
        <v>819</v>
      </c>
    </row>
    <row r="396" spans="1:24" x14ac:dyDescent="0.25">
      <c r="A396" t="str">
        <f t="shared" si="6"/>
        <v>1.1-00-2407_24338023_2461510</v>
      </c>
      <c r="B396" t="s">
        <v>148</v>
      </c>
      <c r="C396" t="s">
        <v>149</v>
      </c>
      <c r="D396" t="s">
        <v>34</v>
      </c>
      <c r="E396" t="s">
        <v>35</v>
      </c>
      <c r="F396" t="s">
        <v>126</v>
      </c>
      <c r="G396" t="s">
        <v>127</v>
      </c>
      <c r="H396" t="s">
        <v>103</v>
      </c>
      <c r="I396" t="s">
        <v>104</v>
      </c>
      <c r="J396">
        <v>3</v>
      </c>
      <c r="K396" t="s">
        <v>87</v>
      </c>
      <c r="L396">
        <v>38</v>
      </c>
      <c r="M396" t="s">
        <v>404</v>
      </c>
      <c r="N396" t="s">
        <v>129</v>
      </c>
      <c r="O396" t="s">
        <v>130</v>
      </c>
      <c r="P396">
        <v>6000</v>
      </c>
      <c r="Q396" t="s">
        <v>131</v>
      </c>
      <c r="S396">
        <v>6151</v>
      </c>
      <c r="T396" t="s">
        <v>135</v>
      </c>
      <c r="U396" s="8">
        <v>0</v>
      </c>
      <c r="V396" t="s">
        <v>46</v>
      </c>
      <c r="W396" s="18">
        <v>30000000</v>
      </c>
      <c r="X396" s="13" t="s">
        <v>816</v>
      </c>
    </row>
    <row r="397" spans="1:24" x14ac:dyDescent="0.25">
      <c r="A397" t="str">
        <f t="shared" si="6"/>
        <v>1.1-00-2404_24618012_24632111</v>
      </c>
      <c r="B397" t="s">
        <v>148</v>
      </c>
      <c r="C397" t="s">
        <v>149</v>
      </c>
      <c r="D397" t="s">
        <v>34</v>
      </c>
      <c r="E397" t="s">
        <v>35</v>
      </c>
      <c r="F397" t="s">
        <v>36</v>
      </c>
      <c r="G397" t="s">
        <v>37</v>
      </c>
      <c r="H397" t="s">
        <v>38</v>
      </c>
      <c r="I397" t="s">
        <v>39</v>
      </c>
      <c r="J397">
        <v>6</v>
      </c>
      <c r="K397" t="s">
        <v>40</v>
      </c>
      <c r="L397">
        <v>18</v>
      </c>
      <c r="M397" t="s">
        <v>319</v>
      </c>
      <c r="N397" t="s">
        <v>320</v>
      </c>
      <c r="O397" t="s">
        <v>321</v>
      </c>
      <c r="P397">
        <v>6000</v>
      </c>
      <c r="Q397" t="s">
        <v>131</v>
      </c>
      <c r="S397">
        <v>6321</v>
      </c>
      <c r="T397" t="s">
        <v>334</v>
      </c>
      <c r="U397" s="8">
        <v>11</v>
      </c>
      <c r="V397" t="s">
        <v>335</v>
      </c>
      <c r="W397" s="18">
        <v>28000000</v>
      </c>
      <c r="X397" s="13" t="s">
        <v>604</v>
      </c>
    </row>
    <row r="398" spans="1:24" x14ac:dyDescent="0.25">
      <c r="A398" t="str">
        <f t="shared" si="6"/>
        <v>1.1-00-2404_24618012_24632112</v>
      </c>
      <c r="B398" t="s">
        <v>148</v>
      </c>
      <c r="C398" t="s">
        <v>149</v>
      </c>
      <c r="D398" t="s">
        <v>34</v>
      </c>
      <c r="E398" t="s">
        <v>35</v>
      </c>
      <c r="F398" t="s">
        <v>36</v>
      </c>
      <c r="G398" t="s">
        <v>37</v>
      </c>
      <c r="H398" t="s">
        <v>38</v>
      </c>
      <c r="I398" t="s">
        <v>39</v>
      </c>
      <c r="J398">
        <v>6</v>
      </c>
      <c r="K398" t="s">
        <v>40</v>
      </c>
      <c r="L398">
        <v>18</v>
      </c>
      <c r="M398" t="s">
        <v>319</v>
      </c>
      <c r="N398" t="s">
        <v>320</v>
      </c>
      <c r="O398" t="s">
        <v>321</v>
      </c>
      <c r="P398">
        <v>6000</v>
      </c>
      <c r="Q398" t="s">
        <v>131</v>
      </c>
      <c r="S398">
        <v>6321</v>
      </c>
      <c r="T398" t="s">
        <v>334</v>
      </c>
      <c r="U398" s="8">
        <v>12</v>
      </c>
      <c r="V398" t="s">
        <v>336</v>
      </c>
      <c r="W398" s="18">
        <v>80000000</v>
      </c>
      <c r="X398" s="13" t="s">
        <v>604</v>
      </c>
    </row>
    <row r="399" spans="1:24" x14ac:dyDescent="0.25">
      <c r="A399" t="str">
        <f t="shared" si="6"/>
        <v>1.5-01-2404_24619013_2491110</v>
      </c>
      <c r="B399" t="s">
        <v>71</v>
      </c>
      <c r="C399" t="s">
        <v>72</v>
      </c>
      <c r="D399" t="s">
        <v>34</v>
      </c>
      <c r="E399" t="s">
        <v>35</v>
      </c>
      <c r="F399" t="s">
        <v>36</v>
      </c>
      <c r="G399" t="s">
        <v>37</v>
      </c>
      <c r="H399" t="s">
        <v>38</v>
      </c>
      <c r="I399" t="s">
        <v>39</v>
      </c>
      <c r="J399">
        <v>6</v>
      </c>
      <c r="K399" t="s">
        <v>40</v>
      </c>
      <c r="L399">
        <v>19</v>
      </c>
      <c r="M399" t="s">
        <v>41</v>
      </c>
      <c r="N399" t="s">
        <v>42</v>
      </c>
      <c r="O399" t="s">
        <v>43</v>
      </c>
      <c r="P399">
        <v>9000</v>
      </c>
      <c r="Q399" t="s">
        <v>73</v>
      </c>
      <c r="S399">
        <v>9111</v>
      </c>
      <c r="T399" t="s">
        <v>74</v>
      </c>
      <c r="U399" s="8">
        <v>0</v>
      </c>
      <c r="V399" t="s">
        <v>46</v>
      </c>
      <c r="W399" s="18">
        <v>43522784.549999997</v>
      </c>
      <c r="X399" s="13" t="s">
        <v>604</v>
      </c>
    </row>
    <row r="400" spans="1:24" x14ac:dyDescent="0.25">
      <c r="A400" t="str">
        <f t="shared" si="6"/>
        <v>1.5-01-2404_24619013_2492110</v>
      </c>
      <c r="B400" t="s">
        <v>71</v>
      </c>
      <c r="C400" t="s">
        <v>72</v>
      </c>
      <c r="D400" t="s">
        <v>34</v>
      </c>
      <c r="E400" t="s">
        <v>35</v>
      </c>
      <c r="F400" t="s">
        <v>36</v>
      </c>
      <c r="G400" t="s">
        <v>37</v>
      </c>
      <c r="H400" t="s">
        <v>38</v>
      </c>
      <c r="I400" t="s">
        <v>39</v>
      </c>
      <c r="J400">
        <v>6</v>
      </c>
      <c r="K400" t="s">
        <v>40</v>
      </c>
      <c r="L400">
        <v>19</v>
      </c>
      <c r="M400" t="s">
        <v>41</v>
      </c>
      <c r="N400" t="s">
        <v>42</v>
      </c>
      <c r="O400" t="s">
        <v>43</v>
      </c>
      <c r="P400">
        <v>9000</v>
      </c>
      <c r="Q400" t="s">
        <v>73</v>
      </c>
      <c r="S400">
        <v>9211</v>
      </c>
      <c r="T400" t="s">
        <v>75</v>
      </c>
      <c r="U400" s="8">
        <v>0</v>
      </c>
      <c r="V400" t="s">
        <v>46</v>
      </c>
      <c r="W400" s="18">
        <v>26300000</v>
      </c>
      <c r="X400" s="13" t="s">
        <v>604</v>
      </c>
    </row>
    <row r="401" spans="23:23" x14ac:dyDescent="0.25">
      <c r="W401" s="25">
        <f>SUM(W2:W400)</f>
        <v>4184159305.0695987</v>
      </c>
    </row>
  </sheetData>
  <autoFilter ref="A1:Y401" xr:uid="{00000000-0009-0000-0000-000002000000}"/>
  <pageMargins left="0.7" right="0.7" top="0.75" bottom="0.75" header="0.3" footer="0.3"/>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D18"/>
  <sheetViews>
    <sheetView workbookViewId="0">
      <selection activeCell="B17" sqref="B17"/>
    </sheetView>
  </sheetViews>
  <sheetFormatPr baseColWidth="10" defaultRowHeight="15" x14ac:dyDescent="0.25"/>
  <cols>
    <col min="1" max="1" width="16.7109375" customWidth="1"/>
    <col min="2" max="2" width="178.7109375" bestFit="1" customWidth="1"/>
  </cols>
  <sheetData>
    <row r="1" spans="1:4" s="2" customFormat="1" x14ac:dyDescent="0.25">
      <c r="A1" s="2" t="s">
        <v>0</v>
      </c>
      <c r="B1" s="2" t="s">
        <v>1</v>
      </c>
      <c r="C1" s="2" t="s">
        <v>554</v>
      </c>
      <c r="D1" s="2" t="s">
        <v>555</v>
      </c>
    </row>
    <row r="2" spans="1:4" x14ac:dyDescent="0.25">
      <c r="A2" t="s">
        <v>148</v>
      </c>
      <c r="B2" t="s">
        <v>149</v>
      </c>
      <c r="C2" t="s">
        <v>148</v>
      </c>
      <c r="D2" t="s">
        <v>149</v>
      </c>
    </row>
    <row r="3" spans="1:4" x14ac:dyDescent="0.25">
      <c r="A3" t="s">
        <v>479</v>
      </c>
      <c r="B3" t="s">
        <v>480</v>
      </c>
    </row>
    <row r="4" spans="1:4" x14ac:dyDescent="0.25">
      <c r="A4" t="s">
        <v>475</v>
      </c>
      <c r="B4" t="s">
        <v>476</v>
      </c>
      <c r="C4" t="s">
        <v>475</v>
      </c>
      <c r="D4" t="s">
        <v>476</v>
      </c>
    </row>
    <row r="5" spans="1:4" x14ac:dyDescent="0.25">
      <c r="A5" t="s">
        <v>71</v>
      </c>
      <c r="B5" t="s">
        <v>72</v>
      </c>
      <c r="C5" t="s">
        <v>71</v>
      </c>
      <c r="D5" t="s">
        <v>72</v>
      </c>
    </row>
    <row r="6" spans="1:4" x14ac:dyDescent="0.25">
      <c r="A6" t="s">
        <v>47</v>
      </c>
      <c r="B6" t="s">
        <v>48</v>
      </c>
      <c r="C6" t="s">
        <v>47</v>
      </c>
      <c r="D6" t="s">
        <v>48</v>
      </c>
    </row>
    <row r="7" spans="1:4" x14ac:dyDescent="0.25">
      <c r="A7" t="s">
        <v>469</v>
      </c>
      <c r="B7" t="s">
        <v>470</v>
      </c>
    </row>
    <row r="8" spans="1:4" x14ac:dyDescent="0.25">
      <c r="A8" t="s">
        <v>477</v>
      </c>
      <c r="B8" t="s">
        <v>478</v>
      </c>
      <c r="C8" t="s">
        <v>477</v>
      </c>
      <c r="D8" t="s">
        <v>556</v>
      </c>
    </row>
    <row r="9" spans="1:4" x14ac:dyDescent="0.25">
      <c r="A9" t="s">
        <v>146</v>
      </c>
      <c r="B9" t="s">
        <v>147</v>
      </c>
    </row>
    <row r="10" spans="1:4" x14ac:dyDescent="0.25">
      <c r="A10" t="s">
        <v>81</v>
      </c>
      <c r="B10" t="s">
        <v>82</v>
      </c>
      <c r="C10" t="s">
        <v>81</v>
      </c>
      <c r="D10" t="s">
        <v>82</v>
      </c>
    </row>
    <row r="11" spans="1:4" x14ac:dyDescent="0.25">
      <c r="A11" t="s">
        <v>473</v>
      </c>
      <c r="B11" t="s">
        <v>474</v>
      </c>
    </row>
    <row r="12" spans="1:4" x14ac:dyDescent="0.25">
      <c r="A12" t="s">
        <v>78</v>
      </c>
      <c r="B12" t="s">
        <v>79</v>
      </c>
    </row>
    <row r="13" spans="1:4" x14ac:dyDescent="0.25">
      <c r="A13" t="s">
        <v>32</v>
      </c>
      <c r="B13" t="s">
        <v>33</v>
      </c>
    </row>
    <row r="14" spans="1:4" x14ac:dyDescent="0.25">
      <c r="A14" t="s">
        <v>142</v>
      </c>
      <c r="B14" t="s">
        <v>143</v>
      </c>
    </row>
    <row r="15" spans="1:4" x14ac:dyDescent="0.25">
      <c r="A15" t="s">
        <v>471</v>
      </c>
      <c r="B15" t="s">
        <v>472</v>
      </c>
    </row>
    <row r="16" spans="1:4" x14ac:dyDescent="0.25">
      <c r="A16" t="s">
        <v>144</v>
      </c>
      <c r="B16" t="s">
        <v>145</v>
      </c>
    </row>
    <row r="17" spans="1:2" x14ac:dyDescent="0.25">
      <c r="A17" t="s">
        <v>467</v>
      </c>
      <c r="B17" t="s">
        <v>468</v>
      </c>
    </row>
    <row r="18" spans="1:2" x14ac:dyDescent="0.25">
      <c r="A18" t="s">
        <v>485</v>
      </c>
    </row>
  </sheetData>
  <pageMargins left="0.7" right="0.7" top="0.75" bottom="0.75" header="0.3" footer="0.3"/>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E76"/>
  <sheetViews>
    <sheetView workbookViewId="0">
      <selection activeCell="B79" sqref="B79"/>
    </sheetView>
  </sheetViews>
  <sheetFormatPr baseColWidth="10" defaultRowHeight="15" x14ac:dyDescent="0.25"/>
  <cols>
    <col min="1" max="1" width="17.7109375" bestFit="1" customWidth="1"/>
    <col min="2" max="2" width="87" bestFit="1" customWidth="1"/>
  </cols>
  <sheetData>
    <row r="1" spans="1:5" x14ac:dyDescent="0.25">
      <c r="A1" s="2" t="s">
        <v>10</v>
      </c>
      <c r="B1" s="2" t="s">
        <v>11</v>
      </c>
    </row>
    <row r="2" spans="1:5" x14ac:dyDescent="0.25">
      <c r="A2">
        <v>1</v>
      </c>
      <c r="B2" t="s">
        <v>353</v>
      </c>
      <c r="D2" t="s">
        <v>486</v>
      </c>
      <c r="E2" t="s">
        <v>353</v>
      </c>
    </row>
    <row r="3" spans="1:5" x14ac:dyDescent="0.25">
      <c r="A3">
        <v>2</v>
      </c>
      <c r="B3" t="s">
        <v>362</v>
      </c>
      <c r="D3" t="s">
        <v>487</v>
      </c>
      <c r="E3" t="s">
        <v>362</v>
      </c>
    </row>
    <row r="4" spans="1:5" x14ac:dyDescent="0.25">
      <c r="A4">
        <v>3</v>
      </c>
      <c r="B4" t="s">
        <v>369</v>
      </c>
      <c r="D4" t="s">
        <v>488</v>
      </c>
      <c r="E4" t="s">
        <v>369</v>
      </c>
    </row>
    <row r="5" spans="1:5" x14ac:dyDescent="0.25">
      <c r="A5">
        <v>4</v>
      </c>
      <c r="B5" t="s">
        <v>373</v>
      </c>
      <c r="D5" t="s">
        <v>489</v>
      </c>
      <c r="E5" t="s">
        <v>373</v>
      </c>
    </row>
    <row r="6" spans="1:5" x14ac:dyDescent="0.25">
      <c r="A6">
        <v>5</v>
      </c>
      <c r="B6" t="s">
        <v>365</v>
      </c>
      <c r="D6" t="s">
        <v>490</v>
      </c>
      <c r="E6" t="s">
        <v>365</v>
      </c>
    </row>
    <row r="7" spans="1:5" x14ac:dyDescent="0.25">
      <c r="A7">
        <v>6</v>
      </c>
      <c r="B7" t="s">
        <v>407</v>
      </c>
      <c r="D7" t="s">
        <v>491</v>
      </c>
      <c r="E7" t="s">
        <v>407</v>
      </c>
    </row>
    <row r="8" spans="1:5" s="5" customFormat="1" x14ac:dyDescent="0.25">
      <c r="A8" s="5">
        <v>7</v>
      </c>
      <c r="B8" s="5" t="s">
        <v>401</v>
      </c>
      <c r="D8" s="5" t="s">
        <v>492</v>
      </c>
      <c r="E8" s="5" t="s">
        <v>493</v>
      </c>
    </row>
    <row r="9" spans="1:5" x14ac:dyDescent="0.25">
      <c r="A9">
        <v>8</v>
      </c>
      <c r="B9" t="s">
        <v>314</v>
      </c>
      <c r="D9" t="s">
        <v>494</v>
      </c>
      <c r="E9" t="s">
        <v>314</v>
      </c>
    </row>
    <row r="10" spans="1:5" x14ac:dyDescent="0.25">
      <c r="A10">
        <v>9</v>
      </c>
      <c r="B10" t="s">
        <v>412</v>
      </c>
      <c r="D10" t="s">
        <v>495</v>
      </c>
      <c r="E10" t="s">
        <v>412</v>
      </c>
    </row>
    <row r="11" spans="1:5" x14ac:dyDescent="0.25">
      <c r="A11">
        <v>10</v>
      </c>
      <c r="B11" t="s">
        <v>191</v>
      </c>
      <c r="D11" t="s">
        <v>496</v>
      </c>
      <c r="E11" t="s">
        <v>191</v>
      </c>
    </row>
    <row r="12" spans="1:5" x14ac:dyDescent="0.25">
      <c r="A12">
        <v>11</v>
      </c>
      <c r="B12" t="s">
        <v>224</v>
      </c>
      <c r="D12" t="s">
        <v>497</v>
      </c>
      <c r="E12" t="s">
        <v>224</v>
      </c>
    </row>
    <row r="13" spans="1:5" x14ac:dyDescent="0.25">
      <c r="A13">
        <v>12</v>
      </c>
      <c r="B13" t="s">
        <v>232</v>
      </c>
      <c r="D13" t="s">
        <v>498</v>
      </c>
      <c r="E13" t="s">
        <v>232</v>
      </c>
    </row>
    <row r="14" spans="1:5" x14ac:dyDescent="0.25">
      <c r="A14">
        <v>13</v>
      </c>
      <c r="B14" t="s">
        <v>88</v>
      </c>
      <c r="D14" t="s">
        <v>499</v>
      </c>
      <c r="E14" t="s">
        <v>88</v>
      </c>
    </row>
    <row r="15" spans="1:5" s="5" customFormat="1" x14ac:dyDescent="0.25">
      <c r="A15" s="5">
        <v>14</v>
      </c>
      <c r="B15" s="5" t="s">
        <v>345</v>
      </c>
      <c r="D15" s="5" t="s">
        <v>500</v>
      </c>
      <c r="E15" s="5" t="s">
        <v>501</v>
      </c>
    </row>
    <row r="16" spans="1:5" s="5" customFormat="1" x14ac:dyDescent="0.25">
      <c r="A16" s="5">
        <v>15</v>
      </c>
      <c r="B16" s="5" t="s">
        <v>349</v>
      </c>
      <c r="D16" s="5" t="s">
        <v>502</v>
      </c>
      <c r="E16" s="5" t="s">
        <v>503</v>
      </c>
    </row>
    <row r="17" spans="1:5" x14ac:dyDescent="0.25">
      <c r="A17">
        <v>16</v>
      </c>
      <c r="B17" t="s">
        <v>198</v>
      </c>
      <c r="D17" t="s">
        <v>504</v>
      </c>
      <c r="E17" t="s">
        <v>198</v>
      </c>
    </row>
    <row r="18" spans="1:5" x14ac:dyDescent="0.25">
      <c r="A18">
        <v>17</v>
      </c>
      <c r="B18" t="s">
        <v>311</v>
      </c>
      <c r="D18" t="s">
        <v>505</v>
      </c>
      <c r="E18" t="s">
        <v>311</v>
      </c>
    </row>
    <row r="19" spans="1:5" x14ac:dyDescent="0.25">
      <c r="A19">
        <v>18</v>
      </c>
      <c r="B19" t="s">
        <v>319</v>
      </c>
      <c r="D19" t="s">
        <v>506</v>
      </c>
      <c r="E19" t="s">
        <v>319</v>
      </c>
    </row>
    <row r="20" spans="1:5" x14ac:dyDescent="0.25">
      <c r="A20">
        <v>19</v>
      </c>
      <c r="B20" t="s">
        <v>41</v>
      </c>
      <c r="D20" t="s">
        <v>507</v>
      </c>
      <c r="E20" t="s">
        <v>41</v>
      </c>
    </row>
    <row r="21" spans="1:5" x14ac:dyDescent="0.25">
      <c r="A21">
        <v>20</v>
      </c>
      <c r="B21" t="s">
        <v>340</v>
      </c>
      <c r="D21" t="s">
        <v>508</v>
      </c>
      <c r="E21" t="s">
        <v>340</v>
      </c>
    </row>
    <row r="22" spans="1:5" x14ac:dyDescent="0.25">
      <c r="A22">
        <v>21</v>
      </c>
      <c r="B22" t="s">
        <v>55</v>
      </c>
      <c r="D22" t="s">
        <v>509</v>
      </c>
      <c r="E22" t="s">
        <v>55</v>
      </c>
    </row>
    <row r="23" spans="1:5" x14ac:dyDescent="0.25">
      <c r="A23">
        <v>22</v>
      </c>
      <c r="B23" t="s">
        <v>124</v>
      </c>
      <c r="D23" t="s">
        <v>510</v>
      </c>
      <c r="E23" t="s">
        <v>124</v>
      </c>
    </row>
    <row r="24" spans="1:5" x14ac:dyDescent="0.25">
      <c r="A24">
        <v>23</v>
      </c>
      <c r="B24" t="s">
        <v>235</v>
      </c>
      <c r="D24" t="s">
        <v>511</v>
      </c>
      <c r="E24" t="s">
        <v>235</v>
      </c>
    </row>
    <row r="25" spans="1:5" x14ac:dyDescent="0.25">
      <c r="A25">
        <v>24</v>
      </c>
      <c r="B25" t="s">
        <v>58</v>
      </c>
      <c r="D25" t="s">
        <v>512</v>
      </c>
      <c r="E25" t="s">
        <v>58</v>
      </c>
    </row>
    <row r="26" spans="1:5" x14ac:dyDescent="0.25">
      <c r="A26">
        <v>25</v>
      </c>
      <c r="B26" t="s">
        <v>423</v>
      </c>
      <c r="D26" t="s">
        <v>513</v>
      </c>
      <c r="E26" t="s">
        <v>423</v>
      </c>
    </row>
    <row r="27" spans="1:5" x14ac:dyDescent="0.25">
      <c r="A27">
        <v>26</v>
      </c>
      <c r="B27" t="s">
        <v>277</v>
      </c>
      <c r="D27" t="s">
        <v>514</v>
      </c>
      <c r="E27" t="s">
        <v>277</v>
      </c>
    </row>
    <row r="28" spans="1:5" x14ac:dyDescent="0.25">
      <c r="A28">
        <v>27</v>
      </c>
      <c r="B28" t="s">
        <v>282</v>
      </c>
      <c r="D28" t="s">
        <v>515</v>
      </c>
      <c r="E28" t="s">
        <v>282</v>
      </c>
    </row>
    <row r="29" spans="1:5" x14ac:dyDescent="0.25">
      <c r="A29">
        <v>28</v>
      </c>
      <c r="B29" t="s">
        <v>426</v>
      </c>
      <c r="D29" t="s">
        <v>516</v>
      </c>
      <c r="E29" t="s">
        <v>426</v>
      </c>
    </row>
    <row r="30" spans="1:5" x14ac:dyDescent="0.25">
      <c r="A30">
        <v>29</v>
      </c>
      <c r="B30" t="s">
        <v>430</v>
      </c>
      <c r="D30" t="s">
        <v>517</v>
      </c>
      <c r="E30" t="s">
        <v>430</v>
      </c>
    </row>
    <row r="31" spans="1:5" x14ac:dyDescent="0.25">
      <c r="A31">
        <v>30</v>
      </c>
      <c r="B31" t="s">
        <v>283</v>
      </c>
      <c r="D31" t="s">
        <v>518</v>
      </c>
      <c r="E31" t="s">
        <v>283</v>
      </c>
    </row>
    <row r="32" spans="1:5" x14ac:dyDescent="0.25">
      <c r="A32">
        <v>31</v>
      </c>
      <c r="B32" t="s">
        <v>287</v>
      </c>
      <c r="D32" t="s">
        <v>519</v>
      </c>
      <c r="E32" t="s">
        <v>287</v>
      </c>
    </row>
    <row r="33" spans="1:5" x14ac:dyDescent="0.25">
      <c r="A33">
        <v>32</v>
      </c>
      <c r="B33" t="s">
        <v>288</v>
      </c>
      <c r="D33" t="s">
        <v>520</v>
      </c>
      <c r="E33" t="s">
        <v>288</v>
      </c>
    </row>
    <row r="34" spans="1:5" x14ac:dyDescent="0.25">
      <c r="A34">
        <v>33</v>
      </c>
      <c r="B34" t="s">
        <v>394</v>
      </c>
      <c r="D34" t="s">
        <v>521</v>
      </c>
      <c r="E34" t="s">
        <v>394</v>
      </c>
    </row>
    <row r="35" spans="1:5" x14ac:dyDescent="0.25">
      <c r="A35">
        <v>34</v>
      </c>
      <c r="B35" t="s">
        <v>138</v>
      </c>
      <c r="D35" t="s">
        <v>522</v>
      </c>
      <c r="E35" t="s">
        <v>138</v>
      </c>
    </row>
    <row r="36" spans="1:5" x14ac:dyDescent="0.25">
      <c r="A36">
        <v>35</v>
      </c>
      <c r="B36" t="s">
        <v>105</v>
      </c>
      <c r="D36" t="s">
        <v>523</v>
      </c>
      <c r="E36" t="s">
        <v>105</v>
      </c>
    </row>
    <row r="37" spans="1:5" x14ac:dyDescent="0.25">
      <c r="A37">
        <v>36</v>
      </c>
      <c r="B37" t="s">
        <v>207</v>
      </c>
      <c r="D37" t="s">
        <v>524</v>
      </c>
      <c r="E37" t="s">
        <v>207</v>
      </c>
    </row>
    <row r="38" spans="1:5" x14ac:dyDescent="0.25">
      <c r="A38">
        <v>37</v>
      </c>
      <c r="B38" t="s">
        <v>128</v>
      </c>
      <c r="D38" t="s">
        <v>525</v>
      </c>
      <c r="E38" t="s">
        <v>128</v>
      </c>
    </row>
    <row r="39" spans="1:5" x14ac:dyDescent="0.25">
      <c r="A39">
        <v>38</v>
      </c>
      <c r="B39" t="s">
        <v>404</v>
      </c>
      <c r="D39" t="s">
        <v>526</v>
      </c>
      <c r="E39" t="s">
        <v>404</v>
      </c>
    </row>
    <row r="40" spans="1:5" x14ac:dyDescent="0.25">
      <c r="A40">
        <v>39</v>
      </c>
      <c r="B40" t="s">
        <v>256</v>
      </c>
      <c r="D40" t="s">
        <v>527</v>
      </c>
      <c r="E40" t="s">
        <v>256</v>
      </c>
    </row>
    <row r="41" spans="1:5" x14ac:dyDescent="0.25">
      <c r="A41">
        <v>40</v>
      </c>
      <c r="B41" t="s">
        <v>116</v>
      </c>
      <c r="D41" t="s">
        <v>528</v>
      </c>
      <c r="E41" t="s">
        <v>116</v>
      </c>
    </row>
    <row r="42" spans="1:5" x14ac:dyDescent="0.25">
      <c r="A42">
        <v>41</v>
      </c>
      <c r="B42" t="s">
        <v>120</v>
      </c>
      <c r="D42" t="s">
        <v>529</v>
      </c>
      <c r="E42" t="s">
        <v>120</v>
      </c>
    </row>
    <row r="43" spans="1:5" x14ac:dyDescent="0.25">
      <c r="A43">
        <v>42</v>
      </c>
      <c r="B43" t="s">
        <v>162</v>
      </c>
      <c r="D43" t="s">
        <v>530</v>
      </c>
      <c r="E43" t="s">
        <v>162</v>
      </c>
    </row>
    <row r="44" spans="1:5" x14ac:dyDescent="0.25">
      <c r="A44">
        <v>43</v>
      </c>
      <c r="B44" t="s">
        <v>398</v>
      </c>
      <c r="D44" t="s">
        <v>531</v>
      </c>
      <c r="E44" t="s">
        <v>398</v>
      </c>
    </row>
    <row r="45" spans="1:5" x14ac:dyDescent="0.25">
      <c r="A45">
        <v>44</v>
      </c>
      <c r="B45" t="s">
        <v>186</v>
      </c>
      <c r="D45" t="s">
        <v>532</v>
      </c>
      <c r="E45" t="s">
        <v>186</v>
      </c>
    </row>
    <row r="46" spans="1:5" x14ac:dyDescent="0.25">
      <c r="A46">
        <v>45</v>
      </c>
      <c r="B46" t="s">
        <v>157</v>
      </c>
      <c r="D46" t="s">
        <v>533</v>
      </c>
      <c r="E46" t="s">
        <v>157</v>
      </c>
    </row>
    <row r="47" spans="1:5" x14ac:dyDescent="0.25">
      <c r="A47">
        <v>46</v>
      </c>
      <c r="B47" t="s">
        <v>161</v>
      </c>
      <c r="D47" t="s">
        <v>534</v>
      </c>
      <c r="E47" t="s">
        <v>161</v>
      </c>
    </row>
    <row r="48" spans="1:5" x14ac:dyDescent="0.25">
      <c r="A48">
        <v>47</v>
      </c>
      <c r="B48" t="s">
        <v>437</v>
      </c>
      <c r="D48" t="s">
        <v>535</v>
      </c>
      <c r="E48" t="s">
        <v>437</v>
      </c>
    </row>
    <row r="49" spans="1:5" x14ac:dyDescent="0.25">
      <c r="A49">
        <v>48</v>
      </c>
      <c r="B49" t="s">
        <v>292</v>
      </c>
      <c r="D49" t="s">
        <v>536</v>
      </c>
      <c r="E49" t="s">
        <v>292</v>
      </c>
    </row>
    <row r="50" spans="1:5" x14ac:dyDescent="0.25">
      <c r="A50">
        <v>49</v>
      </c>
      <c r="B50" t="s">
        <v>236</v>
      </c>
      <c r="D50" t="s">
        <v>537</v>
      </c>
      <c r="E50" t="s">
        <v>236</v>
      </c>
    </row>
    <row r="51" spans="1:5" x14ac:dyDescent="0.25">
      <c r="A51">
        <v>50</v>
      </c>
      <c r="B51" t="s">
        <v>96</v>
      </c>
      <c r="D51" t="s">
        <v>538</v>
      </c>
      <c r="E51" t="s">
        <v>96</v>
      </c>
    </row>
    <row r="52" spans="1:5" x14ac:dyDescent="0.25">
      <c r="A52">
        <v>51</v>
      </c>
      <c r="B52" t="s">
        <v>458</v>
      </c>
      <c r="D52" t="s">
        <v>539</v>
      </c>
      <c r="E52" t="s">
        <v>458</v>
      </c>
    </row>
    <row r="53" spans="1:5" x14ac:dyDescent="0.25">
      <c r="A53">
        <v>52</v>
      </c>
      <c r="B53" t="s">
        <v>446</v>
      </c>
      <c r="D53" t="s">
        <v>540</v>
      </c>
      <c r="E53" t="s">
        <v>446</v>
      </c>
    </row>
    <row r="54" spans="1:5" x14ac:dyDescent="0.25">
      <c r="A54">
        <v>53</v>
      </c>
      <c r="B54" t="s">
        <v>451</v>
      </c>
      <c r="D54" t="s">
        <v>541</v>
      </c>
      <c r="E54" t="s">
        <v>451</v>
      </c>
    </row>
    <row r="55" spans="1:5" x14ac:dyDescent="0.25">
      <c r="A55">
        <v>54</v>
      </c>
      <c r="B55" t="s">
        <v>270</v>
      </c>
      <c r="D55" t="s">
        <v>542</v>
      </c>
      <c r="E55" t="s">
        <v>270</v>
      </c>
    </row>
    <row r="56" spans="1:5" x14ac:dyDescent="0.25">
      <c r="A56">
        <v>55</v>
      </c>
      <c r="B56" t="s">
        <v>465</v>
      </c>
      <c r="D56" t="s">
        <v>543</v>
      </c>
      <c r="E56" t="s">
        <v>465</v>
      </c>
    </row>
    <row r="57" spans="1:5" x14ac:dyDescent="0.25">
      <c r="A57">
        <v>56</v>
      </c>
      <c r="B57" t="s">
        <v>418</v>
      </c>
      <c r="D57" t="s">
        <v>544</v>
      </c>
      <c r="E57" t="s">
        <v>418</v>
      </c>
    </row>
    <row r="58" spans="1:5" x14ac:dyDescent="0.25">
      <c r="A58">
        <v>57</v>
      </c>
      <c r="B58" t="s">
        <v>205</v>
      </c>
      <c r="D58" t="s">
        <v>545</v>
      </c>
      <c r="E58" t="s">
        <v>205</v>
      </c>
    </row>
    <row r="59" spans="1:5" x14ac:dyDescent="0.25">
      <c r="A59" t="s">
        <v>485</v>
      </c>
      <c r="D59" t="s">
        <v>546</v>
      </c>
      <c r="E59" t="s">
        <v>503</v>
      </c>
    </row>
    <row r="60" spans="1:5" s="6" customFormat="1" x14ac:dyDescent="0.25">
      <c r="E60" s="6" t="s">
        <v>224</v>
      </c>
    </row>
    <row r="61" spans="1:5" s="6" customFormat="1" x14ac:dyDescent="0.25">
      <c r="E61" s="6" t="s">
        <v>353</v>
      </c>
    </row>
    <row r="62" spans="1:5" s="6" customFormat="1" x14ac:dyDescent="0.25">
      <c r="E62" s="6" t="s">
        <v>362</v>
      </c>
    </row>
    <row r="63" spans="1:5" s="6" customFormat="1" x14ac:dyDescent="0.25">
      <c r="E63" s="6" t="s">
        <v>55</v>
      </c>
    </row>
    <row r="64" spans="1:5" s="6" customFormat="1" x14ac:dyDescent="0.25">
      <c r="E64" s="6" t="s">
        <v>493</v>
      </c>
    </row>
    <row r="65" spans="5:5" s="6" customFormat="1" x14ac:dyDescent="0.25">
      <c r="E65" s="6" t="s">
        <v>418</v>
      </c>
    </row>
    <row r="66" spans="5:5" s="6" customFormat="1" x14ac:dyDescent="0.25">
      <c r="E66" s="6" t="s">
        <v>319</v>
      </c>
    </row>
    <row r="67" spans="5:5" s="6" customFormat="1" x14ac:dyDescent="0.25">
      <c r="E67" s="6" t="s">
        <v>501</v>
      </c>
    </row>
    <row r="68" spans="5:5" s="6" customFormat="1" x14ac:dyDescent="0.25">
      <c r="E68" s="6" t="s">
        <v>120</v>
      </c>
    </row>
    <row r="69" spans="5:5" s="6" customFormat="1" x14ac:dyDescent="0.25">
      <c r="E69" s="6" t="s">
        <v>236</v>
      </c>
    </row>
    <row r="70" spans="5:5" s="6" customFormat="1" x14ac:dyDescent="0.25">
      <c r="E70" s="6" t="s">
        <v>547</v>
      </c>
    </row>
    <row r="71" spans="5:5" s="6" customFormat="1" x14ac:dyDescent="0.25">
      <c r="E71" s="6" t="s">
        <v>407</v>
      </c>
    </row>
    <row r="72" spans="5:5" s="6" customFormat="1" x14ac:dyDescent="0.25">
      <c r="E72" s="6" t="s">
        <v>198</v>
      </c>
    </row>
    <row r="73" spans="5:5" s="6" customFormat="1" x14ac:dyDescent="0.25">
      <c r="E73" s="6" t="s">
        <v>41</v>
      </c>
    </row>
    <row r="74" spans="5:5" s="6" customFormat="1" x14ac:dyDescent="0.25">
      <c r="E74" s="6" t="s">
        <v>138</v>
      </c>
    </row>
    <row r="75" spans="5:5" s="6" customFormat="1" x14ac:dyDescent="0.25">
      <c r="E75" s="6" t="s">
        <v>256</v>
      </c>
    </row>
    <row r="76" spans="5:5" s="6" customFormat="1" x14ac:dyDescent="0.25">
      <c r="E76" s="6" t="s">
        <v>96</v>
      </c>
    </row>
  </sheetData>
  <autoFilter ref="A1:B1" xr:uid="{00000000-0009-0000-0000-000004000000}"/>
  <pageMargins left="0.7" right="0.7" top="0.75" bottom="0.75" header="0.3" footer="0.3"/>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H59"/>
  <sheetViews>
    <sheetView workbookViewId="0">
      <selection activeCell="L19" sqref="L19"/>
    </sheetView>
  </sheetViews>
  <sheetFormatPr baseColWidth="10" defaultRowHeight="15" x14ac:dyDescent="0.25"/>
  <cols>
    <col min="1" max="1" width="17.5703125" bestFit="1" customWidth="1"/>
    <col min="2" max="2" width="18.42578125" bestFit="1" customWidth="1"/>
    <col min="4" max="4" width="13.28515625" bestFit="1" customWidth="1"/>
    <col min="5" max="5" width="20.5703125" bestFit="1" customWidth="1"/>
    <col min="10" max="10" width="11.5703125" customWidth="1"/>
  </cols>
  <sheetData>
    <row r="1" spans="1:8" s="2" customFormat="1" x14ac:dyDescent="0.25">
      <c r="A1" s="2" t="s">
        <v>10</v>
      </c>
      <c r="B1" s="2" t="s">
        <v>8</v>
      </c>
      <c r="D1" s="2" t="s">
        <v>548</v>
      </c>
      <c r="E1" s="2" t="s">
        <v>550</v>
      </c>
      <c r="G1" s="2" t="s">
        <v>11</v>
      </c>
      <c r="H1" s="2" t="s">
        <v>549</v>
      </c>
    </row>
    <row r="2" spans="1:8" x14ac:dyDescent="0.25">
      <c r="A2">
        <v>1</v>
      </c>
      <c r="B2">
        <v>1</v>
      </c>
      <c r="D2">
        <v>1</v>
      </c>
      <c r="E2">
        <v>1</v>
      </c>
      <c r="G2">
        <f>A2-D2</f>
        <v>0</v>
      </c>
      <c r="H2">
        <f>B2-E2</f>
        <v>0</v>
      </c>
    </row>
    <row r="3" spans="1:8" x14ac:dyDescent="0.25">
      <c r="A3">
        <v>2</v>
      </c>
      <c r="B3">
        <v>5</v>
      </c>
      <c r="D3">
        <v>2</v>
      </c>
      <c r="E3">
        <v>5</v>
      </c>
      <c r="G3">
        <f t="shared" ref="G3:G58" si="0">A3-D3</f>
        <v>0</v>
      </c>
      <c r="H3">
        <f t="shared" ref="H3:H58" si="1">B3-E3</f>
        <v>0</v>
      </c>
    </row>
    <row r="4" spans="1:8" x14ac:dyDescent="0.25">
      <c r="A4">
        <v>3</v>
      </c>
      <c r="B4">
        <v>6</v>
      </c>
      <c r="D4">
        <v>3</v>
      </c>
      <c r="E4">
        <v>6</v>
      </c>
      <c r="G4">
        <f t="shared" si="0"/>
        <v>0</v>
      </c>
      <c r="H4">
        <f t="shared" si="1"/>
        <v>0</v>
      </c>
    </row>
    <row r="5" spans="1:8" x14ac:dyDescent="0.25">
      <c r="A5">
        <v>4</v>
      </c>
      <c r="B5">
        <v>6</v>
      </c>
      <c r="D5">
        <v>4</v>
      </c>
      <c r="E5">
        <v>6</v>
      </c>
      <c r="G5">
        <f t="shared" si="0"/>
        <v>0</v>
      </c>
      <c r="H5">
        <f t="shared" si="1"/>
        <v>0</v>
      </c>
    </row>
    <row r="6" spans="1:8" x14ac:dyDescent="0.25">
      <c r="A6">
        <v>5</v>
      </c>
      <c r="B6">
        <v>5</v>
      </c>
      <c r="D6">
        <v>5</v>
      </c>
      <c r="E6">
        <v>5</v>
      </c>
      <c r="G6">
        <f t="shared" si="0"/>
        <v>0</v>
      </c>
      <c r="H6">
        <f t="shared" si="1"/>
        <v>0</v>
      </c>
    </row>
    <row r="7" spans="1:8" x14ac:dyDescent="0.25">
      <c r="A7">
        <v>6</v>
      </c>
      <c r="B7">
        <v>6</v>
      </c>
      <c r="D7">
        <v>6</v>
      </c>
      <c r="E7">
        <v>6</v>
      </c>
      <c r="G7">
        <f t="shared" si="0"/>
        <v>0</v>
      </c>
      <c r="H7">
        <f t="shared" si="1"/>
        <v>0</v>
      </c>
    </row>
    <row r="8" spans="1:8" x14ac:dyDescent="0.25">
      <c r="A8">
        <v>7</v>
      </c>
      <c r="B8">
        <v>1</v>
      </c>
      <c r="D8">
        <v>7</v>
      </c>
      <c r="E8">
        <v>1</v>
      </c>
      <c r="G8">
        <f t="shared" si="0"/>
        <v>0</v>
      </c>
      <c r="H8">
        <f t="shared" si="1"/>
        <v>0</v>
      </c>
    </row>
    <row r="9" spans="1:8" x14ac:dyDescent="0.25">
      <c r="A9">
        <v>8</v>
      </c>
      <c r="B9">
        <v>1</v>
      </c>
      <c r="D9">
        <v>8</v>
      </c>
      <c r="E9">
        <v>1</v>
      </c>
      <c r="G9">
        <f t="shared" si="0"/>
        <v>0</v>
      </c>
      <c r="H9">
        <f t="shared" si="1"/>
        <v>0</v>
      </c>
    </row>
    <row r="10" spans="1:8" x14ac:dyDescent="0.25">
      <c r="A10">
        <v>9</v>
      </c>
      <c r="B10">
        <v>1</v>
      </c>
      <c r="D10">
        <v>9</v>
      </c>
      <c r="E10">
        <v>1</v>
      </c>
      <c r="G10">
        <f t="shared" si="0"/>
        <v>0</v>
      </c>
      <c r="H10">
        <f t="shared" si="1"/>
        <v>0</v>
      </c>
    </row>
    <row r="11" spans="1:8" x14ac:dyDescent="0.25">
      <c r="A11">
        <v>10</v>
      </c>
      <c r="B11">
        <v>1</v>
      </c>
      <c r="D11">
        <v>10</v>
      </c>
      <c r="E11">
        <v>1</v>
      </c>
      <c r="G11">
        <f t="shared" si="0"/>
        <v>0</v>
      </c>
      <c r="H11">
        <f t="shared" si="1"/>
        <v>0</v>
      </c>
    </row>
    <row r="12" spans="1:8" x14ac:dyDescent="0.25">
      <c r="A12">
        <v>11</v>
      </c>
      <c r="B12">
        <v>3</v>
      </c>
      <c r="D12">
        <v>11</v>
      </c>
      <c r="E12">
        <v>3</v>
      </c>
      <c r="G12">
        <f t="shared" si="0"/>
        <v>0</v>
      </c>
      <c r="H12">
        <f t="shared" si="1"/>
        <v>0</v>
      </c>
    </row>
    <row r="13" spans="1:8" x14ac:dyDescent="0.25">
      <c r="A13">
        <v>12</v>
      </c>
      <c r="B13">
        <v>3</v>
      </c>
      <c r="D13">
        <v>12</v>
      </c>
      <c r="E13">
        <v>3</v>
      </c>
      <c r="G13">
        <f t="shared" si="0"/>
        <v>0</v>
      </c>
      <c r="H13">
        <f t="shared" si="1"/>
        <v>0</v>
      </c>
    </row>
    <row r="14" spans="1:8" x14ac:dyDescent="0.25">
      <c r="A14">
        <v>13</v>
      </c>
      <c r="B14">
        <v>3</v>
      </c>
      <c r="D14">
        <v>13</v>
      </c>
      <c r="E14">
        <v>3</v>
      </c>
      <c r="G14">
        <f t="shared" si="0"/>
        <v>0</v>
      </c>
      <c r="H14">
        <f t="shared" si="1"/>
        <v>0</v>
      </c>
    </row>
    <row r="15" spans="1:8" x14ac:dyDescent="0.25">
      <c r="A15">
        <v>14</v>
      </c>
      <c r="B15">
        <v>1</v>
      </c>
      <c r="D15">
        <v>14</v>
      </c>
      <c r="E15">
        <v>1</v>
      </c>
      <c r="G15">
        <f t="shared" si="0"/>
        <v>0</v>
      </c>
      <c r="H15">
        <f t="shared" si="1"/>
        <v>0</v>
      </c>
    </row>
    <row r="16" spans="1:8" x14ac:dyDescent="0.25">
      <c r="A16">
        <v>15</v>
      </c>
      <c r="B16">
        <v>1</v>
      </c>
      <c r="D16">
        <v>15</v>
      </c>
      <c r="E16">
        <v>1</v>
      </c>
      <c r="G16">
        <f t="shared" si="0"/>
        <v>0</v>
      </c>
      <c r="H16">
        <f t="shared" si="1"/>
        <v>0</v>
      </c>
    </row>
    <row r="17" spans="1:8" x14ac:dyDescent="0.25">
      <c r="A17">
        <v>16</v>
      </c>
      <c r="B17">
        <v>1</v>
      </c>
      <c r="D17">
        <v>16</v>
      </c>
      <c r="E17">
        <v>1</v>
      </c>
      <c r="G17">
        <f t="shared" si="0"/>
        <v>0</v>
      </c>
      <c r="H17">
        <f t="shared" si="1"/>
        <v>0</v>
      </c>
    </row>
    <row r="18" spans="1:8" x14ac:dyDescent="0.25">
      <c r="A18">
        <v>17</v>
      </c>
      <c r="B18">
        <v>1</v>
      </c>
      <c r="D18">
        <v>17</v>
      </c>
      <c r="E18">
        <v>1</v>
      </c>
      <c r="G18">
        <f t="shared" si="0"/>
        <v>0</v>
      </c>
      <c r="H18">
        <f t="shared" si="1"/>
        <v>0</v>
      </c>
    </row>
    <row r="19" spans="1:8" x14ac:dyDescent="0.25">
      <c r="A19">
        <v>18</v>
      </c>
      <c r="B19">
        <v>6</v>
      </c>
      <c r="D19">
        <v>18</v>
      </c>
      <c r="E19">
        <v>6</v>
      </c>
      <c r="G19">
        <f t="shared" si="0"/>
        <v>0</v>
      </c>
      <c r="H19">
        <f t="shared" si="1"/>
        <v>0</v>
      </c>
    </row>
    <row r="20" spans="1:8" x14ac:dyDescent="0.25">
      <c r="A20">
        <v>19</v>
      </c>
      <c r="B20">
        <v>6</v>
      </c>
      <c r="D20">
        <v>19</v>
      </c>
      <c r="E20">
        <v>6</v>
      </c>
      <c r="G20">
        <f t="shared" si="0"/>
        <v>0</v>
      </c>
      <c r="H20">
        <f t="shared" si="1"/>
        <v>0</v>
      </c>
    </row>
    <row r="21" spans="1:8" x14ac:dyDescent="0.25">
      <c r="A21">
        <v>20</v>
      </c>
      <c r="B21">
        <v>6</v>
      </c>
      <c r="D21">
        <v>20</v>
      </c>
      <c r="E21">
        <v>6</v>
      </c>
      <c r="G21">
        <f t="shared" si="0"/>
        <v>0</v>
      </c>
      <c r="H21">
        <f t="shared" si="1"/>
        <v>0</v>
      </c>
    </row>
    <row r="22" spans="1:8" x14ac:dyDescent="0.25">
      <c r="A22">
        <v>21</v>
      </c>
      <c r="B22">
        <v>6</v>
      </c>
      <c r="D22">
        <v>21</v>
      </c>
      <c r="E22">
        <v>6</v>
      </c>
      <c r="G22">
        <f t="shared" si="0"/>
        <v>0</v>
      </c>
      <c r="H22">
        <f t="shared" si="1"/>
        <v>0</v>
      </c>
    </row>
    <row r="23" spans="1:8" x14ac:dyDescent="0.25">
      <c r="A23">
        <v>22</v>
      </c>
      <c r="B23">
        <v>6</v>
      </c>
      <c r="D23">
        <v>22</v>
      </c>
      <c r="E23">
        <v>6</v>
      </c>
      <c r="G23">
        <f t="shared" si="0"/>
        <v>0</v>
      </c>
      <c r="H23">
        <f t="shared" si="1"/>
        <v>0</v>
      </c>
    </row>
    <row r="24" spans="1:8" x14ac:dyDescent="0.25">
      <c r="A24">
        <v>23</v>
      </c>
      <c r="B24">
        <v>6</v>
      </c>
      <c r="D24">
        <v>23</v>
      </c>
      <c r="E24">
        <v>6</v>
      </c>
      <c r="G24">
        <f t="shared" si="0"/>
        <v>0</v>
      </c>
      <c r="H24">
        <f t="shared" si="1"/>
        <v>0</v>
      </c>
    </row>
    <row r="25" spans="1:8" x14ac:dyDescent="0.25">
      <c r="A25">
        <v>24</v>
      </c>
      <c r="B25">
        <v>6</v>
      </c>
      <c r="D25">
        <v>24</v>
      </c>
      <c r="E25">
        <v>6</v>
      </c>
      <c r="G25">
        <f t="shared" si="0"/>
        <v>0</v>
      </c>
      <c r="H25">
        <f t="shared" si="1"/>
        <v>0</v>
      </c>
    </row>
    <row r="26" spans="1:8" x14ac:dyDescent="0.25">
      <c r="A26">
        <v>25</v>
      </c>
      <c r="B26">
        <v>5</v>
      </c>
      <c r="D26">
        <v>25</v>
      </c>
      <c r="E26">
        <v>5</v>
      </c>
      <c r="G26">
        <f t="shared" si="0"/>
        <v>0</v>
      </c>
      <c r="H26">
        <f t="shared" si="1"/>
        <v>0</v>
      </c>
    </row>
    <row r="27" spans="1:8" x14ac:dyDescent="0.25">
      <c r="A27">
        <v>26</v>
      </c>
      <c r="B27">
        <v>5</v>
      </c>
      <c r="D27">
        <v>26</v>
      </c>
      <c r="E27">
        <v>5</v>
      </c>
      <c r="G27">
        <f t="shared" si="0"/>
        <v>0</v>
      </c>
      <c r="H27">
        <f t="shared" si="1"/>
        <v>0</v>
      </c>
    </row>
    <row r="28" spans="1:8" x14ac:dyDescent="0.25">
      <c r="A28">
        <v>27</v>
      </c>
      <c r="B28">
        <v>5</v>
      </c>
      <c r="D28">
        <v>27</v>
      </c>
      <c r="E28">
        <v>5</v>
      </c>
      <c r="G28">
        <f t="shared" si="0"/>
        <v>0</v>
      </c>
      <c r="H28">
        <f t="shared" si="1"/>
        <v>0</v>
      </c>
    </row>
    <row r="29" spans="1:8" x14ac:dyDescent="0.25">
      <c r="A29">
        <v>28</v>
      </c>
      <c r="B29">
        <v>5</v>
      </c>
      <c r="D29">
        <v>28</v>
      </c>
      <c r="E29">
        <v>5</v>
      </c>
      <c r="G29">
        <f t="shared" si="0"/>
        <v>0</v>
      </c>
      <c r="H29">
        <f t="shared" si="1"/>
        <v>0</v>
      </c>
    </row>
    <row r="30" spans="1:8" x14ac:dyDescent="0.25">
      <c r="A30">
        <v>29</v>
      </c>
      <c r="B30">
        <v>5</v>
      </c>
      <c r="D30">
        <v>29</v>
      </c>
      <c r="E30">
        <v>5</v>
      </c>
      <c r="G30">
        <f t="shared" si="0"/>
        <v>0</v>
      </c>
      <c r="H30">
        <f t="shared" si="1"/>
        <v>0</v>
      </c>
    </row>
    <row r="31" spans="1:8" x14ac:dyDescent="0.25">
      <c r="A31">
        <v>30</v>
      </c>
      <c r="B31">
        <v>5</v>
      </c>
      <c r="D31">
        <v>30</v>
      </c>
      <c r="E31">
        <v>5</v>
      </c>
      <c r="G31">
        <f t="shared" si="0"/>
        <v>0</v>
      </c>
      <c r="H31">
        <f t="shared" si="1"/>
        <v>0</v>
      </c>
    </row>
    <row r="32" spans="1:8" x14ac:dyDescent="0.25">
      <c r="A32">
        <v>31</v>
      </c>
      <c r="B32">
        <v>5</v>
      </c>
      <c r="D32">
        <v>31</v>
      </c>
      <c r="E32">
        <v>5</v>
      </c>
      <c r="G32">
        <f t="shared" si="0"/>
        <v>0</v>
      </c>
      <c r="H32">
        <f t="shared" si="1"/>
        <v>0</v>
      </c>
    </row>
    <row r="33" spans="1:8" x14ac:dyDescent="0.25">
      <c r="A33">
        <v>32</v>
      </c>
      <c r="B33">
        <v>5</v>
      </c>
      <c r="D33">
        <v>32</v>
      </c>
      <c r="E33">
        <v>5</v>
      </c>
      <c r="G33">
        <f t="shared" si="0"/>
        <v>0</v>
      </c>
      <c r="H33">
        <f t="shared" si="1"/>
        <v>0</v>
      </c>
    </row>
    <row r="34" spans="1:8" x14ac:dyDescent="0.25">
      <c r="A34">
        <v>33</v>
      </c>
      <c r="B34">
        <v>3</v>
      </c>
      <c r="D34">
        <v>33</v>
      </c>
      <c r="E34">
        <v>3</v>
      </c>
      <c r="G34">
        <f t="shared" si="0"/>
        <v>0</v>
      </c>
      <c r="H34">
        <f t="shared" si="1"/>
        <v>0</v>
      </c>
    </row>
    <row r="35" spans="1:8" x14ac:dyDescent="0.25">
      <c r="A35">
        <v>34</v>
      </c>
      <c r="B35">
        <v>3</v>
      </c>
      <c r="D35">
        <v>34</v>
      </c>
      <c r="E35">
        <v>3</v>
      </c>
      <c r="G35">
        <f t="shared" si="0"/>
        <v>0</v>
      </c>
      <c r="H35">
        <f t="shared" si="1"/>
        <v>0</v>
      </c>
    </row>
    <row r="36" spans="1:8" x14ac:dyDescent="0.25">
      <c r="A36">
        <v>35</v>
      </c>
      <c r="B36">
        <v>3</v>
      </c>
      <c r="D36">
        <v>35</v>
      </c>
      <c r="E36">
        <v>3</v>
      </c>
      <c r="G36">
        <f t="shared" si="0"/>
        <v>0</v>
      </c>
      <c r="H36">
        <f t="shared" si="1"/>
        <v>0</v>
      </c>
    </row>
    <row r="37" spans="1:8" x14ac:dyDescent="0.25">
      <c r="A37">
        <v>36</v>
      </c>
      <c r="B37">
        <v>2</v>
      </c>
      <c r="D37">
        <v>36</v>
      </c>
      <c r="E37">
        <v>2</v>
      </c>
      <c r="G37">
        <f t="shared" si="0"/>
        <v>0</v>
      </c>
      <c r="H37">
        <f t="shared" si="1"/>
        <v>0</v>
      </c>
    </row>
    <row r="38" spans="1:8" x14ac:dyDescent="0.25">
      <c r="A38">
        <v>37</v>
      </c>
      <c r="B38">
        <v>3</v>
      </c>
      <c r="D38">
        <v>37</v>
      </c>
      <c r="E38">
        <v>3</v>
      </c>
      <c r="G38">
        <f t="shared" si="0"/>
        <v>0</v>
      </c>
      <c r="H38">
        <f t="shared" si="1"/>
        <v>0</v>
      </c>
    </row>
    <row r="39" spans="1:8" x14ac:dyDescent="0.25">
      <c r="A39">
        <v>38</v>
      </c>
      <c r="B39">
        <v>3</v>
      </c>
      <c r="D39">
        <v>38</v>
      </c>
      <c r="E39">
        <v>3</v>
      </c>
      <c r="G39">
        <f t="shared" si="0"/>
        <v>0</v>
      </c>
      <c r="H39">
        <f t="shared" si="1"/>
        <v>0</v>
      </c>
    </row>
    <row r="40" spans="1:8" x14ac:dyDescent="0.25">
      <c r="A40">
        <v>39</v>
      </c>
      <c r="B40">
        <v>3</v>
      </c>
      <c r="D40">
        <v>39</v>
      </c>
      <c r="E40">
        <v>3</v>
      </c>
      <c r="G40">
        <f t="shared" si="0"/>
        <v>0</v>
      </c>
      <c r="H40">
        <f t="shared" si="1"/>
        <v>0</v>
      </c>
    </row>
    <row r="41" spans="1:8" x14ac:dyDescent="0.25">
      <c r="A41">
        <v>40</v>
      </c>
      <c r="B41">
        <v>7</v>
      </c>
      <c r="D41">
        <v>40</v>
      </c>
      <c r="E41">
        <v>7</v>
      </c>
      <c r="G41">
        <f t="shared" si="0"/>
        <v>0</v>
      </c>
      <c r="H41">
        <f t="shared" si="1"/>
        <v>0</v>
      </c>
    </row>
    <row r="42" spans="1:8" x14ac:dyDescent="0.25">
      <c r="A42">
        <v>41</v>
      </c>
      <c r="B42">
        <v>7</v>
      </c>
      <c r="D42">
        <v>41</v>
      </c>
      <c r="E42">
        <v>7</v>
      </c>
      <c r="G42">
        <f t="shared" si="0"/>
        <v>0</v>
      </c>
      <c r="H42">
        <f t="shared" si="1"/>
        <v>0</v>
      </c>
    </row>
    <row r="43" spans="1:8" x14ac:dyDescent="0.25">
      <c r="A43">
        <v>42</v>
      </c>
      <c r="B43">
        <v>8</v>
      </c>
      <c r="D43">
        <v>42</v>
      </c>
      <c r="E43">
        <v>8</v>
      </c>
      <c r="G43">
        <f t="shared" si="0"/>
        <v>0</v>
      </c>
      <c r="H43">
        <f t="shared" si="1"/>
        <v>0</v>
      </c>
    </row>
    <row r="44" spans="1:8" x14ac:dyDescent="0.25">
      <c r="A44">
        <v>43</v>
      </c>
      <c r="B44">
        <v>3</v>
      </c>
      <c r="D44">
        <v>43</v>
      </c>
      <c r="E44">
        <v>3</v>
      </c>
      <c r="G44">
        <f t="shared" si="0"/>
        <v>0</v>
      </c>
      <c r="H44">
        <f t="shared" si="1"/>
        <v>0</v>
      </c>
    </row>
    <row r="45" spans="1:8" x14ac:dyDescent="0.25">
      <c r="A45">
        <v>44</v>
      </c>
      <c r="B45">
        <v>8</v>
      </c>
      <c r="D45">
        <v>44</v>
      </c>
      <c r="E45">
        <v>8</v>
      </c>
      <c r="G45">
        <f t="shared" si="0"/>
        <v>0</v>
      </c>
      <c r="H45">
        <f t="shared" si="1"/>
        <v>0</v>
      </c>
    </row>
    <row r="46" spans="1:8" x14ac:dyDescent="0.25">
      <c r="A46">
        <v>45</v>
      </c>
      <c r="B46">
        <v>8</v>
      </c>
      <c r="D46">
        <v>45</v>
      </c>
      <c r="E46">
        <v>8</v>
      </c>
      <c r="G46">
        <f t="shared" si="0"/>
        <v>0</v>
      </c>
      <c r="H46">
        <f t="shared" si="1"/>
        <v>0</v>
      </c>
    </row>
    <row r="47" spans="1:8" x14ac:dyDescent="0.25">
      <c r="A47">
        <v>46</v>
      </c>
      <c r="B47">
        <v>8</v>
      </c>
      <c r="D47">
        <v>46</v>
      </c>
      <c r="E47">
        <v>8</v>
      </c>
      <c r="G47">
        <f t="shared" si="0"/>
        <v>0</v>
      </c>
      <c r="H47">
        <f t="shared" si="1"/>
        <v>0</v>
      </c>
    </row>
    <row r="48" spans="1:8" x14ac:dyDescent="0.25">
      <c r="A48">
        <v>47</v>
      </c>
      <c r="B48">
        <v>8</v>
      </c>
      <c r="D48">
        <v>47</v>
      </c>
      <c r="E48">
        <v>8</v>
      </c>
      <c r="G48">
        <f t="shared" si="0"/>
        <v>0</v>
      </c>
      <c r="H48">
        <f t="shared" si="1"/>
        <v>0</v>
      </c>
    </row>
    <row r="49" spans="1:8" x14ac:dyDescent="0.25">
      <c r="A49">
        <v>48</v>
      </c>
      <c r="B49">
        <v>4</v>
      </c>
      <c r="D49">
        <v>48</v>
      </c>
      <c r="E49">
        <v>4</v>
      </c>
      <c r="G49">
        <f t="shared" si="0"/>
        <v>0</v>
      </c>
      <c r="H49">
        <f t="shared" si="1"/>
        <v>0</v>
      </c>
    </row>
    <row r="50" spans="1:8" x14ac:dyDescent="0.25">
      <c r="A50">
        <v>49</v>
      </c>
      <c r="B50">
        <v>6</v>
      </c>
      <c r="D50">
        <v>49</v>
      </c>
      <c r="E50">
        <v>6</v>
      </c>
      <c r="G50">
        <f t="shared" si="0"/>
        <v>0</v>
      </c>
      <c r="H50">
        <f t="shared" si="1"/>
        <v>0</v>
      </c>
    </row>
    <row r="51" spans="1:8" x14ac:dyDescent="0.25">
      <c r="A51">
        <v>50</v>
      </c>
      <c r="B51">
        <v>6</v>
      </c>
      <c r="D51">
        <v>50</v>
      </c>
      <c r="E51">
        <v>6</v>
      </c>
      <c r="G51">
        <f t="shared" si="0"/>
        <v>0</v>
      </c>
      <c r="H51">
        <f t="shared" si="1"/>
        <v>0</v>
      </c>
    </row>
    <row r="52" spans="1:8" x14ac:dyDescent="0.25">
      <c r="A52">
        <v>51</v>
      </c>
      <c r="B52">
        <v>1</v>
      </c>
      <c r="D52">
        <v>51</v>
      </c>
      <c r="E52">
        <v>1</v>
      </c>
      <c r="G52">
        <f t="shared" si="0"/>
        <v>0</v>
      </c>
      <c r="H52">
        <f t="shared" si="1"/>
        <v>0</v>
      </c>
    </row>
    <row r="53" spans="1:8" x14ac:dyDescent="0.25">
      <c r="A53">
        <v>52</v>
      </c>
      <c r="B53">
        <v>1</v>
      </c>
      <c r="D53">
        <v>52</v>
      </c>
      <c r="E53">
        <v>1</v>
      </c>
      <c r="G53">
        <f t="shared" si="0"/>
        <v>0</v>
      </c>
      <c r="H53">
        <f t="shared" si="1"/>
        <v>0</v>
      </c>
    </row>
    <row r="54" spans="1:8" x14ac:dyDescent="0.25">
      <c r="A54">
        <v>53</v>
      </c>
      <c r="B54">
        <v>1</v>
      </c>
      <c r="D54">
        <v>53</v>
      </c>
      <c r="E54">
        <v>1</v>
      </c>
      <c r="G54">
        <f t="shared" si="0"/>
        <v>0</v>
      </c>
      <c r="H54">
        <f t="shared" si="1"/>
        <v>0</v>
      </c>
    </row>
    <row r="55" spans="1:8" x14ac:dyDescent="0.25">
      <c r="A55">
        <v>54</v>
      </c>
      <c r="B55">
        <v>1</v>
      </c>
      <c r="D55">
        <v>54</v>
      </c>
      <c r="E55">
        <v>1</v>
      </c>
      <c r="G55">
        <f t="shared" si="0"/>
        <v>0</v>
      </c>
      <c r="H55">
        <f t="shared" si="1"/>
        <v>0</v>
      </c>
    </row>
    <row r="56" spans="1:8" x14ac:dyDescent="0.25">
      <c r="A56">
        <v>55</v>
      </c>
      <c r="B56">
        <v>5</v>
      </c>
      <c r="D56">
        <v>55</v>
      </c>
      <c r="E56">
        <v>5</v>
      </c>
      <c r="G56">
        <f t="shared" si="0"/>
        <v>0</v>
      </c>
      <c r="H56">
        <f t="shared" si="1"/>
        <v>0</v>
      </c>
    </row>
    <row r="57" spans="1:8" x14ac:dyDescent="0.25">
      <c r="A57">
        <v>56</v>
      </c>
      <c r="B57">
        <v>4</v>
      </c>
      <c r="D57">
        <v>56</v>
      </c>
      <c r="E57">
        <v>4</v>
      </c>
      <c r="G57">
        <f t="shared" si="0"/>
        <v>0</v>
      </c>
      <c r="H57">
        <f t="shared" si="1"/>
        <v>0</v>
      </c>
    </row>
    <row r="58" spans="1:8" x14ac:dyDescent="0.25">
      <c r="A58">
        <v>57</v>
      </c>
      <c r="B58">
        <v>1</v>
      </c>
      <c r="D58">
        <v>57</v>
      </c>
      <c r="E58">
        <v>1</v>
      </c>
      <c r="G58">
        <f t="shared" si="0"/>
        <v>0</v>
      </c>
      <c r="H58">
        <f t="shared" si="1"/>
        <v>0</v>
      </c>
    </row>
    <row r="59" spans="1:8" x14ac:dyDescent="0.25">
      <c r="A59" t="s">
        <v>485</v>
      </c>
      <c r="D59" t="s">
        <v>546</v>
      </c>
      <c r="E59">
        <v>3</v>
      </c>
    </row>
  </sheetData>
  <pageMargins left="0.7" right="0.7" top="0.75" bottom="0.75" header="0.3" footer="0.3"/>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E39"/>
  <sheetViews>
    <sheetView workbookViewId="0">
      <selection activeCell="H20" sqref="H20"/>
    </sheetView>
  </sheetViews>
  <sheetFormatPr baseColWidth="10" defaultRowHeight="15" x14ac:dyDescent="0.25"/>
  <cols>
    <col min="1" max="1" width="17.5703125" bestFit="1" customWidth="1"/>
    <col min="2" max="2" width="21.7109375" bestFit="1" customWidth="1"/>
    <col min="4" max="4" width="17.28515625" bestFit="1" customWidth="1"/>
    <col min="5" max="5" width="9.28515625" bestFit="1" customWidth="1"/>
  </cols>
  <sheetData>
    <row r="1" spans="1:5" s="2" customFormat="1" x14ac:dyDescent="0.25">
      <c r="A1" s="2" t="s">
        <v>6</v>
      </c>
      <c r="B1" s="2" t="s">
        <v>12</v>
      </c>
      <c r="D1" s="2" t="s">
        <v>551</v>
      </c>
      <c r="E1" s="2" t="s">
        <v>552</v>
      </c>
    </row>
    <row r="2" spans="1:5" x14ac:dyDescent="0.25">
      <c r="A2" t="s">
        <v>351</v>
      </c>
      <c r="B2" t="s">
        <v>354</v>
      </c>
      <c r="D2" t="s">
        <v>351</v>
      </c>
      <c r="E2" t="s">
        <v>354</v>
      </c>
    </row>
    <row r="3" spans="1:5" x14ac:dyDescent="0.25">
      <c r="B3" t="s">
        <v>363</v>
      </c>
      <c r="E3" t="s">
        <v>363</v>
      </c>
    </row>
    <row r="4" spans="1:5" x14ac:dyDescent="0.25">
      <c r="B4" t="s">
        <v>370</v>
      </c>
      <c r="E4" t="s">
        <v>370</v>
      </c>
    </row>
    <row r="5" spans="1:5" x14ac:dyDescent="0.25">
      <c r="B5" t="s">
        <v>374</v>
      </c>
      <c r="E5" t="s">
        <v>374</v>
      </c>
    </row>
    <row r="6" spans="1:5" x14ac:dyDescent="0.25">
      <c r="B6" t="s">
        <v>366</v>
      </c>
      <c r="E6" t="s">
        <v>366</v>
      </c>
    </row>
    <row r="7" spans="1:5" x14ac:dyDescent="0.25">
      <c r="B7" t="s">
        <v>408</v>
      </c>
      <c r="E7" t="s">
        <v>408</v>
      </c>
    </row>
    <row r="8" spans="1:5" x14ac:dyDescent="0.25">
      <c r="A8" t="s">
        <v>85</v>
      </c>
      <c r="B8" t="s">
        <v>315</v>
      </c>
      <c r="D8" t="s">
        <v>85</v>
      </c>
      <c r="E8" t="s">
        <v>315</v>
      </c>
    </row>
    <row r="9" spans="1:5" x14ac:dyDescent="0.25">
      <c r="B9" t="s">
        <v>192</v>
      </c>
      <c r="E9" t="s">
        <v>192</v>
      </c>
    </row>
    <row r="10" spans="1:5" x14ac:dyDescent="0.25">
      <c r="B10" t="s">
        <v>89</v>
      </c>
      <c r="E10" t="s">
        <v>89</v>
      </c>
    </row>
    <row r="11" spans="1:5" x14ac:dyDescent="0.25">
      <c r="B11" t="s">
        <v>199</v>
      </c>
      <c r="E11" t="s">
        <v>199</v>
      </c>
    </row>
    <row r="12" spans="1:5" x14ac:dyDescent="0.25">
      <c r="A12" t="s">
        <v>309</v>
      </c>
      <c r="B12" t="s">
        <v>312</v>
      </c>
      <c r="D12" t="s">
        <v>309</v>
      </c>
      <c r="E12" t="s">
        <v>312</v>
      </c>
    </row>
    <row r="13" spans="1:5" x14ac:dyDescent="0.25">
      <c r="A13" t="s">
        <v>38</v>
      </c>
      <c r="B13" t="s">
        <v>320</v>
      </c>
      <c r="D13" t="s">
        <v>38</v>
      </c>
      <c r="E13" t="s">
        <v>320</v>
      </c>
    </row>
    <row r="14" spans="1:5" x14ac:dyDescent="0.25">
      <c r="B14" t="s">
        <v>42</v>
      </c>
      <c r="E14" t="s">
        <v>42</v>
      </c>
    </row>
    <row r="15" spans="1:5" x14ac:dyDescent="0.25">
      <c r="B15" t="s">
        <v>341</v>
      </c>
      <c r="E15" t="s">
        <v>341</v>
      </c>
    </row>
    <row r="16" spans="1:5" x14ac:dyDescent="0.25">
      <c r="A16" t="s">
        <v>53</v>
      </c>
      <c r="B16" t="s">
        <v>56</v>
      </c>
      <c r="D16" t="s">
        <v>53</v>
      </c>
      <c r="E16" t="s">
        <v>56</v>
      </c>
    </row>
    <row r="17" spans="1:5" x14ac:dyDescent="0.25">
      <c r="A17" t="s">
        <v>274</v>
      </c>
      <c r="B17" t="s">
        <v>278</v>
      </c>
      <c r="D17" t="s">
        <v>274</v>
      </c>
      <c r="E17" t="s">
        <v>278</v>
      </c>
    </row>
    <row r="18" spans="1:5" x14ac:dyDescent="0.25">
      <c r="B18" t="s">
        <v>431</v>
      </c>
      <c r="E18" t="s">
        <v>431</v>
      </c>
    </row>
    <row r="19" spans="1:5" x14ac:dyDescent="0.25">
      <c r="B19" t="s">
        <v>284</v>
      </c>
      <c r="E19" t="s">
        <v>284</v>
      </c>
    </row>
    <row r="20" spans="1:5" x14ac:dyDescent="0.25">
      <c r="A20" t="s">
        <v>103</v>
      </c>
      <c r="B20" t="s">
        <v>395</v>
      </c>
      <c r="D20" t="s">
        <v>103</v>
      </c>
      <c r="E20" t="s">
        <v>395</v>
      </c>
    </row>
    <row r="21" spans="1:5" x14ac:dyDescent="0.25">
      <c r="B21" t="s">
        <v>139</v>
      </c>
      <c r="E21" t="s">
        <v>139</v>
      </c>
    </row>
    <row r="22" spans="1:5" x14ac:dyDescent="0.25">
      <c r="B22" t="s">
        <v>106</v>
      </c>
      <c r="E22" t="s">
        <v>106</v>
      </c>
    </row>
    <row r="23" spans="1:5" x14ac:dyDescent="0.25">
      <c r="B23" t="s">
        <v>208</v>
      </c>
      <c r="E23" t="s">
        <v>208</v>
      </c>
    </row>
    <row r="24" spans="1:5" x14ac:dyDescent="0.25">
      <c r="B24" t="s">
        <v>129</v>
      </c>
      <c r="E24" t="s">
        <v>129</v>
      </c>
    </row>
    <row r="25" spans="1:5" x14ac:dyDescent="0.25">
      <c r="B25" t="s">
        <v>257</v>
      </c>
      <c r="E25" t="s">
        <v>257</v>
      </c>
    </row>
    <row r="26" spans="1:5" x14ac:dyDescent="0.25">
      <c r="A26" t="s">
        <v>113</v>
      </c>
      <c r="B26" t="s">
        <v>117</v>
      </c>
      <c r="D26" t="s">
        <v>113</v>
      </c>
      <c r="E26" t="s">
        <v>117</v>
      </c>
    </row>
    <row r="27" spans="1:5" x14ac:dyDescent="0.25">
      <c r="A27" t="s">
        <v>154</v>
      </c>
      <c r="B27" t="s">
        <v>163</v>
      </c>
      <c r="D27" t="s">
        <v>154</v>
      </c>
      <c r="E27" t="s">
        <v>163</v>
      </c>
    </row>
    <row r="28" spans="1:5" x14ac:dyDescent="0.25">
      <c r="B28" t="s">
        <v>399</v>
      </c>
      <c r="E28" t="s">
        <v>399</v>
      </c>
    </row>
    <row r="29" spans="1:5" x14ac:dyDescent="0.25">
      <c r="B29" t="s">
        <v>158</v>
      </c>
      <c r="E29" t="s">
        <v>158</v>
      </c>
    </row>
    <row r="30" spans="1:5" x14ac:dyDescent="0.25">
      <c r="B30" t="s">
        <v>438</v>
      </c>
      <c r="E30" t="s">
        <v>438</v>
      </c>
    </row>
    <row r="31" spans="1:5" x14ac:dyDescent="0.25">
      <c r="A31" t="s">
        <v>289</v>
      </c>
      <c r="B31" t="s">
        <v>293</v>
      </c>
      <c r="D31" t="s">
        <v>289</v>
      </c>
      <c r="E31" t="s">
        <v>293</v>
      </c>
    </row>
    <row r="32" spans="1:5" x14ac:dyDescent="0.25">
      <c r="A32" t="s">
        <v>94</v>
      </c>
      <c r="B32" t="s">
        <v>97</v>
      </c>
      <c r="D32" t="s">
        <v>94</v>
      </c>
      <c r="E32" t="s">
        <v>97</v>
      </c>
    </row>
    <row r="33" spans="1:5" x14ac:dyDescent="0.25">
      <c r="A33" t="s">
        <v>456</v>
      </c>
      <c r="B33" t="s">
        <v>459</v>
      </c>
      <c r="D33" t="s">
        <v>456</v>
      </c>
      <c r="E33" t="s">
        <v>459</v>
      </c>
    </row>
    <row r="34" spans="1:5" x14ac:dyDescent="0.25">
      <c r="A34" t="s">
        <v>444</v>
      </c>
      <c r="B34" t="s">
        <v>447</v>
      </c>
      <c r="D34" t="s">
        <v>444</v>
      </c>
      <c r="E34" t="s">
        <v>447</v>
      </c>
    </row>
    <row r="35" spans="1:5" x14ac:dyDescent="0.25">
      <c r="A35" t="s">
        <v>449</v>
      </c>
      <c r="B35" t="s">
        <v>452</v>
      </c>
      <c r="D35" t="s">
        <v>449</v>
      </c>
      <c r="E35" t="s">
        <v>452</v>
      </c>
    </row>
    <row r="36" spans="1:5" x14ac:dyDescent="0.25">
      <c r="A36" t="s">
        <v>268</v>
      </c>
      <c r="B36" t="s">
        <v>271</v>
      </c>
      <c r="D36" t="s">
        <v>268</v>
      </c>
      <c r="E36" t="s">
        <v>271</v>
      </c>
    </row>
    <row r="37" spans="1:5" x14ac:dyDescent="0.25">
      <c r="A37" t="s">
        <v>463</v>
      </c>
      <c r="B37" t="s">
        <v>466</v>
      </c>
      <c r="D37" t="s">
        <v>463</v>
      </c>
      <c r="E37" t="s">
        <v>466</v>
      </c>
    </row>
    <row r="38" spans="1:5" x14ac:dyDescent="0.25">
      <c r="A38" t="s">
        <v>416</v>
      </c>
      <c r="B38" t="s">
        <v>419</v>
      </c>
      <c r="D38" t="s">
        <v>416</v>
      </c>
      <c r="E38" t="s">
        <v>419</v>
      </c>
    </row>
    <row r="39" spans="1:5" x14ac:dyDescent="0.25">
      <c r="A39" t="s">
        <v>485</v>
      </c>
    </row>
  </sheetData>
  <pageMargins left="0.7" right="0.7" top="0.75" bottom="0.75" header="0.3" footer="0.3"/>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G59"/>
  <sheetViews>
    <sheetView workbookViewId="0">
      <selection activeCell="I29" sqref="I29"/>
    </sheetView>
  </sheetViews>
  <sheetFormatPr baseColWidth="10" defaultRowHeight="15" x14ac:dyDescent="0.25"/>
  <cols>
    <col min="1" max="1" width="19.42578125" bestFit="1" customWidth="1"/>
    <col min="2" max="2" width="17.7109375" bestFit="1" customWidth="1"/>
    <col min="7" max="7" width="11.42578125" style="8"/>
  </cols>
  <sheetData>
    <row r="1" spans="1:7" s="2" customFormat="1" x14ac:dyDescent="0.25">
      <c r="A1" s="2" t="s">
        <v>12</v>
      </c>
      <c r="B1" s="2" t="s">
        <v>10</v>
      </c>
      <c r="D1" s="2" t="s">
        <v>552</v>
      </c>
      <c r="E1" s="2" t="s">
        <v>548</v>
      </c>
      <c r="G1" s="7" t="s">
        <v>553</v>
      </c>
    </row>
    <row r="2" spans="1:7" x14ac:dyDescent="0.25">
      <c r="A2" t="s">
        <v>354</v>
      </c>
      <c r="B2">
        <v>1</v>
      </c>
      <c r="D2" t="s">
        <v>354</v>
      </c>
      <c r="E2">
        <v>1</v>
      </c>
      <c r="G2" s="8">
        <f>B2-E2</f>
        <v>0</v>
      </c>
    </row>
    <row r="3" spans="1:7" x14ac:dyDescent="0.25">
      <c r="A3" t="s">
        <v>363</v>
      </c>
      <c r="B3">
        <v>2</v>
      </c>
      <c r="D3" t="s">
        <v>363</v>
      </c>
      <c r="E3">
        <v>2</v>
      </c>
      <c r="G3" s="8">
        <f t="shared" ref="G3:G58" si="0">B3-E3</f>
        <v>0</v>
      </c>
    </row>
    <row r="4" spans="1:7" x14ac:dyDescent="0.25">
      <c r="A4" t="s">
        <v>370</v>
      </c>
      <c r="B4">
        <v>3</v>
      </c>
      <c r="D4" t="s">
        <v>370</v>
      </c>
      <c r="E4">
        <v>3</v>
      </c>
      <c r="G4" s="8">
        <f t="shared" si="0"/>
        <v>0</v>
      </c>
    </row>
    <row r="5" spans="1:7" x14ac:dyDescent="0.25">
      <c r="A5" t="s">
        <v>374</v>
      </c>
      <c r="B5">
        <v>4</v>
      </c>
      <c r="D5" t="s">
        <v>374</v>
      </c>
      <c r="E5">
        <v>4</v>
      </c>
      <c r="G5" s="8">
        <f t="shared" si="0"/>
        <v>0</v>
      </c>
    </row>
    <row r="6" spans="1:7" x14ac:dyDescent="0.25">
      <c r="A6" t="s">
        <v>366</v>
      </c>
      <c r="B6">
        <v>5</v>
      </c>
      <c r="D6" t="s">
        <v>366</v>
      </c>
      <c r="E6">
        <v>5</v>
      </c>
      <c r="G6" s="8">
        <f t="shared" si="0"/>
        <v>0</v>
      </c>
    </row>
    <row r="7" spans="1:7" x14ac:dyDescent="0.25">
      <c r="A7" t="s">
        <v>408</v>
      </c>
      <c r="B7">
        <v>6</v>
      </c>
      <c r="D7" t="s">
        <v>408</v>
      </c>
      <c r="E7">
        <v>6</v>
      </c>
      <c r="G7" s="8">
        <f t="shared" si="0"/>
        <v>0</v>
      </c>
    </row>
    <row r="8" spans="1:7" x14ac:dyDescent="0.25">
      <c r="A8" t="s">
        <v>315</v>
      </c>
      <c r="B8">
        <v>7</v>
      </c>
      <c r="D8" t="s">
        <v>315</v>
      </c>
      <c r="E8">
        <v>7</v>
      </c>
      <c r="G8" s="8">
        <f t="shared" si="0"/>
        <v>0</v>
      </c>
    </row>
    <row r="9" spans="1:7" x14ac:dyDescent="0.25">
      <c r="B9">
        <v>8</v>
      </c>
      <c r="E9">
        <v>8</v>
      </c>
      <c r="G9" s="8">
        <f t="shared" si="0"/>
        <v>0</v>
      </c>
    </row>
    <row r="10" spans="1:7" x14ac:dyDescent="0.25">
      <c r="B10">
        <v>9</v>
      </c>
      <c r="E10">
        <v>9</v>
      </c>
      <c r="G10" s="8">
        <f t="shared" si="0"/>
        <v>0</v>
      </c>
    </row>
    <row r="11" spans="1:7" x14ac:dyDescent="0.25">
      <c r="A11" t="s">
        <v>192</v>
      </c>
      <c r="B11">
        <v>10</v>
      </c>
      <c r="D11" t="s">
        <v>192</v>
      </c>
      <c r="E11">
        <v>10</v>
      </c>
      <c r="G11" s="8">
        <f t="shared" si="0"/>
        <v>0</v>
      </c>
    </row>
    <row r="12" spans="1:7" x14ac:dyDescent="0.25">
      <c r="A12" t="s">
        <v>89</v>
      </c>
      <c r="B12">
        <v>11</v>
      </c>
      <c r="D12" t="s">
        <v>89</v>
      </c>
      <c r="E12">
        <v>11</v>
      </c>
      <c r="G12" s="8">
        <f t="shared" si="0"/>
        <v>0</v>
      </c>
    </row>
    <row r="13" spans="1:7" x14ac:dyDescent="0.25">
      <c r="B13">
        <v>12</v>
      </c>
      <c r="E13">
        <v>12</v>
      </c>
      <c r="G13" s="8">
        <f t="shared" si="0"/>
        <v>0</v>
      </c>
    </row>
    <row r="14" spans="1:7" x14ac:dyDescent="0.25">
      <c r="B14">
        <v>13</v>
      </c>
      <c r="E14">
        <v>13</v>
      </c>
      <c r="G14" s="8">
        <f t="shared" si="0"/>
        <v>0</v>
      </c>
    </row>
    <row r="15" spans="1:7" x14ac:dyDescent="0.25">
      <c r="A15" t="s">
        <v>199</v>
      </c>
      <c r="B15">
        <v>14</v>
      </c>
      <c r="D15" t="s">
        <v>199</v>
      </c>
      <c r="E15">
        <v>14</v>
      </c>
      <c r="G15" s="8">
        <f t="shared" si="0"/>
        <v>0</v>
      </c>
    </row>
    <row r="16" spans="1:7" x14ac:dyDescent="0.25">
      <c r="B16">
        <v>15</v>
      </c>
      <c r="E16">
        <v>15</v>
      </c>
      <c r="G16" s="8">
        <f t="shared" si="0"/>
        <v>0</v>
      </c>
    </row>
    <row r="17" spans="1:7" x14ac:dyDescent="0.25">
      <c r="B17">
        <v>16</v>
      </c>
      <c r="E17">
        <v>16</v>
      </c>
      <c r="G17" s="8">
        <f t="shared" si="0"/>
        <v>0</v>
      </c>
    </row>
    <row r="18" spans="1:7" x14ac:dyDescent="0.25">
      <c r="B18">
        <v>57</v>
      </c>
      <c r="E18">
        <v>57</v>
      </c>
      <c r="G18" s="8">
        <f t="shared" si="0"/>
        <v>0</v>
      </c>
    </row>
    <row r="19" spans="1:7" x14ac:dyDescent="0.25">
      <c r="A19" t="s">
        <v>312</v>
      </c>
      <c r="B19">
        <v>17</v>
      </c>
      <c r="D19" t="s">
        <v>312</v>
      </c>
      <c r="E19">
        <v>17</v>
      </c>
      <c r="G19" s="8">
        <f t="shared" si="0"/>
        <v>0</v>
      </c>
    </row>
    <row r="20" spans="1:7" x14ac:dyDescent="0.25">
      <c r="A20" t="s">
        <v>320</v>
      </c>
      <c r="B20">
        <v>18</v>
      </c>
      <c r="D20" t="s">
        <v>320</v>
      </c>
      <c r="E20">
        <v>18</v>
      </c>
      <c r="G20" s="8">
        <f t="shared" si="0"/>
        <v>0</v>
      </c>
    </row>
    <row r="21" spans="1:7" x14ac:dyDescent="0.25">
      <c r="A21" t="s">
        <v>42</v>
      </c>
      <c r="B21">
        <v>19</v>
      </c>
      <c r="D21" t="s">
        <v>42</v>
      </c>
      <c r="E21">
        <v>19</v>
      </c>
      <c r="G21" s="8">
        <f t="shared" si="0"/>
        <v>0</v>
      </c>
    </row>
    <row r="22" spans="1:7" x14ac:dyDescent="0.25">
      <c r="A22" t="s">
        <v>341</v>
      </c>
      <c r="B22">
        <v>20</v>
      </c>
      <c r="D22" t="s">
        <v>341</v>
      </c>
      <c r="E22">
        <v>20</v>
      </c>
      <c r="G22" s="8">
        <f t="shared" si="0"/>
        <v>0</v>
      </c>
    </row>
    <row r="23" spans="1:7" x14ac:dyDescent="0.25">
      <c r="A23" t="s">
        <v>56</v>
      </c>
      <c r="B23">
        <v>21</v>
      </c>
      <c r="D23" t="s">
        <v>56</v>
      </c>
      <c r="E23">
        <v>21</v>
      </c>
      <c r="G23" s="8">
        <f t="shared" si="0"/>
        <v>0</v>
      </c>
    </row>
    <row r="24" spans="1:7" x14ac:dyDescent="0.25">
      <c r="B24">
        <v>22</v>
      </c>
      <c r="E24">
        <v>22</v>
      </c>
      <c r="G24" s="8">
        <f t="shared" si="0"/>
        <v>0</v>
      </c>
    </row>
    <row r="25" spans="1:7" x14ac:dyDescent="0.25">
      <c r="B25">
        <v>23</v>
      </c>
      <c r="E25">
        <v>23</v>
      </c>
      <c r="G25" s="8">
        <f t="shared" si="0"/>
        <v>0</v>
      </c>
    </row>
    <row r="26" spans="1:7" x14ac:dyDescent="0.25">
      <c r="B26">
        <v>24</v>
      </c>
      <c r="E26">
        <v>24</v>
      </c>
      <c r="G26" s="8">
        <f t="shared" si="0"/>
        <v>0</v>
      </c>
    </row>
    <row r="27" spans="1:7" x14ac:dyDescent="0.25">
      <c r="A27" t="s">
        <v>278</v>
      </c>
      <c r="B27">
        <v>25</v>
      </c>
      <c r="D27" t="s">
        <v>278</v>
      </c>
      <c r="E27">
        <v>25</v>
      </c>
      <c r="G27" s="8">
        <f t="shared" si="0"/>
        <v>0</v>
      </c>
    </row>
    <row r="28" spans="1:7" x14ac:dyDescent="0.25">
      <c r="B28">
        <v>26</v>
      </c>
      <c r="E28">
        <v>26</v>
      </c>
      <c r="G28" s="8">
        <f t="shared" si="0"/>
        <v>0</v>
      </c>
    </row>
    <row r="29" spans="1:7" x14ac:dyDescent="0.25">
      <c r="B29">
        <v>27</v>
      </c>
      <c r="E29">
        <v>27</v>
      </c>
      <c r="G29" s="8">
        <f t="shared" si="0"/>
        <v>0</v>
      </c>
    </row>
    <row r="30" spans="1:7" x14ac:dyDescent="0.25">
      <c r="B30">
        <v>28</v>
      </c>
      <c r="E30">
        <v>28</v>
      </c>
      <c r="G30" s="8">
        <f t="shared" si="0"/>
        <v>0</v>
      </c>
    </row>
    <row r="31" spans="1:7" x14ac:dyDescent="0.25">
      <c r="A31" t="s">
        <v>431</v>
      </c>
      <c r="B31">
        <v>29</v>
      </c>
      <c r="D31" t="s">
        <v>431</v>
      </c>
      <c r="E31">
        <v>29</v>
      </c>
      <c r="G31" s="8">
        <f t="shared" si="0"/>
        <v>0</v>
      </c>
    </row>
    <row r="32" spans="1:7" x14ac:dyDescent="0.25">
      <c r="A32" t="s">
        <v>284</v>
      </c>
      <c r="B32">
        <v>30</v>
      </c>
      <c r="D32" t="s">
        <v>284</v>
      </c>
      <c r="E32">
        <v>30</v>
      </c>
      <c r="G32" s="8">
        <f t="shared" si="0"/>
        <v>0</v>
      </c>
    </row>
    <row r="33" spans="1:7" x14ac:dyDescent="0.25">
      <c r="B33">
        <v>31</v>
      </c>
      <c r="E33">
        <v>31</v>
      </c>
      <c r="G33" s="8">
        <f t="shared" si="0"/>
        <v>0</v>
      </c>
    </row>
    <row r="34" spans="1:7" x14ac:dyDescent="0.25">
      <c r="B34">
        <v>32</v>
      </c>
      <c r="E34">
        <v>32</v>
      </c>
      <c r="G34" s="8">
        <f t="shared" si="0"/>
        <v>0</v>
      </c>
    </row>
    <row r="35" spans="1:7" x14ac:dyDescent="0.25">
      <c r="A35" t="s">
        <v>395</v>
      </c>
      <c r="B35">
        <v>33</v>
      </c>
      <c r="D35" t="s">
        <v>395</v>
      </c>
      <c r="E35">
        <v>33</v>
      </c>
      <c r="G35" s="8">
        <f t="shared" si="0"/>
        <v>0</v>
      </c>
    </row>
    <row r="36" spans="1:7" x14ac:dyDescent="0.25">
      <c r="A36" t="s">
        <v>139</v>
      </c>
      <c r="B36">
        <v>34</v>
      </c>
      <c r="D36" t="s">
        <v>139</v>
      </c>
      <c r="E36">
        <v>34</v>
      </c>
      <c r="G36" s="8">
        <f t="shared" si="0"/>
        <v>0</v>
      </c>
    </row>
    <row r="37" spans="1:7" x14ac:dyDescent="0.25">
      <c r="A37" t="s">
        <v>106</v>
      </c>
      <c r="B37">
        <v>35</v>
      </c>
      <c r="D37" t="s">
        <v>106</v>
      </c>
      <c r="E37">
        <v>35</v>
      </c>
      <c r="G37" s="8">
        <f t="shared" si="0"/>
        <v>0</v>
      </c>
    </row>
    <row r="38" spans="1:7" x14ac:dyDescent="0.25">
      <c r="A38" t="s">
        <v>208</v>
      </c>
      <c r="B38">
        <v>36</v>
      </c>
      <c r="D38" t="s">
        <v>208</v>
      </c>
      <c r="E38">
        <v>36</v>
      </c>
      <c r="G38" s="8">
        <f t="shared" si="0"/>
        <v>0</v>
      </c>
    </row>
    <row r="39" spans="1:7" x14ac:dyDescent="0.25">
      <c r="A39" t="s">
        <v>129</v>
      </c>
      <c r="B39">
        <v>37</v>
      </c>
      <c r="D39" t="s">
        <v>129</v>
      </c>
      <c r="E39">
        <v>37</v>
      </c>
      <c r="G39" s="8">
        <f t="shared" si="0"/>
        <v>0</v>
      </c>
    </row>
    <row r="40" spans="1:7" x14ac:dyDescent="0.25">
      <c r="B40">
        <v>38</v>
      </c>
      <c r="E40">
        <v>38</v>
      </c>
      <c r="G40" s="8">
        <f t="shared" si="0"/>
        <v>0</v>
      </c>
    </row>
    <row r="41" spans="1:7" x14ac:dyDescent="0.25">
      <c r="A41" t="s">
        <v>257</v>
      </c>
      <c r="B41">
        <v>39</v>
      </c>
      <c r="D41" t="s">
        <v>257</v>
      </c>
      <c r="E41">
        <v>39</v>
      </c>
      <c r="G41" s="8">
        <f t="shared" si="0"/>
        <v>0</v>
      </c>
    </row>
    <row r="42" spans="1:7" x14ac:dyDescent="0.25">
      <c r="A42" t="s">
        <v>117</v>
      </c>
      <c r="B42">
        <v>40</v>
      </c>
      <c r="D42" t="s">
        <v>117</v>
      </c>
      <c r="E42">
        <v>40</v>
      </c>
      <c r="G42" s="8">
        <f t="shared" si="0"/>
        <v>0</v>
      </c>
    </row>
    <row r="43" spans="1:7" x14ac:dyDescent="0.25">
      <c r="B43">
        <v>41</v>
      </c>
      <c r="E43">
        <v>41</v>
      </c>
      <c r="G43" s="8">
        <f t="shared" si="0"/>
        <v>0</v>
      </c>
    </row>
    <row r="44" spans="1:7" x14ac:dyDescent="0.25">
      <c r="A44" t="s">
        <v>163</v>
      </c>
      <c r="B44">
        <v>42</v>
      </c>
      <c r="D44" t="s">
        <v>163</v>
      </c>
      <c r="E44">
        <v>42</v>
      </c>
      <c r="G44" s="8">
        <f t="shared" si="0"/>
        <v>0</v>
      </c>
    </row>
    <row r="45" spans="1:7" x14ac:dyDescent="0.25">
      <c r="A45" t="s">
        <v>399</v>
      </c>
      <c r="B45">
        <v>43</v>
      </c>
      <c r="D45" t="s">
        <v>399</v>
      </c>
      <c r="E45">
        <v>43</v>
      </c>
      <c r="G45" s="8">
        <f t="shared" si="0"/>
        <v>0</v>
      </c>
    </row>
    <row r="46" spans="1:7" x14ac:dyDescent="0.25">
      <c r="A46" t="s">
        <v>158</v>
      </c>
      <c r="B46">
        <v>44</v>
      </c>
      <c r="D46" t="s">
        <v>158</v>
      </c>
      <c r="E46">
        <v>44</v>
      </c>
      <c r="G46" s="8">
        <f t="shared" si="0"/>
        <v>0</v>
      </c>
    </row>
    <row r="47" spans="1:7" x14ac:dyDescent="0.25">
      <c r="B47">
        <v>45</v>
      </c>
      <c r="E47">
        <v>45</v>
      </c>
      <c r="G47" s="8">
        <f t="shared" si="0"/>
        <v>0</v>
      </c>
    </row>
    <row r="48" spans="1:7" x14ac:dyDescent="0.25">
      <c r="B48">
        <v>46</v>
      </c>
      <c r="E48">
        <v>46</v>
      </c>
      <c r="G48" s="8">
        <f t="shared" si="0"/>
        <v>0</v>
      </c>
    </row>
    <row r="49" spans="1:7" x14ac:dyDescent="0.25">
      <c r="A49" t="s">
        <v>438</v>
      </c>
      <c r="B49">
        <v>47</v>
      </c>
      <c r="D49" t="s">
        <v>438</v>
      </c>
      <c r="E49">
        <v>47</v>
      </c>
      <c r="G49" s="8">
        <f t="shared" si="0"/>
        <v>0</v>
      </c>
    </row>
    <row r="50" spans="1:7" x14ac:dyDescent="0.25">
      <c r="A50" t="s">
        <v>293</v>
      </c>
      <c r="B50">
        <v>48</v>
      </c>
      <c r="D50" t="s">
        <v>293</v>
      </c>
      <c r="E50">
        <v>48</v>
      </c>
      <c r="G50" s="8">
        <f t="shared" si="0"/>
        <v>0</v>
      </c>
    </row>
    <row r="51" spans="1:7" x14ac:dyDescent="0.25">
      <c r="A51" t="s">
        <v>97</v>
      </c>
      <c r="B51">
        <v>49</v>
      </c>
      <c r="D51" t="s">
        <v>97</v>
      </c>
      <c r="E51">
        <v>49</v>
      </c>
      <c r="G51" s="8">
        <f t="shared" si="0"/>
        <v>0</v>
      </c>
    </row>
    <row r="52" spans="1:7" x14ac:dyDescent="0.25">
      <c r="B52">
        <v>50</v>
      </c>
      <c r="E52">
        <v>50</v>
      </c>
      <c r="G52" s="8">
        <f t="shared" si="0"/>
        <v>0</v>
      </c>
    </row>
    <row r="53" spans="1:7" x14ac:dyDescent="0.25">
      <c r="A53" t="s">
        <v>459</v>
      </c>
      <c r="B53">
        <v>51</v>
      </c>
      <c r="D53" t="s">
        <v>459</v>
      </c>
      <c r="E53">
        <v>51</v>
      </c>
      <c r="G53" s="8">
        <f t="shared" si="0"/>
        <v>0</v>
      </c>
    </row>
    <row r="54" spans="1:7" x14ac:dyDescent="0.25">
      <c r="A54" t="s">
        <v>447</v>
      </c>
      <c r="B54">
        <v>52</v>
      </c>
      <c r="D54" t="s">
        <v>447</v>
      </c>
      <c r="E54">
        <v>52</v>
      </c>
      <c r="G54" s="8">
        <f t="shared" si="0"/>
        <v>0</v>
      </c>
    </row>
    <row r="55" spans="1:7" x14ac:dyDescent="0.25">
      <c r="A55" t="s">
        <v>452</v>
      </c>
      <c r="B55">
        <v>53</v>
      </c>
      <c r="D55" t="s">
        <v>452</v>
      </c>
      <c r="E55">
        <v>53</v>
      </c>
      <c r="G55" s="8">
        <f t="shared" si="0"/>
        <v>0</v>
      </c>
    </row>
    <row r="56" spans="1:7" x14ac:dyDescent="0.25">
      <c r="A56" t="s">
        <v>271</v>
      </c>
      <c r="B56">
        <v>54</v>
      </c>
      <c r="D56" t="s">
        <v>271</v>
      </c>
      <c r="E56">
        <v>54</v>
      </c>
      <c r="G56" s="8">
        <f t="shared" si="0"/>
        <v>0</v>
      </c>
    </row>
    <row r="57" spans="1:7" x14ac:dyDescent="0.25">
      <c r="A57" t="s">
        <v>466</v>
      </c>
      <c r="B57">
        <v>55</v>
      </c>
      <c r="D57" t="s">
        <v>466</v>
      </c>
      <c r="E57">
        <v>55</v>
      </c>
      <c r="G57" s="8">
        <f t="shared" si="0"/>
        <v>0</v>
      </c>
    </row>
    <row r="58" spans="1:7" x14ac:dyDescent="0.25">
      <c r="A58" t="s">
        <v>419</v>
      </c>
      <c r="B58">
        <v>56</v>
      </c>
      <c r="D58" t="s">
        <v>419</v>
      </c>
      <c r="E58">
        <v>56</v>
      </c>
      <c r="G58" s="8">
        <f t="shared" si="0"/>
        <v>0</v>
      </c>
    </row>
    <row r="59" spans="1:7" x14ac:dyDescent="0.25">
      <c r="A59" t="s">
        <v>485</v>
      </c>
    </row>
  </sheetData>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D41"/>
  <sheetViews>
    <sheetView workbookViewId="0">
      <selection activeCell="I23" sqref="I22:I23"/>
    </sheetView>
  </sheetViews>
  <sheetFormatPr baseColWidth="10" defaultRowHeight="15" x14ac:dyDescent="0.25"/>
  <cols>
    <col min="1" max="1" width="14.42578125" bestFit="1" customWidth="1"/>
    <col min="2" max="2" width="47.28515625" bestFit="1" customWidth="1"/>
    <col min="3" max="3" width="12.28515625" bestFit="1" customWidth="1"/>
    <col min="4" max="4" width="38.7109375" bestFit="1" customWidth="1"/>
  </cols>
  <sheetData>
    <row r="1" spans="1:4" s="2" customFormat="1" x14ac:dyDescent="0.25">
      <c r="A1" s="2" t="s">
        <v>18</v>
      </c>
      <c r="B1" s="2" t="s">
        <v>19</v>
      </c>
      <c r="C1" s="2" t="s">
        <v>557</v>
      </c>
      <c r="D1" s="2" t="s">
        <v>19</v>
      </c>
    </row>
    <row r="2" spans="1:4" x14ac:dyDescent="0.25">
      <c r="A2">
        <v>0</v>
      </c>
      <c r="B2" t="s">
        <v>46</v>
      </c>
      <c r="C2" t="s">
        <v>558</v>
      </c>
      <c r="D2" t="s">
        <v>46</v>
      </c>
    </row>
    <row r="3" spans="1:4" x14ac:dyDescent="0.25">
      <c r="A3">
        <v>1</v>
      </c>
      <c r="B3" t="s">
        <v>377</v>
      </c>
      <c r="C3" t="s">
        <v>559</v>
      </c>
      <c r="D3" t="s">
        <v>377</v>
      </c>
    </row>
    <row r="4" spans="1:4" x14ac:dyDescent="0.25">
      <c r="A4">
        <v>2</v>
      </c>
      <c r="B4" t="s">
        <v>356</v>
      </c>
      <c r="C4" t="s">
        <v>560</v>
      </c>
      <c r="D4" t="s">
        <v>356</v>
      </c>
    </row>
    <row r="5" spans="1:4" x14ac:dyDescent="0.25">
      <c r="A5">
        <v>3</v>
      </c>
      <c r="B5" t="s">
        <v>358</v>
      </c>
      <c r="C5" t="s">
        <v>561</v>
      </c>
      <c r="D5" t="s">
        <v>358</v>
      </c>
    </row>
    <row r="6" spans="1:4" x14ac:dyDescent="0.25">
      <c r="A6">
        <v>4</v>
      </c>
      <c r="B6" t="s">
        <v>359</v>
      </c>
      <c r="C6" t="s">
        <v>562</v>
      </c>
      <c r="D6" t="s">
        <v>359</v>
      </c>
    </row>
    <row r="7" spans="1:4" x14ac:dyDescent="0.25">
      <c r="A7">
        <v>5</v>
      </c>
      <c r="B7" t="s">
        <v>360</v>
      </c>
      <c r="C7" t="s">
        <v>563</v>
      </c>
      <c r="D7" t="s">
        <v>360</v>
      </c>
    </row>
    <row r="8" spans="1:4" x14ac:dyDescent="0.25">
      <c r="A8">
        <v>6</v>
      </c>
      <c r="B8" t="s">
        <v>361</v>
      </c>
      <c r="C8" t="s">
        <v>564</v>
      </c>
      <c r="D8" t="s">
        <v>361</v>
      </c>
    </row>
    <row r="9" spans="1:4" x14ac:dyDescent="0.25">
      <c r="A9">
        <v>7</v>
      </c>
      <c r="B9" t="s">
        <v>196</v>
      </c>
      <c r="C9" t="s">
        <v>565</v>
      </c>
      <c r="D9" t="s">
        <v>196</v>
      </c>
    </row>
    <row r="10" spans="1:4" x14ac:dyDescent="0.25">
      <c r="A10">
        <v>8</v>
      </c>
      <c r="B10" t="s">
        <v>197</v>
      </c>
      <c r="C10" t="s">
        <v>566</v>
      </c>
      <c r="D10" t="s">
        <v>197</v>
      </c>
    </row>
    <row r="11" spans="1:4" x14ac:dyDescent="0.25">
      <c r="A11">
        <v>9</v>
      </c>
      <c r="B11" t="s">
        <v>317</v>
      </c>
      <c r="C11" t="s">
        <v>567</v>
      </c>
      <c r="D11" t="s">
        <v>317</v>
      </c>
    </row>
    <row r="12" spans="1:4" x14ac:dyDescent="0.25">
      <c r="A12">
        <v>10</v>
      </c>
      <c r="B12" t="s">
        <v>318</v>
      </c>
      <c r="C12" t="s">
        <v>568</v>
      </c>
      <c r="D12" t="s">
        <v>318</v>
      </c>
    </row>
    <row r="13" spans="1:4" x14ac:dyDescent="0.25">
      <c r="A13">
        <v>11</v>
      </c>
      <c r="B13" t="s">
        <v>335</v>
      </c>
      <c r="C13" t="s">
        <v>569</v>
      </c>
      <c r="D13" t="s">
        <v>335</v>
      </c>
    </row>
    <row r="14" spans="1:4" x14ac:dyDescent="0.25">
      <c r="A14">
        <v>12</v>
      </c>
      <c r="B14" t="s">
        <v>336</v>
      </c>
      <c r="C14" t="s">
        <v>570</v>
      </c>
      <c r="D14" t="s">
        <v>336</v>
      </c>
    </row>
    <row r="15" spans="1:4" x14ac:dyDescent="0.25">
      <c r="A15">
        <v>13</v>
      </c>
      <c r="B15" t="s">
        <v>76</v>
      </c>
      <c r="C15" t="s">
        <v>571</v>
      </c>
      <c r="D15" t="s">
        <v>76</v>
      </c>
    </row>
    <row r="16" spans="1:4" x14ac:dyDescent="0.25">
      <c r="A16">
        <v>14</v>
      </c>
      <c r="B16" t="s">
        <v>60</v>
      </c>
      <c r="C16" t="s">
        <v>572</v>
      </c>
      <c r="D16" t="s">
        <v>60</v>
      </c>
    </row>
    <row r="17" spans="1:4" x14ac:dyDescent="0.25">
      <c r="A17">
        <v>15</v>
      </c>
      <c r="B17" t="s">
        <v>433</v>
      </c>
      <c r="C17" t="s">
        <v>573</v>
      </c>
      <c r="D17" t="s">
        <v>433</v>
      </c>
    </row>
    <row r="18" spans="1:4" x14ac:dyDescent="0.25">
      <c r="A18">
        <v>16</v>
      </c>
      <c r="B18" t="s">
        <v>434</v>
      </c>
      <c r="C18" t="s">
        <v>574</v>
      </c>
      <c r="D18" t="s">
        <v>434</v>
      </c>
    </row>
    <row r="19" spans="1:4" x14ac:dyDescent="0.25">
      <c r="A19">
        <v>17</v>
      </c>
      <c r="B19" t="s">
        <v>425</v>
      </c>
      <c r="C19" t="s">
        <v>575</v>
      </c>
      <c r="D19" t="s">
        <v>425</v>
      </c>
    </row>
    <row r="20" spans="1:4" x14ac:dyDescent="0.25">
      <c r="A20">
        <v>18</v>
      </c>
      <c r="B20" t="s">
        <v>281</v>
      </c>
      <c r="C20" t="s">
        <v>576</v>
      </c>
      <c r="D20" t="s">
        <v>281</v>
      </c>
    </row>
    <row r="21" spans="1:4" x14ac:dyDescent="0.25">
      <c r="A21">
        <v>19</v>
      </c>
      <c r="B21" t="s">
        <v>133</v>
      </c>
      <c r="C21" t="s">
        <v>577</v>
      </c>
      <c r="D21" t="s">
        <v>133</v>
      </c>
    </row>
    <row r="22" spans="1:4" x14ac:dyDescent="0.25">
      <c r="A22">
        <v>20</v>
      </c>
      <c r="B22" t="s">
        <v>402</v>
      </c>
      <c r="C22" t="s">
        <v>578</v>
      </c>
      <c r="D22" t="s">
        <v>402</v>
      </c>
    </row>
    <row r="23" spans="1:4" x14ac:dyDescent="0.25">
      <c r="A23">
        <v>21</v>
      </c>
      <c r="B23" t="s">
        <v>173</v>
      </c>
      <c r="C23" t="s">
        <v>579</v>
      </c>
      <c r="D23" t="s">
        <v>173</v>
      </c>
    </row>
    <row r="24" spans="1:4" x14ac:dyDescent="0.25">
      <c r="A24">
        <v>22</v>
      </c>
      <c r="B24" t="s">
        <v>440</v>
      </c>
      <c r="C24" t="s">
        <v>580</v>
      </c>
      <c r="D24" t="s">
        <v>440</v>
      </c>
    </row>
    <row r="25" spans="1:4" x14ac:dyDescent="0.25">
      <c r="A25">
        <v>23</v>
      </c>
      <c r="B25" t="s">
        <v>176</v>
      </c>
      <c r="C25" t="s">
        <v>581</v>
      </c>
      <c r="D25" t="s">
        <v>176</v>
      </c>
    </row>
    <row r="26" spans="1:4" x14ac:dyDescent="0.25">
      <c r="A26">
        <v>24</v>
      </c>
      <c r="B26" t="s">
        <v>177</v>
      </c>
      <c r="C26" t="s">
        <v>582</v>
      </c>
      <c r="D26" t="s">
        <v>177</v>
      </c>
    </row>
    <row r="27" spans="1:4" x14ac:dyDescent="0.25">
      <c r="A27">
        <v>25</v>
      </c>
      <c r="B27" t="s">
        <v>178</v>
      </c>
      <c r="C27" t="s">
        <v>583</v>
      </c>
      <c r="D27" t="s">
        <v>178</v>
      </c>
    </row>
    <row r="28" spans="1:4" x14ac:dyDescent="0.25">
      <c r="A28">
        <v>26</v>
      </c>
      <c r="B28" t="s">
        <v>179</v>
      </c>
      <c r="C28" t="s">
        <v>584</v>
      </c>
      <c r="D28" t="s">
        <v>179</v>
      </c>
    </row>
    <row r="29" spans="1:4" x14ac:dyDescent="0.25">
      <c r="A29">
        <v>27</v>
      </c>
      <c r="B29" t="s">
        <v>180</v>
      </c>
      <c r="C29" t="s">
        <v>585</v>
      </c>
      <c r="D29" t="s">
        <v>180</v>
      </c>
    </row>
    <row r="30" spans="1:4" x14ac:dyDescent="0.25">
      <c r="A30">
        <v>28</v>
      </c>
      <c r="B30" t="s">
        <v>181</v>
      </c>
      <c r="C30" t="s">
        <v>586</v>
      </c>
      <c r="D30" t="s">
        <v>181</v>
      </c>
    </row>
    <row r="31" spans="1:4" x14ac:dyDescent="0.25">
      <c r="A31">
        <v>29</v>
      </c>
      <c r="B31" t="s">
        <v>441</v>
      </c>
      <c r="C31" t="s">
        <v>587</v>
      </c>
      <c r="D31" t="s">
        <v>441</v>
      </c>
    </row>
    <row r="32" spans="1:4" x14ac:dyDescent="0.25">
      <c r="A32">
        <v>30</v>
      </c>
      <c r="B32" t="s">
        <v>297</v>
      </c>
      <c r="C32" t="s">
        <v>588</v>
      </c>
      <c r="D32" t="s">
        <v>297</v>
      </c>
    </row>
    <row r="33" spans="1:4" x14ac:dyDescent="0.25">
      <c r="A33">
        <v>31</v>
      </c>
      <c r="B33" t="s">
        <v>247</v>
      </c>
      <c r="C33" t="s">
        <v>589</v>
      </c>
      <c r="D33" t="s">
        <v>247</v>
      </c>
    </row>
    <row r="34" spans="1:4" x14ac:dyDescent="0.25">
      <c r="A34">
        <v>32</v>
      </c>
      <c r="B34" t="s">
        <v>368</v>
      </c>
      <c r="C34" t="s">
        <v>546</v>
      </c>
      <c r="D34" t="s">
        <v>590</v>
      </c>
    </row>
    <row r="35" spans="1:4" x14ac:dyDescent="0.25">
      <c r="A35">
        <v>33</v>
      </c>
      <c r="B35" t="s">
        <v>403</v>
      </c>
      <c r="D35" t="s">
        <v>591</v>
      </c>
    </row>
    <row r="36" spans="1:4" x14ac:dyDescent="0.25">
      <c r="A36">
        <v>34</v>
      </c>
      <c r="B36" t="s">
        <v>324</v>
      </c>
      <c r="D36" t="s">
        <v>592</v>
      </c>
    </row>
    <row r="37" spans="1:4" x14ac:dyDescent="0.25">
      <c r="A37">
        <v>35</v>
      </c>
      <c r="B37" t="s">
        <v>303</v>
      </c>
    </row>
    <row r="38" spans="1:4" x14ac:dyDescent="0.25">
      <c r="A38">
        <v>36</v>
      </c>
      <c r="B38" t="s">
        <v>325</v>
      </c>
    </row>
    <row r="39" spans="1:4" x14ac:dyDescent="0.25">
      <c r="A39">
        <v>37</v>
      </c>
      <c r="B39" t="s">
        <v>357</v>
      </c>
    </row>
    <row r="40" spans="1:4" x14ac:dyDescent="0.25">
      <c r="A40">
        <v>38</v>
      </c>
      <c r="B40" t="s">
        <v>339</v>
      </c>
    </row>
    <row r="41" spans="1:4" x14ac:dyDescent="0.25">
      <c r="A41" t="s">
        <v>485</v>
      </c>
    </row>
  </sheetData>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filterMode="1"/>
  <dimension ref="A1:AK457"/>
  <sheetViews>
    <sheetView topLeftCell="P1" workbookViewId="0">
      <selection activeCell="R179" sqref="R179"/>
    </sheetView>
  </sheetViews>
  <sheetFormatPr baseColWidth="10" defaultRowHeight="15" x14ac:dyDescent="0.25"/>
  <cols>
    <col min="1" max="1" width="28.42578125" bestFit="1" customWidth="1"/>
    <col min="22" max="22" width="18.7109375" bestFit="1" customWidth="1"/>
    <col min="23" max="23" width="16.5703125" bestFit="1" customWidth="1"/>
    <col min="24" max="24" width="20.5703125" bestFit="1" customWidth="1"/>
    <col min="25" max="25" width="16.7109375" bestFit="1" customWidth="1"/>
    <col min="26" max="26" width="15.28515625" bestFit="1" customWidth="1"/>
    <col min="27" max="27" width="15.7109375" bestFit="1" customWidth="1"/>
    <col min="28" max="28" width="15.28515625" bestFit="1" customWidth="1"/>
    <col min="29" max="29" width="13.7109375" customWidth="1"/>
    <col min="30" max="30" width="15.28515625" bestFit="1" customWidth="1"/>
    <col min="31" max="31" width="13.7109375" customWidth="1"/>
    <col min="32" max="32" width="14.7109375" bestFit="1" customWidth="1"/>
    <col min="33" max="33" width="13.7109375" bestFit="1" customWidth="1"/>
    <col min="34" max="34" width="29.28515625" bestFit="1" customWidth="1"/>
    <col min="35" max="35" width="14.28515625" bestFit="1" customWidth="1"/>
    <col min="36" max="36" width="30.28515625" bestFit="1" customWidth="1"/>
    <col min="37" max="37" width="14.42578125" bestFit="1" customWidth="1"/>
  </cols>
  <sheetData>
    <row r="1" spans="1:37" s="2" customFormat="1" x14ac:dyDescent="0.25">
      <c r="A1" s="2" t="s">
        <v>824</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482</v>
      </c>
      <c r="AB1" s="2" t="s">
        <v>25</v>
      </c>
      <c r="AC1" s="2" t="s">
        <v>483</v>
      </c>
      <c r="AD1" s="2" t="s">
        <v>26</v>
      </c>
      <c r="AE1" s="2" t="s">
        <v>484</v>
      </c>
      <c r="AF1" s="2" t="s">
        <v>481</v>
      </c>
      <c r="AG1" s="2" t="s">
        <v>27</v>
      </c>
      <c r="AH1" s="2" t="s">
        <v>28</v>
      </c>
      <c r="AI1" s="2" t="s">
        <v>29</v>
      </c>
      <c r="AJ1" s="2" t="s">
        <v>30</v>
      </c>
      <c r="AK1" s="2" t="s">
        <v>31</v>
      </c>
    </row>
    <row r="2" spans="1:37" hidden="1" x14ac:dyDescent="0.25">
      <c r="A2" t="str">
        <f>CONCATENATE(B2,H2,J2,L2,N2,R2,T2)</f>
        <v>2.6-05-2304_24619013_2439210</v>
      </c>
      <c r="B2" t="s">
        <v>32</v>
      </c>
      <c r="C2" t="s">
        <v>33</v>
      </c>
      <c r="D2" t="s">
        <v>34</v>
      </c>
      <c r="E2" t="s">
        <v>35</v>
      </c>
      <c r="F2" t="s">
        <v>36</v>
      </c>
      <c r="G2" t="s">
        <v>37</v>
      </c>
      <c r="H2" t="s">
        <v>38</v>
      </c>
      <c r="I2" t="s">
        <v>39</v>
      </c>
      <c r="J2">
        <v>6</v>
      </c>
      <c r="K2" t="s">
        <v>40</v>
      </c>
      <c r="L2">
        <v>19</v>
      </c>
      <c r="M2" t="s">
        <v>41</v>
      </c>
      <c r="N2" t="s">
        <v>42</v>
      </c>
      <c r="O2" t="s">
        <v>43</v>
      </c>
      <c r="P2">
        <v>3000</v>
      </c>
      <c r="Q2" t="s">
        <v>44</v>
      </c>
      <c r="R2">
        <v>3921</v>
      </c>
      <c r="S2" t="s">
        <v>45</v>
      </c>
      <c r="T2">
        <v>0</v>
      </c>
      <c r="U2" t="s">
        <v>46</v>
      </c>
      <c r="V2" s="1">
        <v>38913</v>
      </c>
      <c r="W2">
        <v>0</v>
      </c>
      <c r="X2" s="1">
        <v>38913</v>
      </c>
      <c r="Y2" s="1">
        <v>38913</v>
      </c>
      <c r="Z2" s="1">
        <v>38913</v>
      </c>
      <c r="AA2" s="3">
        <f>Y2-Z2</f>
        <v>0</v>
      </c>
      <c r="AB2" s="1">
        <v>38913</v>
      </c>
      <c r="AC2" s="3">
        <f>Z2-AB2</f>
        <v>0</v>
      </c>
      <c r="AD2" s="1">
        <v>38913</v>
      </c>
      <c r="AE2" s="3">
        <f>AB2-AD2</f>
        <v>0</v>
      </c>
      <c r="AF2" s="4">
        <f>V2-X2</f>
        <v>0</v>
      </c>
      <c r="AG2" s="1">
        <v>38913</v>
      </c>
      <c r="AH2">
        <v>0</v>
      </c>
      <c r="AI2">
        <v>0</v>
      </c>
      <c r="AJ2">
        <v>0</v>
      </c>
      <c r="AK2" s="1">
        <v>38913</v>
      </c>
    </row>
    <row r="3" spans="1:37" hidden="1" x14ac:dyDescent="0.25">
      <c r="A3" t="str">
        <f t="shared" ref="A3:A66" si="0">CONCATENATE(B3,H3,J3,L3,N3,R3,T3)</f>
        <v>1.6-01-2404_24619013_2442510</v>
      </c>
      <c r="B3" t="s">
        <v>47</v>
      </c>
      <c r="C3" t="s">
        <v>48</v>
      </c>
      <c r="D3" t="s">
        <v>34</v>
      </c>
      <c r="E3" t="s">
        <v>35</v>
      </c>
      <c r="F3" t="s">
        <v>36</v>
      </c>
      <c r="G3" t="s">
        <v>37</v>
      </c>
      <c r="H3" t="s">
        <v>38</v>
      </c>
      <c r="I3" t="s">
        <v>39</v>
      </c>
      <c r="J3">
        <v>6</v>
      </c>
      <c r="K3" t="s">
        <v>40</v>
      </c>
      <c r="L3">
        <v>19</v>
      </c>
      <c r="M3" t="s">
        <v>41</v>
      </c>
      <c r="N3" t="s">
        <v>42</v>
      </c>
      <c r="O3" t="s">
        <v>43</v>
      </c>
      <c r="P3">
        <v>4000</v>
      </c>
      <c r="Q3" t="s">
        <v>49</v>
      </c>
      <c r="R3">
        <v>4251</v>
      </c>
      <c r="S3" t="s">
        <v>50</v>
      </c>
      <c r="T3">
        <v>0</v>
      </c>
      <c r="U3" t="s">
        <v>46</v>
      </c>
      <c r="V3">
        <v>0</v>
      </c>
      <c r="W3">
        <v>0</v>
      </c>
      <c r="X3" s="1">
        <v>2522617.39</v>
      </c>
      <c r="Y3" s="1">
        <v>2522617.39</v>
      </c>
      <c r="Z3" s="1">
        <v>2522617.39</v>
      </c>
      <c r="AA3" s="3">
        <f t="shared" ref="AA3:AA66" si="1">Y3-Z3</f>
        <v>0</v>
      </c>
      <c r="AB3" s="1">
        <v>2522617.39</v>
      </c>
      <c r="AC3" s="3">
        <f t="shared" ref="AC3:AC66" si="2">Z3-AB3</f>
        <v>0</v>
      </c>
      <c r="AD3" s="1">
        <v>2522617.39</v>
      </c>
      <c r="AE3" s="3">
        <f t="shared" ref="AE3:AE66" si="3">AB3-AD3</f>
        <v>0</v>
      </c>
      <c r="AF3" s="4">
        <f t="shared" ref="AF3:AF66" si="4">V3-X3</f>
        <v>-2522617.39</v>
      </c>
      <c r="AG3">
        <v>0</v>
      </c>
      <c r="AH3">
        <v>0</v>
      </c>
      <c r="AI3">
        <v>0</v>
      </c>
      <c r="AJ3">
        <v>0</v>
      </c>
      <c r="AK3">
        <v>0</v>
      </c>
    </row>
    <row r="4" spans="1:37" hidden="1" x14ac:dyDescent="0.25">
      <c r="A4" t="str">
        <f t="shared" si="0"/>
        <v>1.6-01-2405_24621015_24122114</v>
      </c>
      <c r="B4" t="s">
        <v>47</v>
      </c>
      <c r="C4" t="s">
        <v>48</v>
      </c>
      <c r="D4" t="s">
        <v>34</v>
      </c>
      <c r="E4" t="s">
        <v>35</v>
      </c>
      <c r="F4" t="s">
        <v>51</v>
      </c>
      <c r="G4" t="s">
        <v>52</v>
      </c>
      <c r="H4" t="s">
        <v>53</v>
      </c>
      <c r="I4" t="s">
        <v>54</v>
      </c>
      <c r="J4">
        <v>6</v>
      </c>
      <c r="K4" t="s">
        <v>40</v>
      </c>
      <c r="L4">
        <v>21</v>
      </c>
      <c r="M4" t="s">
        <v>55</v>
      </c>
      <c r="N4" t="s">
        <v>56</v>
      </c>
      <c r="O4" t="s">
        <v>57</v>
      </c>
      <c r="P4">
        <v>1000</v>
      </c>
      <c r="Q4" t="s">
        <v>58</v>
      </c>
      <c r="R4">
        <v>1221</v>
      </c>
      <c r="S4" t="s">
        <v>59</v>
      </c>
      <c r="T4">
        <v>14</v>
      </c>
      <c r="U4" t="s">
        <v>60</v>
      </c>
      <c r="V4">
        <v>0</v>
      </c>
      <c r="W4">
        <v>0</v>
      </c>
      <c r="X4">
        <v>0</v>
      </c>
      <c r="Y4">
        <v>0</v>
      </c>
      <c r="Z4">
        <v>0</v>
      </c>
      <c r="AA4" s="3">
        <f t="shared" si="1"/>
        <v>0</v>
      </c>
      <c r="AB4">
        <v>0</v>
      </c>
      <c r="AC4" s="3">
        <f t="shared" si="2"/>
        <v>0</v>
      </c>
      <c r="AD4">
        <v>0</v>
      </c>
      <c r="AE4" s="3">
        <f t="shared" si="3"/>
        <v>0</v>
      </c>
      <c r="AF4" s="4">
        <f t="shared" si="4"/>
        <v>0</v>
      </c>
      <c r="AG4">
        <v>0</v>
      </c>
      <c r="AH4">
        <v>0</v>
      </c>
      <c r="AI4">
        <v>0</v>
      </c>
      <c r="AJ4">
        <v>0</v>
      </c>
      <c r="AK4">
        <v>0</v>
      </c>
    </row>
    <row r="5" spans="1:37" hidden="1" x14ac:dyDescent="0.25">
      <c r="A5" t="str">
        <f t="shared" si="0"/>
        <v>1.6-01-2405_24621015_24142114</v>
      </c>
      <c r="B5" t="s">
        <v>47</v>
      </c>
      <c r="C5" t="s">
        <v>48</v>
      </c>
      <c r="D5" t="s">
        <v>34</v>
      </c>
      <c r="E5" t="s">
        <v>35</v>
      </c>
      <c r="F5" t="s">
        <v>51</v>
      </c>
      <c r="G5" t="s">
        <v>52</v>
      </c>
      <c r="H5" t="s">
        <v>53</v>
      </c>
      <c r="I5" t="s">
        <v>54</v>
      </c>
      <c r="J5">
        <v>6</v>
      </c>
      <c r="K5" t="s">
        <v>40</v>
      </c>
      <c r="L5">
        <v>21</v>
      </c>
      <c r="M5" t="s">
        <v>55</v>
      </c>
      <c r="N5" t="s">
        <v>56</v>
      </c>
      <c r="O5" t="s">
        <v>57</v>
      </c>
      <c r="P5">
        <v>1000</v>
      </c>
      <c r="Q5" t="s">
        <v>58</v>
      </c>
      <c r="R5">
        <v>1421</v>
      </c>
      <c r="S5" t="s">
        <v>61</v>
      </c>
      <c r="T5">
        <v>14</v>
      </c>
      <c r="U5" t="s">
        <v>60</v>
      </c>
      <c r="V5">
        <v>0</v>
      </c>
      <c r="W5">
        <v>0</v>
      </c>
      <c r="X5">
        <v>0</v>
      </c>
      <c r="Y5">
        <v>0</v>
      </c>
      <c r="Z5">
        <v>0</v>
      </c>
      <c r="AA5" s="3">
        <f t="shared" si="1"/>
        <v>0</v>
      </c>
      <c r="AB5">
        <v>0</v>
      </c>
      <c r="AC5" s="3">
        <f t="shared" si="2"/>
        <v>0</v>
      </c>
      <c r="AD5">
        <v>0</v>
      </c>
      <c r="AE5" s="3">
        <f t="shared" si="3"/>
        <v>0</v>
      </c>
      <c r="AF5" s="4">
        <f t="shared" si="4"/>
        <v>0</v>
      </c>
      <c r="AG5">
        <v>0</v>
      </c>
      <c r="AH5">
        <v>0</v>
      </c>
      <c r="AI5">
        <v>0</v>
      </c>
      <c r="AJ5">
        <v>0</v>
      </c>
      <c r="AK5">
        <v>0</v>
      </c>
    </row>
    <row r="6" spans="1:37" hidden="1" x14ac:dyDescent="0.25">
      <c r="A6" t="str">
        <f t="shared" si="0"/>
        <v>1.6-01-2405_24621015_24143214</v>
      </c>
      <c r="B6" t="s">
        <v>47</v>
      </c>
      <c r="C6" t="s">
        <v>48</v>
      </c>
      <c r="D6" t="s">
        <v>34</v>
      </c>
      <c r="E6" t="s">
        <v>35</v>
      </c>
      <c r="F6" t="s">
        <v>51</v>
      </c>
      <c r="G6" t="s">
        <v>52</v>
      </c>
      <c r="H6" t="s">
        <v>53</v>
      </c>
      <c r="I6" t="s">
        <v>54</v>
      </c>
      <c r="J6">
        <v>6</v>
      </c>
      <c r="K6" t="s">
        <v>40</v>
      </c>
      <c r="L6">
        <v>21</v>
      </c>
      <c r="M6" t="s">
        <v>55</v>
      </c>
      <c r="N6" t="s">
        <v>56</v>
      </c>
      <c r="O6" t="s">
        <v>57</v>
      </c>
      <c r="P6">
        <v>1000</v>
      </c>
      <c r="Q6" t="s">
        <v>58</v>
      </c>
      <c r="R6">
        <v>1432</v>
      </c>
      <c r="S6" t="s">
        <v>62</v>
      </c>
      <c r="T6">
        <v>14</v>
      </c>
      <c r="U6" t="s">
        <v>60</v>
      </c>
      <c r="V6">
        <v>0</v>
      </c>
      <c r="W6">
        <v>0</v>
      </c>
      <c r="X6">
        <v>0</v>
      </c>
      <c r="Y6">
        <v>0</v>
      </c>
      <c r="Z6">
        <v>0</v>
      </c>
      <c r="AA6" s="3">
        <f t="shared" si="1"/>
        <v>0</v>
      </c>
      <c r="AB6">
        <v>0</v>
      </c>
      <c r="AC6" s="3">
        <f t="shared" si="2"/>
        <v>0</v>
      </c>
      <c r="AD6">
        <v>0</v>
      </c>
      <c r="AE6" s="3">
        <f t="shared" si="3"/>
        <v>0</v>
      </c>
      <c r="AF6" s="4">
        <f t="shared" si="4"/>
        <v>0</v>
      </c>
      <c r="AG6">
        <v>0</v>
      </c>
      <c r="AH6">
        <v>0</v>
      </c>
      <c r="AI6">
        <v>0</v>
      </c>
      <c r="AJ6">
        <v>0</v>
      </c>
      <c r="AK6">
        <v>0</v>
      </c>
    </row>
    <row r="7" spans="1:37" hidden="1" x14ac:dyDescent="0.25">
      <c r="A7" t="str">
        <f t="shared" si="0"/>
        <v>1.6-01-2405_24624015_2411110</v>
      </c>
      <c r="B7" t="s">
        <v>47</v>
      </c>
      <c r="C7" t="s">
        <v>48</v>
      </c>
      <c r="D7" t="s">
        <v>34</v>
      </c>
      <c r="E7" t="s">
        <v>35</v>
      </c>
      <c r="F7" t="s">
        <v>51</v>
      </c>
      <c r="G7" t="s">
        <v>52</v>
      </c>
      <c r="H7" t="s">
        <v>53</v>
      </c>
      <c r="I7" t="s">
        <v>54</v>
      </c>
      <c r="J7">
        <v>6</v>
      </c>
      <c r="K7" t="s">
        <v>40</v>
      </c>
      <c r="L7">
        <v>24</v>
      </c>
      <c r="M7" t="s">
        <v>58</v>
      </c>
      <c r="N7" t="s">
        <v>56</v>
      </c>
      <c r="O7" t="s">
        <v>57</v>
      </c>
      <c r="P7">
        <v>1000</v>
      </c>
      <c r="Q7" t="s">
        <v>58</v>
      </c>
      <c r="R7">
        <v>1111</v>
      </c>
      <c r="S7" t="s">
        <v>63</v>
      </c>
      <c r="T7">
        <v>0</v>
      </c>
      <c r="U7" t="s">
        <v>46</v>
      </c>
      <c r="V7">
        <v>0</v>
      </c>
      <c r="W7">
        <v>0</v>
      </c>
      <c r="X7" s="1">
        <v>2382436.04</v>
      </c>
      <c r="Y7" s="1">
        <v>2382436.04</v>
      </c>
      <c r="Z7" s="1">
        <v>2382436.04</v>
      </c>
      <c r="AA7" s="3">
        <f t="shared" si="1"/>
        <v>0</v>
      </c>
      <c r="AB7" s="1">
        <v>2382436.04</v>
      </c>
      <c r="AC7" s="3">
        <f t="shared" si="2"/>
        <v>0</v>
      </c>
      <c r="AD7" s="1">
        <v>2382436.04</v>
      </c>
      <c r="AE7" s="3">
        <f t="shared" si="3"/>
        <v>0</v>
      </c>
      <c r="AF7" s="4">
        <f t="shared" si="4"/>
        <v>-2382436.04</v>
      </c>
      <c r="AG7">
        <v>0</v>
      </c>
      <c r="AH7">
        <v>0</v>
      </c>
      <c r="AI7">
        <v>0</v>
      </c>
      <c r="AJ7">
        <v>0</v>
      </c>
      <c r="AK7">
        <v>0</v>
      </c>
    </row>
    <row r="8" spans="1:37" hidden="1" x14ac:dyDescent="0.25">
      <c r="A8" t="str">
        <f t="shared" si="0"/>
        <v>1.6-01-2405_24624015_24122114</v>
      </c>
      <c r="B8" t="s">
        <v>47</v>
      </c>
      <c r="C8" t="s">
        <v>48</v>
      </c>
      <c r="D8" t="s">
        <v>34</v>
      </c>
      <c r="E8" t="s">
        <v>35</v>
      </c>
      <c r="F8" t="s">
        <v>51</v>
      </c>
      <c r="G8" t="s">
        <v>52</v>
      </c>
      <c r="H8" t="s">
        <v>53</v>
      </c>
      <c r="I8" t="s">
        <v>54</v>
      </c>
      <c r="J8">
        <v>6</v>
      </c>
      <c r="K8" t="s">
        <v>40</v>
      </c>
      <c r="L8">
        <v>24</v>
      </c>
      <c r="M8" t="s">
        <v>58</v>
      </c>
      <c r="N8" t="s">
        <v>56</v>
      </c>
      <c r="O8" t="s">
        <v>57</v>
      </c>
      <c r="P8">
        <v>1000</v>
      </c>
      <c r="Q8" t="s">
        <v>58</v>
      </c>
      <c r="R8">
        <v>1221</v>
      </c>
      <c r="S8" t="s">
        <v>59</v>
      </c>
      <c r="T8">
        <v>14</v>
      </c>
      <c r="U8" t="s">
        <v>60</v>
      </c>
      <c r="V8" s="1">
        <v>105376830.48</v>
      </c>
      <c r="W8" s="1">
        <v>67987848.969999999</v>
      </c>
      <c r="X8" s="1">
        <v>38725153.380000003</v>
      </c>
      <c r="Y8" s="1">
        <v>38725153.380000003</v>
      </c>
      <c r="Z8" s="1">
        <v>38725153.380000003</v>
      </c>
      <c r="AA8" s="3">
        <f t="shared" si="1"/>
        <v>0</v>
      </c>
      <c r="AB8" s="1">
        <v>38714153.380000003</v>
      </c>
      <c r="AC8" s="3">
        <f t="shared" si="2"/>
        <v>11000</v>
      </c>
      <c r="AD8" s="1">
        <v>38713157.659999996</v>
      </c>
      <c r="AE8" s="3">
        <f t="shared" si="3"/>
        <v>995.72000000625849</v>
      </c>
      <c r="AF8" s="4">
        <f t="shared" si="4"/>
        <v>66651677.100000001</v>
      </c>
      <c r="AG8" s="1">
        <v>37388978.770000003</v>
      </c>
      <c r="AH8">
        <v>2.74</v>
      </c>
      <c r="AI8">
        <v>0</v>
      </c>
      <c r="AJ8">
        <v>0</v>
      </c>
      <c r="AK8" s="1">
        <v>37388981.509999998</v>
      </c>
    </row>
    <row r="9" spans="1:37" hidden="1" x14ac:dyDescent="0.25">
      <c r="A9" t="str">
        <f t="shared" si="0"/>
        <v>1.6-01-2405_24624015_24132114</v>
      </c>
      <c r="B9" t="s">
        <v>47</v>
      </c>
      <c r="C9" t="s">
        <v>48</v>
      </c>
      <c r="D9" t="s">
        <v>34</v>
      </c>
      <c r="E9" t="s">
        <v>35</v>
      </c>
      <c r="F9" t="s">
        <v>51</v>
      </c>
      <c r="G9" t="s">
        <v>52</v>
      </c>
      <c r="H9" t="s">
        <v>53</v>
      </c>
      <c r="I9" t="s">
        <v>54</v>
      </c>
      <c r="J9">
        <v>6</v>
      </c>
      <c r="K9" t="s">
        <v>40</v>
      </c>
      <c r="L9">
        <v>24</v>
      </c>
      <c r="M9" t="s">
        <v>58</v>
      </c>
      <c r="N9" t="s">
        <v>56</v>
      </c>
      <c r="O9" t="s">
        <v>57</v>
      </c>
      <c r="P9">
        <v>1000</v>
      </c>
      <c r="Q9" t="s">
        <v>58</v>
      </c>
      <c r="R9">
        <v>1321</v>
      </c>
      <c r="S9" t="s">
        <v>64</v>
      </c>
      <c r="T9">
        <v>14</v>
      </c>
      <c r="U9" t="s">
        <v>60</v>
      </c>
      <c r="V9">
        <v>0</v>
      </c>
      <c r="W9">
        <v>0</v>
      </c>
      <c r="X9">
        <v>0</v>
      </c>
      <c r="Y9">
        <v>0</v>
      </c>
      <c r="Z9">
        <v>0</v>
      </c>
      <c r="AA9" s="3">
        <f t="shared" si="1"/>
        <v>0</v>
      </c>
      <c r="AB9">
        <v>0</v>
      </c>
      <c r="AC9" s="3">
        <f t="shared" si="2"/>
        <v>0</v>
      </c>
      <c r="AD9">
        <v>0</v>
      </c>
      <c r="AE9" s="3">
        <f t="shared" si="3"/>
        <v>0</v>
      </c>
      <c r="AF9" s="4">
        <f t="shared" si="4"/>
        <v>0</v>
      </c>
      <c r="AG9">
        <v>0</v>
      </c>
      <c r="AH9">
        <v>0</v>
      </c>
      <c r="AI9">
        <v>0</v>
      </c>
      <c r="AJ9">
        <v>0</v>
      </c>
      <c r="AK9">
        <v>0</v>
      </c>
    </row>
    <row r="10" spans="1:37" hidden="1" x14ac:dyDescent="0.25">
      <c r="A10" t="str">
        <f t="shared" si="0"/>
        <v>1.6-01-2405_24624015_24132214</v>
      </c>
      <c r="B10" t="s">
        <v>47</v>
      </c>
      <c r="C10" t="s">
        <v>48</v>
      </c>
      <c r="D10" t="s">
        <v>34</v>
      </c>
      <c r="E10" t="s">
        <v>35</v>
      </c>
      <c r="F10" t="s">
        <v>51</v>
      </c>
      <c r="G10" t="s">
        <v>52</v>
      </c>
      <c r="H10" t="s">
        <v>53</v>
      </c>
      <c r="I10" t="s">
        <v>54</v>
      </c>
      <c r="J10">
        <v>6</v>
      </c>
      <c r="K10" t="s">
        <v>40</v>
      </c>
      <c r="L10">
        <v>24</v>
      </c>
      <c r="M10" t="s">
        <v>58</v>
      </c>
      <c r="N10" t="s">
        <v>56</v>
      </c>
      <c r="O10" t="s">
        <v>57</v>
      </c>
      <c r="P10">
        <v>1000</v>
      </c>
      <c r="Q10" t="s">
        <v>58</v>
      </c>
      <c r="R10">
        <v>1322</v>
      </c>
      <c r="S10" t="s">
        <v>65</v>
      </c>
      <c r="T10">
        <v>14</v>
      </c>
      <c r="U10" t="s">
        <v>60</v>
      </c>
      <c r="V10" s="1">
        <v>16905722.420000002</v>
      </c>
      <c r="W10">
        <v>0</v>
      </c>
      <c r="X10" s="1">
        <v>124641.09</v>
      </c>
      <c r="Y10" s="1">
        <v>124641.09</v>
      </c>
      <c r="Z10" s="1">
        <v>124641.09</v>
      </c>
      <c r="AA10" s="3">
        <f t="shared" si="1"/>
        <v>0</v>
      </c>
      <c r="AB10" s="1">
        <v>80181.69</v>
      </c>
      <c r="AC10" s="3">
        <f t="shared" si="2"/>
        <v>44459.399999999994</v>
      </c>
      <c r="AD10" s="1">
        <v>75781.33</v>
      </c>
      <c r="AE10" s="3">
        <f t="shared" si="3"/>
        <v>4400.3600000000006</v>
      </c>
      <c r="AF10" s="4">
        <f t="shared" si="4"/>
        <v>16781081.330000002</v>
      </c>
      <c r="AG10" s="1">
        <v>16905722.420000002</v>
      </c>
      <c r="AH10">
        <v>0</v>
      </c>
      <c r="AI10">
        <v>0</v>
      </c>
      <c r="AJ10">
        <v>0</v>
      </c>
      <c r="AK10" s="1">
        <v>16905722.420000002</v>
      </c>
    </row>
    <row r="11" spans="1:37" hidden="1" x14ac:dyDescent="0.25">
      <c r="A11" t="str">
        <f t="shared" si="0"/>
        <v>1.6-01-2405_24624015_2413310</v>
      </c>
      <c r="B11" t="s">
        <v>47</v>
      </c>
      <c r="C11" t="s">
        <v>48</v>
      </c>
      <c r="D11" t="s">
        <v>34</v>
      </c>
      <c r="E11" t="s">
        <v>35</v>
      </c>
      <c r="F11" t="s">
        <v>51</v>
      </c>
      <c r="G11" t="s">
        <v>52</v>
      </c>
      <c r="H11" t="s">
        <v>53</v>
      </c>
      <c r="I11" t="s">
        <v>54</v>
      </c>
      <c r="J11">
        <v>6</v>
      </c>
      <c r="K11" t="s">
        <v>40</v>
      </c>
      <c r="L11">
        <v>24</v>
      </c>
      <c r="M11" t="s">
        <v>58</v>
      </c>
      <c r="N11" t="s">
        <v>56</v>
      </c>
      <c r="O11" t="s">
        <v>57</v>
      </c>
      <c r="P11">
        <v>1000</v>
      </c>
      <c r="Q11" t="s">
        <v>58</v>
      </c>
      <c r="R11">
        <v>1331</v>
      </c>
      <c r="S11" t="s">
        <v>66</v>
      </c>
      <c r="T11">
        <v>0</v>
      </c>
      <c r="U11" t="s">
        <v>46</v>
      </c>
      <c r="V11">
        <v>0</v>
      </c>
      <c r="W11">
        <v>0</v>
      </c>
      <c r="X11" s="1">
        <v>195021.1</v>
      </c>
      <c r="Y11" s="1">
        <v>195021.1</v>
      </c>
      <c r="Z11" s="1">
        <v>195021.1</v>
      </c>
      <c r="AA11" s="3">
        <f t="shared" si="1"/>
        <v>0</v>
      </c>
      <c r="AB11" s="1">
        <v>195021.1</v>
      </c>
      <c r="AC11" s="3">
        <f t="shared" si="2"/>
        <v>0</v>
      </c>
      <c r="AD11" s="1">
        <v>195021.1</v>
      </c>
      <c r="AE11" s="3">
        <f t="shared" si="3"/>
        <v>0</v>
      </c>
      <c r="AF11" s="4">
        <f t="shared" si="4"/>
        <v>-195021.1</v>
      </c>
      <c r="AG11">
        <v>0</v>
      </c>
      <c r="AH11">
        <v>0</v>
      </c>
      <c r="AI11">
        <v>0</v>
      </c>
      <c r="AJ11">
        <v>0</v>
      </c>
      <c r="AK11">
        <v>0</v>
      </c>
    </row>
    <row r="12" spans="1:37" hidden="1" x14ac:dyDescent="0.25">
      <c r="A12" t="str">
        <f t="shared" si="0"/>
        <v>1.6-01-2405_24624015_2413410</v>
      </c>
      <c r="B12" t="s">
        <v>47</v>
      </c>
      <c r="C12" t="s">
        <v>48</v>
      </c>
      <c r="D12" t="s">
        <v>34</v>
      </c>
      <c r="E12" t="s">
        <v>35</v>
      </c>
      <c r="F12" t="s">
        <v>51</v>
      </c>
      <c r="G12" t="s">
        <v>52</v>
      </c>
      <c r="H12" t="s">
        <v>53</v>
      </c>
      <c r="I12" t="s">
        <v>54</v>
      </c>
      <c r="J12">
        <v>6</v>
      </c>
      <c r="K12" t="s">
        <v>40</v>
      </c>
      <c r="L12">
        <v>24</v>
      </c>
      <c r="M12" t="s">
        <v>58</v>
      </c>
      <c r="N12" t="s">
        <v>56</v>
      </c>
      <c r="O12" t="s">
        <v>57</v>
      </c>
      <c r="P12">
        <v>1000</v>
      </c>
      <c r="Q12" t="s">
        <v>58</v>
      </c>
      <c r="R12">
        <v>1341</v>
      </c>
      <c r="S12" t="s">
        <v>67</v>
      </c>
      <c r="T12">
        <v>0</v>
      </c>
      <c r="U12" t="s">
        <v>46</v>
      </c>
      <c r="V12">
        <v>0</v>
      </c>
      <c r="W12">
        <v>0</v>
      </c>
      <c r="X12" s="1">
        <v>241458</v>
      </c>
      <c r="Y12" s="1">
        <v>241458</v>
      </c>
      <c r="Z12" s="1">
        <v>241458</v>
      </c>
      <c r="AA12" s="3">
        <f t="shared" si="1"/>
        <v>0</v>
      </c>
      <c r="AB12" s="1">
        <v>241458</v>
      </c>
      <c r="AC12" s="3">
        <f t="shared" si="2"/>
        <v>0</v>
      </c>
      <c r="AD12" s="1">
        <v>241458</v>
      </c>
      <c r="AE12" s="3">
        <f t="shared" si="3"/>
        <v>0</v>
      </c>
      <c r="AF12" s="4">
        <f t="shared" si="4"/>
        <v>-241458</v>
      </c>
      <c r="AG12">
        <v>0</v>
      </c>
      <c r="AH12">
        <v>0</v>
      </c>
      <c r="AI12">
        <v>0</v>
      </c>
      <c r="AJ12">
        <v>0</v>
      </c>
      <c r="AK12">
        <v>0</v>
      </c>
    </row>
    <row r="13" spans="1:37" hidden="1" x14ac:dyDescent="0.25">
      <c r="A13" t="str">
        <f t="shared" si="0"/>
        <v>1.6-01-2405_24624015_24141114</v>
      </c>
      <c r="B13" t="s">
        <v>47</v>
      </c>
      <c r="C13" t="s">
        <v>48</v>
      </c>
      <c r="D13" t="s">
        <v>34</v>
      </c>
      <c r="E13" t="s">
        <v>35</v>
      </c>
      <c r="F13" t="s">
        <v>51</v>
      </c>
      <c r="G13" t="s">
        <v>52</v>
      </c>
      <c r="H13" t="s">
        <v>53</v>
      </c>
      <c r="I13" t="s">
        <v>54</v>
      </c>
      <c r="J13">
        <v>6</v>
      </c>
      <c r="K13" t="s">
        <v>40</v>
      </c>
      <c r="L13">
        <v>24</v>
      </c>
      <c r="M13" t="s">
        <v>58</v>
      </c>
      <c r="N13" t="s">
        <v>56</v>
      </c>
      <c r="O13" t="s">
        <v>57</v>
      </c>
      <c r="P13">
        <v>1000</v>
      </c>
      <c r="Q13" t="s">
        <v>58</v>
      </c>
      <c r="R13">
        <v>1411</v>
      </c>
      <c r="S13" t="s">
        <v>68</v>
      </c>
      <c r="T13">
        <v>14</v>
      </c>
      <c r="U13" t="s">
        <v>60</v>
      </c>
      <c r="V13">
        <v>0</v>
      </c>
      <c r="W13">
        <v>0</v>
      </c>
      <c r="X13">
        <v>0</v>
      </c>
      <c r="Y13">
        <v>0</v>
      </c>
      <c r="Z13">
        <v>0</v>
      </c>
      <c r="AA13" s="3">
        <f t="shared" si="1"/>
        <v>0</v>
      </c>
      <c r="AB13">
        <v>0</v>
      </c>
      <c r="AC13" s="3">
        <f t="shared" si="2"/>
        <v>0</v>
      </c>
      <c r="AD13">
        <v>0</v>
      </c>
      <c r="AE13" s="3">
        <f t="shared" si="3"/>
        <v>0</v>
      </c>
      <c r="AF13" s="4">
        <f t="shared" si="4"/>
        <v>0</v>
      </c>
      <c r="AG13">
        <v>0</v>
      </c>
      <c r="AH13">
        <v>0</v>
      </c>
      <c r="AI13">
        <v>0</v>
      </c>
      <c r="AJ13">
        <v>0</v>
      </c>
      <c r="AK13">
        <v>0</v>
      </c>
    </row>
    <row r="14" spans="1:37" hidden="1" x14ac:dyDescent="0.25">
      <c r="A14" t="str">
        <f t="shared" si="0"/>
        <v>1.6-01-2405_24624015_24142114</v>
      </c>
      <c r="B14" t="s">
        <v>47</v>
      </c>
      <c r="C14" t="s">
        <v>48</v>
      </c>
      <c r="D14" t="s">
        <v>34</v>
      </c>
      <c r="E14" t="s">
        <v>35</v>
      </c>
      <c r="F14" t="s">
        <v>51</v>
      </c>
      <c r="G14" t="s">
        <v>52</v>
      </c>
      <c r="H14" t="s">
        <v>53</v>
      </c>
      <c r="I14" t="s">
        <v>54</v>
      </c>
      <c r="J14">
        <v>6</v>
      </c>
      <c r="K14" t="s">
        <v>40</v>
      </c>
      <c r="L14">
        <v>24</v>
      </c>
      <c r="M14" t="s">
        <v>58</v>
      </c>
      <c r="N14" t="s">
        <v>56</v>
      </c>
      <c r="O14" t="s">
        <v>57</v>
      </c>
      <c r="P14">
        <v>1000</v>
      </c>
      <c r="Q14" t="s">
        <v>58</v>
      </c>
      <c r="R14">
        <v>1421</v>
      </c>
      <c r="S14" t="s">
        <v>61</v>
      </c>
      <c r="T14">
        <v>14</v>
      </c>
      <c r="U14" t="s">
        <v>60</v>
      </c>
      <c r="V14" s="1">
        <v>2877107.6</v>
      </c>
      <c r="W14">
        <v>0</v>
      </c>
      <c r="X14" s="1">
        <v>1187554.5900000001</v>
      </c>
      <c r="Y14" s="1">
        <v>1187554.5900000001</v>
      </c>
      <c r="Z14" s="1">
        <v>1187554.5900000001</v>
      </c>
      <c r="AA14" s="3">
        <f t="shared" si="1"/>
        <v>0</v>
      </c>
      <c r="AB14" s="1">
        <v>1187554.5900000001</v>
      </c>
      <c r="AC14" s="3">
        <f t="shared" si="2"/>
        <v>0</v>
      </c>
      <c r="AD14" s="1">
        <v>1187554.5900000001</v>
      </c>
      <c r="AE14" s="3">
        <f t="shared" si="3"/>
        <v>0</v>
      </c>
      <c r="AF14" s="4">
        <f t="shared" si="4"/>
        <v>1689553.01</v>
      </c>
      <c r="AG14" s="1">
        <v>2877107.6</v>
      </c>
      <c r="AH14">
        <v>0</v>
      </c>
      <c r="AI14">
        <v>0</v>
      </c>
      <c r="AJ14">
        <v>0</v>
      </c>
      <c r="AK14" s="1">
        <v>2877107.6</v>
      </c>
    </row>
    <row r="15" spans="1:37" hidden="1" x14ac:dyDescent="0.25">
      <c r="A15" t="str">
        <f t="shared" si="0"/>
        <v>1.6-01-2405_24624015_24143114</v>
      </c>
      <c r="B15" t="s">
        <v>47</v>
      </c>
      <c r="C15" t="s">
        <v>48</v>
      </c>
      <c r="D15" t="s">
        <v>34</v>
      </c>
      <c r="E15" t="s">
        <v>35</v>
      </c>
      <c r="F15" t="s">
        <v>51</v>
      </c>
      <c r="G15" t="s">
        <v>52</v>
      </c>
      <c r="H15" t="s">
        <v>53</v>
      </c>
      <c r="I15" t="s">
        <v>54</v>
      </c>
      <c r="J15">
        <v>6</v>
      </c>
      <c r="K15" t="s">
        <v>40</v>
      </c>
      <c r="L15">
        <v>24</v>
      </c>
      <c r="M15" t="s">
        <v>58</v>
      </c>
      <c r="N15" t="s">
        <v>56</v>
      </c>
      <c r="O15" t="s">
        <v>57</v>
      </c>
      <c r="P15">
        <v>1000</v>
      </c>
      <c r="Q15" t="s">
        <v>58</v>
      </c>
      <c r="R15">
        <v>1431</v>
      </c>
      <c r="S15" t="s">
        <v>69</v>
      </c>
      <c r="T15">
        <v>14</v>
      </c>
      <c r="U15" t="s">
        <v>60</v>
      </c>
      <c r="V15">
        <v>0</v>
      </c>
      <c r="W15">
        <v>0</v>
      </c>
      <c r="X15">
        <v>0</v>
      </c>
      <c r="Y15">
        <v>0</v>
      </c>
      <c r="Z15">
        <v>0</v>
      </c>
      <c r="AA15" s="3">
        <f t="shared" si="1"/>
        <v>0</v>
      </c>
      <c r="AB15">
        <v>0</v>
      </c>
      <c r="AC15" s="3">
        <f t="shared" si="2"/>
        <v>0</v>
      </c>
      <c r="AD15">
        <v>0</v>
      </c>
      <c r="AE15" s="3">
        <f t="shared" si="3"/>
        <v>0</v>
      </c>
      <c r="AF15" s="4">
        <f t="shared" si="4"/>
        <v>0</v>
      </c>
      <c r="AG15">
        <v>0</v>
      </c>
      <c r="AH15">
        <v>0</v>
      </c>
      <c r="AI15">
        <v>0</v>
      </c>
      <c r="AJ15">
        <v>0</v>
      </c>
      <c r="AK15">
        <v>0</v>
      </c>
    </row>
    <row r="16" spans="1:37" hidden="1" x14ac:dyDescent="0.25">
      <c r="A16" t="str">
        <f t="shared" si="0"/>
        <v>1.6-01-2405_24624015_24143214</v>
      </c>
      <c r="B16" t="s">
        <v>47</v>
      </c>
      <c r="C16" t="s">
        <v>48</v>
      </c>
      <c r="D16" t="s">
        <v>34</v>
      </c>
      <c r="E16" t="s">
        <v>35</v>
      </c>
      <c r="F16" t="s">
        <v>51</v>
      </c>
      <c r="G16" t="s">
        <v>52</v>
      </c>
      <c r="H16" t="s">
        <v>53</v>
      </c>
      <c r="I16" t="s">
        <v>54</v>
      </c>
      <c r="J16">
        <v>6</v>
      </c>
      <c r="K16" t="s">
        <v>40</v>
      </c>
      <c r="L16">
        <v>24</v>
      </c>
      <c r="M16" t="s">
        <v>58</v>
      </c>
      <c r="N16" t="s">
        <v>56</v>
      </c>
      <c r="O16" t="s">
        <v>57</v>
      </c>
      <c r="P16">
        <v>1000</v>
      </c>
      <c r="Q16" t="s">
        <v>58</v>
      </c>
      <c r="R16">
        <v>1432</v>
      </c>
      <c r="S16" t="s">
        <v>62</v>
      </c>
      <c r="T16">
        <v>14</v>
      </c>
      <c r="U16" t="s">
        <v>60</v>
      </c>
      <c r="V16" s="1">
        <v>16828326.399999999</v>
      </c>
      <c r="W16">
        <v>0</v>
      </c>
      <c r="X16" s="1">
        <v>7266774.6200000001</v>
      </c>
      <c r="Y16" s="1">
        <v>7266774.6200000001</v>
      </c>
      <c r="Z16" s="1">
        <v>7266774.6200000001</v>
      </c>
      <c r="AA16" s="3">
        <f t="shared" si="1"/>
        <v>0</v>
      </c>
      <c r="AB16" s="1">
        <v>7266774.6200000001</v>
      </c>
      <c r="AC16" s="3">
        <f t="shared" si="2"/>
        <v>0</v>
      </c>
      <c r="AD16" s="1">
        <v>7266774.6200000001</v>
      </c>
      <c r="AE16" s="3">
        <f t="shared" si="3"/>
        <v>0</v>
      </c>
      <c r="AF16" s="4">
        <f t="shared" si="4"/>
        <v>9561551.7799999975</v>
      </c>
      <c r="AG16" s="1">
        <v>16828326.399999999</v>
      </c>
      <c r="AH16">
        <v>0</v>
      </c>
      <c r="AI16">
        <v>0</v>
      </c>
      <c r="AJ16">
        <v>0</v>
      </c>
      <c r="AK16" s="1">
        <v>16828326.399999999</v>
      </c>
    </row>
    <row r="17" spans="1:37" hidden="1" x14ac:dyDescent="0.25">
      <c r="A17" t="str">
        <f t="shared" si="0"/>
        <v>1.6-01-2405_24624015_2415910</v>
      </c>
      <c r="B17" t="s">
        <v>47</v>
      </c>
      <c r="C17" t="s">
        <v>48</v>
      </c>
      <c r="D17" t="s">
        <v>34</v>
      </c>
      <c r="E17" t="s">
        <v>35</v>
      </c>
      <c r="F17" t="s">
        <v>51</v>
      </c>
      <c r="G17" t="s">
        <v>52</v>
      </c>
      <c r="H17" t="s">
        <v>53</v>
      </c>
      <c r="I17" t="s">
        <v>54</v>
      </c>
      <c r="J17">
        <v>6</v>
      </c>
      <c r="K17" t="s">
        <v>40</v>
      </c>
      <c r="L17">
        <v>24</v>
      </c>
      <c r="M17" t="s">
        <v>58</v>
      </c>
      <c r="N17" t="s">
        <v>56</v>
      </c>
      <c r="O17" t="s">
        <v>57</v>
      </c>
      <c r="P17">
        <v>1000</v>
      </c>
      <c r="Q17" t="s">
        <v>58</v>
      </c>
      <c r="R17">
        <v>1591</v>
      </c>
      <c r="S17" t="s">
        <v>70</v>
      </c>
      <c r="T17">
        <v>0</v>
      </c>
      <c r="U17" t="s">
        <v>46</v>
      </c>
      <c r="V17" s="1">
        <v>73756599.290000007</v>
      </c>
      <c r="W17" s="1">
        <v>73756599.450000003</v>
      </c>
      <c r="X17" s="1">
        <v>49981614.899999999</v>
      </c>
      <c r="Y17" s="1">
        <v>49981614.899999999</v>
      </c>
      <c r="Z17" s="1">
        <v>26355017.32</v>
      </c>
      <c r="AA17" s="3">
        <f t="shared" si="1"/>
        <v>23626597.579999998</v>
      </c>
      <c r="AB17" s="1">
        <v>26355017.32</v>
      </c>
      <c r="AC17" s="3">
        <f t="shared" si="2"/>
        <v>0</v>
      </c>
      <c r="AD17" s="1">
        <v>26355017.32</v>
      </c>
      <c r="AE17" s="3">
        <f t="shared" si="3"/>
        <v>0</v>
      </c>
      <c r="AF17" s="4">
        <f t="shared" si="4"/>
        <v>23774984.390000008</v>
      </c>
      <c r="AG17">
        <v>0</v>
      </c>
      <c r="AH17">
        <v>0</v>
      </c>
      <c r="AI17">
        <v>0</v>
      </c>
      <c r="AJ17">
        <v>0.16</v>
      </c>
      <c r="AK17">
        <v>-0.16</v>
      </c>
    </row>
    <row r="18" spans="1:37" hidden="1" x14ac:dyDescent="0.25">
      <c r="A18" t="str">
        <f t="shared" si="0"/>
        <v>1.5-01-2404_24619013_2442510</v>
      </c>
      <c r="B18" t="s">
        <v>71</v>
      </c>
      <c r="C18" t="s">
        <v>72</v>
      </c>
      <c r="D18" t="s">
        <v>34</v>
      </c>
      <c r="E18" t="s">
        <v>35</v>
      </c>
      <c r="F18" t="s">
        <v>36</v>
      </c>
      <c r="G18" t="s">
        <v>37</v>
      </c>
      <c r="H18" t="s">
        <v>38</v>
      </c>
      <c r="I18" t="s">
        <v>39</v>
      </c>
      <c r="J18">
        <v>6</v>
      </c>
      <c r="K18" t="s">
        <v>40</v>
      </c>
      <c r="L18">
        <v>19</v>
      </c>
      <c r="M18" t="s">
        <v>41</v>
      </c>
      <c r="N18" t="s">
        <v>42</v>
      </c>
      <c r="O18" t="s">
        <v>43</v>
      </c>
      <c r="P18">
        <v>4000</v>
      </c>
      <c r="Q18" t="s">
        <v>49</v>
      </c>
      <c r="R18">
        <v>4251</v>
      </c>
      <c r="S18" t="s">
        <v>50</v>
      </c>
      <c r="T18">
        <v>0</v>
      </c>
      <c r="U18" t="s">
        <v>46</v>
      </c>
      <c r="V18">
        <v>0</v>
      </c>
      <c r="W18">
        <v>0</v>
      </c>
      <c r="X18" s="1">
        <v>3395087.41</v>
      </c>
      <c r="Y18" s="1">
        <v>3395087.41</v>
      </c>
      <c r="Z18" s="1">
        <v>3395087.41</v>
      </c>
      <c r="AA18" s="3">
        <f t="shared" si="1"/>
        <v>0</v>
      </c>
      <c r="AB18" s="1">
        <v>3395087.41</v>
      </c>
      <c r="AC18" s="3">
        <f t="shared" si="2"/>
        <v>0</v>
      </c>
      <c r="AD18" s="1">
        <v>3395087.41</v>
      </c>
      <c r="AE18" s="3">
        <f t="shared" si="3"/>
        <v>0</v>
      </c>
      <c r="AF18" s="4">
        <f t="shared" si="4"/>
        <v>-3395087.41</v>
      </c>
      <c r="AG18">
        <v>0</v>
      </c>
      <c r="AH18">
        <v>0</v>
      </c>
      <c r="AI18">
        <v>0</v>
      </c>
      <c r="AJ18">
        <v>0</v>
      </c>
      <c r="AK18">
        <v>0</v>
      </c>
    </row>
    <row r="19" spans="1:37" hidden="1" x14ac:dyDescent="0.25">
      <c r="A19" t="str">
        <f t="shared" si="0"/>
        <v>1.5-01-2404_24619013_2491110</v>
      </c>
      <c r="B19" t="s">
        <v>71</v>
      </c>
      <c r="C19" t="s">
        <v>72</v>
      </c>
      <c r="D19" t="s">
        <v>34</v>
      </c>
      <c r="E19" t="s">
        <v>35</v>
      </c>
      <c r="F19" t="s">
        <v>36</v>
      </c>
      <c r="G19" t="s">
        <v>37</v>
      </c>
      <c r="H19" t="s">
        <v>38</v>
      </c>
      <c r="I19" t="s">
        <v>39</v>
      </c>
      <c r="J19">
        <v>6</v>
      </c>
      <c r="K19" t="s">
        <v>40</v>
      </c>
      <c r="L19">
        <v>19</v>
      </c>
      <c r="M19" t="s">
        <v>41</v>
      </c>
      <c r="N19" t="s">
        <v>42</v>
      </c>
      <c r="O19" t="s">
        <v>43</v>
      </c>
      <c r="P19">
        <v>9000</v>
      </c>
      <c r="Q19" t="s">
        <v>73</v>
      </c>
      <c r="R19">
        <v>9111</v>
      </c>
      <c r="S19" t="s">
        <v>74</v>
      </c>
      <c r="T19">
        <v>0</v>
      </c>
      <c r="U19" t="s">
        <v>46</v>
      </c>
      <c r="V19" s="1">
        <v>43522784.549999997</v>
      </c>
      <c r="W19" s="1">
        <v>43522784.549999997</v>
      </c>
      <c r="X19" s="1">
        <v>10763508.24</v>
      </c>
      <c r="Y19" s="1">
        <v>10763508.24</v>
      </c>
      <c r="Z19" s="1">
        <v>10763508.24</v>
      </c>
      <c r="AA19" s="3">
        <f t="shared" si="1"/>
        <v>0</v>
      </c>
      <c r="AB19" s="1">
        <v>10763508.24</v>
      </c>
      <c r="AC19" s="3">
        <f t="shared" si="2"/>
        <v>0</v>
      </c>
      <c r="AD19" s="1">
        <v>10763508.24</v>
      </c>
      <c r="AE19" s="3">
        <f t="shared" si="3"/>
        <v>0</v>
      </c>
      <c r="AF19" s="4">
        <f t="shared" si="4"/>
        <v>32759276.309999995</v>
      </c>
      <c r="AG19">
        <v>0</v>
      </c>
      <c r="AH19">
        <v>0</v>
      </c>
      <c r="AI19">
        <v>0</v>
      </c>
      <c r="AJ19">
        <v>0</v>
      </c>
      <c r="AK19">
        <v>0</v>
      </c>
    </row>
    <row r="20" spans="1:37" hidden="1" x14ac:dyDescent="0.25">
      <c r="A20" t="str">
        <f t="shared" si="0"/>
        <v>1.5-01-2404_24619013_2492110</v>
      </c>
      <c r="B20" t="s">
        <v>71</v>
      </c>
      <c r="C20" t="s">
        <v>72</v>
      </c>
      <c r="D20" t="s">
        <v>34</v>
      </c>
      <c r="E20" t="s">
        <v>35</v>
      </c>
      <c r="F20" t="s">
        <v>36</v>
      </c>
      <c r="G20" t="s">
        <v>37</v>
      </c>
      <c r="H20" t="s">
        <v>38</v>
      </c>
      <c r="I20" t="s">
        <v>39</v>
      </c>
      <c r="J20">
        <v>6</v>
      </c>
      <c r="K20" t="s">
        <v>40</v>
      </c>
      <c r="L20">
        <v>19</v>
      </c>
      <c r="M20" t="s">
        <v>41</v>
      </c>
      <c r="N20" t="s">
        <v>42</v>
      </c>
      <c r="O20" t="s">
        <v>43</v>
      </c>
      <c r="P20">
        <v>9000</v>
      </c>
      <c r="Q20" t="s">
        <v>73</v>
      </c>
      <c r="R20">
        <v>9211</v>
      </c>
      <c r="S20" t="s">
        <v>75</v>
      </c>
      <c r="T20">
        <v>0</v>
      </c>
      <c r="U20" t="s">
        <v>46</v>
      </c>
      <c r="V20" s="1">
        <v>26300000</v>
      </c>
      <c r="W20" s="1">
        <v>26300000</v>
      </c>
      <c r="X20" s="1">
        <v>6190317.2999999998</v>
      </c>
      <c r="Y20" s="1">
        <v>6190317.2999999998</v>
      </c>
      <c r="Z20" s="1">
        <v>6190317.2999999998</v>
      </c>
      <c r="AA20" s="3">
        <f t="shared" si="1"/>
        <v>0</v>
      </c>
      <c r="AB20" s="1">
        <v>6190317.2999999998</v>
      </c>
      <c r="AC20" s="3">
        <f t="shared" si="2"/>
        <v>0</v>
      </c>
      <c r="AD20" s="1">
        <v>6190317.2999999998</v>
      </c>
      <c r="AE20" s="3">
        <f t="shared" si="3"/>
        <v>0</v>
      </c>
      <c r="AF20" s="4">
        <f t="shared" si="4"/>
        <v>20109682.699999999</v>
      </c>
      <c r="AG20">
        <v>0</v>
      </c>
      <c r="AH20">
        <v>0</v>
      </c>
      <c r="AI20">
        <v>0</v>
      </c>
      <c r="AJ20">
        <v>0</v>
      </c>
      <c r="AK20">
        <v>0</v>
      </c>
    </row>
    <row r="21" spans="1:37" hidden="1" x14ac:dyDescent="0.25">
      <c r="A21" t="str">
        <f t="shared" si="0"/>
        <v>1.5-01-2405_24621015_24142113</v>
      </c>
      <c r="B21" t="s">
        <v>71</v>
      </c>
      <c r="C21" t="s">
        <v>72</v>
      </c>
      <c r="D21" t="s">
        <v>34</v>
      </c>
      <c r="E21" t="s">
        <v>35</v>
      </c>
      <c r="F21" t="s">
        <v>51</v>
      </c>
      <c r="G21" t="s">
        <v>52</v>
      </c>
      <c r="H21" t="s">
        <v>53</v>
      </c>
      <c r="I21" t="s">
        <v>54</v>
      </c>
      <c r="J21">
        <v>6</v>
      </c>
      <c r="K21" t="s">
        <v>40</v>
      </c>
      <c r="L21">
        <v>21</v>
      </c>
      <c r="M21" t="s">
        <v>55</v>
      </c>
      <c r="N21" t="s">
        <v>56</v>
      </c>
      <c r="O21" t="s">
        <v>57</v>
      </c>
      <c r="P21">
        <v>1000</v>
      </c>
      <c r="Q21" t="s">
        <v>58</v>
      </c>
      <c r="R21">
        <v>1421</v>
      </c>
      <c r="S21" t="s">
        <v>61</v>
      </c>
      <c r="T21">
        <v>13</v>
      </c>
      <c r="U21" t="s">
        <v>76</v>
      </c>
      <c r="V21">
        <v>0</v>
      </c>
      <c r="W21">
        <v>0</v>
      </c>
      <c r="X21">
        <v>0</v>
      </c>
      <c r="Y21">
        <v>0</v>
      </c>
      <c r="Z21">
        <v>0</v>
      </c>
      <c r="AA21" s="3">
        <f t="shared" si="1"/>
        <v>0</v>
      </c>
      <c r="AB21">
        <v>0</v>
      </c>
      <c r="AC21" s="3">
        <f t="shared" si="2"/>
        <v>0</v>
      </c>
      <c r="AD21">
        <v>0</v>
      </c>
      <c r="AE21" s="3">
        <f t="shared" si="3"/>
        <v>0</v>
      </c>
      <c r="AF21" s="4">
        <f t="shared" si="4"/>
        <v>0</v>
      </c>
      <c r="AG21">
        <v>0</v>
      </c>
      <c r="AH21">
        <v>0</v>
      </c>
      <c r="AI21">
        <v>0</v>
      </c>
      <c r="AJ21">
        <v>0</v>
      </c>
      <c r="AK21">
        <v>0</v>
      </c>
    </row>
    <row r="22" spans="1:37" hidden="1" x14ac:dyDescent="0.25">
      <c r="A22" t="str">
        <f t="shared" si="0"/>
        <v>1.5-01-2405_24621015_24143213</v>
      </c>
      <c r="B22" t="s">
        <v>71</v>
      </c>
      <c r="C22" t="s">
        <v>72</v>
      </c>
      <c r="D22" t="s">
        <v>34</v>
      </c>
      <c r="E22" t="s">
        <v>35</v>
      </c>
      <c r="F22" t="s">
        <v>51</v>
      </c>
      <c r="G22" t="s">
        <v>52</v>
      </c>
      <c r="H22" t="s">
        <v>53</v>
      </c>
      <c r="I22" t="s">
        <v>54</v>
      </c>
      <c r="J22">
        <v>6</v>
      </c>
      <c r="K22" t="s">
        <v>40</v>
      </c>
      <c r="L22">
        <v>21</v>
      </c>
      <c r="M22" t="s">
        <v>55</v>
      </c>
      <c r="N22" t="s">
        <v>56</v>
      </c>
      <c r="O22" t="s">
        <v>57</v>
      </c>
      <c r="P22">
        <v>1000</v>
      </c>
      <c r="Q22" t="s">
        <v>58</v>
      </c>
      <c r="R22">
        <v>1432</v>
      </c>
      <c r="S22" t="s">
        <v>62</v>
      </c>
      <c r="T22">
        <v>13</v>
      </c>
      <c r="U22" t="s">
        <v>76</v>
      </c>
      <c r="V22">
        <v>0</v>
      </c>
      <c r="W22">
        <v>0</v>
      </c>
      <c r="X22">
        <v>0</v>
      </c>
      <c r="Y22">
        <v>0</v>
      </c>
      <c r="Z22">
        <v>0</v>
      </c>
      <c r="AA22" s="3">
        <f t="shared" si="1"/>
        <v>0</v>
      </c>
      <c r="AB22">
        <v>0</v>
      </c>
      <c r="AC22" s="3">
        <f t="shared" si="2"/>
        <v>0</v>
      </c>
      <c r="AD22">
        <v>0</v>
      </c>
      <c r="AE22" s="3">
        <f t="shared" si="3"/>
        <v>0</v>
      </c>
      <c r="AF22" s="4">
        <f t="shared" si="4"/>
        <v>0</v>
      </c>
      <c r="AG22">
        <v>0</v>
      </c>
      <c r="AH22">
        <v>0</v>
      </c>
      <c r="AI22">
        <v>0</v>
      </c>
      <c r="AJ22">
        <v>0</v>
      </c>
      <c r="AK22">
        <v>0</v>
      </c>
    </row>
    <row r="23" spans="1:37" hidden="1" x14ac:dyDescent="0.25">
      <c r="A23" t="str">
        <f t="shared" si="0"/>
        <v>1.5-01-2405_24621015_2415910</v>
      </c>
      <c r="B23" t="s">
        <v>71</v>
      </c>
      <c r="C23" t="s">
        <v>72</v>
      </c>
      <c r="D23" t="s">
        <v>34</v>
      </c>
      <c r="E23" t="s">
        <v>35</v>
      </c>
      <c r="F23" t="s">
        <v>51</v>
      </c>
      <c r="G23" t="s">
        <v>52</v>
      </c>
      <c r="H23" t="s">
        <v>53</v>
      </c>
      <c r="I23" t="s">
        <v>54</v>
      </c>
      <c r="J23">
        <v>6</v>
      </c>
      <c r="K23" t="s">
        <v>40</v>
      </c>
      <c r="L23">
        <v>21</v>
      </c>
      <c r="M23" t="s">
        <v>55</v>
      </c>
      <c r="N23" t="s">
        <v>56</v>
      </c>
      <c r="O23" t="s">
        <v>57</v>
      </c>
      <c r="P23">
        <v>1000</v>
      </c>
      <c r="Q23" t="s">
        <v>58</v>
      </c>
      <c r="R23">
        <v>1591</v>
      </c>
      <c r="S23" t="s">
        <v>70</v>
      </c>
      <c r="T23">
        <v>0</v>
      </c>
      <c r="U23" t="s">
        <v>46</v>
      </c>
      <c r="V23">
        <v>0</v>
      </c>
      <c r="W23">
        <v>0</v>
      </c>
      <c r="X23">
        <v>0</v>
      </c>
      <c r="Y23">
        <v>0</v>
      </c>
      <c r="Z23">
        <v>0</v>
      </c>
      <c r="AA23" s="3">
        <f t="shared" si="1"/>
        <v>0</v>
      </c>
      <c r="AB23">
        <v>0</v>
      </c>
      <c r="AC23" s="3">
        <f t="shared" si="2"/>
        <v>0</v>
      </c>
      <c r="AD23">
        <v>0</v>
      </c>
      <c r="AE23" s="3">
        <f t="shared" si="3"/>
        <v>0</v>
      </c>
      <c r="AF23" s="4">
        <f t="shared" si="4"/>
        <v>0</v>
      </c>
      <c r="AG23">
        <v>0</v>
      </c>
      <c r="AH23">
        <v>0</v>
      </c>
      <c r="AI23">
        <v>0</v>
      </c>
      <c r="AJ23">
        <v>0</v>
      </c>
      <c r="AK23">
        <v>0</v>
      </c>
    </row>
    <row r="24" spans="1:37" hidden="1" x14ac:dyDescent="0.25">
      <c r="A24" t="str">
        <f t="shared" si="0"/>
        <v>1.5-01-2405_24624015_24113113</v>
      </c>
      <c r="B24" t="s">
        <v>71</v>
      </c>
      <c r="C24" t="s">
        <v>72</v>
      </c>
      <c r="D24" t="s">
        <v>34</v>
      </c>
      <c r="E24" t="s">
        <v>35</v>
      </c>
      <c r="F24" t="s">
        <v>51</v>
      </c>
      <c r="G24" t="s">
        <v>52</v>
      </c>
      <c r="H24" t="s">
        <v>53</v>
      </c>
      <c r="I24" t="s">
        <v>54</v>
      </c>
      <c r="J24">
        <v>6</v>
      </c>
      <c r="K24" t="s">
        <v>40</v>
      </c>
      <c r="L24">
        <v>24</v>
      </c>
      <c r="M24" t="s">
        <v>58</v>
      </c>
      <c r="N24" t="s">
        <v>56</v>
      </c>
      <c r="O24" t="s">
        <v>57</v>
      </c>
      <c r="P24">
        <v>1000</v>
      </c>
      <c r="Q24" t="s">
        <v>58</v>
      </c>
      <c r="R24">
        <v>1131</v>
      </c>
      <c r="S24" t="s">
        <v>77</v>
      </c>
      <c r="T24">
        <v>13</v>
      </c>
      <c r="U24" t="s">
        <v>76</v>
      </c>
      <c r="V24" s="1">
        <v>708107330.50999999</v>
      </c>
      <c r="W24" s="1">
        <v>677552010.19000006</v>
      </c>
      <c r="X24" s="1">
        <v>199630473.56</v>
      </c>
      <c r="Y24" s="1">
        <v>199630473.56</v>
      </c>
      <c r="Z24" s="1">
        <v>199630473.56</v>
      </c>
      <c r="AA24" s="3">
        <f t="shared" si="1"/>
        <v>0</v>
      </c>
      <c r="AB24" s="1">
        <v>199629427.27000001</v>
      </c>
      <c r="AC24" s="3">
        <f t="shared" si="2"/>
        <v>1046.2899999916553</v>
      </c>
      <c r="AD24" s="1">
        <v>199629427.27000001</v>
      </c>
      <c r="AE24" s="3">
        <f t="shared" si="3"/>
        <v>0</v>
      </c>
      <c r="AF24" s="4">
        <f t="shared" si="4"/>
        <v>508476856.94999999</v>
      </c>
      <c r="AG24" s="1">
        <v>30555316.059999999</v>
      </c>
      <c r="AH24">
        <v>4.26</v>
      </c>
      <c r="AI24">
        <v>0</v>
      </c>
      <c r="AJ24">
        <v>0</v>
      </c>
      <c r="AK24" s="1">
        <v>30555320.32</v>
      </c>
    </row>
    <row r="25" spans="1:37" hidden="1" x14ac:dyDescent="0.25">
      <c r="A25" t="str">
        <f t="shared" si="0"/>
        <v>1.5-01-2405_24624015_24132113</v>
      </c>
      <c r="B25" t="s">
        <v>71</v>
      </c>
      <c r="C25" t="s">
        <v>72</v>
      </c>
      <c r="D25" t="s">
        <v>34</v>
      </c>
      <c r="E25" t="s">
        <v>35</v>
      </c>
      <c r="F25" t="s">
        <v>51</v>
      </c>
      <c r="G25" t="s">
        <v>52</v>
      </c>
      <c r="H25" t="s">
        <v>53</v>
      </c>
      <c r="I25" t="s">
        <v>54</v>
      </c>
      <c r="J25">
        <v>6</v>
      </c>
      <c r="K25" t="s">
        <v>40</v>
      </c>
      <c r="L25">
        <v>24</v>
      </c>
      <c r="M25" t="s">
        <v>58</v>
      </c>
      <c r="N25" t="s">
        <v>56</v>
      </c>
      <c r="O25" t="s">
        <v>57</v>
      </c>
      <c r="P25">
        <v>1000</v>
      </c>
      <c r="Q25" t="s">
        <v>58</v>
      </c>
      <c r="R25">
        <v>1321</v>
      </c>
      <c r="S25" t="s">
        <v>64</v>
      </c>
      <c r="T25">
        <v>13</v>
      </c>
      <c r="U25" t="s">
        <v>76</v>
      </c>
      <c r="V25" s="1">
        <v>10757541.789999999</v>
      </c>
      <c r="W25">
        <v>0</v>
      </c>
      <c r="X25" s="1">
        <v>9330992.5999999996</v>
      </c>
      <c r="Y25" s="1">
        <v>9330992.5999999996</v>
      </c>
      <c r="Z25" s="1">
        <v>9330992.5999999996</v>
      </c>
      <c r="AA25" s="3">
        <f t="shared" si="1"/>
        <v>0</v>
      </c>
      <c r="AB25" s="1">
        <v>9326999.6699999999</v>
      </c>
      <c r="AC25" s="3">
        <f t="shared" si="2"/>
        <v>3992.929999999702</v>
      </c>
      <c r="AD25" s="1">
        <v>9326999.6699999999</v>
      </c>
      <c r="AE25" s="3">
        <f t="shared" si="3"/>
        <v>0</v>
      </c>
      <c r="AF25" s="4">
        <f t="shared" si="4"/>
        <v>1426549.1899999995</v>
      </c>
      <c r="AG25" s="1">
        <v>10757541.789999999</v>
      </c>
      <c r="AH25">
        <v>0</v>
      </c>
      <c r="AI25">
        <v>0</v>
      </c>
      <c r="AJ25">
        <v>0</v>
      </c>
      <c r="AK25" s="1">
        <v>10757541.789999999</v>
      </c>
    </row>
    <row r="26" spans="1:37" hidden="1" x14ac:dyDescent="0.25">
      <c r="A26" t="str">
        <f t="shared" si="0"/>
        <v>1.5-01-2405_24624015_24132114</v>
      </c>
      <c r="B26" t="s">
        <v>71</v>
      </c>
      <c r="C26" t="s">
        <v>72</v>
      </c>
      <c r="D26" t="s">
        <v>34</v>
      </c>
      <c r="E26" t="s">
        <v>35</v>
      </c>
      <c r="F26" t="s">
        <v>51</v>
      </c>
      <c r="G26" t="s">
        <v>52</v>
      </c>
      <c r="H26" t="s">
        <v>53</v>
      </c>
      <c r="I26" t="s">
        <v>54</v>
      </c>
      <c r="J26">
        <v>6</v>
      </c>
      <c r="K26" t="s">
        <v>40</v>
      </c>
      <c r="L26">
        <v>24</v>
      </c>
      <c r="M26" t="s">
        <v>58</v>
      </c>
      <c r="N26" t="s">
        <v>56</v>
      </c>
      <c r="O26" t="s">
        <v>57</v>
      </c>
      <c r="P26">
        <v>1000</v>
      </c>
      <c r="Q26" t="s">
        <v>58</v>
      </c>
      <c r="R26">
        <v>1321</v>
      </c>
      <c r="S26" t="s">
        <v>64</v>
      </c>
      <c r="T26">
        <v>14</v>
      </c>
      <c r="U26" t="s">
        <v>60</v>
      </c>
      <c r="V26">
        <v>0</v>
      </c>
      <c r="W26">
        <v>0</v>
      </c>
      <c r="X26" s="1">
        <v>1483366.3999999999</v>
      </c>
      <c r="Y26" s="1">
        <v>1483366.3999999999</v>
      </c>
      <c r="Z26" s="1">
        <v>1483366.3999999999</v>
      </c>
      <c r="AA26" s="3">
        <f t="shared" si="1"/>
        <v>0</v>
      </c>
      <c r="AB26" s="1">
        <v>1475144.3</v>
      </c>
      <c r="AC26" s="3">
        <f t="shared" si="2"/>
        <v>8222.0999999998603</v>
      </c>
      <c r="AD26" s="1">
        <v>1472993</v>
      </c>
      <c r="AE26" s="3">
        <f t="shared" si="3"/>
        <v>2151.3000000000466</v>
      </c>
      <c r="AF26" s="4">
        <f t="shared" si="4"/>
        <v>-1483366.3999999999</v>
      </c>
      <c r="AG26">
        <v>0</v>
      </c>
      <c r="AH26">
        <v>0</v>
      </c>
      <c r="AI26">
        <v>0</v>
      </c>
      <c r="AJ26">
        <v>0</v>
      </c>
      <c r="AK26">
        <v>0</v>
      </c>
    </row>
    <row r="27" spans="1:37" hidden="1" x14ac:dyDescent="0.25">
      <c r="A27" t="str">
        <f t="shared" si="0"/>
        <v>1.5-01-2405_24624015_24132213</v>
      </c>
      <c r="B27" t="s">
        <v>71</v>
      </c>
      <c r="C27" t="s">
        <v>72</v>
      </c>
      <c r="D27" t="s">
        <v>34</v>
      </c>
      <c r="E27" t="s">
        <v>35</v>
      </c>
      <c r="F27" t="s">
        <v>51</v>
      </c>
      <c r="G27" t="s">
        <v>52</v>
      </c>
      <c r="H27" t="s">
        <v>53</v>
      </c>
      <c r="I27" t="s">
        <v>54</v>
      </c>
      <c r="J27">
        <v>6</v>
      </c>
      <c r="K27" t="s">
        <v>40</v>
      </c>
      <c r="L27">
        <v>24</v>
      </c>
      <c r="M27" t="s">
        <v>58</v>
      </c>
      <c r="N27" t="s">
        <v>56</v>
      </c>
      <c r="O27" t="s">
        <v>57</v>
      </c>
      <c r="P27">
        <v>1000</v>
      </c>
      <c r="Q27" t="s">
        <v>58</v>
      </c>
      <c r="R27">
        <v>1322</v>
      </c>
      <c r="S27" t="s">
        <v>65</v>
      </c>
      <c r="T27">
        <v>13</v>
      </c>
      <c r="U27" t="s">
        <v>76</v>
      </c>
      <c r="V27" s="1">
        <v>107599629.75</v>
      </c>
      <c r="W27">
        <v>0</v>
      </c>
      <c r="X27" s="1">
        <v>164873.22</v>
      </c>
      <c r="Y27" s="1">
        <v>164873.22</v>
      </c>
      <c r="Z27" s="1">
        <v>164873.22</v>
      </c>
      <c r="AA27" s="3">
        <f t="shared" si="1"/>
        <v>0</v>
      </c>
      <c r="AB27" s="1">
        <v>153966.92000000001</v>
      </c>
      <c r="AC27" s="3">
        <f t="shared" si="2"/>
        <v>10906.299999999988</v>
      </c>
      <c r="AD27" s="1">
        <v>153966.92000000001</v>
      </c>
      <c r="AE27" s="3">
        <f t="shared" si="3"/>
        <v>0</v>
      </c>
      <c r="AF27" s="4">
        <f t="shared" si="4"/>
        <v>107434756.53</v>
      </c>
      <c r="AG27" s="1">
        <v>107599629.75</v>
      </c>
      <c r="AH27">
        <v>0</v>
      </c>
      <c r="AI27">
        <v>0</v>
      </c>
      <c r="AJ27">
        <v>0</v>
      </c>
      <c r="AK27" s="1">
        <v>107599629.75</v>
      </c>
    </row>
    <row r="28" spans="1:37" hidden="1" x14ac:dyDescent="0.25">
      <c r="A28" t="str">
        <f t="shared" si="0"/>
        <v>1.5-01-2405_24624015_2413410</v>
      </c>
      <c r="B28" t="s">
        <v>71</v>
      </c>
      <c r="C28" t="s">
        <v>72</v>
      </c>
      <c r="D28" t="s">
        <v>34</v>
      </c>
      <c r="E28" t="s">
        <v>35</v>
      </c>
      <c r="F28" t="s">
        <v>51</v>
      </c>
      <c r="G28" t="s">
        <v>52</v>
      </c>
      <c r="H28" t="s">
        <v>53</v>
      </c>
      <c r="I28" t="s">
        <v>54</v>
      </c>
      <c r="J28">
        <v>6</v>
      </c>
      <c r="K28" t="s">
        <v>40</v>
      </c>
      <c r="L28">
        <v>24</v>
      </c>
      <c r="M28" t="s">
        <v>58</v>
      </c>
      <c r="N28" t="s">
        <v>56</v>
      </c>
      <c r="O28" t="s">
        <v>57</v>
      </c>
      <c r="P28">
        <v>1000</v>
      </c>
      <c r="Q28" t="s">
        <v>58</v>
      </c>
      <c r="R28">
        <v>1341</v>
      </c>
      <c r="S28" t="s">
        <v>67</v>
      </c>
      <c r="T28">
        <v>0</v>
      </c>
      <c r="U28" t="s">
        <v>46</v>
      </c>
      <c r="V28">
        <v>0</v>
      </c>
      <c r="W28">
        <v>0</v>
      </c>
      <c r="X28" s="1">
        <v>51823.8</v>
      </c>
      <c r="Y28" s="1">
        <v>51823.8</v>
      </c>
      <c r="Z28" s="1">
        <v>51823.8</v>
      </c>
      <c r="AA28" s="3">
        <f t="shared" si="1"/>
        <v>0</v>
      </c>
      <c r="AB28" s="1">
        <v>51823.8</v>
      </c>
      <c r="AC28" s="3">
        <f t="shared" si="2"/>
        <v>0</v>
      </c>
      <c r="AD28" s="1">
        <v>51823.8</v>
      </c>
      <c r="AE28" s="3">
        <f t="shared" si="3"/>
        <v>0</v>
      </c>
      <c r="AF28" s="4">
        <f t="shared" si="4"/>
        <v>-51823.8</v>
      </c>
      <c r="AG28">
        <v>0</v>
      </c>
      <c r="AH28">
        <v>0</v>
      </c>
      <c r="AI28">
        <v>0</v>
      </c>
      <c r="AJ28">
        <v>0</v>
      </c>
      <c r="AK28">
        <v>0</v>
      </c>
    </row>
    <row r="29" spans="1:37" hidden="1" x14ac:dyDescent="0.25">
      <c r="A29" t="str">
        <f t="shared" si="0"/>
        <v>1.5-01-2405_24624015_24141113</v>
      </c>
      <c r="B29" t="s">
        <v>71</v>
      </c>
      <c r="C29" t="s">
        <v>72</v>
      </c>
      <c r="D29" t="s">
        <v>34</v>
      </c>
      <c r="E29" t="s">
        <v>35</v>
      </c>
      <c r="F29" t="s">
        <v>51</v>
      </c>
      <c r="G29" t="s">
        <v>52</v>
      </c>
      <c r="H29" t="s">
        <v>53</v>
      </c>
      <c r="I29" t="s">
        <v>54</v>
      </c>
      <c r="J29">
        <v>6</v>
      </c>
      <c r="K29" t="s">
        <v>40</v>
      </c>
      <c r="L29">
        <v>24</v>
      </c>
      <c r="M29" t="s">
        <v>58</v>
      </c>
      <c r="N29" t="s">
        <v>56</v>
      </c>
      <c r="O29" t="s">
        <v>57</v>
      </c>
      <c r="P29">
        <v>1000</v>
      </c>
      <c r="Q29" t="s">
        <v>58</v>
      </c>
      <c r="R29">
        <v>1411</v>
      </c>
      <c r="S29" t="s">
        <v>68</v>
      </c>
      <c r="T29">
        <v>13</v>
      </c>
      <c r="U29" t="s">
        <v>76</v>
      </c>
      <c r="V29" s="1">
        <v>43081390.539999999</v>
      </c>
      <c r="W29">
        <v>0</v>
      </c>
      <c r="X29" s="1">
        <v>13680855.640000001</v>
      </c>
      <c r="Y29" s="1">
        <v>13680855.640000001</v>
      </c>
      <c r="Z29" s="1">
        <v>13680855.640000001</v>
      </c>
      <c r="AA29" s="3">
        <f t="shared" si="1"/>
        <v>0</v>
      </c>
      <c r="AB29" s="1">
        <v>13680855.640000001</v>
      </c>
      <c r="AC29" s="3">
        <f t="shared" si="2"/>
        <v>0</v>
      </c>
      <c r="AD29" s="1">
        <v>13680855.640000001</v>
      </c>
      <c r="AE29" s="3">
        <f t="shared" si="3"/>
        <v>0</v>
      </c>
      <c r="AF29" s="4">
        <f t="shared" si="4"/>
        <v>29400534.899999999</v>
      </c>
      <c r="AG29" s="1">
        <v>43081390.539999999</v>
      </c>
      <c r="AH29">
        <v>0</v>
      </c>
      <c r="AI29">
        <v>0</v>
      </c>
      <c r="AJ29">
        <v>0</v>
      </c>
      <c r="AK29" s="1">
        <v>43081390.539999999</v>
      </c>
    </row>
    <row r="30" spans="1:37" hidden="1" x14ac:dyDescent="0.25">
      <c r="A30" t="str">
        <f t="shared" si="0"/>
        <v>1.5-01-2405_24624015_24141114</v>
      </c>
      <c r="B30" t="s">
        <v>71</v>
      </c>
      <c r="C30" t="s">
        <v>72</v>
      </c>
      <c r="D30" t="s">
        <v>34</v>
      </c>
      <c r="E30" t="s">
        <v>35</v>
      </c>
      <c r="F30" t="s">
        <v>51</v>
      </c>
      <c r="G30" t="s">
        <v>52</v>
      </c>
      <c r="H30" t="s">
        <v>53</v>
      </c>
      <c r="I30" t="s">
        <v>54</v>
      </c>
      <c r="J30">
        <v>6</v>
      </c>
      <c r="K30" t="s">
        <v>40</v>
      </c>
      <c r="L30">
        <v>24</v>
      </c>
      <c r="M30" t="s">
        <v>58</v>
      </c>
      <c r="N30" t="s">
        <v>56</v>
      </c>
      <c r="O30" t="s">
        <v>57</v>
      </c>
      <c r="P30">
        <v>1000</v>
      </c>
      <c r="Q30" t="s">
        <v>58</v>
      </c>
      <c r="R30">
        <v>1411</v>
      </c>
      <c r="S30" t="s">
        <v>68</v>
      </c>
      <c r="T30">
        <v>14</v>
      </c>
      <c r="U30" t="s">
        <v>60</v>
      </c>
      <c r="V30">
        <v>0</v>
      </c>
      <c r="W30">
        <v>0</v>
      </c>
      <c r="X30" s="1">
        <v>1959014.55</v>
      </c>
      <c r="Y30" s="1">
        <v>1959014.55</v>
      </c>
      <c r="Z30" s="1">
        <v>1959014.55</v>
      </c>
      <c r="AA30" s="3">
        <f t="shared" si="1"/>
        <v>0</v>
      </c>
      <c r="AB30" s="1">
        <v>1959014.55</v>
      </c>
      <c r="AC30" s="3">
        <f t="shared" si="2"/>
        <v>0</v>
      </c>
      <c r="AD30" s="1">
        <v>1959014.55</v>
      </c>
      <c r="AE30" s="3">
        <f t="shared" si="3"/>
        <v>0</v>
      </c>
      <c r="AF30" s="4">
        <f t="shared" si="4"/>
        <v>-1959014.55</v>
      </c>
      <c r="AG30">
        <v>0</v>
      </c>
      <c r="AH30">
        <v>0</v>
      </c>
      <c r="AI30">
        <v>0</v>
      </c>
      <c r="AJ30">
        <v>0</v>
      </c>
      <c r="AK30">
        <v>0</v>
      </c>
    </row>
    <row r="31" spans="1:37" hidden="1" x14ac:dyDescent="0.25">
      <c r="A31" t="str">
        <f t="shared" si="0"/>
        <v>1.5-01-2405_24624015_24142113</v>
      </c>
      <c r="B31" t="s">
        <v>71</v>
      </c>
      <c r="C31" t="s">
        <v>72</v>
      </c>
      <c r="D31" t="s">
        <v>34</v>
      </c>
      <c r="E31" t="s">
        <v>35</v>
      </c>
      <c r="F31" t="s">
        <v>51</v>
      </c>
      <c r="G31" t="s">
        <v>52</v>
      </c>
      <c r="H31" t="s">
        <v>53</v>
      </c>
      <c r="I31" t="s">
        <v>54</v>
      </c>
      <c r="J31">
        <v>6</v>
      </c>
      <c r="K31" t="s">
        <v>40</v>
      </c>
      <c r="L31">
        <v>24</v>
      </c>
      <c r="M31" t="s">
        <v>58</v>
      </c>
      <c r="N31" t="s">
        <v>56</v>
      </c>
      <c r="O31" t="s">
        <v>57</v>
      </c>
      <c r="P31">
        <v>1000</v>
      </c>
      <c r="Q31" t="s">
        <v>58</v>
      </c>
      <c r="R31">
        <v>1421</v>
      </c>
      <c r="S31" t="s">
        <v>61</v>
      </c>
      <c r="T31">
        <v>13</v>
      </c>
      <c r="U31" t="s">
        <v>76</v>
      </c>
      <c r="V31" s="1">
        <v>21639111</v>
      </c>
      <c r="W31">
        <v>0</v>
      </c>
      <c r="X31" s="1">
        <v>6167143.1200000001</v>
      </c>
      <c r="Y31" s="1">
        <v>6167143.1200000001</v>
      </c>
      <c r="Z31" s="1">
        <v>6167143.1200000001</v>
      </c>
      <c r="AA31" s="3">
        <f t="shared" si="1"/>
        <v>0</v>
      </c>
      <c r="AB31" s="1">
        <v>6167143.1200000001</v>
      </c>
      <c r="AC31" s="3">
        <f t="shared" si="2"/>
        <v>0</v>
      </c>
      <c r="AD31" s="1">
        <v>6167143.1200000001</v>
      </c>
      <c r="AE31" s="3">
        <f t="shared" si="3"/>
        <v>0</v>
      </c>
      <c r="AF31" s="4">
        <f t="shared" si="4"/>
        <v>15471967.879999999</v>
      </c>
      <c r="AG31" s="1">
        <v>21639111</v>
      </c>
      <c r="AH31">
        <v>0</v>
      </c>
      <c r="AI31">
        <v>0</v>
      </c>
      <c r="AJ31">
        <v>0</v>
      </c>
      <c r="AK31" s="1">
        <v>21639111</v>
      </c>
    </row>
    <row r="32" spans="1:37" hidden="1" x14ac:dyDescent="0.25">
      <c r="A32" t="str">
        <f t="shared" si="0"/>
        <v>1.5-01-2405_24624015_24143113</v>
      </c>
      <c r="B32" t="s">
        <v>71</v>
      </c>
      <c r="C32" t="s">
        <v>72</v>
      </c>
      <c r="D32" t="s">
        <v>34</v>
      </c>
      <c r="E32" t="s">
        <v>35</v>
      </c>
      <c r="F32" t="s">
        <v>51</v>
      </c>
      <c r="G32" t="s">
        <v>52</v>
      </c>
      <c r="H32" t="s">
        <v>53</v>
      </c>
      <c r="I32" t="s">
        <v>54</v>
      </c>
      <c r="J32">
        <v>6</v>
      </c>
      <c r="K32" t="s">
        <v>40</v>
      </c>
      <c r="L32">
        <v>24</v>
      </c>
      <c r="M32" t="s">
        <v>58</v>
      </c>
      <c r="N32" t="s">
        <v>56</v>
      </c>
      <c r="O32" t="s">
        <v>57</v>
      </c>
      <c r="P32">
        <v>1000</v>
      </c>
      <c r="Q32" t="s">
        <v>58</v>
      </c>
      <c r="R32">
        <v>1431</v>
      </c>
      <c r="S32" t="s">
        <v>69</v>
      </c>
      <c r="T32">
        <v>13</v>
      </c>
      <c r="U32" t="s">
        <v>76</v>
      </c>
      <c r="V32" s="1">
        <v>13831302.199999999</v>
      </c>
      <c r="W32">
        <v>0</v>
      </c>
      <c r="X32" s="1">
        <v>4072256.16</v>
      </c>
      <c r="Y32" s="1">
        <v>4072256.16</v>
      </c>
      <c r="Z32" s="1">
        <v>4072256.16</v>
      </c>
      <c r="AA32" s="3">
        <f t="shared" si="1"/>
        <v>0</v>
      </c>
      <c r="AB32" s="1">
        <v>4072256.16</v>
      </c>
      <c r="AC32" s="3">
        <f t="shared" si="2"/>
        <v>0</v>
      </c>
      <c r="AD32" s="1">
        <v>4072256.16</v>
      </c>
      <c r="AE32" s="3">
        <f t="shared" si="3"/>
        <v>0</v>
      </c>
      <c r="AF32" s="4">
        <f t="shared" si="4"/>
        <v>9759046.0399999991</v>
      </c>
      <c r="AG32" s="1">
        <v>13831302.199999999</v>
      </c>
      <c r="AH32">
        <v>0</v>
      </c>
      <c r="AI32">
        <v>0</v>
      </c>
      <c r="AJ32">
        <v>0</v>
      </c>
      <c r="AK32" s="1">
        <v>13831302.199999999</v>
      </c>
    </row>
    <row r="33" spans="1:37" hidden="1" x14ac:dyDescent="0.25">
      <c r="A33" t="str">
        <f t="shared" si="0"/>
        <v>1.5-01-2405_24624015_24143114</v>
      </c>
      <c r="B33" t="s">
        <v>71</v>
      </c>
      <c r="C33" t="s">
        <v>72</v>
      </c>
      <c r="D33" t="s">
        <v>34</v>
      </c>
      <c r="E33" t="s">
        <v>35</v>
      </c>
      <c r="F33" t="s">
        <v>51</v>
      </c>
      <c r="G33" t="s">
        <v>52</v>
      </c>
      <c r="H33" t="s">
        <v>53</v>
      </c>
      <c r="I33" t="s">
        <v>54</v>
      </c>
      <c r="J33">
        <v>6</v>
      </c>
      <c r="K33" t="s">
        <v>40</v>
      </c>
      <c r="L33">
        <v>24</v>
      </c>
      <c r="M33" t="s">
        <v>58</v>
      </c>
      <c r="N33" t="s">
        <v>56</v>
      </c>
      <c r="O33" t="s">
        <v>57</v>
      </c>
      <c r="P33">
        <v>1000</v>
      </c>
      <c r="Q33" t="s">
        <v>58</v>
      </c>
      <c r="R33">
        <v>1431</v>
      </c>
      <c r="S33" t="s">
        <v>69</v>
      </c>
      <c r="T33">
        <v>14</v>
      </c>
      <c r="U33" t="s">
        <v>60</v>
      </c>
      <c r="V33">
        <v>0</v>
      </c>
      <c r="W33">
        <v>0</v>
      </c>
      <c r="X33" s="1">
        <v>570936.21</v>
      </c>
      <c r="Y33" s="1">
        <v>570936.21</v>
      </c>
      <c r="Z33" s="1">
        <v>570936.21</v>
      </c>
      <c r="AA33" s="3">
        <f t="shared" si="1"/>
        <v>0</v>
      </c>
      <c r="AB33" s="1">
        <v>570936.21</v>
      </c>
      <c r="AC33" s="3">
        <f t="shared" si="2"/>
        <v>0</v>
      </c>
      <c r="AD33" s="1">
        <v>570936.21</v>
      </c>
      <c r="AE33" s="3">
        <f t="shared" si="3"/>
        <v>0</v>
      </c>
      <c r="AF33" s="4">
        <f t="shared" si="4"/>
        <v>-570936.21</v>
      </c>
      <c r="AG33">
        <v>0</v>
      </c>
      <c r="AH33">
        <v>0</v>
      </c>
      <c r="AI33">
        <v>0</v>
      </c>
      <c r="AJ33">
        <v>0</v>
      </c>
      <c r="AK33">
        <v>0</v>
      </c>
    </row>
    <row r="34" spans="1:37" hidden="1" x14ac:dyDescent="0.25">
      <c r="A34" t="str">
        <f t="shared" si="0"/>
        <v>1.5-01-2405_24624015_24143213</v>
      </c>
      <c r="B34" t="s">
        <v>71</v>
      </c>
      <c r="C34" t="s">
        <v>72</v>
      </c>
      <c r="D34" t="s">
        <v>34</v>
      </c>
      <c r="E34" t="s">
        <v>35</v>
      </c>
      <c r="F34" t="s">
        <v>51</v>
      </c>
      <c r="G34" t="s">
        <v>52</v>
      </c>
      <c r="H34" t="s">
        <v>53</v>
      </c>
      <c r="I34" t="s">
        <v>54</v>
      </c>
      <c r="J34">
        <v>6</v>
      </c>
      <c r="K34" t="s">
        <v>40</v>
      </c>
      <c r="L34">
        <v>24</v>
      </c>
      <c r="M34" t="s">
        <v>58</v>
      </c>
      <c r="N34" t="s">
        <v>56</v>
      </c>
      <c r="O34" t="s">
        <v>57</v>
      </c>
      <c r="P34">
        <v>1000</v>
      </c>
      <c r="Q34" t="s">
        <v>58</v>
      </c>
      <c r="R34">
        <v>1432</v>
      </c>
      <c r="S34" t="s">
        <v>62</v>
      </c>
      <c r="T34">
        <v>13</v>
      </c>
      <c r="U34" t="s">
        <v>76</v>
      </c>
      <c r="V34" s="1">
        <v>126228154.03</v>
      </c>
      <c r="W34">
        <v>0</v>
      </c>
      <c r="X34" s="1">
        <v>36772080.390000001</v>
      </c>
      <c r="Y34" s="1">
        <v>36772080.390000001</v>
      </c>
      <c r="Z34" s="1">
        <v>36772080.390000001</v>
      </c>
      <c r="AA34" s="3">
        <f t="shared" si="1"/>
        <v>0</v>
      </c>
      <c r="AB34" s="1">
        <v>36772080.390000001</v>
      </c>
      <c r="AC34" s="3">
        <f t="shared" si="2"/>
        <v>0</v>
      </c>
      <c r="AD34" s="1">
        <v>36772080.390000001</v>
      </c>
      <c r="AE34" s="3">
        <f t="shared" si="3"/>
        <v>0</v>
      </c>
      <c r="AF34" s="4">
        <f t="shared" si="4"/>
        <v>89456073.640000001</v>
      </c>
      <c r="AG34" s="1">
        <v>126228154.03</v>
      </c>
      <c r="AH34">
        <v>0</v>
      </c>
      <c r="AI34">
        <v>0</v>
      </c>
      <c r="AJ34">
        <v>0</v>
      </c>
      <c r="AK34" s="1">
        <v>126228154.03</v>
      </c>
    </row>
    <row r="35" spans="1:37" hidden="1" x14ac:dyDescent="0.25">
      <c r="A35" t="str">
        <f t="shared" si="0"/>
        <v>1.5-01-2405_24624015_2415910</v>
      </c>
      <c r="B35" t="s">
        <v>71</v>
      </c>
      <c r="C35" t="s">
        <v>72</v>
      </c>
      <c r="D35" t="s">
        <v>34</v>
      </c>
      <c r="E35" t="s">
        <v>35</v>
      </c>
      <c r="F35" t="s">
        <v>51</v>
      </c>
      <c r="G35" t="s">
        <v>52</v>
      </c>
      <c r="H35" t="s">
        <v>53</v>
      </c>
      <c r="I35" t="s">
        <v>54</v>
      </c>
      <c r="J35">
        <v>6</v>
      </c>
      <c r="K35" t="s">
        <v>40</v>
      </c>
      <c r="L35">
        <v>24</v>
      </c>
      <c r="M35" t="s">
        <v>58</v>
      </c>
      <c r="N35" t="s">
        <v>56</v>
      </c>
      <c r="O35" t="s">
        <v>57</v>
      </c>
      <c r="P35">
        <v>1000</v>
      </c>
      <c r="Q35" t="s">
        <v>58</v>
      </c>
      <c r="R35">
        <v>1591</v>
      </c>
      <c r="S35" t="s">
        <v>70</v>
      </c>
      <c r="T35">
        <v>0</v>
      </c>
      <c r="U35" t="s">
        <v>46</v>
      </c>
      <c r="V35" s="1">
        <v>26931853.66</v>
      </c>
      <c r="W35">
        <v>0</v>
      </c>
      <c r="X35" s="1">
        <v>1244501.97</v>
      </c>
      <c r="Y35" s="1">
        <v>1244501.97</v>
      </c>
      <c r="Z35" s="1">
        <v>1244501.97</v>
      </c>
      <c r="AA35" s="3">
        <f t="shared" si="1"/>
        <v>0</v>
      </c>
      <c r="AB35" s="1">
        <v>1244091.71</v>
      </c>
      <c r="AC35" s="3">
        <f t="shared" si="2"/>
        <v>410.26000000000931</v>
      </c>
      <c r="AD35" s="1">
        <v>1244091.71</v>
      </c>
      <c r="AE35" s="3">
        <f t="shared" si="3"/>
        <v>0</v>
      </c>
      <c r="AF35" s="4">
        <f t="shared" si="4"/>
        <v>25687351.690000001</v>
      </c>
      <c r="AG35" s="1">
        <v>26931853.66</v>
      </c>
      <c r="AH35">
        <v>0</v>
      </c>
      <c r="AI35">
        <v>0</v>
      </c>
      <c r="AJ35">
        <v>0</v>
      </c>
      <c r="AK35" s="1">
        <v>26931853.66</v>
      </c>
    </row>
    <row r="36" spans="1:37" hidden="1" x14ac:dyDescent="0.25">
      <c r="A36" t="str">
        <f t="shared" si="0"/>
        <v>2.6-01-2405_24624015_2417110</v>
      </c>
      <c r="B36" t="s">
        <v>78</v>
      </c>
      <c r="C36" t="s">
        <v>79</v>
      </c>
      <c r="D36" t="s">
        <v>34</v>
      </c>
      <c r="E36" t="s">
        <v>35</v>
      </c>
      <c r="F36" t="s">
        <v>51</v>
      </c>
      <c r="G36" t="s">
        <v>52</v>
      </c>
      <c r="H36" t="s">
        <v>53</v>
      </c>
      <c r="I36" t="s">
        <v>54</v>
      </c>
      <c r="J36">
        <v>6</v>
      </c>
      <c r="K36" t="s">
        <v>40</v>
      </c>
      <c r="L36">
        <v>24</v>
      </c>
      <c r="M36" t="s">
        <v>58</v>
      </c>
      <c r="N36" t="s">
        <v>56</v>
      </c>
      <c r="O36" t="s">
        <v>57</v>
      </c>
      <c r="P36">
        <v>1000</v>
      </c>
      <c r="Q36" t="s">
        <v>58</v>
      </c>
      <c r="R36">
        <v>1711</v>
      </c>
      <c r="S36" t="s">
        <v>80</v>
      </c>
      <c r="T36">
        <v>0</v>
      </c>
      <c r="U36" t="s">
        <v>46</v>
      </c>
      <c r="V36" s="1">
        <v>22000000</v>
      </c>
      <c r="W36">
        <v>0</v>
      </c>
      <c r="X36" s="1">
        <v>6695286.8899999997</v>
      </c>
      <c r="Y36" s="1">
        <v>6695286.8899999997</v>
      </c>
      <c r="Z36" s="1">
        <v>6695286.8899999997</v>
      </c>
      <c r="AA36" s="3">
        <f t="shared" si="1"/>
        <v>0</v>
      </c>
      <c r="AB36" s="1">
        <v>6695286.8899999997</v>
      </c>
      <c r="AC36" s="3">
        <f t="shared" si="2"/>
        <v>0</v>
      </c>
      <c r="AD36" s="1">
        <v>6695286.8899999997</v>
      </c>
      <c r="AE36" s="3">
        <f t="shared" si="3"/>
        <v>0</v>
      </c>
      <c r="AF36" s="4">
        <f t="shared" si="4"/>
        <v>15304713.109999999</v>
      </c>
      <c r="AG36" s="1">
        <v>22000000</v>
      </c>
      <c r="AH36">
        <v>0</v>
      </c>
      <c r="AI36">
        <v>0</v>
      </c>
      <c r="AJ36">
        <v>0</v>
      </c>
      <c r="AK36" s="1">
        <v>22000000</v>
      </c>
    </row>
    <row r="37" spans="1:37" hidden="1" x14ac:dyDescent="0.25">
      <c r="A37" t="str">
        <f t="shared" si="0"/>
        <v>2.5-02-2402_24313009_2432510</v>
      </c>
      <c r="B37" t="s">
        <v>81</v>
      </c>
      <c r="C37" t="s">
        <v>82</v>
      </c>
      <c r="D37" t="s">
        <v>83</v>
      </c>
      <c r="E37" t="s">
        <v>84</v>
      </c>
      <c r="F37" t="s">
        <v>51</v>
      </c>
      <c r="G37" t="s">
        <v>52</v>
      </c>
      <c r="H37" t="s">
        <v>85</v>
      </c>
      <c r="I37" t="s">
        <v>86</v>
      </c>
      <c r="J37">
        <v>3</v>
      </c>
      <c r="K37" t="s">
        <v>87</v>
      </c>
      <c r="L37">
        <v>13</v>
      </c>
      <c r="M37" t="s">
        <v>88</v>
      </c>
      <c r="N37" t="s">
        <v>89</v>
      </c>
      <c r="O37" t="s">
        <v>90</v>
      </c>
      <c r="P37">
        <v>3000</v>
      </c>
      <c r="Q37" t="s">
        <v>44</v>
      </c>
      <c r="R37">
        <v>3251</v>
      </c>
      <c r="S37" t="s">
        <v>91</v>
      </c>
      <c r="T37">
        <v>0</v>
      </c>
      <c r="U37" t="s">
        <v>46</v>
      </c>
      <c r="V37" s="1">
        <v>9003456</v>
      </c>
      <c r="W37" s="1">
        <v>9003456</v>
      </c>
      <c r="X37" s="1">
        <v>7202764.7999999998</v>
      </c>
      <c r="Y37" s="1">
        <v>7202764.7999999998</v>
      </c>
      <c r="Z37" s="1">
        <v>4321658.8799999999</v>
      </c>
      <c r="AA37" s="3">
        <f t="shared" si="1"/>
        <v>2881105.9199999999</v>
      </c>
      <c r="AB37" s="1">
        <v>4321658.8799999999</v>
      </c>
      <c r="AC37" s="3">
        <f t="shared" si="2"/>
        <v>0</v>
      </c>
      <c r="AD37" s="1">
        <v>4321658.8799999999</v>
      </c>
      <c r="AE37" s="3">
        <f t="shared" si="3"/>
        <v>0</v>
      </c>
      <c r="AF37" s="4">
        <f t="shared" si="4"/>
        <v>1800691.2000000002</v>
      </c>
      <c r="AG37">
        <v>0</v>
      </c>
      <c r="AH37">
        <v>0</v>
      </c>
      <c r="AI37">
        <v>0</v>
      </c>
      <c r="AJ37">
        <v>0</v>
      </c>
      <c r="AK37">
        <v>0</v>
      </c>
    </row>
    <row r="38" spans="1:37" hidden="1" x14ac:dyDescent="0.25">
      <c r="A38" t="str">
        <f t="shared" si="0"/>
        <v>2.5-02-2411_24650031_2456910</v>
      </c>
      <c r="B38" t="s">
        <v>81</v>
      </c>
      <c r="C38" t="s">
        <v>82</v>
      </c>
      <c r="D38" t="s">
        <v>92</v>
      </c>
      <c r="E38" t="s">
        <v>93</v>
      </c>
      <c r="F38" t="s">
        <v>51</v>
      </c>
      <c r="G38" t="s">
        <v>52</v>
      </c>
      <c r="H38" t="s">
        <v>94</v>
      </c>
      <c r="I38" t="s">
        <v>95</v>
      </c>
      <c r="J38">
        <v>6</v>
      </c>
      <c r="K38" t="s">
        <v>40</v>
      </c>
      <c r="L38">
        <v>50</v>
      </c>
      <c r="M38" t="s">
        <v>96</v>
      </c>
      <c r="N38" t="s">
        <v>97</v>
      </c>
      <c r="O38" t="s">
        <v>98</v>
      </c>
      <c r="P38">
        <v>5000</v>
      </c>
      <c r="Q38" t="s">
        <v>99</v>
      </c>
      <c r="R38">
        <v>5691</v>
      </c>
      <c r="S38" t="s">
        <v>100</v>
      </c>
      <c r="T38">
        <v>0</v>
      </c>
      <c r="U38" t="s">
        <v>46</v>
      </c>
      <c r="V38" s="1">
        <v>70724000</v>
      </c>
      <c r="W38" s="1">
        <v>70724000</v>
      </c>
      <c r="X38" s="1">
        <v>70723059.019999996</v>
      </c>
      <c r="Y38" s="1">
        <v>70723059.019999996</v>
      </c>
      <c r="Z38" s="1">
        <v>70723059.019999996</v>
      </c>
      <c r="AA38" s="3">
        <f t="shared" si="1"/>
        <v>0</v>
      </c>
      <c r="AB38">
        <v>0</v>
      </c>
      <c r="AC38" s="3">
        <f t="shared" si="2"/>
        <v>70723059.019999996</v>
      </c>
      <c r="AD38">
        <v>0</v>
      </c>
      <c r="AE38" s="3">
        <f t="shared" si="3"/>
        <v>0</v>
      </c>
      <c r="AF38" s="4">
        <f t="shared" si="4"/>
        <v>940.98000000417233</v>
      </c>
      <c r="AG38">
        <v>0</v>
      </c>
      <c r="AH38">
        <v>0</v>
      </c>
      <c r="AI38">
        <v>0</v>
      </c>
      <c r="AJ38">
        <v>0</v>
      </c>
      <c r="AK38">
        <v>0</v>
      </c>
    </row>
    <row r="39" spans="1:37" x14ac:dyDescent="0.25">
      <c r="A39" t="str">
        <f t="shared" si="0"/>
        <v>2.5-02-2407_24335021_2435810</v>
      </c>
      <c r="B39" t="s">
        <v>81</v>
      </c>
      <c r="C39" t="s">
        <v>82</v>
      </c>
      <c r="D39" t="s">
        <v>101</v>
      </c>
      <c r="E39" t="s">
        <v>102</v>
      </c>
      <c r="F39" t="s">
        <v>51</v>
      </c>
      <c r="G39" t="s">
        <v>52</v>
      </c>
      <c r="H39" t="s">
        <v>103</v>
      </c>
      <c r="I39" t="s">
        <v>104</v>
      </c>
      <c r="J39">
        <v>3</v>
      </c>
      <c r="K39" t="s">
        <v>87</v>
      </c>
      <c r="L39">
        <v>35</v>
      </c>
      <c r="M39" t="s">
        <v>105</v>
      </c>
      <c r="N39" t="s">
        <v>106</v>
      </c>
      <c r="O39" t="s">
        <v>107</v>
      </c>
      <c r="P39">
        <v>3000</v>
      </c>
      <c r="Q39" t="s">
        <v>44</v>
      </c>
      <c r="R39">
        <v>3581</v>
      </c>
      <c r="S39" t="s">
        <v>108</v>
      </c>
      <c r="T39">
        <v>0</v>
      </c>
      <c r="U39" t="s">
        <v>46</v>
      </c>
      <c r="V39" s="1">
        <v>194240000</v>
      </c>
      <c r="W39" s="1">
        <v>100000000</v>
      </c>
      <c r="X39" s="1">
        <v>96550373.340000004</v>
      </c>
      <c r="Y39" s="1">
        <v>83982238.760000005</v>
      </c>
      <c r="Z39" s="1">
        <v>83982238.760000005</v>
      </c>
      <c r="AA39" s="3">
        <f t="shared" si="1"/>
        <v>0</v>
      </c>
      <c r="AB39" s="1">
        <v>83982238.760000005</v>
      </c>
      <c r="AC39" s="3">
        <f t="shared" si="2"/>
        <v>0</v>
      </c>
      <c r="AD39" s="1">
        <v>83982238.760000005</v>
      </c>
      <c r="AE39" s="3">
        <f t="shared" si="3"/>
        <v>0</v>
      </c>
      <c r="AF39" s="4">
        <f t="shared" si="4"/>
        <v>97689626.659999996</v>
      </c>
      <c r="AG39" s="1">
        <v>94240000</v>
      </c>
      <c r="AH39">
        <v>0</v>
      </c>
      <c r="AI39">
        <v>0</v>
      </c>
      <c r="AJ39">
        <v>0</v>
      </c>
      <c r="AK39" s="1">
        <v>94240000</v>
      </c>
    </row>
    <row r="40" spans="1:37" hidden="1" x14ac:dyDescent="0.25">
      <c r="A40" t="str">
        <f t="shared" si="0"/>
        <v>2.5-02-2408_24740025_2433410</v>
      </c>
      <c r="B40" t="s">
        <v>81</v>
      </c>
      <c r="C40" t="s">
        <v>82</v>
      </c>
      <c r="D40" t="s">
        <v>109</v>
      </c>
      <c r="E40" t="s">
        <v>110</v>
      </c>
      <c r="F40" t="s">
        <v>111</v>
      </c>
      <c r="G40" t="s">
        <v>112</v>
      </c>
      <c r="H40" t="s">
        <v>113</v>
      </c>
      <c r="I40" t="s">
        <v>114</v>
      </c>
      <c r="J40">
        <v>7</v>
      </c>
      <c r="K40" t="s">
        <v>115</v>
      </c>
      <c r="L40">
        <v>40</v>
      </c>
      <c r="M40" t="s">
        <v>116</v>
      </c>
      <c r="N40" t="s">
        <v>117</v>
      </c>
      <c r="O40" t="s">
        <v>118</v>
      </c>
      <c r="P40">
        <v>3000</v>
      </c>
      <c r="Q40" t="s">
        <v>44</v>
      </c>
      <c r="R40">
        <v>3341</v>
      </c>
      <c r="S40" t="s">
        <v>119</v>
      </c>
      <c r="T40">
        <v>0</v>
      </c>
      <c r="U40" t="s">
        <v>46</v>
      </c>
      <c r="V40" s="1">
        <v>3000000</v>
      </c>
      <c r="W40" s="1">
        <v>3000000</v>
      </c>
      <c r="X40" s="1">
        <v>2982000</v>
      </c>
      <c r="Y40">
        <v>0</v>
      </c>
      <c r="Z40">
        <v>0</v>
      </c>
      <c r="AA40" s="3">
        <f t="shared" si="1"/>
        <v>0</v>
      </c>
      <c r="AB40">
        <v>0</v>
      </c>
      <c r="AC40" s="3">
        <f t="shared" si="2"/>
        <v>0</v>
      </c>
      <c r="AD40">
        <v>0</v>
      </c>
      <c r="AE40" s="3">
        <f t="shared" si="3"/>
        <v>0</v>
      </c>
      <c r="AF40" s="4">
        <f t="shared" si="4"/>
        <v>18000</v>
      </c>
      <c r="AG40">
        <v>0</v>
      </c>
      <c r="AH40">
        <v>0</v>
      </c>
      <c r="AI40">
        <v>0</v>
      </c>
      <c r="AJ40">
        <v>0</v>
      </c>
      <c r="AK40">
        <v>0</v>
      </c>
    </row>
    <row r="41" spans="1:37" hidden="1" x14ac:dyDescent="0.25">
      <c r="A41" t="str">
        <f t="shared" si="0"/>
        <v>2.5-02-2408_24741025_2428310</v>
      </c>
      <c r="B41" t="s">
        <v>81</v>
      </c>
      <c r="C41" t="s">
        <v>82</v>
      </c>
      <c r="D41" t="s">
        <v>109</v>
      </c>
      <c r="E41" t="s">
        <v>110</v>
      </c>
      <c r="F41" t="s">
        <v>111</v>
      </c>
      <c r="G41" t="s">
        <v>112</v>
      </c>
      <c r="H41" t="s">
        <v>113</v>
      </c>
      <c r="I41" t="s">
        <v>114</v>
      </c>
      <c r="J41">
        <v>7</v>
      </c>
      <c r="K41" t="s">
        <v>115</v>
      </c>
      <c r="L41">
        <v>41</v>
      </c>
      <c r="M41" t="s">
        <v>120</v>
      </c>
      <c r="N41" t="s">
        <v>117</v>
      </c>
      <c r="O41" t="s">
        <v>118</v>
      </c>
      <c r="P41">
        <v>2000</v>
      </c>
      <c r="Q41" t="s">
        <v>121</v>
      </c>
      <c r="R41">
        <v>2831</v>
      </c>
      <c r="S41" t="s">
        <v>122</v>
      </c>
      <c r="T41">
        <v>0</v>
      </c>
      <c r="U41" t="s">
        <v>46</v>
      </c>
      <c r="V41" s="1">
        <v>3100000</v>
      </c>
      <c r="W41" s="1">
        <v>3100000</v>
      </c>
      <c r="X41" s="1">
        <v>3086760</v>
      </c>
      <c r="Y41" s="1">
        <v>2859400</v>
      </c>
      <c r="Z41">
        <v>0</v>
      </c>
      <c r="AA41" s="3">
        <f t="shared" si="1"/>
        <v>2859400</v>
      </c>
      <c r="AB41">
        <v>0</v>
      </c>
      <c r="AC41" s="3">
        <f t="shared" si="2"/>
        <v>0</v>
      </c>
      <c r="AD41">
        <v>0</v>
      </c>
      <c r="AE41" s="3">
        <f t="shared" si="3"/>
        <v>0</v>
      </c>
      <c r="AF41" s="4">
        <f t="shared" si="4"/>
        <v>13240</v>
      </c>
      <c r="AG41">
        <v>0</v>
      </c>
      <c r="AH41">
        <v>0</v>
      </c>
      <c r="AI41">
        <v>0</v>
      </c>
      <c r="AJ41">
        <v>0</v>
      </c>
      <c r="AK41">
        <v>0</v>
      </c>
    </row>
    <row r="42" spans="1:37" hidden="1" x14ac:dyDescent="0.25">
      <c r="A42" t="str">
        <f t="shared" si="0"/>
        <v>2.5-02-2408_24741025_2433610</v>
      </c>
      <c r="B42" t="s">
        <v>81</v>
      </c>
      <c r="C42" t="s">
        <v>82</v>
      </c>
      <c r="D42" t="s">
        <v>109</v>
      </c>
      <c r="E42" t="s">
        <v>110</v>
      </c>
      <c r="F42" t="s">
        <v>111</v>
      </c>
      <c r="G42" t="s">
        <v>112</v>
      </c>
      <c r="H42" t="s">
        <v>113</v>
      </c>
      <c r="I42" t="s">
        <v>114</v>
      </c>
      <c r="J42">
        <v>7</v>
      </c>
      <c r="K42" t="s">
        <v>115</v>
      </c>
      <c r="L42">
        <v>41</v>
      </c>
      <c r="M42" t="s">
        <v>120</v>
      </c>
      <c r="N42" t="s">
        <v>117</v>
      </c>
      <c r="O42" t="s">
        <v>118</v>
      </c>
      <c r="P42">
        <v>3000</v>
      </c>
      <c r="Q42" t="s">
        <v>44</v>
      </c>
      <c r="R42">
        <v>3361</v>
      </c>
      <c r="S42" t="s">
        <v>123</v>
      </c>
      <c r="T42">
        <v>0</v>
      </c>
      <c r="U42" t="s">
        <v>46</v>
      </c>
      <c r="V42">
        <v>0</v>
      </c>
      <c r="W42">
        <v>0</v>
      </c>
      <c r="X42">
        <v>0</v>
      </c>
      <c r="Y42">
        <v>0</v>
      </c>
      <c r="Z42">
        <v>0</v>
      </c>
      <c r="AA42" s="3">
        <f t="shared" si="1"/>
        <v>0</v>
      </c>
      <c r="AB42">
        <v>0</v>
      </c>
      <c r="AC42" s="3">
        <f t="shared" si="2"/>
        <v>0</v>
      </c>
      <c r="AD42">
        <v>0</v>
      </c>
      <c r="AE42" s="3">
        <f t="shared" si="3"/>
        <v>0</v>
      </c>
      <c r="AF42" s="4">
        <f t="shared" si="4"/>
        <v>0</v>
      </c>
      <c r="AG42">
        <v>0</v>
      </c>
      <c r="AH42">
        <v>0</v>
      </c>
      <c r="AI42">
        <v>0</v>
      </c>
      <c r="AJ42">
        <v>0</v>
      </c>
      <c r="AK42">
        <v>0</v>
      </c>
    </row>
    <row r="43" spans="1:37" hidden="1" x14ac:dyDescent="0.25">
      <c r="A43" t="str">
        <f t="shared" si="0"/>
        <v>2.5-02-2405_24622015_2426110</v>
      </c>
      <c r="B43" t="s">
        <v>81</v>
      </c>
      <c r="C43" t="s">
        <v>82</v>
      </c>
      <c r="D43" t="s">
        <v>109</v>
      </c>
      <c r="E43" t="s">
        <v>110</v>
      </c>
      <c r="F43" t="s">
        <v>51</v>
      </c>
      <c r="G43" t="s">
        <v>52</v>
      </c>
      <c r="H43" t="s">
        <v>53</v>
      </c>
      <c r="I43" t="s">
        <v>54</v>
      </c>
      <c r="J43">
        <v>6</v>
      </c>
      <c r="K43" t="s">
        <v>40</v>
      </c>
      <c r="L43">
        <v>22</v>
      </c>
      <c r="M43" t="s">
        <v>124</v>
      </c>
      <c r="N43" t="s">
        <v>56</v>
      </c>
      <c r="O43" t="s">
        <v>57</v>
      </c>
      <c r="P43">
        <v>2000</v>
      </c>
      <c r="Q43" t="s">
        <v>121</v>
      </c>
      <c r="R43">
        <v>2611</v>
      </c>
      <c r="S43" t="s">
        <v>125</v>
      </c>
      <c r="T43">
        <v>0</v>
      </c>
      <c r="U43" t="s">
        <v>46</v>
      </c>
      <c r="V43" s="1">
        <v>33847132</v>
      </c>
      <c r="W43" s="1">
        <v>28000000</v>
      </c>
      <c r="X43" s="1">
        <v>13238857.390000001</v>
      </c>
      <c r="Y43" s="1">
        <v>13238857.390000001</v>
      </c>
      <c r="Z43" s="1">
        <v>13238857.390000001</v>
      </c>
      <c r="AA43" s="3">
        <f t="shared" si="1"/>
        <v>0</v>
      </c>
      <c r="AB43" s="1">
        <v>13238857.390000001</v>
      </c>
      <c r="AC43" s="3">
        <f t="shared" si="2"/>
        <v>0</v>
      </c>
      <c r="AD43" s="1">
        <v>13238857.390000001</v>
      </c>
      <c r="AE43" s="3">
        <f t="shared" si="3"/>
        <v>0</v>
      </c>
      <c r="AF43" s="4">
        <f t="shared" si="4"/>
        <v>20608274.609999999</v>
      </c>
      <c r="AG43" s="1">
        <v>5847132</v>
      </c>
      <c r="AH43">
        <v>0</v>
      </c>
      <c r="AI43">
        <v>0</v>
      </c>
      <c r="AJ43">
        <v>0</v>
      </c>
      <c r="AK43" s="1">
        <v>5847132</v>
      </c>
    </row>
    <row r="44" spans="1:37" hidden="1" x14ac:dyDescent="0.25">
      <c r="A44" t="str">
        <f t="shared" si="0"/>
        <v>2.5-02-2405_24621015_2432510</v>
      </c>
      <c r="B44" t="s">
        <v>81</v>
      </c>
      <c r="C44" t="s">
        <v>82</v>
      </c>
      <c r="D44" t="s">
        <v>34</v>
      </c>
      <c r="E44" t="s">
        <v>35</v>
      </c>
      <c r="F44" t="s">
        <v>51</v>
      </c>
      <c r="G44" t="s">
        <v>52</v>
      </c>
      <c r="H44" t="s">
        <v>53</v>
      </c>
      <c r="I44" t="s">
        <v>54</v>
      </c>
      <c r="J44">
        <v>6</v>
      </c>
      <c r="K44" t="s">
        <v>40</v>
      </c>
      <c r="L44">
        <v>21</v>
      </c>
      <c r="M44" t="s">
        <v>55</v>
      </c>
      <c r="N44" t="s">
        <v>56</v>
      </c>
      <c r="O44" t="s">
        <v>57</v>
      </c>
      <c r="P44">
        <v>3000</v>
      </c>
      <c r="Q44" t="s">
        <v>44</v>
      </c>
      <c r="R44">
        <v>3251</v>
      </c>
      <c r="S44" t="s">
        <v>91</v>
      </c>
      <c r="T44">
        <v>0</v>
      </c>
      <c r="U44" t="s">
        <v>46</v>
      </c>
      <c r="V44" s="1">
        <v>79789885.069999993</v>
      </c>
      <c r="W44" s="1">
        <v>75218705.450000003</v>
      </c>
      <c r="X44" s="1">
        <v>78965672.739999995</v>
      </c>
      <c r="Y44" s="1">
        <v>78965672.739999995</v>
      </c>
      <c r="Z44" s="1">
        <v>38416504.049999997</v>
      </c>
      <c r="AA44" s="3">
        <f t="shared" si="1"/>
        <v>40549168.689999998</v>
      </c>
      <c r="AB44" s="1">
        <v>38416504.049999997</v>
      </c>
      <c r="AC44" s="3">
        <f t="shared" si="2"/>
        <v>0</v>
      </c>
      <c r="AD44" s="1">
        <v>30733203.239999998</v>
      </c>
      <c r="AE44" s="3">
        <f t="shared" si="3"/>
        <v>7683300.8099999987</v>
      </c>
      <c r="AF44" s="4">
        <f t="shared" si="4"/>
        <v>824212.32999999821</v>
      </c>
      <c r="AG44" s="1">
        <v>4571179.62</v>
      </c>
      <c r="AH44">
        <v>0</v>
      </c>
      <c r="AI44">
        <v>0</v>
      </c>
      <c r="AJ44">
        <v>0</v>
      </c>
      <c r="AK44" s="1">
        <v>4571179.62</v>
      </c>
    </row>
    <row r="45" spans="1:37" hidden="1" x14ac:dyDescent="0.25">
      <c r="A45" t="str">
        <f t="shared" si="0"/>
        <v>2.5-02-2407_24337023_2461210</v>
      </c>
      <c r="B45" t="s">
        <v>81</v>
      </c>
      <c r="C45" t="s">
        <v>82</v>
      </c>
      <c r="D45" t="s">
        <v>34</v>
      </c>
      <c r="E45" t="s">
        <v>35</v>
      </c>
      <c r="F45" t="s">
        <v>126</v>
      </c>
      <c r="G45" t="s">
        <v>127</v>
      </c>
      <c r="H45" t="s">
        <v>103</v>
      </c>
      <c r="I45" t="s">
        <v>104</v>
      </c>
      <c r="J45">
        <v>3</v>
      </c>
      <c r="K45" t="s">
        <v>87</v>
      </c>
      <c r="L45">
        <v>37</v>
      </c>
      <c r="M45" t="s">
        <v>128</v>
      </c>
      <c r="N45" t="s">
        <v>129</v>
      </c>
      <c r="O45" t="s">
        <v>130</v>
      </c>
      <c r="P45">
        <v>6000</v>
      </c>
      <c r="Q45" t="s">
        <v>131</v>
      </c>
      <c r="R45">
        <v>6121</v>
      </c>
      <c r="S45" t="s">
        <v>132</v>
      </c>
      <c r="T45">
        <v>0</v>
      </c>
      <c r="U45" t="s">
        <v>46</v>
      </c>
      <c r="V45" s="1">
        <v>40000000</v>
      </c>
      <c r="W45" s="1">
        <v>10000000</v>
      </c>
      <c r="X45" s="1">
        <v>17311724.469999999</v>
      </c>
      <c r="Y45" s="1">
        <v>17311724.469999999</v>
      </c>
      <c r="Z45" s="1">
        <v>8147941.6900000004</v>
      </c>
      <c r="AA45" s="3">
        <f t="shared" si="1"/>
        <v>9163782.7799999975</v>
      </c>
      <c r="AB45" s="1">
        <v>7865109.1100000003</v>
      </c>
      <c r="AC45" s="3">
        <f t="shared" si="2"/>
        <v>282832.58000000007</v>
      </c>
      <c r="AD45" s="1">
        <v>7865109.1100000003</v>
      </c>
      <c r="AE45" s="3">
        <f t="shared" si="3"/>
        <v>0</v>
      </c>
      <c r="AF45" s="4">
        <f t="shared" si="4"/>
        <v>22688275.530000001</v>
      </c>
      <c r="AG45" s="1">
        <v>30000000</v>
      </c>
      <c r="AH45">
        <v>0</v>
      </c>
      <c r="AI45">
        <v>0</v>
      </c>
      <c r="AJ45">
        <v>0</v>
      </c>
      <c r="AK45" s="1">
        <v>30000000</v>
      </c>
    </row>
    <row r="46" spans="1:37" hidden="1" x14ac:dyDescent="0.25">
      <c r="A46" t="str">
        <f t="shared" si="0"/>
        <v>2.5-02-2407_24337023_24612119</v>
      </c>
      <c r="B46" t="s">
        <v>81</v>
      </c>
      <c r="C46" t="s">
        <v>82</v>
      </c>
      <c r="D46" t="s">
        <v>34</v>
      </c>
      <c r="E46" t="s">
        <v>35</v>
      </c>
      <c r="F46" t="s">
        <v>126</v>
      </c>
      <c r="G46" t="s">
        <v>127</v>
      </c>
      <c r="H46" t="s">
        <v>103</v>
      </c>
      <c r="I46" t="s">
        <v>104</v>
      </c>
      <c r="J46">
        <v>3</v>
      </c>
      <c r="K46" t="s">
        <v>87</v>
      </c>
      <c r="L46">
        <v>37</v>
      </c>
      <c r="M46" t="s">
        <v>128</v>
      </c>
      <c r="N46" t="s">
        <v>129</v>
      </c>
      <c r="O46" t="s">
        <v>130</v>
      </c>
      <c r="P46">
        <v>6000</v>
      </c>
      <c r="Q46" t="s">
        <v>131</v>
      </c>
      <c r="R46">
        <v>6121</v>
      </c>
      <c r="S46" t="s">
        <v>132</v>
      </c>
      <c r="T46">
        <v>19</v>
      </c>
      <c r="U46" t="s">
        <v>133</v>
      </c>
      <c r="V46" s="1">
        <v>73000000</v>
      </c>
      <c r="W46" s="1">
        <v>73000000</v>
      </c>
      <c r="X46" s="1">
        <v>56974145.100000001</v>
      </c>
      <c r="Y46" s="1">
        <v>56974145.100000001</v>
      </c>
      <c r="Z46" s="1">
        <v>21364722.800000001</v>
      </c>
      <c r="AA46" s="3">
        <f t="shared" si="1"/>
        <v>35609422.299999997</v>
      </c>
      <c r="AB46" s="1">
        <v>21364722.800000001</v>
      </c>
      <c r="AC46" s="3">
        <f t="shared" si="2"/>
        <v>0</v>
      </c>
      <c r="AD46" s="1">
        <v>21364722.800000001</v>
      </c>
      <c r="AE46" s="3">
        <f t="shared" si="3"/>
        <v>0</v>
      </c>
      <c r="AF46" s="4">
        <f t="shared" si="4"/>
        <v>16025854.899999999</v>
      </c>
      <c r="AG46">
        <v>0</v>
      </c>
      <c r="AH46">
        <v>0</v>
      </c>
      <c r="AI46">
        <v>0</v>
      </c>
      <c r="AJ46">
        <v>0</v>
      </c>
      <c r="AK46">
        <v>0</v>
      </c>
    </row>
    <row r="47" spans="1:37" hidden="1" x14ac:dyDescent="0.25">
      <c r="A47" t="str">
        <f t="shared" si="0"/>
        <v>2.5-02-2407_24337023_2461310</v>
      </c>
      <c r="B47" t="s">
        <v>81</v>
      </c>
      <c r="C47" t="s">
        <v>82</v>
      </c>
      <c r="D47" t="s">
        <v>34</v>
      </c>
      <c r="E47" t="s">
        <v>35</v>
      </c>
      <c r="F47" t="s">
        <v>126</v>
      </c>
      <c r="G47" t="s">
        <v>127</v>
      </c>
      <c r="H47" t="s">
        <v>103</v>
      </c>
      <c r="I47" t="s">
        <v>104</v>
      </c>
      <c r="J47">
        <v>3</v>
      </c>
      <c r="K47" t="s">
        <v>87</v>
      </c>
      <c r="L47">
        <v>37</v>
      </c>
      <c r="M47" t="s">
        <v>128</v>
      </c>
      <c r="N47" t="s">
        <v>129</v>
      </c>
      <c r="O47" t="s">
        <v>130</v>
      </c>
      <c r="P47">
        <v>6000</v>
      </c>
      <c r="Q47" t="s">
        <v>131</v>
      </c>
      <c r="R47">
        <v>6131</v>
      </c>
      <c r="S47" t="s">
        <v>134</v>
      </c>
      <c r="T47">
        <v>0</v>
      </c>
      <c r="U47" t="s">
        <v>46</v>
      </c>
      <c r="V47" s="1">
        <v>50000000</v>
      </c>
      <c r="W47" s="1">
        <v>9999999.0500000007</v>
      </c>
      <c r="X47" s="1">
        <v>49776383.340000004</v>
      </c>
      <c r="Y47" s="1">
        <v>49776383.340000004</v>
      </c>
      <c r="Z47" s="1">
        <v>14279907.25</v>
      </c>
      <c r="AA47" s="3">
        <f t="shared" si="1"/>
        <v>35496476.090000004</v>
      </c>
      <c r="AB47" s="1">
        <v>14279907.25</v>
      </c>
      <c r="AC47" s="3">
        <f t="shared" si="2"/>
        <v>0</v>
      </c>
      <c r="AD47" s="1">
        <v>14279907.25</v>
      </c>
      <c r="AE47" s="3">
        <f t="shared" si="3"/>
        <v>0</v>
      </c>
      <c r="AF47" s="4">
        <f t="shared" si="4"/>
        <v>223616.65999999642</v>
      </c>
      <c r="AG47" s="1">
        <v>40000000</v>
      </c>
      <c r="AH47">
        <v>0.95</v>
      </c>
      <c r="AI47">
        <v>0</v>
      </c>
      <c r="AJ47">
        <v>0</v>
      </c>
      <c r="AK47" s="1">
        <v>40000000.950000003</v>
      </c>
    </row>
    <row r="48" spans="1:37" hidden="1" x14ac:dyDescent="0.25">
      <c r="A48" t="str">
        <f t="shared" si="0"/>
        <v>2.5-02-2407_24337023_2461510</v>
      </c>
      <c r="B48" t="s">
        <v>81</v>
      </c>
      <c r="C48" t="s">
        <v>82</v>
      </c>
      <c r="D48" t="s">
        <v>34</v>
      </c>
      <c r="E48" t="s">
        <v>35</v>
      </c>
      <c r="F48" t="s">
        <v>126</v>
      </c>
      <c r="G48" t="s">
        <v>127</v>
      </c>
      <c r="H48" t="s">
        <v>103</v>
      </c>
      <c r="I48" t="s">
        <v>104</v>
      </c>
      <c r="J48">
        <v>3</v>
      </c>
      <c r="K48" t="s">
        <v>87</v>
      </c>
      <c r="L48">
        <v>37</v>
      </c>
      <c r="M48" t="s">
        <v>128</v>
      </c>
      <c r="N48" t="s">
        <v>129</v>
      </c>
      <c r="O48" t="s">
        <v>130</v>
      </c>
      <c r="P48">
        <v>6000</v>
      </c>
      <c r="Q48" t="s">
        <v>131</v>
      </c>
      <c r="R48">
        <v>6151</v>
      </c>
      <c r="S48" t="s">
        <v>135</v>
      </c>
      <c r="T48">
        <v>0</v>
      </c>
      <c r="U48" t="s">
        <v>46</v>
      </c>
      <c r="V48" s="1">
        <v>24500000</v>
      </c>
      <c r="W48" s="1">
        <v>10000000</v>
      </c>
      <c r="X48" s="1">
        <v>6321241.7400000002</v>
      </c>
      <c r="Y48" s="1">
        <v>6321241.7400000002</v>
      </c>
      <c r="Z48" s="1">
        <v>2319370.66</v>
      </c>
      <c r="AA48" s="3">
        <f t="shared" si="1"/>
        <v>4001871.08</v>
      </c>
      <c r="AB48" s="1">
        <v>2319370.66</v>
      </c>
      <c r="AC48" s="3">
        <f t="shared" si="2"/>
        <v>0</v>
      </c>
      <c r="AD48" s="1">
        <v>2319370.66</v>
      </c>
      <c r="AE48" s="3">
        <f t="shared" si="3"/>
        <v>0</v>
      </c>
      <c r="AF48" s="4">
        <f t="shared" si="4"/>
        <v>18178758.259999998</v>
      </c>
      <c r="AG48" s="1">
        <v>14500000</v>
      </c>
      <c r="AH48">
        <v>0</v>
      </c>
      <c r="AI48">
        <v>0</v>
      </c>
      <c r="AJ48">
        <v>0</v>
      </c>
      <c r="AK48" s="1">
        <v>14500000</v>
      </c>
    </row>
    <row r="49" spans="1:37" hidden="1" x14ac:dyDescent="0.25">
      <c r="A49" t="str">
        <f t="shared" si="0"/>
        <v>2.5-02-2407_24334020_2431110</v>
      </c>
      <c r="B49" t="s">
        <v>81</v>
      </c>
      <c r="C49" t="s">
        <v>82</v>
      </c>
      <c r="D49" t="s">
        <v>136</v>
      </c>
      <c r="E49" t="s">
        <v>137</v>
      </c>
      <c r="F49" t="s">
        <v>51</v>
      </c>
      <c r="G49" t="s">
        <v>52</v>
      </c>
      <c r="H49" t="s">
        <v>103</v>
      </c>
      <c r="I49" t="s">
        <v>104</v>
      </c>
      <c r="J49">
        <v>3</v>
      </c>
      <c r="K49" t="s">
        <v>87</v>
      </c>
      <c r="L49">
        <v>34</v>
      </c>
      <c r="M49" t="s">
        <v>138</v>
      </c>
      <c r="N49" t="s">
        <v>139</v>
      </c>
      <c r="O49" t="s">
        <v>140</v>
      </c>
      <c r="P49">
        <v>3000</v>
      </c>
      <c r="Q49" t="s">
        <v>44</v>
      </c>
      <c r="R49">
        <v>3111</v>
      </c>
      <c r="S49" t="s">
        <v>141</v>
      </c>
      <c r="T49">
        <v>0</v>
      </c>
      <c r="U49" t="s">
        <v>46</v>
      </c>
      <c r="V49" s="1">
        <v>87267283.930000007</v>
      </c>
      <c r="W49" s="1">
        <v>75088733.549999997</v>
      </c>
      <c r="X49" s="1">
        <v>39464356</v>
      </c>
      <c r="Y49" s="1">
        <v>39464356</v>
      </c>
      <c r="Z49" s="1">
        <v>39464356</v>
      </c>
      <c r="AA49" s="3">
        <f t="shared" si="1"/>
        <v>0</v>
      </c>
      <c r="AB49" s="1">
        <v>39464356</v>
      </c>
      <c r="AC49" s="3">
        <f t="shared" si="2"/>
        <v>0</v>
      </c>
      <c r="AD49" s="1">
        <v>39464356</v>
      </c>
      <c r="AE49" s="3">
        <f t="shared" si="3"/>
        <v>0</v>
      </c>
      <c r="AF49" s="4">
        <f t="shared" si="4"/>
        <v>47802927.930000007</v>
      </c>
      <c r="AG49" s="1">
        <v>12178550.380000001</v>
      </c>
      <c r="AH49">
        <v>0</v>
      </c>
      <c r="AI49">
        <v>0</v>
      </c>
      <c r="AJ49">
        <v>0</v>
      </c>
      <c r="AK49" s="1">
        <v>12178550.380000001</v>
      </c>
    </row>
    <row r="50" spans="1:37" hidden="1" x14ac:dyDescent="0.25">
      <c r="A50" t="str">
        <f t="shared" si="0"/>
        <v>2.6-06-2304_24619013_2439210</v>
      </c>
      <c r="B50" t="s">
        <v>142</v>
      </c>
      <c r="C50" t="s">
        <v>143</v>
      </c>
      <c r="D50" t="s">
        <v>34</v>
      </c>
      <c r="E50" t="s">
        <v>35</v>
      </c>
      <c r="F50" t="s">
        <v>36</v>
      </c>
      <c r="G50" t="s">
        <v>37</v>
      </c>
      <c r="H50" t="s">
        <v>38</v>
      </c>
      <c r="I50" t="s">
        <v>39</v>
      </c>
      <c r="J50">
        <v>6</v>
      </c>
      <c r="K50" t="s">
        <v>40</v>
      </c>
      <c r="L50">
        <v>19</v>
      </c>
      <c r="M50" t="s">
        <v>41</v>
      </c>
      <c r="N50" t="s">
        <v>42</v>
      </c>
      <c r="O50" t="s">
        <v>43</v>
      </c>
      <c r="P50">
        <v>3000</v>
      </c>
      <c r="Q50" t="s">
        <v>44</v>
      </c>
      <c r="R50">
        <v>3921</v>
      </c>
      <c r="S50" t="s">
        <v>45</v>
      </c>
      <c r="T50">
        <v>0</v>
      </c>
      <c r="U50" t="s">
        <v>46</v>
      </c>
      <c r="V50" s="1">
        <v>167669.15</v>
      </c>
      <c r="W50">
        <v>0</v>
      </c>
      <c r="X50" s="1">
        <v>167669.15</v>
      </c>
      <c r="Y50" s="1">
        <v>167669.15</v>
      </c>
      <c r="Z50" s="1">
        <v>167669.15</v>
      </c>
      <c r="AA50" s="3">
        <f t="shared" si="1"/>
        <v>0</v>
      </c>
      <c r="AB50" s="1">
        <v>167669.15</v>
      </c>
      <c r="AC50" s="3">
        <f t="shared" si="2"/>
        <v>0</v>
      </c>
      <c r="AD50" s="1">
        <v>167669.15</v>
      </c>
      <c r="AE50" s="3">
        <f t="shared" si="3"/>
        <v>0</v>
      </c>
      <c r="AF50" s="4">
        <f t="shared" si="4"/>
        <v>0</v>
      </c>
      <c r="AG50" s="1">
        <v>167669.15</v>
      </c>
      <c r="AH50">
        <v>0</v>
      </c>
      <c r="AI50">
        <v>0</v>
      </c>
      <c r="AJ50">
        <v>0</v>
      </c>
      <c r="AK50" s="1">
        <v>167669.15</v>
      </c>
    </row>
    <row r="51" spans="1:37" hidden="1" x14ac:dyDescent="0.25">
      <c r="A51" t="str">
        <f t="shared" si="0"/>
        <v>2.6-12-2304_24619013_2439210</v>
      </c>
      <c r="B51" t="s">
        <v>144</v>
      </c>
      <c r="C51" t="s">
        <v>145</v>
      </c>
      <c r="D51" t="s">
        <v>34</v>
      </c>
      <c r="E51" t="s">
        <v>35</v>
      </c>
      <c r="F51" t="s">
        <v>36</v>
      </c>
      <c r="G51" t="s">
        <v>37</v>
      </c>
      <c r="H51" t="s">
        <v>38</v>
      </c>
      <c r="I51" t="s">
        <v>39</v>
      </c>
      <c r="J51">
        <v>6</v>
      </c>
      <c r="K51" t="s">
        <v>40</v>
      </c>
      <c r="L51">
        <v>19</v>
      </c>
      <c r="M51" t="s">
        <v>41</v>
      </c>
      <c r="N51" t="s">
        <v>42</v>
      </c>
      <c r="O51" t="s">
        <v>43</v>
      </c>
      <c r="P51">
        <v>3000</v>
      </c>
      <c r="Q51" t="s">
        <v>44</v>
      </c>
      <c r="R51">
        <v>3921</v>
      </c>
      <c r="S51" t="s">
        <v>45</v>
      </c>
      <c r="T51">
        <v>0</v>
      </c>
      <c r="U51" t="s">
        <v>46</v>
      </c>
      <c r="V51" s="1">
        <v>7445.91</v>
      </c>
      <c r="W51">
        <v>0</v>
      </c>
      <c r="X51" s="1">
        <v>7445.91</v>
      </c>
      <c r="Y51" s="1">
        <v>7445.91</v>
      </c>
      <c r="Z51" s="1">
        <v>7445.91</v>
      </c>
      <c r="AA51" s="3">
        <f t="shared" si="1"/>
        <v>0</v>
      </c>
      <c r="AB51" s="1">
        <v>7445.91</v>
      </c>
      <c r="AC51" s="3">
        <f t="shared" si="2"/>
        <v>0</v>
      </c>
      <c r="AD51" s="1">
        <v>7445.91</v>
      </c>
      <c r="AE51" s="3">
        <f t="shared" si="3"/>
        <v>0</v>
      </c>
      <c r="AF51" s="4">
        <f t="shared" si="4"/>
        <v>0</v>
      </c>
      <c r="AG51" s="1">
        <v>7445.91</v>
      </c>
      <c r="AH51">
        <v>0</v>
      </c>
      <c r="AI51">
        <v>0</v>
      </c>
      <c r="AJ51">
        <v>0</v>
      </c>
      <c r="AK51" s="1">
        <v>7445.91</v>
      </c>
    </row>
    <row r="52" spans="1:37" hidden="1" x14ac:dyDescent="0.25">
      <c r="A52" t="str">
        <f t="shared" si="0"/>
        <v>2.5-02-2304_24619013_2439210</v>
      </c>
      <c r="B52" t="s">
        <v>146</v>
      </c>
      <c r="C52" t="s">
        <v>147</v>
      </c>
      <c r="D52" t="s">
        <v>34</v>
      </c>
      <c r="E52" t="s">
        <v>35</v>
      </c>
      <c r="F52" t="s">
        <v>36</v>
      </c>
      <c r="G52" t="s">
        <v>37</v>
      </c>
      <c r="H52" t="s">
        <v>38</v>
      </c>
      <c r="I52" t="s">
        <v>39</v>
      </c>
      <c r="J52">
        <v>6</v>
      </c>
      <c r="K52" t="s">
        <v>40</v>
      </c>
      <c r="L52">
        <v>19</v>
      </c>
      <c r="M52" t="s">
        <v>41</v>
      </c>
      <c r="N52" t="s">
        <v>42</v>
      </c>
      <c r="O52" t="s">
        <v>43</v>
      </c>
      <c r="P52">
        <v>3000</v>
      </c>
      <c r="Q52" t="s">
        <v>44</v>
      </c>
      <c r="R52">
        <v>3921</v>
      </c>
      <c r="S52" t="s">
        <v>45</v>
      </c>
      <c r="T52">
        <v>0</v>
      </c>
      <c r="U52" t="s">
        <v>46</v>
      </c>
      <c r="V52" s="1">
        <v>583718.5</v>
      </c>
      <c r="W52">
        <v>0</v>
      </c>
      <c r="X52" s="1">
        <v>921278.58</v>
      </c>
      <c r="Y52" s="1">
        <v>921278.58</v>
      </c>
      <c r="Z52" s="1">
        <v>921278.58</v>
      </c>
      <c r="AA52" s="3">
        <f t="shared" si="1"/>
        <v>0</v>
      </c>
      <c r="AB52" s="1">
        <v>921278.58</v>
      </c>
      <c r="AC52" s="3">
        <f t="shared" si="2"/>
        <v>0</v>
      </c>
      <c r="AD52" s="1">
        <v>921278.58</v>
      </c>
      <c r="AE52" s="3">
        <f t="shared" si="3"/>
        <v>0</v>
      </c>
      <c r="AF52" s="4">
        <f t="shared" si="4"/>
        <v>-337560.07999999996</v>
      </c>
      <c r="AG52" s="1">
        <v>583718.5</v>
      </c>
      <c r="AH52">
        <v>0</v>
      </c>
      <c r="AI52">
        <v>0</v>
      </c>
      <c r="AJ52">
        <v>0</v>
      </c>
      <c r="AK52" s="1">
        <v>583718.5</v>
      </c>
    </row>
    <row r="53" spans="1:37" hidden="1" x14ac:dyDescent="0.25">
      <c r="A53" t="str">
        <f t="shared" si="0"/>
        <v>1.1-00-2409_24845028_2443110</v>
      </c>
      <c r="B53" t="s">
        <v>148</v>
      </c>
      <c r="C53" t="s">
        <v>149</v>
      </c>
      <c r="D53" t="s">
        <v>150</v>
      </c>
      <c r="E53" t="s">
        <v>151</v>
      </c>
      <c r="F53" t="s">
        <v>152</v>
      </c>
      <c r="G53" t="s">
        <v>153</v>
      </c>
      <c r="H53" t="s">
        <v>154</v>
      </c>
      <c r="I53" t="s">
        <v>155</v>
      </c>
      <c r="J53">
        <v>8</v>
      </c>
      <c r="K53" t="s">
        <v>156</v>
      </c>
      <c r="L53">
        <v>45</v>
      </c>
      <c r="M53" t="s">
        <v>157</v>
      </c>
      <c r="N53" t="s">
        <v>158</v>
      </c>
      <c r="O53" t="s">
        <v>159</v>
      </c>
      <c r="P53">
        <v>4000</v>
      </c>
      <c r="Q53" t="s">
        <v>49</v>
      </c>
      <c r="R53">
        <v>4311</v>
      </c>
      <c r="S53" t="s">
        <v>160</v>
      </c>
      <c r="T53">
        <v>0</v>
      </c>
      <c r="U53" t="s">
        <v>46</v>
      </c>
      <c r="V53" s="1">
        <v>3000000</v>
      </c>
      <c r="W53" s="1">
        <v>3000000</v>
      </c>
      <c r="X53" s="1">
        <v>2978400</v>
      </c>
      <c r="Y53" s="1">
        <v>2978400</v>
      </c>
      <c r="Z53" s="1">
        <v>848625</v>
      </c>
      <c r="AA53" s="3">
        <f t="shared" si="1"/>
        <v>2129775</v>
      </c>
      <c r="AB53">
        <v>0</v>
      </c>
      <c r="AC53" s="3">
        <f t="shared" si="2"/>
        <v>848625</v>
      </c>
      <c r="AD53">
        <v>0</v>
      </c>
      <c r="AE53" s="3">
        <f t="shared" si="3"/>
        <v>0</v>
      </c>
      <c r="AF53" s="4">
        <f t="shared" si="4"/>
        <v>21600</v>
      </c>
      <c r="AG53">
        <v>0</v>
      </c>
      <c r="AH53">
        <v>0</v>
      </c>
      <c r="AI53">
        <v>0</v>
      </c>
      <c r="AJ53">
        <v>0</v>
      </c>
      <c r="AK53">
        <v>0</v>
      </c>
    </row>
    <row r="54" spans="1:37" hidden="1" x14ac:dyDescent="0.25">
      <c r="A54" t="str">
        <f t="shared" si="0"/>
        <v>1.1-00-2409_24846028_2443110</v>
      </c>
      <c r="B54" t="s">
        <v>148</v>
      </c>
      <c r="C54" t="s">
        <v>149</v>
      </c>
      <c r="D54" t="s">
        <v>150</v>
      </c>
      <c r="E54" t="s">
        <v>151</v>
      </c>
      <c r="F54" t="s">
        <v>152</v>
      </c>
      <c r="G54" t="s">
        <v>153</v>
      </c>
      <c r="H54" t="s">
        <v>154</v>
      </c>
      <c r="I54" t="s">
        <v>155</v>
      </c>
      <c r="J54">
        <v>8</v>
      </c>
      <c r="K54" t="s">
        <v>156</v>
      </c>
      <c r="L54">
        <v>46</v>
      </c>
      <c r="M54" t="s">
        <v>161</v>
      </c>
      <c r="N54" t="s">
        <v>158</v>
      </c>
      <c r="O54" t="s">
        <v>159</v>
      </c>
      <c r="P54">
        <v>4000</v>
      </c>
      <c r="Q54" t="s">
        <v>49</v>
      </c>
      <c r="R54">
        <v>4311</v>
      </c>
      <c r="S54" t="s">
        <v>160</v>
      </c>
      <c r="T54">
        <v>0</v>
      </c>
      <c r="U54" t="s">
        <v>46</v>
      </c>
      <c r="V54" s="1">
        <v>400000</v>
      </c>
      <c r="W54" s="1">
        <v>400000</v>
      </c>
      <c r="X54" s="1">
        <v>16000</v>
      </c>
      <c r="Y54" s="1">
        <v>16000</v>
      </c>
      <c r="Z54" s="1">
        <v>16000</v>
      </c>
      <c r="AA54" s="3">
        <f t="shared" si="1"/>
        <v>0</v>
      </c>
      <c r="AB54" s="1">
        <v>16000</v>
      </c>
      <c r="AC54" s="3">
        <f t="shared" si="2"/>
        <v>0</v>
      </c>
      <c r="AD54" s="1">
        <v>16000</v>
      </c>
      <c r="AE54" s="3">
        <f t="shared" si="3"/>
        <v>0</v>
      </c>
      <c r="AF54" s="4">
        <f t="shared" si="4"/>
        <v>384000</v>
      </c>
      <c r="AG54">
        <v>0</v>
      </c>
      <c r="AH54">
        <v>0</v>
      </c>
      <c r="AI54">
        <v>0</v>
      </c>
      <c r="AJ54">
        <v>0</v>
      </c>
      <c r="AK54">
        <v>0</v>
      </c>
    </row>
    <row r="55" spans="1:37" hidden="1" x14ac:dyDescent="0.25">
      <c r="A55" t="str">
        <f t="shared" si="0"/>
        <v>1.1-00-2409_24842026_2422210</v>
      </c>
      <c r="B55" t="s">
        <v>148</v>
      </c>
      <c r="C55" t="s">
        <v>149</v>
      </c>
      <c r="D55" t="s">
        <v>150</v>
      </c>
      <c r="E55" t="s">
        <v>151</v>
      </c>
      <c r="F55" t="s">
        <v>51</v>
      </c>
      <c r="G55" t="s">
        <v>52</v>
      </c>
      <c r="H55" t="s">
        <v>154</v>
      </c>
      <c r="I55" t="s">
        <v>155</v>
      </c>
      <c r="J55">
        <v>8</v>
      </c>
      <c r="K55" t="s">
        <v>156</v>
      </c>
      <c r="L55">
        <v>42</v>
      </c>
      <c r="M55" t="s">
        <v>162</v>
      </c>
      <c r="N55" t="s">
        <v>163</v>
      </c>
      <c r="O55" t="s">
        <v>164</v>
      </c>
      <c r="P55">
        <v>2000</v>
      </c>
      <c r="Q55" t="s">
        <v>121</v>
      </c>
      <c r="R55">
        <v>2221</v>
      </c>
      <c r="S55" t="s">
        <v>165</v>
      </c>
      <c r="T55">
        <v>0</v>
      </c>
      <c r="U55" t="s">
        <v>46</v>
      </c>
      <c r="V55" s="1">
        <v>94500</v>
      </c>
      <c r="W55" s="1">
        <v>96000</v>
      </c>
      <c r="X55" s="1">
        <v>94500</v>
      </c>
      <c r="Y55" s="1">
        <v>94500</v>
      </c>
      <c r="Z55" s="1">
        <v>94500</v>
      </c>
      <c r="AA55" s="3">
        <f t="shared" si="1"/>
        <v>0</v>
      </c>
      <c r="AB55" s="1">
        <v>94500</v>
      </c>
      <c r="AC55" s="3">
        <f t="shared" si="2"/>
        <v>0</v>
      </c>
      <c r="AD55" s="1">
        <v>94500</v>
      </c>
      <c r="AE55" s="3">
        <f t="shared" si="3"/>
        <v>0</v>
      </c>
      <c r="AF55" s="4">
        <f t="shared" si="4"/>
        <v>0</v>
      </c>
      <c r="AG55">
        <v>0</v>
      </c>
      <c r="AH55">
        <v>0</v>
      </c>
      <c r="AI55">
        <v>0</v>
      </c>
      <c r="AJ55" s="1">
        <v>1500</v>
      </c>
      <c r="AK55" s="1">
        <v>-1500</v>
      </c>
    </row>
    <row r="56" spans="1:37" hidden="1" x14ac:dyDescent="0.25">
      <c r="A56" t="str">
        <f t="shared" si="0"/>
        <v>1.1-00-2409_24842026_2423510</v>
      </c>
      <c r="B56" t="s">
        <v>148</v>
      </c>
      <c r="C56" t="s">
        <v>149</v>
      </c>
      <c r="D56" t="s">
        <v>150</v>
      </c>
      <c r="E56" t="s">
        <v>151</v>
      </c>
      <c r="F56" t="s">
        <v>51</v>
      </c>
      <c r="G56" t="s">
        <v>52</v>
      </c>
      <c r="H56" t="s">
        <v>154</v>
      </c>
      <c r="I56" t="s">
        <v>155</v>
      </c>
      <c r="J56">
        <v>8</v>
      </c>
      <c r="K56" t="s">
        <v>156</v>
      </c>
      <c r="L56">
        <v>42</v>
      </c>
      <c r="M56" t="s">
        <v>162</v>
      </c>
      <c r="N56" t="s">
        <v>163</v>
      </c>
      <c r="O56" t="s">
        <v>164</v>
      </c>
      <c r="P56">
        <v>2000</v>
      </c>
      <c r="Q56" t="s">
        <v>121</v>
      </c>
      <c r="R56">
        <v>2351</v>
      </c>
      <c r="S56" t="s">
        <v>166</v>
      </c>
      <c r="T56">
        <v>0</v>
      </c>
      <c r="U56" t="s">
        <v>46</v>
      </c>
      <c r="V56" s="1">
        <v>583287.44999999995</v>
      </c>
      <c r="W56" s="1">
        <v>500000</v>
      </c>
      <c r="X56" s="1">
        <v>583287.44999999995</v>
      </c>
      <c r="Y56" s="1">
        <v>485232.25</v>
      </c>
      <c r="Z56" s="1">
        <v>358764</v>
      </c>
      <c r="AA56" s="3">
        <f t="shared" si="1"/>
        <v>126468.25</v>
      </c>
      <c r="AB56">
        <v>0</v>
      </c>
      <c r="AC56" s="3">
        <f t="shared" si="2"/>
        <v>358764</v>
      </c>
      <c r="AD56">
        <v>0</v>
      </c>
      <c r="AE56" s="3">
        <f t="shared" si="3"/>
        <v>0</v>
      </c>
      <c r="AF56" s="4">
        <f t="shared" si="4"/>
        <v>0</v>
      </c>
      <c r="AG56">
        <v>0</v>
      </c>
      <c r="AH56" s="1">
        <v>100000</v>
      </c>
      <c r="AI56">
        <v>0</v>
      </c>
      <c r="AJ56" s="1">
        <v>16712.55</v>
      </c>
      <c r="AK56" s="1">
        <v>83287.45</v>
      </c>
    </row>
    <row r="57" spans="1:37" hidden="1" x14ac:dyDescent="0.25">
      <c r="A57" t="str">
        <f t="shared" si="0"/>
        <v>1.1-00-2409_24842026_2423910</v>
      </c>
      <c r="B57" t="s">
        <v>148</v>
      </c>
      <c r="C57" t="s">
        <v>149</v>
      </c>
      <c r="D57" t="s">
        <v>150</v>
      </c>
      <c r="E57" t="s">
        <v>151</v>
      </c>
      <c r="F57" t="s">
        <v>51</v>
      </c>
      <c r="G57" t="s">
        <v>52</v>
      </c>
      <c r="H57" t="s">
        <v>154</v>
      </c>
      <c r="I57" t="s">
        <v>155</v>
      </c>
      <c r="J57">
        <v>8</v>
      </c>
      <c r="K57" t="s">
        <v>156</v>
      </c>
      <c r="L57">
        <v>42</v>
      </c>
      <c r="M57" t="s">
        <v>162</v>
      </c>
      <c r="N57" t="s">
        <v>163</v>
      </c>
      <c r="O57" t="s">
        <v>164</v>
      </c>
      <c r="P57">
        <v>2000</v>
      </c>
      <c r="Q57" t="s">
        <v>121</v>
      </c>
      <c r="R57">
        <v>2391</v>
      </c>
      <c r="S57" t="s">
        <v>167</v>
      </c>
      <c r="T57">
        <v>0</v>
      </c>
      <c r="U57" t="s">
        <v>46</v>
      </c>
      <c r="V57" s="1">
        <v>1322875</v>
      </c>
      <c r="W57" s="1">
        <v>700000</v>
      </c>
      <c r="X57" s="1">
        <v>1322875</v>
      </c>
      <c r="Y57" s="1">
        <v>1322875</v>
      </c>
      <c r="Z57" s="1">
        <v>1322875</v>
      </c>
      <c r="AA57" s="3">
        <f t="shared" si="1"/>
        <v>0</v>
      </c>
      <c r="AB57" s="1">
        <v>686875</v>
      </c>
      <c r="AC57" s="3">
        <f t="shared" si="2"/>
        <v>636000</v>
      </c>
      <c r="AD57" s="1">
        <v>686875</v>
      </c>
      <c r="AE57" s="3">
        <f t="shared" si="3"/>
        <v>0</v>
      </c>
      <c r="AF57" s="4">
        <f t="shared" si="4"/>
        <v>0</v>
      </c>
      <c r="AG57">
        <v>0</v>
      </c>
      <c r="AH57" s="1">
        <v>650000</v>
      </c>
      <c r="AI57">
        <v>0</v>
      </c>
      <c r="AJ57" s="1">
        <v>27125</v>
      </c>
      <c r="AK57" s="1">
        <v>622875</v>
      </c>
    </row>
    <row r="58" spans="1:37" hidden="1" x14ac:dyDescent="0.25">
      <c r="A58" t="str">
        <f t="shared" si="0"/>
        <v>1.1-00-2409_24842026_2424310</v>
      </c>
      <c r="B58" t="s">
        <v>148</v>
      </c>
      <c r="C58" t="s">
        <v>149</v>
      </c>
      <c r="D58" t="s">
        <v>150</v>
      </c>
      <c r="E58" t="s">
        <v>151</v>
      </c>
      <c r="F58" t="s">
        <v>51</v>
      </c>
      <c r="G58" t="s">
        <v>52</v>
      </c>
      <c r="H58" t="s">
        <v>154</v>
      </c>
      <c r="I58" t="s">
        <v>155</v>
      </c>
      <c r="J58">
        <v>8</v>
      </c>
      <c r="K58" t="s">
        <v>156</v>
      </c>
      <c r="L58">
        <v>42</v>
      </c>
      <c r="M58" t="s">
        <v>162</v>
      </c>
      <c r="N58" t="s">
        <v>163</v>
      </c>
      <c r="O58" t="s">
        <v>164</v>
      </c>
      <c r="P58">
        <v>2000</v>
      </c>
      <c r="Q58" t="s">
        <v>121</v>
      </c>
      <c r="R58">
        <v>2431</v>
      </c>
      <c r="S58" t="s">
        <v>168</v>
      </c>
      <c r="T58">
        <v>0</v>
      </c>
      <c r="U58" t="s">
        <v>46</v>
      </c>
      <c r="V58">
        <v>0</v>
      </c>
      <c r="W58" s="1">
        <v>50000</v>
      </c>
      <c r="X58">
        <v>0</v>
      </c>
      <c r="Y58">
        <v>0</v>
      </c>
      <c r="Z58">
        <v>0</v>
      </c>
      <c r="AA58" s="3">
        <f t="shared" si="1"/>
        <v>0</v>
      </c>
      <c r="AB58">
        <v>0</v>
      </c>
      <c r="AC58" s="3">
        <f t="shared" si="2"/>
        <v>0</v>
      </c>
      <c r="AD58">
        <v>0</v>
      </c>
      <c r="AE58" s="3">
        <f t="shared" si="3"/>
        <v>0</v>
      </c>
      <c r="AF58" s="4">
        <f t="shared" si="4"/>
        <v>0</v>
      </c>
      <c r="AG58">
        <v>0</v>
      </c>
      <c r="AH58">
        <v>0</v>
      </c>
      <c r="AI58">
        <v>0</v>
      </c>
      <c r="AJ58" s="1">
        <v>50000</v>
      </c>
      <c r="AK58" s="1">
        <v>-50000</v>
      </c>
    </row>
    <row r="59" spans="1:37" hidden="1" x14ac:dyDescent="0.25">
      <c r="A59" t="str">
        <f t="shared" si="0"/>
        <v>1.1-00-2409_24842026_2424510</v>
      </c>
      <c r="B59" t="s">
        <v>148</v>
      </c>
      <c r="C59" t="s">
        <v>149</v>
      </c>
      <c r="D59" t="s">
        <v>150</v>
      </c>
      <c r="E59" t="s">
        <v>151</v>
      </c>
      <c r="F59" t="s">
        <v>51</v>
      </c>
      <c r="G59" t="s">
        <v>52</v>
      </c>
      <c r="H59" t="s">
        <v>154</v>
      </c>
      <c r="I59" t="s">
        <v>155</v>
      </c>
      <c r="J59">
        <v>8</v>
      </c>
      <c r="K59" t="s">
        <v>156</v>
      </c>
      <c r="L59">
        <v>42</v>
      </c>
      <c r="M59" t="s">
        <v>162</v>
      </c>
      <c r="N59" t="s">
        <v>163</v>
      </c>
      <c r="O59" t="s">
        <v>164</v>
      </c>
      <c r="P59">
        <v>2000</v>
      </c>
      <c r="Q59" t="s">
        <v>121</v>
      </c>
      <c r="R59">
        <v>2451</v>
      </c>
      <c r="S59" t="s">
        <v>169</v>
      </c>
      <c r="T59">
        <v>0</v>
      </c>
      <c r="U59" t="s">
        <v>46</v>
      </c>
      <c r="V59">
        <v>0</v>
      </c>
      <c r="W59" s="1">
        <v>500000</v>
      </c>
      <c r="X59">
        <v>0</v>
      </c>
      <c r="Y59">
        <v>0</v>
      </c>
      <c r="Z59">
        <v>0</v>
      </c>
      <c r="AA59" s="3">
        <f t="shared" si="1"/>
        <v>0</v>
      </c>
      <c r="AB59">
        <v>0</v>
      </c>
      <c r="AC59" s="3">
        <f t="shared" si="2"/>
        <v>0</v>
      </c>
      <c r="AD59">
        <v>0</v>
      </c>
      <c r="AE59" s="3">
        <f t="shared" si="3"/>
        <v>0</v>
      </c>
      <c r="AF59" s="4">
        <f t="shared" si="4"/>
        <v>0</v>
      </c>
      <c r="AG59">
        <v>0</v>
      </c>
      <c r="AH59">
        <v>0</v>
      </c>
      <c r="AI59">
        <v>0</v>
      </c>
      <c r="AJ59" s="1">
        <v>500000</v>
      </c>
      <c r="AK59" s="1">
        <v>-500000</v>
      </c>
    </row>
    <row r="60" spans="1:37" hidden="1" x14ac:dyDescent="0.25">
      <c r="A60" t="str">
        <f t="shared" si="0"/>
        <v>1.1-00-2409_24842026_2427210</v>
      </c>
      <c r="B60" t="s">
        <v>148</v>
      </c>
      <c r="C60" t="s">
        <v>149</v>
      </c>
      <c r="D60" t="s">
        <v>150</v>
      </c>
      <c r="E60" t="s">
        <v>151</v>
      </c>
      <c r="F60" t="s">
        <v>51</v>
      </c>
      <c r="G60" t="s">
        <v>52</v>
      </c>
      <c r="H60" t="s">
        <v>154</v>
      </c>
      <c r="I60" t="s">
        <v>155</v>
      </c>
      <c r="J60">
        <v>8</v>
      </c>
      <c r="K60" t="s">
        <v>156</v>
      </c>
      <c r="L60">
        <v>42</v>
      </c>
      <c r="M60" t="s">
        <v>162</v>
      </c>
      <c r="N60" t="s">
        <v>163</v>
      </c>
      <c r="O60" t="s">
        <v>164</v>
      </c>
      <c r="P60">
        <v>2000</v>
      </c>
      <c r="Q60" t="s">
        <v>121</v>
      </c>
      <c r="R60">
        <v>2721</v>
      </c>
      <c r="S60" t="s">
        <v>170</v>
      </c>
      <c r="T60">
        <v>0</v>
      </c>
      <c r="U60" t="s">
        <v>46</v>
      </c>
      <c r="V60" s="1">
        <v>200000</v>
      </c>
      <c r="W60" s="1">
        <v>200000</v>
      </c>
      <c r="X60" s="1">
        <v>125583.39</v>
      </c>
      <c r="Y60" s="1">
        <v>15023.79</v>
      </c>
      <c r="Z60">
        <v>0</v>
      </c>
      <c r="AA60" s="3">
        <f t="shared" si="1"/>
        <v>15023.79</v>
      </c>
      <c r="AB60">
        <v>0</v>
      </c>
      <c r="AC60" s="3">
        <f t="shared" si="2"/>
        <v>0</v>
      </c>
      <c r="AD60">
        <v>0</v>
      </c>
      <c r="AE60" s="3">
        <f t="shared" si="3"/>
        <v>0</v>
      </c>
      <c r="AF60" s="4">
        <f t="shared" si="4"/>
        <v>74416.61</v>
      </c>
      <c r="AG60">
        <v>0</v>
      </c>
      <c r="AH60">
        <v>0</v>
      </c>
      <c r="AI60">
        <v>0</v>
      </c>
      <c r="AJ60">
        <v>0</v>
      </c>
      <c r="AK60">
        <v>0</v>
      </c>
    </row>
    <row r="61" spans="1:37" hidden="1" x14ac:dyDescent="0.25">
      <c r="A61" t="str">
        <f t="shared" si="0"/>
        <v>1.1-00-2409_24842026_2429110</v>
      </c>
      <c r="B61" t="s">
        <v>148</v>
      </c>
      <c r="C61" t="s">
        <v>149</v>
      </c>
      <c r="D61" t="s">
        <v>150</v>
      </c>
      <c r="E61" t="s">
        <v>151</v>
      </c>
      <c r="F61" t="s">
        <v>51</v>
      </c>
      <c r="G61" t="s">
        <v>52</v>
      </c>
      <c r="H61" t="s">
        <v>154</v>
      </c>
      <c r="I61" t="s">
        <v>155</v>
      </c>
      <c r="J61">
        <v>8</v>
      </c>
      <c r="K61" t="s">
        <v>156</v>
      </c>
      <c r="L61">
        <v>42</v>
      </c>
      <c r="M61" t="s">
        <v>162</v>
      </c>
      <c r="N61" t="s">
        <v>163</v>
      </c>
      <c r="O61" t="s">
        <v>164</v>
      </c>
      <c r="P61">
        <v>2000</v>
      </c>
      <c r="Q61" t="s">
        <v>121</v>
      </c>
      <c r="R61">
        <v>2911</v>
      </c>
      <c r="S61" t="s">
        <v>171</v>
      </c>
      <c r="T61">
        <v>0</v>
      </c>
      <c r="U61" t="s">
        <v>46</v>
      </c>
      <c r="V61">
        <v>0</v>
      </c>
      <c r="W61" s="1">
        <v>150000</v>
      </c>
      <c r="X61">
        <v>0</v>
      </c>
      <c r="Y61">
        <v>0</v>
      </c>
      <c r="Z61">
        <v>0</v>
      </c>
      <c r="AA61" s="3">
        <f t="shared" si="1"/>
        <v>0</v>
      </c>
      <c r="AB61">
        <v>0</v>
      </c>
      <c r="AC61" s="3">
        <f t="shared" si="2"/>
        <v>0</v>
      </c>
      <c r="AD61">
        <v>0</v>
      </c>
      <c r="AE61" s="3">
        <f t="shared" si="3"/>
        <v>0</v>
      </c>
      <c r="AF61" s="4">
        <f t="shared" si="4"/>
        <v>0</v>
      </c>
      <c r="AG61">
        <v>0</v>
      </c>
      <c r="AH61">
        <v>0</v>
      </c>
      <c r="AI61">
        <v>0</v>
      </c>
      <c r="AJ61" s="1">
        <v>150000</v>
      </c>
      <c r="AK61" s="1">
        <v>-150000</v>
      </c>
    </row>
    <row r="62" spans="1:37" hidden="1" x14ac:dyDescent="0.25">
      <c r="A62" t="str">
        <f t="shared" si="0"/>
        <v>1.1-00-2409_24842026_24326121</v>
      </c>
      <c r="B62" t="s">
        <v>148</v>
      </c>
      <c r="C62" t="s">
        <v>149</v>
      </c>
      <c r="D62" t="s">
        <v>150</v>
      </c>
      <c r="E62" t="s">
        <v>151</v>
      </c>
      <c r="F62" t="s">
        <v>51</v>
      </c>
      <c r="G62" t="s">
        <v>52</v>
      </c>
      <c r="H62" t="s">
        <v>154</v>
      </c>
      <c r="I62" t="s">
        <v>155</v>
      </c>
      <c r="J62">
        <v>8</v>
      </c>
      <c r="K62" t="s">
        <v>156</v>
      </c>
      <c r="L62">
        <v>42</v>
      </c>
      <c r="M62" t="s">
        <v>162</v>
      </c>
      <c r="N62" t="s">
        <v>163</v>
      </c>
      <c r="O62" t="s">
        <v>164</v>
      </c>
      <c r="P62">
        <v>3000</v>
      </c>
      <c r="Q62" t="s">
        <v>44</v>
      </c>
      <c r="R62">
        <v>3261</v>
      </c>
      <c r="S62" t="s">
        <v>172</v>
      </c>
      <c r="T62">
        <v>21</v>
      </c>
      <c r="U62" t="s">
        <v>173</v>
      </c>
      <c r="V62" s="1">
        <v>586960</v>
      </c>
      <c r="W62" s="1">
        <v>800000</v>
      </c>
      <c r="X62" s="1">
        <v>586960</v>
      </c>
      <c r="Y62" s="1">
        <v>586960</v>
      </c>
      <c r="Z62" s="1">
        <v>586960</v>
      </c>
      <c r="AA62" s="3">
        <f t="shared" si="1"/>
        <v>0</v>
      </c>
      <c r="AB62" s="1">
        <v>586960</v>
      </c>
      <c r="AC62" s="3">
        <f t="shared" si="2"/>
        <v>0</v>
      </c>
      <c r="AD62" s="1">
        <v>586960</v>
      </c>
      <c r="AE62" s="3">
        <f t="shared" si="3"/>
        <v>0</v>
      </c>
      <c r="AF62" s="4">
        <f t="shared" si="4"/>
        <v>0</v>
      </c>
      <c r="AG62">
        <v>0</v>
      </c>
      <c r="AH62">
        <v>0</v>
      </c>
      <c r="AI62">
        <v>0</v>
      </c>
      <c r="AJ62" s="1">
        <v>213040</v>
      </c>
      <c r="AK62" s="1">
        <v>-213040</v>
      </c>
    </row>
    <row r="63" spans="1:37" hidden="1" x14ac:dyDescent="0.25">
      <c r="A63" t="str">
        <f t="shared" si="0"/>
        <v>1.1-00-2409_24842026_2432910</v>
      </c>
      <c r="B63" t="s">
        <v>148</v>
      </c>
      <c r="C63" t="s">
        <v>149</v>
      </c>
      <c r="D63" t="s">
        <v>150</v>
      </c>
      <c r="E63" t="s">
        <v>151</v>
      </c>
      <c r="F63" t="s">
        <v>51</v>
      </c>
      <c r="G63" t="s">
        <v>52</v>
      </c>
      <c r="H63" t="s">
        <v>154</v>
      </c>
      <c r="I63" t="s">
        <v>155</v>
      </c>
      <c r="J63">
        <v>8</v>
      </c>
      <c r="K63" t="s">
        <v>156</v>
      </c>
      <c r="L63">
        <v>42</v>
      </c>
      <c r="M63" t="s">
        <v>162</v>
      </c>
      <c r="N63" t="s">
        <v>163</v>
      </c>
      <c r="O63" t="s">
        <v>164</v>
      </c>
      <c r="P63">
        <v>3000</v>
      </c>
      <c r="Q63" t="s">
        <v>44</v>
      </c>
      <c r="R63">
        <v>3291</v>
      </c>
      <c r="S63" t="s">
        <v>174</v>
      </c>
      <c r="T63">
        <v>0</v>
      </c>
      <c r="U63" t="s">
        <v>46</v>
      </c>
      <c r="V63">
        <v>0</v>
      </c>
      <c r="W63" s="1">
        <v>42000</v>
      </c>
      <c r="X63">
        <v>0</v>
      </c>
      <c r="Y63">
        <v>0</v>
      </c>
      <c r="Z63">
        <v>0</v>
      </c>
      <c r="AA63" s="3">
        <f t="shared" si="1"/>
        <v>0</v>
      </c>
      <c r="AB63">
        <v>0</v>
      </c>
      <c r="AC63" s="3">
        <f t="shared" si="2"/>
        <v>0</v>
      </c>
      <c r="AD63">
        <v>0</v>
      </c>
      <c r="AE63" s="3">
        <f t="shared" si="3"/>
        <v>0</v>
      </c>
      <c r="AF63" s="4">
        <f t="shared" si="4"/>
        <v>0</v>
      </c>
      <c r="AG63">
        <v>0</v>
      </c>
      <c r="AH63">
        <v>0</v>
      </c>
      <c r="AI63">
        <v>0</v>
      </c>
      <c r="AJ63" s="1">
        <v>42000</v>
      </c>
      <c r="AK63" s="1">
        <v>-42000</v>
      </c>
    </row>
    <row r="64" spans="1:37" hidden="1" x14ac:dyDescent="0.25">
      <c r="A64" t="str">
        <f t="shared" si="0"/>
        <v>1.1-00-2409_24842026_2438210</v>
      </c>
      <c r="B64" t="s">
        <v>148</v>
      </c>
      <c r="C64" t="s">
        <v>149</v>
      </c>
      <c r="D64" t="s">
        <v>150</v>
      </c>
      <c r="E64" t="s">
        <v>151</v>
      </c>
      <c r="F64" t="s">
        <v>51</v>
      </c>
      <c r="G64" t="s">
        <v>52</v>
      </c>
      <c r="H64" t="s">
        <v>154</v>
      </c>
      <c r="I64" t="s">
        <v>155</v>
      </c>
      <c r="J64">
        <v>8</v>
      </c>
      <c r="K64" t="s">
        <v>156</v>
      </c>
      <c r="L64">
        <v>42</v>
      </c>
      <c r="M64" t="s">
        <v>162</v>
      </c>
      <c r="N64" t="s">
        <v>163</v>
      </c>
      <c r="O64" t="s">
        <v>164</v>
      </c>
      <c r="P64">
        <v>3000</v>
      </c>
      <c r="Q64" t="s">
        <v>44</v>
      </c>
      <c r="R64">
        <v>3821</v>
      </c>
      <c r="S64" t="s">
        <v>175</v>
      </c>
      <c r="T64">
        <v>0</v>
      </c>
      <c r="U64" t="s">
        <v>46</v>
      </c>
      <c r="V64" s="1">
        <v>1887360</v>
      </c>
      <c r="W64" s="1">
        <v>500000</v>
      </c>
      <c r="X64" s="1">
        <v>2036000</v>
      </c>
      <c r="Y64" s="1">
        <v>2036000</v>
      </c>
      <c r="Z64" s="1">
        <v>1886000</v>
      </c>
      <c r="AA64" s="3">
        <f t="shared" si="1"/>
        <v>150000</v>
      </c>
      <c r="AB64" s="1">
        <v>1886000</v>
      </c>
      <c r="AC64" s="3">
        <f t="shared" si="2"/>
        <v>0</v>
      </c>
      <c r="AD64" s="1">
        <v>1886000</v>
      </c>
      <c r="AE64" s="3">
        <f t="shared" si="3"/>
        <v>0</v>
      </c>
      <c r="AF64" s="4">
        <f t="shared" si="4"/>
        <v>-148640</v>
      </c>
      <c r="AG64">
        <v>0</v>
      </c>
      <c r="AH64" s="1">
        <v>1437360</v>
      </c>
      <c r="AI64">
        <v>0</v>
      </c>
      <c r="AJ64" s="1">
        <v>50000</v>
      </c>
      <c r="AK64" s="1">
        <v>1387360</v>
      </c>
    </row>
    <row r="65" spans="1:37" hidden="1" x14ac:dyDescent="0.25">
      <c r="A65" t="str">
        <f t="shared" si="0"/>
        <v>1.1-00-2409_24842026_24382123</v>
      </c>
      <c r="B65" t="s">
        <v>148</v>
      </c>
      <c r="C65" t="s">
        <v>149</v>
      </c>
      <c r="D65" t="s">
        <v>150</v>
      </c>
      <c r="E65" t="s">
        <v>151</v>
      </c>
      <c r="F65" t="s">
        <v>51</v>
      </c>
      <c r="G65" t="s">
        <v>52</v>
      </c>
      <c r="H65" t="s">
        <v>154</v>
      </c>
      <c r="I65" t="s">
        <v>155</v>
      </c>
      <c r="J65">
        <v>8</v>
      </c>
      <c r="K65" t="s">
        <v>156</v>
      </c>
      <c r="L65">
        <v>42</v>
      </c>
      <c r="M65" t="s">
        <v>162</v>
      </c>
      <c r="N65" t="s">
        <v>163</v>
      </c>
      <c r="O65" t="s">
        <v>164</v>
      </c>
      <c r="P65">
        <v>3000</v>
      </c>
      <c r="Q65" t="s">
        <v>44</v>
      </c>
      <c r="R65">
        <v>3821</v>
      </c>
      <c r="S65" t="s">
        <v>175</v>
      </c>
      <c r="T65">
        <v>23</v>
      </c>
      <c r="U65" t="s">
        <v>176</v>
      </c>
      <c r="V65" s="1">
        <v>740080</v>
      </c>
      <c r="W65" s="1">
        <v>500000</v>
      </c>
      <c r="X65" s="1">
        <v>740080</v>
      </c>
      <c r="Y65" s="1">
        <v>740080</v>
      </c>
      <c r="Z65" s="1">
        <v>740080</v>
      </c>
      <c r="AA65" s="3">
        <f t="shared" si="1"/>
        <v>0</v>
      </c>
      <c r="AB65" s="1">
        <v>740080</v>
      </c>
      <c r="AC65" s="3">
        <f t="shared" si="2"/>
        <v>0</v>
      </c>
      <c r="AD65" s="1">
        <v>740080</v>
      </c>
      <c r="AE65" s="3">
        <f t="shared" si="3"/>
        <v>0</v>
      </c>
      <c r="AF65" s="4">
        <f t="shared" si="4"/>
        <v>0</v>
      </c>
      <c r="AG65">
        <v>0</v>
      </c>
      <c r="AH65" s="1">
        <v>250000</v>
      </c>
      <c r="AI65">
        <v>0</v>
      </c>
      <c r="AJ65" s="1">
        <v>9920</v>
      </c>
      <c r="AK65" s="1">
        <v>240080</v>
      </c>
    </row>
    <row r="66" spans="1:37" hidden="1" x14ac:dyDescent="0.25">
      <c r="A66" t="str">
        <f t="shared" si="0"/>
        <v>1.1-00-2409_24842026_24382124</v>
      </c>
      <c r="B66" t="s">
        <v>148</v>
      </c>
      <c r="C66" t="s">
        <v>149</v>
      </c>
      <c r="D66" t="s">
        <v>150</v>
      </c>
      <c r="E66" t="s">
        <v>151</v>
      </c>
      <c r="F66" t="s">
        <v>51</v>
      </c>
      <c r="G66" t="s">
        <v>52</v>
      </c>
      <c r="H66" t="s">
        <v>154</v>
      </c>
      <c r="I66" t="s">
        <v>155</v>
      </c>
      <c r="J66">
        <v>8</v>
      </c>
      <c r="K66" t="s">
        <v>156</v>
      </c>
      <c r="L66">
        <v>42</v>
      </c>
      <c r="M66" t="s">
        <v>162</v>
      </c>
      <c r="N66" t="s">
        <v>163</v>
      </c>
      <c r="O66" t="s">
        <v>164</v>
      </c>
      <c r="P66">
        <v>3000</v>
      </c>
      <c r="Q66" t="s">
        <v>44</v>
      </c>
      <c r="R66">
        <v>3821</v>
      </c>
      <c r="S66" t="s">
        <v>175</v>
      </c>
      <c r="T66">
        <v>24</v>
      </c>
      <c r="U66" t="s">
        <v>177</v>
      </c>
      <c r="V66" s="1">
        <v>640000</v>
      </c>
      <c r="W66" s="1">
        <v>500000</v>
      </c>
      <c r="X66" s="1">
        <v>640000</v>
      </c>
      <c r="Y66" s="1">
        <v>640000</v>
      </c>
      <c r="Z66" s="1">
        <v>640000</v>
      </c>
      <c r="AA66" s="3">
        <f t="shared" si="1"/>
        <v>0</v>
      </c>
      <c r="AB66" s="1">
        <v>640000</v>
      </c>
      <c r="AC66" s="3">
        <f t="shared" si="2"/>
        <v>0</v>
      </c>
      <c r="AD66" s="1">
        <v>640000</v>
      </c>
      <c r="AE66" s="3">
        <f t="shared" si="3"/>
        <v>0</v>
      </c>
      <c r="AF66" s="4">
        <f t="shared" si="4"/>
        <v>0</v>
      </c>
      <c r="AG66">
        <v>0</v>
      </c>
      <c r="AH66" s="1">
        <v>150000</v>
      </c>
      <c r="AI66">
        <v>0</v>
      </c>
      <c r="AJ66" s="1">
        <v>10000</v>
      </c>
      <c r="AK66" s="1">
        <v>140000</v>
      </c>
    </row>
    <row r="67" spans="1:37" hidden="1" x14ac:dyDescent="0.25">
      <c r="A67" t="str">
        <f t="shared" ref="A67:A130" si="5">CONCATENATE(B67,H67,J67,L67,N67,R67,T67)</f>
        <v>1.1-00-2409_24842026_24382125</v>
      </c>
      <c r="B67" t="s">
        <v>148</v>
      </c>
      <c r="C67" t="s">
        <v>149</v>
      </c>
      <c r="D67" t="s">
        <v>150</v>
      </c>
      <c r="E67" t="s">
        <v>151</v>
      </c>
      <c r="F67" t="s">
        <v>51</v>
      </c>
      <c r="G67" t="s">
        <v>52</v>
      </c>
      <c r="H67" t="s">
        <v>154</v>
      </c>
      <c r="I67" t="s">
        <v>155</v>
      </c>
      <c r="J67">
        <v>8</v>
      </c>
      <c r="K67" t="s">
        <v>156</v>
      </c>
      <c r="L67">
        <v>42</v>
      </c>
      <c r="M67" t="s">
        <v>162</v>
      </c>
      <c r="N67" t="s">
        <v>163</v>
      </c>
      <c r="O67" t="s">
        <v>164</v>
      </c>
      <c r="P67">
        <v>3000</v>
      </c>
      <c r="Q67" t="s">
        <v>44</v>
      </c>
      <c r="R67">
        <v>3821</v>
      </c>
      <c r="S67" t="s">
        <v>175</v>
      </c>
      <c r="T67">
        <v>25</v>
      </c>
      <c r="U67" t="s">
        <v>178</v>
      </c>
      <c r="V67" s="1">
        <v>1287600</v>
      </c>
      <c r="W67" s="1">
        <v>615000</v>
      </c>
      <c r="X67" s="1">
        <v>1287600</v>
      </c>
      <c r="Y67" s="1">
        <v>1287600</v>
      </c>
      <c r="Z67" s="1">
        <v>241280</v>
      </c>
      <c r="AA67" s="3">
        <f t="shared" ref="AA67:AA130" si="6">Y67-Z67</f>
        <v>1046320</v>
      </c>
      <c r="AB67" s="1">
        <v>241280</v>
      </c>
      <c r="AC67" s="3">
        <f t="shared" ref="AC67:AC130" si="7">Z67-AB67</f>
        <v>0</v>
      </c>
      <c r="AD67" s="1">
        <v>241280</v>
      </c>
      <c r="AE67" s="3">
        <f t="shared" ref="AE67:AE130" si="8">AB67-AD67</f>
        <v>0</v>
      </c>
      <c r="AF67" s="4">
        <f t="shared" ref="AF67:AF130" si="9">V67-X67</f>
        <v>0</v>
      </c>
      <c r="AG67">
        <v>0</v>
      </c>
      <c r="AH67" s="1">
        <v>700000</v>
      </c>
      <c r="AI67">
        <v>0</v>
      </c>
      <c r="AJ67" s="1">
        <v>27400</v>
      </c>
      <c r="AK67" s="1">
        <v>672600</v>
      </c>
    </row>
    <row r="68" spans="1:37" hidden="1" x14ac:dyDescent="0.25">
      <c r="A68" t="str">
        <f t="shared" si="5"/>
        <v>1.1-00-2409_24842026_24382126</v>
      </c>
      <c r="B68" t="s">
        <v>148</v>
      </c>
      <c r="C68" t="s">
        <v>149</v>
      </c>
      <c r="D68" t="s">
        <v>150</v>
      </c>
      <c r="E68" t="s">
        <v>151</v>
      </c>
      <c r="F68" t="s">
        <v>51</v>
      </c>
      <c r="G68" t="s">
        <v>52</v>
      </c>
      <c r="H68" t="s">
        <v>154</v>
      </c>
      <c r="I68" t="s">
        <v>155</v>
      </c>
      <c r="J68">
        <v>8</v>
      </c>
      <c r="K68" t="s">
        <v>156</v>
      </c>
      <c r="L68">
        <v>42</v>
      </c>
      <c r="M68" t="s">
        <v>162</v>
      </c>
      <c r="N68" t="s">
        <v>163</v>
      </c>
      <c r="O68" t="s">
        <v>164</v>
      </c>
      <c r="P68">
        <v>3000</v>
      </c>
      <c r="Q68" t="s">
        <v>44</v>
      </c>
      <c r="R68">
        <v>3821</v>
      </c>
      <c r="S68" t="s">
        <v>175</v>
      </c>
      <c r="T68">
        <v>26</v>
      </c>
      <c r="U68" t="s">
        <v>179</v>
      </c>
      <c r="V68">
        <v>0</v>
      </c>
      <c r="W68" s="1">
        <v>735000</v>
      </c>
      <c r="X68">
        <v>0</v>
      </c>
      <c r="Y68">
        <v>0</v>
      </c>
      <c r="Z68">
        <v>0</v>
      </c>
      <c r="AA68" s="3">
        <f t="shared" si="6"/>
        <v>0</v>
      </c>
      <c r="AB68">
        <v>0</v>
      </c>
      <c r="AC68" s="3">
        <f t="shared" si="7"/>
        <v>0</v>
      </c>
      <c r="AD68">
        <v>0</v>
      </c>
      <c r="AE68" s="3">
        <f t="shared" si="8"/>
        <v>0</v>
      </c>
      <c r="AF68" s="4">
        <f t="shared" si="9"/>
        <v>0</v>
      </c>
      <c r="AG68">
        <v>0</v>
      </c>
      <c r="AH68" s="1">
        <v>15000</v>
      </c>
      <c r="AI68">
        <v>0</v>
      </c>
      <c r="AJ68" s="1">
        <v>750000</v>
      </c>
      <c r="AK68" s="1">
        <v>-735000</v>
      </c>
    </row>
    <row r="69" spans="1:37" hidden="1" x14ac:dyDescent="0.25">
      <c r="A69" t="str">
        <f t="shared" si="5"/>
        <v>1.1-00-2409_24842026_24382127</v>
      </c>
      <c r="B69" t="s">
        <v>148</v>
      </c>
      <c r="C69" t="s">
        <v>149</v>
      </c>
      <c r="D69" t="s">
        <v>150</v>
      </c>
      <c r="E69" t="s">
        <v>151</v>
      </c>
      <c r="F69" t="s">
        <v>51</v>
      </c>
      <c r="G69" t="s">
        <v>52</v>
      </c>
      <c r="H69" t="s">
        <v>154</v>
      </c>
      <c r="I69" t="s">
        <v>155</v>
      </c>
      <c r="J69">
        <v>8</v>
      </c>
      <c r="K69" t="s">
        <v>156</v>
      </c>
      <c r="L69">
        <v>42</v>
      </c>
      <c r="M69" t="s">
        <v>162</v>
      </c>
      <c r="N69" t="s">
        <v>163</v>
      </c>
      <c r="O69" t="s">
        <v>164</v>
      </c>
      <c r="P69">
        <v>3000</v>
      </c>
      <c r="Q69" t="s">
        <v>44</v>
      </c>
      <c r="R69">
        <v>3821</v>
      </c>
      <c r="S69" t="s">
        <v>175</v>
      </c>
      <c r="T69">
        <v>27</v>
      </c>
      <c r="U69" t="s">
        <v>180</v>
      </c>
      <c r="V69">
        <v>0</v>
      </c>
      <c r="W69" s="1">
        <v>450000</v>
      </c>
      <c r="X69">
        <v>0</v>
      </c>
      <c r="Y69">
        <v>0</v>
      </c>
      <c r="Z69">
        <v>0</v>
      </c>
      <c r="AA69" s="3">
        <f t="shared" si="6"/>
        <v>0</v>
      </c>
      <c r="AB69">
        <v>0</v>
      </c>
      <c r="AC69" s="3">
        <f t="shared" si="7"/>
        <v>0</v>
      </c>
      <c r="AD69">
        <v>0</v>
      </c>
      <c r="AE69" s="3">
        <f t="shared" si="8"/>
        <v>0</v>
      </c>
      <c r="AF69" s="4">
        <f t="shared" si="9"/>
        <v>0</v>
      </c>
      <c r="AG69">
        <v>0</v>
      </c>
      <c r="AH69">
        <v>0</v>
      </c>
      <c r="AI69">
        <v>0</v>
      </c>
      <c r="AJ69" s="1">
        <v>450000</v>
      </c>
      <c r="AK69" s="1">
        <v>-450000</v>
      </c>
    </row>
    <row r="70" spans="1:37" hidden="1" x14ac:dyDescent="0.25">
      <c r="A70" t="str">
        <f t="shared" si="5"/>
        <v>1.1-00-2409_24842026_24382128</v>
      </c>
      <c r="B70" t="s">
        <v>148</v>
      </c>
      <c r="C70" t="s">
        <v>149</v>
      </c>
      <c r="D70" t="s">
        <v>150</v>
      </c>
      <c r="E70" t="s">
        <v>151</v>
      </c>
      <c r="F70" t="s">
        <v>51</v>
      </c>
      <c r="G70" t="s">
        <v>52</v>
      </c>
      <c r="H70" t="s">
        <v>154</v>
      </c>
      <c r="I70" t="s">
        <v>155</v>
      </c>
      <c r="J70">
        <v>8</v>
      </c>
      <c r="K70" t="s">
        <v>156</v>
      </c>
      <c r="L70">
        <v>42</v>
      </c>
      <c r="M70" t="s">
        <v>162</v>
      </c>
      <c r="N70" t="s">
        <v>163</v>
      </c>
      <c r="O70" t="s">
        <v>164</v>
      </c>
      <c r="P70">
        <v>3000</v>
      </c>
      <c r="Q70" t="s">
        <v>44</v>
      </c>
      <c r="R70">
        <v>3821</v>
      </c>
      <c r="S70" t="s">
        <v>175</v>
      </c>
      <c r="T70">
        <v>28</v>
      </c>
      <c r="U70" t="s">
        <v>181</v>
      </c>
      <c r="V70" s="1">
        <v>200000</v>
      </c>
      <c r="W70" s="1">
        <v>200000</v>
      </c>
      <c r="X70" s="1">
        <v>200000</v>
      </c>
      <c r="Y70" s="1">
        <v>200000</v>
      </c>
      <c r="Z70" s="1">
        <v>200000</v>
      </c>
      <c r="AA70" s="3">
        <f t="shared" si="6"/>
        <v>0</v>
      </c>
      <c r="AB70" s="1">
        <v>200000</v>
      </c>
      <c r="AC70" s="3">
        <f t="shared" si="7"/>
        <v>0</v>
      </c>
      <c r="AD70" s="1">
        <v>200000</v>
      </c>
      <c r="AE70" s="3">
        <f t="shared" si="8"/>
        <v>0</v>
      </c>
      <c r="AF70" s="4">
        <f t="shared" si="9"/>
        <v>0</v>
      </c>
      <c r="AG70">
        <v>0</v>
      </c>
      <c r="AH70">
        <v>0</v>
      </c>
      <c r="AI70">
        <v>0</v>
      </c>
      <c r="AJ70">
        <v>0</v>
      </c>
      <c r="AK70">
        <v>0</v>
      </c>
    </row>
    <row r="71" spans="1:37" hidden="1" x14ac:dyDescent="0.25">
      <c r="A71" t="str">
        <f t="shared" si="5"/>
        <v>1.1-00-2409_24842026_2451210</v>
      </c>
      <c r="B71" t="s">
        <v>148</v>
      </c>
      <c r="C71" t="s">
        <v>149</v>
      </c>
      <c r="D71" t="s">
        <v>150</v>
      </c>
      <c r="E71" t="s">
        <v>151</v>
      </c>
      <c r="F71" t="s">
        <v>51</v>
      </c>
      <c r="G71" t="s">
        <v>52</v>
      </c>
      <c r="H71" t="s">
        <v>154</v>
      </c>
      <c r="I71" t="s">
        <v>155</v>
      </c>
      <c r="J71">
        <v>8</v>
      </c>
      <c r="K71" t="s">
        <v>156</v>
      </c>
      <c r="L71">
        <v>42</v>
      </c>
      <c r="M71" t="s">
        <v>162</v>
      </c>
      <c r="N71" t="s">
        <v>163</v>
      </c>
      <c r="O71" t="s">
        <v>164</v>
      </c>
      <c r="P71">
        <v>5000</v>
      </c>
      <c r="Q71" t="s">
        <v>99</v>
      </c>
      <c r="R71">
        <v>5121</v>
      </c>
      <c r="S71" t="s">
        <v>182</v>
      </c>
      <c r="T71">
        <v>0</v>
      </c>
      <c r="U71" t="s">
        <v>46</v>
      </c>
      <c r="V71" s="1">
        <v>100000</v>
      </c>
      <c r="W71" s="1">
        <v>100000</v>
      </c>
      <c r="X71">
        <v>0</v>
      </c>
      <c r="Y71">
        <v>0</v>
      </c>
      <c r="Z71">
        <v>0</v>
      </c>
      <c r="AA71" s="3">
        <f t="shared" si="6"/>
        <v>0</v>
      </c>
      <c r="AB71">
        <v>0</v>
      </c>
      <c r="AC71" s="3">
        <f t="shared" si="7"/>
        <v>0</v>
      </c>
      <c r="AD71">
        <v>0</v>
      </c>
      <c r="AE71" s="3">
        <f t="shared" si="8"/>
        <v>0</v>
      </c>
      <c r="AF71" s="4">
        <f t="shared" si="9"/>
        <v>100000</v>
      </c>
      <c r="AG71">
        <v>0</v>
      </c>
      <c r="AH71">
        <v>0</v>
      </c>
      <c r="AI71">
        <v>0</v>
      </c>
      <c r="AJ71">
        <v>0</v>
      </c>
      <c r="AK71">
        <v>0</v>
      </c>
    </row>
    <row r="72" spans="1:37" hidden="1" x14ac:dyDescent="0.25">
      <c r="A72" t="str">
        <f t="shared" si="5"/>
        <v>1.1-00-2409_24842026_2453110</v>
      </c>
      <c r="B72" t="s">
        <v>148</v>
      </c>
      <c r="C72" t="s">
        <v>149</v>
      </c>
      <c r="D72" t="s">
        <v>150</v>
      </c>
      <c r="E72" t="s">
        <v>151</v>
      </c>
      <c r="F72" t="s">
        <v>51</v>
      </c>
      <c r="G72" t="s">
        <v>52</v>
      </c>
      <c r="H72" t="s">
        <v>154</v>
      </c>
      <c r="I72" t="s">
        <v>155</v>
      </c>
      <c r="J72">
        <v>8</v>
      </c>
      <c r="K72" t="s">
        <v>156</v>
      </c>
      <c r="L72">
        <v>42</v>
      </c>
      <c r="M72" t="s">
        <v>162</v>
      </c>
      <c r="N72" t="s">
        <v>163</v>
      </c>
      <c r="O72" t="s">
        <v>164</v>
      </c>
      <c r="P72">
        <v>5000</v>
      </c>
      <c r="Q72" t="s">
        <v>99</v>
      </c>
      <c r="R72">
        <v>5311</v>
      </c>
      <c r="S72" t="s">
        <v>183</v>
      </c>
      <c r="T72">
        <v>0</v>
      </c>
      <c r="U72" t="s">
        <v>46</v>
      </c>
      <c r="V72" s="1">
        <v>250000</v>
      </c>
      <c r="W72" s="1">
        <v>250000</v>
      </c>
      <c r="X72" s="1">
        <v>115574.8</v>
      </c>
      <c r="Y72" s="1">
        <v>115574.8</v>
      </c>
      <c r="Z72">
        <v>0</v>
      </c>
      <c r="AA72" s="3">
        <f t="shared" si="6"/>
        <v>115574.8</v>
      </c>
      <c r="AB72">
        <v>0</v>
      </c>
      <c r="AC72" s="3">
        <f t="shared" si="7"/>
        <v>0</v>
      </c>
      <c r="AD72">
        <v>0</v>
      </c>
      <c r="AE72" s="3">
        <f t="shared" si="8"/>
        <v>0</v>
      </c>
      <c r="AF72" s="4">
        <f t="shared" si="9"/>
        <v>134425.20000000001</v>
      </c>
      <c r="AG72">
        <v>0</v>
      </c>
      <c r="AH72">
        <v>0</v>
      </c>
      <c r="AI72">
        <v>0</v>
      </c>
      <c r="AJ72">
        <v>0</v>
      </c>
      <c r="AK72">
        <v>0</v>
      </c>
    </row>
    <row r="73" spans="1:37" hidden="1" x14ac:dyDescent="0.25">
      <c r="A73" t="str">
        <f t="shared" si="5"/>
        <v>1.1-00-2409_24842026_2454510</v>
      </c>
      <c r="B73" t="s">
        <v>148</v>
      </c>
      <c r="C73" t="s">
        <v>149</v>
      </c>
      <c r="D73" t="s">
        <v>150</v>
      </c>
      <c r="E73" t="s">
        <v>151</v>
      </c>
      <c r="F73" t="s">
        <v>51</v>
      </c>
      <c r="G73" t="s">
        <v>52</v>
      </c>
      <c r="H73" t="s">
        <v>154</v>
      </c>
      <c r="I73" t="s">
        <v>155</v>
      </c>
      <c r="J73">
        <v>8</v>
      </c>
      <c r="K73" t="s">
        <v>156</v>
      </c>
      <c r="L73">
        <v>42</v>
      </c>
      <c r="M73" t="s">
        <v>162</v>
      </c>
      <c r="N73" t="s">
        <v>163</v>
      </c>
      <c r="O73" t="s">
        <v>164</v>
      </c>
      <c r="P73">
        <v>5000</v>
      </c>
      <c r="Q73" t="s">
        <v>99</v>
      </c>
      <c r="R73">
        <v>5451</v>
      </c>
      <c r="S73" t="s">
        <v>184</v>
      </c>
      <c r="T73">
        <v>0</v>
      </c>
      <c r="U73" t="s">
        <v>46</v>
      </c>
      <c r="V73">
        <v>0</v>
      </c>
      <c r="W73" s="1">
        <v>120000</v>
      </c>
      <c r="X73">
        <v>0</v>
      </c>
      <c r="Y73">
        <v>0</v>
      </c>
      <c r="Z73">
        <v>0</v>
      </c>
      <c r="AA73" s="3">
        <f t="shared" si="6"/>
        <v>0</v>
      </c>
      <c r="AB73">
        <v>0</v>
      </c>
      <c r="AC73" s="3">
        <f t="shared" si="7"/>
        <v>0</v>
      </c>
      <c r="AD73">
        <v>0</v>
      </c>
      <c r="AE73" s="3">
        <f t="shared" si="8"/>
        <v>0</v>
      </c>
      <c r="AF73" s="4">
        <f t="shared" si="9"/>
        <v>0</v>
      </c>
      <c r="AG73">
        <v>0</v>
      </c>
      <c r="AH73">
        <v>0</v>
      </c>
      <c r="AI73">
        <v>0</v>
      </c>
      <c r="AJ73" s="1">
        <v>120000</v>
      </c>
      <c r="AK73" s="1">
        <v>-120000</v>
      </c>
    </row>
    <row r="74" spans="1:37" hidden="1" x14ac:dyDescent="0.25">
      <c r="A74" t="str">
        <f t="shared" si="5"/>
        <v>1.1-00-2409_24842026_2456710</v>
      </c>
      <c r="B74" t="s">
        <v>148</v>
      </c>
      <c r="C74" t="s">
        <v>149</v>
      </c>
      <c r="D74" t="s">
        <v>150</v>
      </c>
      <c r="E74" t="s">
        <v>151</v>
      </c>
      <c r="F74" t="s">
        <v>51</v>
      </c>
      <c r="G74" t="s">
        <v>52</v>
      </c>
      <c r="H74" t="s">
        <v>154</v>
      </c>
      <c r="I74" t="s">
        <v>155</v>
      </c>
      <c r="J74">
        <v>8</v>
      </c>
      <c r="K74" t="s">
        <v>156</v>
      </c>
      <c r="L74">
        <v>42</v>
      </c>
      <c r="M74" t="s">
        <v>162</v>
      </c>
      <c r="N74" t="s">
        <v>163</v>
      </c>
      <c r="O74" t="s">
        <v>164</v>
      </c>
      <c r="P74">
        <v>5000</v>
      </c>
      <c r="Q74" t="s">
        <v>99</v>
      </c>
      <c r="R74">
        <v>5671</v>
      </c>
      <c r="S74" t="s">
        <v>185</v>
      </c>
      <c r="T74">
        <v>0</v>
      </c>
      <c r="U74" t="s">
        <v>46</v>
      </c>
      <c r="V74" s="1">
        <v>170000</v>
      </c>
      <c r="W74" s="1">
        <v>150000</v>
      </c>
      <c r="X74" s="1">
        <v>167040</v>
      </c>
      <c r="Y74" s="1">
        <v>167040</v>
      </c>
      <c r="Z74" s="1">
        <v>167040</v>
      </c>
      <c r="AA74" s="3">
        <f t="shared" si="6"/>
        <v>0</v>
      </c>
      <c r="AB74" s="1">
        <v>167040</v>
      </c>
      <c r="AC74" s="3">
        <f t="shared" si="7"/>
        <v>0</v>
      </c>
      <c r="AD74" s="1">
        <v>167040</v>
      </c>
      <c r="AE74" s="3">
        <f t="shared" si="8"/>
        <v>0</v>
      </c>
      <c r="AF74" s="4">
        <f t="shared" si="9"/>
        <v>2960</v>
      </c>
      <c r="AG74">
        <v>0</v>
      </c>
      <c r="AH74" s="1">
        <v>20000</v>
      </c>
      <c r="AI74">
        <v>0</v>
      </c>
      <c r="AJ74">
        <v>0</v>
      </c>
      <c r="AK74" s="1">
        <v>20000</v>
      </c>
    </row>
    <row r="75" spans="1:37" hidden="1" x14ac:dyDescent="0.25">
      <c r="A75" t="str">
        <f t="shared" si="5"/>
        <v>1.1-00-2409_24844028_2425210</v>
      </c>
      <c r="B75" t="s">
        <v>148</v>
      </c>
      <c r="C75" t="s">
        <v>149</v>
      </c>
      <c r="D75" t="s">
        <v>150</v>
      </c>
      <c r="E75" t="s">
        <v>151</v>
      </c>
      <c r="F75" t="s">
        <v>51</v>
      </c>
      <c r="G75" t="s">
        <v>52</v>
      </c>
      <c r="H75" t="s">
        <v>154</v>
      </c>
      <c r="I75" t="s">
        <v>155</v>
      </c>
      <c r="J75">
        <v>8</v>
      </c>
      <c r="K75" t="s">
        <v>156</v>
      </c>
      <c r="L75">
        <v>44</v>
      </c>
      <c r="M75" t="s">
        <v>186</v>
      </c>
      <c r="N75" t="s">
        <v>158</v>
      </c>
      <c r="O75" t="s">
        <v>159</v>
      </c>
      <c r="P75">
        <v>2000</v>
      </c>
      <c r="Q75" t="s">
        <v>121</v>
      </c>
      <c r="R75">
        <v>2521</v>
      </c>
      <c r="S75" t="s">
        <v>187</v>
      </c>
      <c r="T75">
        <v>0</v>
      </c>
      <c r="U75" t="s">
        <v>46</v>
      </c>
      <c r="V75">
        <v>0</v>
      </c>
      <c r="W75" s="1">
        <v>500000</v>
      </c>
      <c r="X75">
        <v>0</v>
      </c>
      <c r="Y75">
        <v>0</v>
      </c>
      <c r="Z75">
        <v>0</v>
      </c>
      <c r="AA75" s="3">
        <f t="shared" si="6"/>
        <v>0</v>
      </c>
      <c r="AB75">
        <v>0</v>
      </c>
      <c r="AC75" s="3">
        <f t="shared" si="7"/>
        <v>0</v>
      </c>
      <c r="AD75">
        <v>0</v>
      </c>
      <c r="AE75" s="3">
        <f t="shared" si="8"/>
        <v>0</v>
      </c>
      <c r="AF75" s="4">
        <f t="shared" si="9"/>
        <v>0</v>
      </c>
      <c r="AG75">
        <v>0</v>
      </c>
      <c r="AH75">
        <v>0</v>
      </c>
      <c r="AI75">
        <v>0</v>
      </c>
      <c r="AJ75" s="1">
        <v>500000</v>
      </c>
      <c r="AK75" s="1">
        <v>-500000</v>
      </c>
    </row>
    <row r="76" spans="1:37" hidden="1" x14ac:dyDescent="0.25">
      <c r="A76" t="str">
        <f t="shared" si="5"/>
        <v>1.1-00-2409_24844028_2443110</v>
      </c>
      <c r="B76" t="s">
        <v>148</v>
      </c>
      <c r="C76" t="s">
        <v>149</v>
      </c>
      <c r="D76" t="s">
        <v>150</v>
      </c>
      <c r="E76" t="s">
        <v>151</v>
      </c>
      <c r="F76" t="s">
        <v>51</v>
      </c>
      <c r="G76" t="s">
        <v>52</v>
      </c>
      <c r="H76" t="s">
        <v>154</v>
      </c>
      <c r="I76" t="s">
        <v>155</v>
      </c>
      <c r="J76">
        <v>8</v>
      </c>
      <c r="K76" t="s">
        <v>156</v>
      </c>
      <c r="L76">
        <v>44</v>
      </c>
      <c r="M76" t="s">
        <v>186</v>
      </c>
      <c r="N76" t="s">
        <v>158</v>
      </c>
      <c r="O76" t="s">
        <v>159</v>
      </c>
      <c r="P76">
        <v>4000</v>
      </c>
      <c r="Q76" t="s">
        <v>49</v>
      </c>
      <c r="R76">
        <v>4311</v>
      </c>
      <c r="S76" t="s">
        <v>160</v>
      </c>
      <c r="T76">
        <v>0</v>
      </c>
      <c r="U76" t="s">
        <v>46</v>
      </c>
      <c r="V76" s="1">
        <v>500000</v>
      </c>
      <c r="W76">
        <v>0</v>
      </c>
      <c r="X76">
        <v>0</v>
      </c>
      <c r="Y76">
        <v>0</v>
      </c>
      <c r="Z76">
        <v>0</v>
      </c>
      <c r="AA76" s="3">
        <f t="shared" si="6"/>
        <v>0</v>
      </c>
      <c r="AB76">
        <v>0</v>
      </c>
      <c r="AC76" s="3">
        <f t="shared" si="7"/>
        <v>0</v>
      </c>
      <c r="AD76">
        <v>0</v>
      </c>
      <c r="AE76" s="3">
        <f t="shared" si="8"/>
        <v>0</v>
      </c>
      <c r="AF76" s="4">
        <f t="shared" si="9"/>
        <v>500000</v>
      </c>
      <c r="AG76">
        <v>0</v>
      </c>
      <c r="AH76" s="1">
        <v>500000</v>
      </c>
      <c r="AI76">
        <v>0</v>
      </c>
      <c r="AJ76">
        <v>0</v>
      </c>
      <c r="AK76" s="1">
        <v>500000</v>
      </c>
    </row>
    <row r="77" spans="1:37" hidden="1" x14ac:dyDescent="0.25">
      <c r="A77" t="str">
        <f t="shared" si="5"/>
        <v>1.1-00-2402_24110008_2433910</v>
      </c>
      <c r="B77" t="s">
        <v>148</v>
      </c>
      <c r="C77" t="s">
        <v>149</v>
      </c>
      <c r="D77" t="s">
        <v>188</v>
      </c>
      <c r="E77" t="s">
        <v>189</v>
      </c>
      <c r="F77" t="s">
        <v>152</v>
      </c>
      <c r="G77" t="s">
        <v>153</v>
      </c>
      <c r="H77" t="s">
        <v>85</v>
      </c>
      <c r="I77" t="s">
        <v>86</v>
      </c>
      <c r="J77">
        <v>1</v>
      </c>
      <c r="K77" t="s">
        <v>190</v>
      </c>
      <c r="L77">
        <v>10</v>
      </c>
      <c r="M77" t="s">
        <v>191</v>
      </c>
      <c r="N77" t="s">
        <v>192</v>
      </c>
      <c r="O77" t="s">
        <v>193</v>
      </c>
      <c r="P77">
        <v>3000</v>
      </c>
      <c r="Q77" t="s">
        <v>44</v>
      </c>
      <c r="R77">
        <v>3391</v>
      </c>
      <c r="S77" t="s">
        <v>194</v>
      </c>
      <c r="T77">
        <v>0</v>
      </c>
      <c r="U77" t="s">
        <v>46</v>
      </c>
      <c r="V77" s="1">
        <v>500000</v>
      </c>
      <c r="W77" s="1">
        <v>500000</v>
      </c>
      <c r="X77">
        <v>0</v>
      </c>
      <c r="Y77">
        <v>0</v>
      </c>
      <c r="Z77">
        <v>0</v>
      </c>
      <c r="AA77" s="3">
        <f t="shared" si="6"/>
        <v>0</v>
      </c>
      <c r="AB77">
        <v>0</v>
      </c>
      <c r="AC77" s="3">
        <f t="shared" si="7"/>
        <v>0</v>
      </c>
      <c r="AD77">
        <v>0</v>
      </c>
      <c r="AE77" s="3">
        <f t="shared" si="8"/>
        <v>0</v>
      </c>
      <c r="AF77" s="4">
        <f t="shared" si="9"/>
        <v>500000</v>
      </c>
      <c r="AG77">
        <v>0</v>
      </c>
      <c r="AH77">
        <v>0</v>
      </c>
      <c r="AI77">
        <v>0</v>
      </c>
      <c r="AJ77">
        <v>0</v>
      </c>
      <c r="AK77">
        <v>0</v>
      </c>
    </row>
    <row r="78" spans="1:37" hidden="1" x14ac:dyDescent="0.25">
      <c r="A78" t="str">
        <f t="shared" si="5"/>
        <v>1.1-00-2402_24110008_2444117</v>
      </c>
      <c r="B78" t="s">
        <v>148</v>
      </c>
      <c r="C78" t="s">
        <v>149</v>
      </c>
      <c r="D78" t="s">
        <v>188</v>
      </c>
      <c r="E78" t="s">
        <v>189</v>
      </c>
      <c r="F78" t="s">
        <v>152</v>
      </c>
      <c r="G78" t="s">
        <v>153</v>
      </c>
      <c r="H78" t="s">
        <v>85</v>
      </c>
      <c r="I78" t="s">
        <v>86</v>
      </c>
      <c r="J78">
        <v>1</v>
      </c>
      <c r="K78" t="s">
        <v>190</v>
      </c>
      <c r="L78">
        <v>10</v>
      </c>
      <c r="M78" t="s">
        <v>191</v>
      </c>
      <c r="N78" t="s">
        <v>192</v>
      </c>
      <c r="O78" t="s">
        <v>193</v>
      </c>
      <c r="P78">
        <v>4000</v>
      </c>
      <c r="Q78" t="s">
        <v>49</v>
      </c>
      <c r="R78">
        <v>4411</v>
      </c>
      <c r="S78" t="s">
        <v>195</v>
      </c>
      <c r="T78">
        <v>7</v>
      </c>
      <c r="U78" t="s">
        <v>196</v>
      </c>
      <c r="V78" s="1">
        <v>3500000</v>
      </c>
      <c r="W78" s="1">
        <v>3500000</v>
      </c>
      <c r="X78" s="1">
        <v>1972541.25</v>
      </c>
      <c r="Y78" s="1">
        <v>1063101.25</v>
      </c>
      <c r="Z78" s="1">
        <v>954525.25</v>
      </c>
      <c r="AA78" s="3">
        <f t="shared" si="6"/>
        <v>108576</v>
      </c>
      <c r="AB78" s="1">
        <v>712461.2</v>
      </c>
      <c r="AC78" s="3">
        <f t="shared" si="7"/>
        <v>242064.05000000005</v>
      </c>
      <c r="AD78" s="1">
        <v>712461.2</v>
      </c>
      <c r="AE78" s="3">
        <f t="shared" si="8"/>
        <v>0</v>
      </c>
      <c r="AF78" s="4">
        <f t="shared" si="9"/>
        <v>1527458.75</v>
      </c>
      <c r="AG78">
        <v>0</v>
      </c>
      <c r="AH78">
        <v>0</v>
      </c>
      <c r="AI78">
        <v>0</v>
      </c>
      <c r="AJ78">
        <v>0</v>
      </c>
      <c r="AK78">
        <v>0</v>
      </c>
    </row>
    <row r="79" spans="1:37" hidden="1" x14ac:dyDescent="0.25">
      <c r="A79" t="str">
        <f t="shared" si="5"/>
        <v>1.1-00-2402_24110008_2444118</v>
      </c>
      <c r="B79" t="s">
        <v>148</v>
      </c>
      <c r="C79" t="s">
        <v>149</v>
      </c>
      <c r="D79" t="s">
        <v>188</v>
      </c>
      <c r="E79" t="s">
        <v>189</v>
      </c>
      <c r="F79" t="s">
        <v>152</v>
      </c>
      <c r="G79" t="s">
        <v>153</v>
      </c>
      <c r="H79" t="s">
        <v>85</v>
      </c>
      <c r="I79" t="s">
        <v>86</v>
      </c>
      <c r="J79">
        <v>1</v>
      </c>
      <c r="K79" t="s">
        <v>190</v>
      </c>
      <c r="L79">
        <v>10</v>
      </c>
      <c r="M79" t="s">
        <v>191</v>
      </c>
      <c r="N79" t="s">
        <v>192</v>
      </c>
      <c r="O79" t="s">
        <v>193</v>
      </c>
      <c r="P79">
        <v>4000</v>
      </c>
      <c r="Q79" t="s">
        <v>49</v>
      </c>
      <c r="R79">
        <v>4411</v>
      </c>
      <c r="S79" t="s">
        <v>195</v>
      </c>
      <c r="T79">
        <v>8</v>
      </c>
      <c r="U79" t="s">
        <v>197</v>
      </c>
      <c r="V79" s="1">
        <v>1000000</v>
      </c>
      <c r="W79" s="1">
        <v>1000000</v>
      </c>
      <c r="X79" s="1">
        <v>225649</v>
      </c>
      <c r="Y79" s="1">
        <v>80649</v>
      </c>
      <c r="Z79">
        <v>0</v>
      </c>
      <c r="AA79" s="3">
        <f t="shared" si="6"/>
        <v>80649</v>
      </c>
      <c r="AB79">
        <v>0</v>
      </c>
      <c r="AC79" s="3">
        <f t="shared" si="7"/>
        <v>0</v>
      </c>
      <c r="AD79">
        <v>0</v>
      </c>
      <c r="AE79" s="3">
        <f t="shared" si="8"/>
        <v>0</v>
      </c>
      <c r="AF79" s="4">
        <f t="shared" si="9"/>
        <v>774351</v>
      </c>
      <c r="AG79">
        <v>0</v>
      </c>
      <c r="AH79">
        <v>0</v>
      </c>
      <c r="AI79">
        <v>0</v>
      </c>
      <c r="AJ79">
        <v>0</v>
      </c>
      <c r="AK79">
        <v>0</v>
      </c>
    </row>
    <row r="80" spans="1:37" hidden="1" x14ac:dyDescent="0.25">
      <c r="A80" t="str">
        <f t="shared" si="5"/>
        <v>1.1-00-2402_24116010_2421110</v>
      </c>
      <c r="B80" t="s">
        <v>148</v>
      </c>
      <c r="C80" t="s">
        <v>149</v>
      </c>
      <c r="D80" t="s">
        <v>188</v>
      </c>
      <c r="E80" t="s">
        <v>189</v>
      </c>
      <c r="F80" t="s">
        <v>152</v>
      </c>
      <c r="G80" t="s">
        <v>153</v>
      </c>
      <c r="H80" t="s">
        <v>85</v>
      </c>
      <c r="I80" t="s">
        <v>86</v>
      </c>
      <c r="J80">
        <v>1</v>
      </c>
      <c r="K80" t="s">
        <v>190</v>
      </c>
      <c r="L80">
        <v>16</v>
      </c>
      <c r="M80" t="s">
        <v>198</v>
      </c>
      <c r="N80" t="s">
        <v>199</v>
      </c>
      <c r="O80" t="s">
        <v>827</v>
      </c>
      <c r="P80">
        <v>2000</v>
      </c>
      <c r="Q80" t="s">
        <v>121</v>
      </c>
      <c r="R80">
        <v>2111</v>
      </c>
      <c r="S80" t="s">
        <v>200</v>
      </c>
      <c r="T80">
        <v>0</v>
      </c>
      <c r="U80" t="s">
        <v>46</v>
      </c>
      <c r="V80" s="1">
        <v>14000</v>
      </c>
      <c r="W80">
        <v>0</v>
      </c>
      <c r="X80" s="1">
        <v>2518.15</v>
      </c>
      <c r="Y80" s="1">
        <v>2518.15</v>
      </c>
      <c r="Z80">
        <v>0</v>
      </c>
      <c r="AA80" s="3">
        <f t="shared" si="6"/>
        <v>2518.15</v>
      </c>
      <c r="AB80">
        <v>0</v>
      </c>
      <c r="AC80" s="3">
        <f t="shared" si="7"/>
        <v>0</v>
      </c>
      <c r="AD80">
        <v>0</v>
      </c>
      <c r="AE80" s="3">
        <f t="shared" si="8"/>
        <v>0</v>
      </c>
      <c r="AF80" s="4">
        <f t="shared" si="9"/>
        <v>11481.85</v>
      </c>
      <c r="AG80">
        <v>0</v>
      </c>
      <c r="AH80" s="1">
        <v>14000</v>
      </c>
      <c r="AI80">
        <v>0</v>
      </c>
      <c r="AJ80">
        <v>0</v>
      </c>
      <c r="AK80" s="1">
        <v>14000</v>
      </c>
    </row>
    <row r="81" spans="1:37" hidden="1" x14ac:dyDescent="0.25">
      <c r="A81" t="str">
        <f t="shared" si="5"/>
        <v>1.1-00-2402_24116010_2421210</v>
      </c>
      <c r="B81" t="s">
        <v>148</v>
      </c>
      <c r="C81" t="s">
        <v>149</v>
      </c>
      <c r="D81" t="s">
        <v>188</v>
      </c>
      <c r="E81" t="s">
        <v>189</v>
      </c>
      <c r="F81" t="s">
        <v>152</v>
      </c>
      <c r="G81" t="s">
        <v>153</v>
      </c>
      <c r="H81" t="s">
        <v>85</v>
      </c>
      <c r="I81" t="s">
        <v>86</v>
      </c>
      <c r="J81">
        <v>1</v>
      </c>
      <c r="K81" t="s">
        <v>190</v>
      </c>
      <c r="L81">
        <v>16</v>
      </c>
      <c r="M81" t="s">
        <v>198</v>
      </c>
      <c r="N81" t="s">
        <v>199</v>
      </c>
      <c r="O81" t="s">
        <v>827</v>
      </c>
      <c r="P81">
        <v>2000</v>
      </c>
      <c r="Q81" t="s">
        <v>121</v>
      </c>
      <c r="R81">
        <v>2121</v>
      </c>
      <c r="S81" t="s">
        <v>201</v>
      </c>
      <c r="T81">
        <v>0</v>
      </c>
      <c r="U81" t="s">
        <v>46</v>
      </c>
      <c r="V81" s="1">
        <v>13000</v>
      </c>
      <c r="W81">
        <v>0</v>
      </c>
      <c r="X81">
        <v>0</v>
      </c>
      <c r="Y81">
        <v>0</v>
      </c>
      <c r="Z81">
        <v>0</v>
      </c>
      <c r="AA81" s="3">
        <f t="shared" si="6"/>
        <v>0</v>
      </c>
      <c r="AB81">
        <v>0</v>
      </c>
      <c r="AC81" s="3">
        <f t="shared" si="7"/>
        <v>0</v>
      </c>
      <c r="AD81">
        <v>0</v>
      </c>
      <c r="AE81" s="3">
        <f t="shared" si="8"/>
        <v>0</v>
      </c>
      <c r="AF81" s="4">
        <f t="shared" si="9"/>
        <v>13000</v>
      </c>
      <c r="AG81">
        <v>0</v>
      </c>
      <c r="AH81" s="1">
        <v>13000</v>
      </c>
      <c r="AI81">
        <v>0</v>
      </c>
      <c r="AJ81">
        <v>0</v>
      </c>
      <c r="AK81" s="1">
        <v>13000</v>
      </c>
    </row>
    <row r="82" spans="1:37" hidden="1" x14ac:dyDescent="0.25">
      <c r="A82" t="str">
        <f t="shared" si="5"/>
        <v>1.1-00-2402_24116010_2421610</v>
      </c>
      <c r="B82" t="s">
        <v>148</v>
      </c>
      <c r="C82" t="s">
        <v>149</v>
      </c>
      <c r="D82" t="s">
        <v>188</v>
      </c>
      <c r="E82" t="s">
        <v>189</v>
      </c>
      <c r="F82" t="s">
        <v>152</v>
      </c>
      <c r="G82" t="s">
        <v>153</v>
      </c>
      <c r="H82" t="s">
        <v>85</v>
      </c>
      <c r="I82" t="s">
        <v>86</v>
      </c>
      <c r="J82">
        <v>1</v>
      </c>
      <c r="K82" t="s">
        <v>190</v>
      </c>
      <c r="L82">
        <v>16</v>
      </c>
      <c r="M82" t="s">
        <v>198</v>
      </c>
      <c r="N82" t="s">
        <v>199</v>
      </c>
      <c r="O82" t="s">
        <v>827</v>
      </c>
      <c r="P82">
        <v>2000</v>
      </c>
      <c r="Q82" t="s">
        <v>121</v>
      </c>
      <c r="R82">
        <v>2161</v>
      </c>
      <c r="S82" t="s">
        <v>202</v>
      </c>
      <c r="T82">
        <v>0</v>
      </c>
      <c r="U82" t="s">
        <v>46</v>
      </c>
      <c r="V82" s="1">
        <v>73000</v>
      </c>
      <c r="W82">
        <v>0</v>
      </c>
      <c r="X82" s="1">
        <v>44996.4</v>
      </c>
      <c r="Y82" s="1">
        <v>44996.4</v>
      </c>
      <c r="Z82" s="1">
        <v>44996.4</v>
      </c>
      <c r="AA82" s="3">
        <f t="shared" si="6"/>
        <v>0</v>
      </c>
      <c r="AB82">
        <v>0</v>
      </c>
      <c r="AC82" s="3">
        <f t="shared" si="7"/>
        <v>44996.4</v>
      </c>
      <c r="AD82">
        <v>0</v>
      </c>
      <c r="AE82" s="3">
        <f t="shared" si="8"/>
        <v>0</v>
      </c>
      <c r="AF82" s="4">
        <f t="shared" si="9"/>
        <v>28003.599999999999</v>
      </c>
      <c r="AG82">
        <v>0</v>
      </c>
      <c r="AH82" s="1">
        <v>73000</v>
      </c>
      <c r="AI82">
        <v>0</v>
      </c>
      <c r="AJ82">
        <v>0</v>
      </c>
      <c r="AK82" s="1">
        <v>73000</v>
      </c>
    </row>
    <row r="83" spans="1:37" hidden="1" x14ac:dyDescent="0.25">
      <c r="A83" t="str">
        <f t="shared" si="5"/>
        <v>1.1-00-2402_24116010_2424910</v>
      </c>
      <c r="B83" t="s">
        <v>148</v>
      </c>
      <c r="C83" t="s">
        <v>149</v>
      </c>
      <c r="D83" t="s">
        <v>188</v>
      </c>
      <c r="E83" t="s">
        <v>189</v>
      </c>
      <c r="F83" t="s">
        <v>152</v>
      </c>
      <c r="G83" t="s">
        <v>153</v>
      </c>
      <c r="H83" t="s">
        <v>85</v>
      </c>
      <c r="I83" t="s">
        <v>86</v>
      </c>
      <c r="J83">
        <v>1</v>
      </c>
      <c r="K83" t="s">
        <v>190</v>
      </c>
      <c r="L83">
        <v>16</v>
      </c>
      <c r="M83" t="s">
        <v>198</v>
      </c>
      <c r="N83" t="s">
        <v>199</v>
      </c>
      <c r="O83" t="s">
        <v>827</v>
      </c>
      <c r="P83">
        <v>2000</v>
      </c>
      <c r="Q83" t="s">
        <v>121</v>
      </c>
      <c r="R83">
        <v>2491</v>
      </c>
      <c r="S83" t="s">
        <v>203</v>
      </c>
      <c r="T83">
        <v>0</v>
      </c>
      <c r="U83" t="s">
        <v>46</v>
      </c>
      <c r="V83" s="1">
        <v>118448.2</v>
      </c>
      <c r="W83" s="1">
        <v>54948.2</v>
      </c>
      <c r="X83" s="1">
        <v>67619.53</v>
      </c>
      <c r="Y83" s="1">
        <v>67619.53</v>
      </c>
      <c r="Z83">
        <v>0</v>
      </c>
      <c r="AA83" s="3">
        <f t="shared" si="6"/>
        <v>67619.53</v>
      </c>
      <c r="AB83">
        <v>0</v>
      </c>
      <c r="AC83" s="3">
        <f t="shared" si="7"/>
        <v>0</v>
      </c>
      <c r="AD83">
        <v>0</v>
      </c>
      <c r="AE83" s="3">
        <f t="shared" si="8"/>
        <v>0</v>
      </c>
      <c r="AF83" s="4">
        <f t="shared" si="9"/>
        <v>50828.67</v>
      </c>
      <c r="AG83">
        <v>0</v>
      </c>
      <c r="AH83" s="1">
        <v>63500</v>
      </c>
      <c r="AI83">
        <v>0</v>
      </c>
      <c r="AJ83">
        <v>0</v>
      </c>
      <c r="AK83" s="1">
        <v>63500</v>
      </c>
    </row>
    <row r="84" spans="1:37" hidden="1" x14ac:dyDescent="0.25">
      <c r="A84" t="str">
        <f t="shared" si="5"/>
        <v>1.1-00-2402_24116010_2427210</v>
      </c>
      <c r="B84" t="s">
        <v>148</v>
      </c>
      <c r="C84" t="s">
        <v>149</v>
      </c>
      <c r="D84" t="s">
        <v>188</v>
      </c>
      <c r="E84" t="s">
        <v>189</v>
      </c>
      <c r="F84" t="s">
        <v>152</v>
      </c>
      <c r="G84" t="s">
        <v>153</v>
      </c>
      <c r="H84" t="s">
        <v>85</v>
      </c>
      <c r="I84" t="s">
        <v>86</v>
      </c>
      <c r="J84">
        <v>1</v>
      </c>
      <c r="K84" t="s">
        <v>190</v>
      </c>
      <c r="L84">
        <v>16</v>
      </c>
      <c r="M84" t="s">
        <v>198</v>
      </c>
      <c r="N84" t="s">
        <v>199</v>
      </c>
      <c r="O84" t="s">
        <v>827</v>
      </c>
      <c r="P84">
        <v>2000</v>
      </c>
      <c r="Q84" t="s">
        <v>121</v>
      </c>
      <c r="R84">
        <v>2721</v>
      </c>
      <c r="S84" t="s">
        <v>170</v>
      </c>
      <c r="T84">
        <v>0</v>
      </c>
      <c r="U84" t="s">
        <v>46</v>
      </c>
      <c r="V84" s="1">
        <v>11000</v>
      </c>
      <c r="W84" s="1">
        <v>50000</v>
      </c>
      <c r="X84" s="1">
        <v>10150</v>
      </c>
      <c r="Y84" s="1">
        <v>10150</v>
      </c>
      <c r="Z84" s="1">
        <v>10150</v>
      </c>
      <c r="AA84" s="3">
        <f t="shared" si="6"/>
        <v>0</v>
      </c>
      <c r="AB84" s="1">
        <v>10150</v>
      </c>
      <c r="AC84" s="3">
        <f t="shared" si="7"/>
        <v>0</v>
      </c>
      <c r="AD84" s="1">
        <v>10150</v>
      </c>
      <c r="AE84" s="3">
        <f t="shared" si="8"/>
        <v>0</v>
      </c>
      <c r="AF84" s="4">
        <f t="shared" si="9"/>
        <v>850</v>
      </c>
      <c r="AG84">
        <v>0</v>
      </c>
      <c r="AH84">
        <v>0</v>
      </c>
      <c r="AI84">
        <v>0</v>
      </c>
      <c r="AJ84" s="1">
        <v>39000</v>
      </c>
      <c r="AK84" s="1">
        <v>-39000</v>
      </c>
    </row>
    <row r="85" spans="1:37" hidden="1" x14ac:dyDescent="0.25">
      <c r="A85" t="str">
        <f t="shared" si="5"/>
        <v>1.1-00-2402_24116010_2429110</v>
      </c>
      <c r="B85" t="s">
        <v>148</v>
      </c>
      <c r="C85" t="s">
        <v>149</v>
      </c>
      <c r="D85" t="s">
        <v>188</v>
      </c>
      <c r="E85" t="s">
        <v>189</v>
      </c>
      <c r="F85" t="s">
        <v>152</v>
      </c>
      <c r="G85" t="s">
        <v>153</v>
      </c>
      <c r="H85" t="s">
        <v>85</v>
      </c>
      <c r="I85" t="s">
        <v>86</v>
      </c>
      <c r="J85">
        <v>1</v>
      </c>
      <c r="K85" t="s">
        <v>190</v>
      </c>
      <c r="L85">
        <v>16</v>
      </c>
      <c r="M85" t="s">
        <v>198</v>
      </c>
      <c r="N85" t="s">
        <v>199</v>
      </c>
      <c r="O85" t="s">
        <v>827</v>
      </c>
      <c r="P85">
        <v>2000</v>
      </c>
      <c r="Q85" t="s">
        <v>121</v>
      </c>
      <c r="R85">
        <v>2911</v>
      </c>
      <c r="S85" t="s">
        <v>171</v>
      </c>
      <c r="T85">
        <v>0</v>
      </c>
      <c r="U85" t="s">
        <v>46</v>
      </c>
      <c r="V85" s="1">
        <v>25500</v>
      </c>
      <c r="W85" s="1">
        <v>70000</v>
      </c>
      <c r="X85" s="1">
        <v>20538.900000000001</v>
      </c>
      <c r="Y85" s="1">
        <v>20538.900000000001</v>
      </c>
      <c r="Z85" s="1">
        <v>20538.900000000001</v>
      </c>
      <c r="AA85" s="3">
        <f t="shared" si="6"/>
        <v>0</v>
      </c>
      <c r="AB85" s="1">
        <v>13868.96</v>
      </c>
      <c r="AC85" s="3">
        <f t="shared" si="7"/>
        <v>6669.9400000000023</v>
      </c>
      <c r="AD85" s="1">
        <v>13868.96</v>
      </c>
      <c r="AE85" s="3">
        <f t="shared" si="8"/>
        <v>0</v>
      </c>
      <c r="AF85" s="4">
        <f t="shared" si="9"/>
        <v>4961.0999999999985</v>
      </c>
      <c r="AG85">
        <v>0</v>
      </c>
      <c r="AH85">
        <v>0</v>
      </c>
      <c r="AI85">
        <v>0</v>
      </c>
      <c r="AJ85" s="1">
        <v>44500</v>
      </c>
      <c r="AK85" s="1">
        <v>-44500</v>
      </c>
    </row>
    <row r="86" spans="1:37" hidden="1" x14ac:dyDescent="0.25">
      <c r="A86" t="str">
        <f t="shared" si="5"/>
        <v>1.1-00-2402_24116010_2433910</v>
      </c>
      <c r="B86" t="s">
        <v>148</v>
      </c>
      <c r="C86" t="s">
        <v>149</v>
      </c>
      <c r="D86" t="s">
        <v>188</v>
      </c>
      <c r="E86" t="s">
        <v>189</v>
      </c>
      <c r="F86" t="s">
        <v>152</v>
      </c>
      <c r="G86" t="s">
        <v>153</v>
      </c>
      <c r="H86" t="s">
        <v>85</v>
      </c>
      <c r="I86" t="s">
        <v>86</v>
      </c>
      <c r="J86">
        <v>1</v>
      </c>
      <c r="K86" t="s">
        <v>190</v>
      </c>
      <c r="L86">
        <v>16</v>
      </c>
      <c r="M86" t="s">
        <v>198</v>
      </c>
      <c r="N86" t="s">
        <v>199</v>
      </c>
      <c r="O86" t="s">
        <v>827</v>
      </c>
      <c r="P86">
        <v>3000</v>
      </c>
      <c r="Q86" t="s">
        <v>44</v>
      </c>
      <c r="R86">
        <v>3391</v>
      </c>
      <c r="S86" t="s">
        <v>194</v>
      </c>
      <c r="T86">
        <v>0</v>
      </c>
      <c r="U86" t="s">
        <v>46</v>
      </c>
      <c r="V86" s="1">
        <v>180000</v>
      </c>
      <c r="W86" s="1">
        <v>230000</v>
      </c>
      <c r="X86">
        <v>0</v>
      </c>
      <c r="Y86">
        <v>0</v>
      </c>
      <c r="Z86">
        <v>0</v>
      </c>
      <c r="AA86" s="3">
        <f t="shared" si="6"/>
        <v>0</v>
      </c>
      <c r="AB86">
        <v>0</v>
      </c>
      <c r="AC86" s="3">
        <f t="shared" si="7"/>
        <v>0</v>
      </c>
      <c r="AD86">
        <v>0</v>
      </c>
      <c r="AE86" s="3">
        <f t="shared" si="8"/>
        <v>0</v>
      </c>
      <c r="AF86" s="4">
        <f t="shared" si="9"/>
        <v>180000</v>
      </c>
      <c r="AG86">
        <v>0</v>
      </c>
      <c r="AH86">
        <v>0</v>
      </c>
      <c r="AI86">
        <v>0</v>
      </c>
      <c r="AJ86" s="1">
        <v>50000</v>
      </c>
      <c r="AK86" s="1">
        <v>-50000</v>
      </c>
    </row>
    <row r="87" spans="1:37" hidden="1" x14ac:dyDescent="0.25">
      <c r="A87" t="str">
        <f t="shared" si="5"/>
        <v>1.1-00-2402_24116010_2444110</v>
      </c>
      <c r="B87" t="s">
        <v>148</v>
      </c>
      <c r="C87" t="s">
        <v>149</v>
      </c>
      <c r="D87" t="s">
        <v>188</v>
      </c>
      <c r="E87" t="s">
        <v>189</v>
      </c>
      <c r="F87" t="s">
        <v>152</v>
      </c>
      <c r="G87" t="s">
        <v>153</v>
      </c>
      <c r="H87" t="s">
        <v>85</v>
      </c>
      <c r="I87" t="s">
        <v>86</v>
      </c>
      <c r="J87">
        <v>1</v>
      </c>
      <c r="K87" t="s">
        <v>190</v>
      </c>
      <c r="L87">
        <v>16</v>
      </c>
      <c r="M87" t="s">
        <v>198</v>
      </c>
      <c r="N87" t="s">
        <v>199</v>
      </c>
      <c r="O87" t="s">
        <v>827</v>
      </c>
      <c r="P87">
        <v>4000</v>
      </c>
      <c r="Q87" t="s">
        <v>49</v>
      </c>
      <c r="R87">
        <v>4411</v>
      </c>
      <c r="S87" t="s">
        <v>195</v>
      </c>
      <c r="T87">
        <v>0</v>
      </c>
      <c r="U87" t="s">
        <v>46</v>
      </c>
      <c r="V87" s="1">
        <v>5600000</v>
      </c>
      <c r="W87" s="1">
        <v>5600000</v>
      </c>
      <c r="X87" s="1">
        <v>5580000</v>
      </c>
      <c r="Y87" s="1">
        <v>5580000</v>
      </c>
      <c r="Z87" s="1">
        <v>5580000</v>
      </c>
      <c r="AA87" s="3">
        <f t="shared" si="6"/>
        <v>0</v>
      </c>
      <c r="AB87" s="1">
        <v>5400000</v>
      </c>
      <c r="AC87" s="3">
        <f t="shared" si="7"/>
        <v>180000</v>
      </c>
      <c r="AD87" s="1">
        <v>5400000</v>
      </c>
      <c r="AE87" s="3">
        <f t="shared" si="8"/>
        <v>0</v>
      </c>
      <c r="AF87" s="4">
        <f t="shared" si="9"/>
        <v>20000</v>
      </c>
      <c r="AG87">
        <v>0</v>
      </c>
      <c r="AH87">
        <v>0</v>
      </c>
      <c r="AI87">
        <v>0</v>
      </c>
      <c r="AJ87">
        <v>0</v>
      </c>
      <c r="AK87">
        <v>0</v>
      </c>
    </row>
    <row r="88" spans="1:37" hidden="1" x14ac:dyDescent="0.25">
      <c r="A88" t="str">
        <f t="shared" si="5"/>
        <v>1.1-00-2402_24116010_2456510</v>
      </c>
      <c r="B88" t="s">
        <v>148</v>
      </c>
      <c r="C88" t="s">
        <v>149</v>
      </c>
      <c r="D88" t="s">
        <v>188</v>
      </c>
      <c r="E88" t="s">
        <v>189</v>
      </c>
      <c r="F88" t="s">
        <v>152</v>
      </c>
      <c r="G88" t="s">
        <v>153</v>
      </c>
      <c r="H88" t="s">
        <v>85</v>
      </c>
      <c r="I88" t="s">
        <v>86</v>
      </c>
      <c r="J88">
        <v>1</v>
      </c>
      <c r="K88" t="s">
        <v>190</v>
      </c>
      <c r="L88">
        <v>16</v>
      </c>
      <c r="M88" t="s">
        <v>198</v>
      </c>
      <c r="N88" t="s">
        <v>199</v>
      </c>
      <c r="O88" t="s">
        <v>827</v>
      </c>
      <c r="P88">
        <v>5000</v>
      </c>
      <c r="Q88" t="s">
        <v>99</v>
      </c>
      <c r="R88">
        <v>5651</v>
      </c>
      <c r="S88" t="s">
        <v>204</v>
      </c>
      <c r="T88">
        <v>0</v>
      </c>
      <c r="U88" t="s">
        <v>46</v>
      </c>
      <c r="V88" s="1">
        <v>10000</v>
      </c>
      <c r="W88" s="1">
        <v>10000</v>
      </c>
      <c r="X88" s="1">
        <v>6960</v>
      </c>
      <c r="Y88" s="1">
        <v>6960</v>
      </c>
      <c r="Z88" s="1">
        <v>6960</v>
      </c>
      <c r="AA88" s="3">
        <f t="shared" si="6"/>
        <v>0</v>
      </c>
      <c r="AB88" s="1">
        <v>6960</v>
      </c>
      <c r="AC88" s="3">
        <f t="shared" si="7"/>
        <v>0</v>
      </c>
      <c r="AD88" s="1">
        <v>6960</v>
      </c>
      <c r="AE88" s="3">
        <f t="shared" si="8"/>
        <v>0</v>
      </c>
      <c r="AF88" s="4">
        <f t="shared" si="9"/>
        <v>3040</v>
      </c>
      <c r="AG88">
        <v>0</v>
      </c>
      <c r="AH88">
        <v>0</v>
      </c>
      <c r="AI88">
        <v>0</v>
      </c>
      <c r="AJ88">
        <v>0</v>
      </c>
      <c r="AK88">
        <v>0</v>
      </c>
    </row>
    <row r="89" spans="1:37" hidden="1" x14ac:dyDescent="0.25">
      <c r="A89" t="str">
        <f t="shared" si="5"/>
        <v>1.1-00-2402_24116010_2456710</v>
      </c>
      <c r="B89" t="s">
        <v>148</v>
      </c>
      <c r="C89" t="s">
        <v>149</v>
      </c>
      <c r="D89" t="s">
        <v>188</v>
      </c>
      <c r="E89" t="s">
        <v>189</v>
      </c>
      <c r="F89" t="s">
        <v>152</v>
      </c>
      <c r="G89" t="s">
        <v>153</v>
      </c>
      <c r="H89" t="s">
        <v>85</v>
      </c>
      <c r="I89" t="s">
        <v>86</v>
      </c>
      <c r="J89">
        <v>1</v>
      </c>
      <c r="K89" t="s">
        <v>190</v>
      </c>
      <c r="L89">
        <v>16</v>
      </c>
      <c r="M89" t="s">
        <v>198</v>
      </c>
      <c r="N89" t="s">
        <v>199</v>
      </c>
      <c r="O89" t="s">
        <v>827</v>
      </c>
      <c r="P89">
        <v>5000</v>
      </c>
      <c r="Q89" t="s">
        <v>99</v>
      </c>
      <c r="R89">
        <v>5671</v>
      </c>
      <c r="S89" t="s">
        <v>185</v>
      </c>
      <c r="T89">
        <v>0</v>
      </c>
      <c r="U89" t="s">
        <v>46</v>
      </c>
      <c r="V89" s="1">
        <v>40000</v>
      </c>
      <c r="W89" s="1">
        <v>70000</v>
      </c>
      <c r="X89" s="1">
        <v>34985.599999999999</v>
      </c>
      <c r="Y89" s="1">
        <v>34985.599999999999</v>
      </c>
      <c r="Z89" s="1">
        <v>20787.2</v>
      </c>
      <c r="AA89" s="3">
        <f t="shared" si="6"/>
        <v>14198.399999999998</v>
      </c>
      <c r="AB89" s="1">
        <v>20787.2</v>
      </c>
      <c r="AC89" s="3">
        <f t="shared" si="7"/>
        <v>0</v>
      </c>
      <c r="AD89" s="1">
        <v>20787.2</v>
      </c>
      <c r="AE89" s="3">
        <f t="shared" si="8"/>
        <v>0</v>
      </c>
      <c r="AF89" s="4">
        <f t="shared" si="9"/>
        <v>5014.4000000000015</v>
      </c>
      <c r="AG89">
        <v>0</v>
      </c>
      <c r="AH89" s="1">
        <v>3000</v>
      </c>
      <c r="AI89">
        <v>0</v>
      </c>
      <c r="AJ89" s="1">
        <v>33000</v>
      </c>
      <c r="AK89" s="1">
        <v>-30000</v>
      </c>
    </row>
    <row r="90" spans="1:37" hidden="1" x14ac:dyDescent="0.25">
      <c r="A90" t="str">
        <f t="shared" si="5"/>
        <v>1.1-00-2402_24157010_2444110</v>
      </c>
      <c r="B90" t="s">
        <v>148</v>
      </c>
      <c r="C90" t="s">
        <v>149</v>
      </c>
      <c r="D90" t="s">
        <v>188</v>
      </c>
      <c r="E90" t="s">
        <v>189</v>
      </c>
      <c r="F90" t="s">
        <v>152</v>
      </c>
      <c r="G90" t="s">
        <v>153</v>
      </c>
      <c r="H90" t="s">
        <v>85</v>
      </c>
      <c r="I90" t="s">
        <v>86</v>
      </c>
      <c r="J90">
        <v>1</v>
      </c>
      <c r="K90" t="s">
        <v>190</v>
      </c>
      <c r="L90">
        <v>57</v>
      </c>
      <c r="M90" t="s">
        <v>205</v>
      </c>
      <c r="N90" t="s">
        <v>199</v>
      </c>
      <c r="O90" t="s">
        <v>827</v>
      </c>
      <c r="P90">
        <v>4000</v>
      </c>
      <c r="Q90" t="s">
        <v>49</v>
      </c>
      <c r="R90">
        <v>4411</v>
      </c>
      <c r="S90" t="s">
        <v>195</v>
      </c>
      <c r="T90">
        <v>0</v>
      </c>
      <c r="U90" t="s">
        <v>46</v>
      </c>
      <c r="V90" s="1">
        <v>1200000</v>
      </c>
      <c r="W90" s="1">
        <v>1200000</v>
      </c>
      <c r="X90" s="1">
        <v>606000</v>
      </c>
      <c r="Y90" s="1">
        <v>606000</v>
      </c>
      <c r="Z90" s="1">
        <v>606000</v>
      </c>
      <c r="AA90" s="3">
        <f t="shared" si="6"/>
        <v>0</v>
      </c>
      <c r="AB90" s="1">
        <v>598000</v>
      </c>
      <c r="AC90" s="3">
        <f t="shared" si="7"/>
        <v>8000</v>
      </c>
      <c r="AD90" s="1">
        <v>594000</v>
      </c>
      <c r="AE90" s="3">
        <f t="shared" si="8"/>
        <v>4000</v>
      </c>
      <c r="AF90" s="4">
        <f t="shared" si="9"/>
        <v>594000</v>
      </c>
      <c r="AG90">
        <v>0</v>
      </c>
      <c r="AH90">
        <v>0</v>
      </c>
      <c r="AI90">
        <v>0</v>
      </c>
      <c r="AJ90">
        <v>0</v>
      </c>
      <c r="AK90">
        <v>0</v>
      </c>
    </row>
    <row r="91" spans="1:37" hidden="1" x14ac:dyDescent="0.25">
      <c r="A91" t="str">
        <f t="shared" si="5"/>
        <v>1.1-00-2407_24236022_2424110</v>
      </c>
      <c r="B91" t="s">
        <v>148</v>
      </c>
      <c r="C91" t="s">
        <v>149</v>
      </c>
      <c r="D91" t="s">
        <v>188</v>
      </c>
      <c r="E91" t="s">
        <v>189</v>
      </c>
      <c r="F91" t="s">
        <v>51</v>
      </c>
      <c r="G91" t="s">
        <v>52</v>
      </c>
      <c r="H91" t="s">
        <v>103</v>
      </c>
      <c r="I91" t="s">
        <v>104</v>
      </c>
      <c r="J91">
        <v>2</v>
      </c>
      <c r="K91" t="s">
        <v>206</v>
      </c>
      <c r="L91">
        <v>36</v>
      </c>
      <c r="M91" t="s">
        <v>207</v>
      </c>
      <c r="N91" t="s">
        <v>208</v>
      </c>
      <c r="O91" t="s">
        <v>209</v>
      </c>
      <c r="P91">
        <v>2000</v>
      </c>
      <c r="Q91" t="s">
        <v>121</v>
      </c>
      <c r="R91">
        <v>2411</v>
      </c>
      <c r="S91" t="s">
        <v>210</v>
      </c>
      <c r="T91">
        <v>0</v>
      </c>
      <c r="U91" t="s">
        <v>46</v>
      </c>
      <c r="V91" s="1">
        <v>100000</v>
      </c>
      <c r="W91" s="1">
        <v>100000</v>
      </c>
      <c r="X91" s="1">
        <v>99535.54</v>
      </c>
      <c r="Y91" s="1">
        <v>80892.02</v>
      </c>
      <c r="Z91">
        <v>0</v>
      </c>
      <c r="AA91" s="3">
        <f t="shared" si="6"/>
        <v>80892.02</v>
      </c>
      <c r="AB91">
        <v>0</v>
      </c>
      <c r="AC91" s="3">
        <f t="shared" si="7"/>
        <v>0</v>
      </c>
      <c r="AD91">
        <v>0</v>
      </c>
      <c r="AE91" s="3">
        <f t="shared" si="8"/>
        <v>0</v>
      </c>
      <c r="AF91" s="4">
        <f t="shared" si="9"/>
        <v>464.4600000000064</v>
      </c>
      <c r="AG91">
        <v>0</v>
      </c>
      <c r="AH91">
        <v>0</v>
      </c>
      <c r="AI91">
        <v>0</v>
      </c>
      <c r="AJ91">
        <v>0</v>
      </c>
      <c r="AK91">
        <v>0</v>
      </c>
    </row>
    <row r="92" spans="1:37" hidden="1" x14ac:dyDescent="0.25">
      <c r="A92" t="str">
        <f t="shared" si="5"/>
        <v>1.1-00-2407_24236022_2424210</v>
      </c>
      <c r="B92" t="s">
        <v>148</v>
      </c>
      <c r="C92" t="s">
        <v>149</v>
      </c>
      <c r="D92" t="s">
        <v>188</v>
      </c>
      <c r="E92" t="s">
        <v>189</v>
      </c>
      <c r="F92" t="s">
        <v>51</v>
      </c>
      <c r="G92" t="s">
        <v>52</v>
      </c>
      <c r="H92" t="s">
        <v>103</v>
      </c>
      <c r="I92" t="s">
        <v>104</v>
      </c>
      <c r="J92">
        <v>2</v>
      </c>
      <c r="K92" t="s">
        <v>206</v>
      </c>
      <c r="L92">
        <v>36</v>
      </c>
      <c r="M92" t="s">
        <v>207</v>
      </c>
      <c r="N92" t="s">
        <v>208</v>
      </c>
      <c r="O92" t="s">
        <v>209</v>
      </c>
      <c r="P92">
        <v>2000</v>
      </c>
      <c r="Q92" t="s">
        <v>121</v>
      </c>
      <c r="R92">
        <v>2421</v>
      </c>
      <c r="S92" t="s">
        <v>211</v>
      </c>
      <c r="T92">
        <v>0</v>
      </c>
      <c r="U92" t="s">
        <v>46</v>
      </c>
      <c r="V92" s="1">
        <v>750000</v>
      </c>
      <c r="W92" s="1">
        <v>750000</v>
      </c>
      <c r="X92" s="1">
        <v>717968.08</v>
      </c>
      <c r="Y92" s="1">
        <v>597627.81999999995</v>
      </c>
      <c r="Z92" s="1">
        <v>118147.62</v>
      </c>
      <c r="AA92" s="3">
        <f t="shared" si="6"/>
        <v>479480.19999999995</v>
      </c>
      <c r="AB92" s="1">
        <v>118147.62</v>
      </c>
      <c r="AC92" s="3">
        <f t="shared" si="7"/>
        <v>0</v>
      </c>
      <c r="AD92" s="1">
        <v>118147.62</v>
      </c>
      <c r="AE92" s="3">
        <f t="shared" si="8"/>
        <v>0</v>
      </c>
      <c r="AF92" s="4">
        <f t="shared" si="9"/>
        <v>32031.920000000042</v>
      </c>
      <c r="AG92">
        <v>0</v>
      </c>
      <c r="AH92">
        <v>0</v>
      </c>
      <c r="AI92">
        <v>0</v>
      </c>
      <c r="AJ92">
        <v>0</v>
      </c>
      <c r="AK92">
        <v>0</v>
      </c>
    </row>
    <row r="93" spans="1:37" hidden="1" x14ac:dyDescent="0.25">
      <c r="A93" t="str">
        <f t="shared" si="5"/>
        <v>1.1-00-2407_24236022_2424610</v>
      </c>
      <c r="B93" t="s">
        <v>148</v>
      </c>
      <c r="C93" t="s">
        <v>149</v>
      </c>
      <c r="D93" t="s">
        <v>188</v>
      </c>
      <c r="E93" t="s">
        <v>189</v>
      </c>
      <c r="F93" t="s">
        <v>51</v>
      </c>
      <c r="G93" t="s">
        <v>52</v>
      </c>
      <c r="H93" t="s">
        <v>103</v>
      </c>
      <c r="I93" t="s">
        <v>104</v>
      </c>
      <c r="J93">
        <v>2</v>
      </c>
      <c r="K93" t="s">
        <v>206</v>
      </c>
      <c r="L93">
        <v>36</v>
      </c>
      <c r="M93" t="s">
        <v>207</v>
      </c>
      <c r="N93" t="s">
        <v>208</v>
      </c>
      <c r="O93" t="s">
        <v>209</v>
      </c>
      <c r="P93">
        <v>2000</v>
      </c>
      <c r="Q93" t="s">
        <v>121</v>
      </c>
      <c r="R93">
        <v>2461</v>
      </c>
      <c r="S93" t="s">
        <v>212</v>
      </c>
      <c r="T93">
        <v>0</v>
      </c>
      <c r="U93" t="s">
        <v>46</v>
      </c>
      <c r="V93" s="1">
        <v>650000</v>
      </c>
      <c r="W93" s="1">
        <v>650000</v>
      </c>
      <c r="X93" s="1">
        <v>615542.21</v>
      </c>
      <c r="Y93" s="1">
        <v>460471.67</v>
      </c>
      <c r="Z93">
        <v>0</v>
      </c>
      <c r="AA93" s="3">
        <f t="shared" si="6"/>
        <v>460471.67</v>
      </c>
      <c r="AB93">
        <v>0</v>
      </c>
      <c r="AC93" s="3">
        <f t="shared" si="7"/>
        <v>0</v>
      </c>
      <c r="AD93">
        <v>0</v>
      </c>
      <c r="AE93" s="3">
        <f t="shared" si="8"/>
        <v>0</v>
      </c>
      <c r="AF93" s="4">
        <f t="shared" si="9"/>
        <v>34457.790000000037</v>
      </c>
      <c r="AG93">
        <v>0</v>
      </c>
      <c r="AH93">
        <v>0</v>
      </c>
      <c r="AI93">
        <v>0</v>
      </c>
      <c r="AJ93">
        <v>0</v>
      </c>
      <c r="AK93">
        <v>0</v>
      </c>
    </row>
    <row r="94" spans="1:37" hidden="1" x14ac:dyDescent="0.25">
      <c r="A94" t="str">
        <f t="shared" si="5"/>
        <v>1.1-00-2407_24236022_2424710</v>
      </c>
      <c r="B94" t="s">
        <v>148</v>
      </c>
      <c r="C94" t="s">
        <v>149</v>
      </c>
      <c r="D94" t="s">
        <v>188</v>
      </c>
      <c r="E94" t="s">
        <v>189</v>
      </c>
      <c r="F94" t="s">
        <v>51</v>
      </c>
      <c r="G94" t="s">
        <v>52</v>
      </c>
      <c r="H94" t="s">
        <v>103</v>
      </c>
      <c r="I94" t="s">
        <v>104</v>
      </c>
      <c r="J94">
        <v>2</v>
      </c>
      <c r="K94" t="s">
        <v>206</v>
      </c>
      <c r="L94">
        <v>36</v>
      </c>
      <c r="M94" t="s">
        <v>207</v>
      </c>
      <c r="N94" t="s">
        <v>208</v>
      </c>
      <c r="O94" t="s">
        <v>209</v>
      </c>
      <c r="P94">
        <v>2000</v>
      </c>
      <c r="Q94" t="s">
        <v>121</v>
      </c>
      <c r="R94">
        <v>2471</v>
      </c>
      <c r="S94" t="s">
        <v>213</v>
      </c>
      <c r="T94">
        <v>0</v>
      </c>
      <c r="U94" t="s">
        <v>46</v>
      </c>
      <c r="V94" s="1">
        <v>2680000</v>
      </c>
      <c r="W94" s="1">
        <v>2300000</v>
      </c>
      <c r="X94" s="1">
        <v>1745466.41</v>
      </c>
      <c r="Y94" s="1">
        <v>1701228.23</v>
      </c>
      <c r="Z94" s="1">
        <v>426906.75</v>
      </c>
      <c r="AA94" s="3">
        <f t="shared" si="6"/>
        <v>1274321.48</v>
      </c>
      <c r="AB94" s="1">
        <v>370047.03</v>
      </c>
      <c r="AC94" s="3">
        <f t="shared" si="7"/>
        <v>56859.719999999972</v>
      </c>
      <c r="AD94" s="1">
        <v>370047.03</v>
      </c>
      <c r="AE94" s="3">
        <f t="shared" si="8"/>
        <v>0</v>
      </c>
      <c r="AF94" s="4">
        <f t="shared" si="9"/>
        <v>934533.59000000008</v>
      </c>
      <c r="AG94">
        <v>0</v>
      </c>
      <c r="AH94" s="1">
        <v>400000</v>
      </c>
      <c r="AI94">
        <v>0</v>
      </c>
      <c r="AJ94" s="1">
        <v>20000</v>
      </c>
      <c r="AK94" s="1">
        <v>380000</v>
      </c>
    </row>
    <row r="95" spans="1:37" hidden="1" x14ac:dyDescent="0.25">
      <c r="A95" t="str">
        <f t="shared" si="5"/>
        <v>1.1-00-2407_24236022_2424910</v>
      </c>
      <c r="B95" t="s">
        <v>148</v>
      </c>
      <c r="C95" t="s">
        <v>149</v>
      </c>
      <c r="D95" t="s">
        <v>188</v>
      </c>
      <c r="E95" t="s">
        <v>189</v>
      </c>
      <c r="F95" t="s">
        <v>51</v>
      </c>
      <c r="G95" t="s">
        <v>52</v>
      </c>
      <c r="H95" t="s">
        <v>103</v>
      </c>
      <c r="I95" t="s">
        <v>104</v>
      </c>
      <c r="J95">
        <v>2</v>
      </c>
      <c r="K95" t="s">
        <v>206</v>
      </c>
      <c r="L95">
        <v>36</v>
      </c>
      <c r="M95" t="s">
        <v>207</v>
      </c>
      <c r="N95" t="s">
        <v>208</v>
      </c>
      <c r="O95" t="s">
        <v>209</v>
      </c>
      <c r="P95">
        <v>2000</v>
      </c>
      <c r="Q95" t="s">
        <v>121</v>
      </c>
      <c r="R95">
        <v>2491</v>
      </c>
      <c r="S95" t="s">
        <v>203</v>
      </c>
      <c r="T95">
        <v>0</v>
      </c>
      <c r="U95" t="s">
        <v>46</v>
      </c>
      <c r="V95" s="1">
        <v>7000</v>
      </c>
      <c r="W95" s="1">
        <v>7000</v>
      </c>
      <c r="X95" s="1">
        <v>3770.04</v>
      </c>
      <c r="Y95" s="1">
        <v>3770.04</v>
      </c>
      <c r="Z95" s="1">
        <v>3770.04</v>
      </c>
      <c r="AA95" s="3">
        <f t="shared" si="6"/>
        <v>0</v>
      </c>
      <c r="AB95" s="1">
        <v>3770.04</v>
      </c>
      <c r="AC95" s="3">
        <f t="shared" si="7"/>
        <v>0</v>
      </c>
      <c r="AD95" s="1">
        <v>3770.04</v>
      </c>
      <c r="AE95" s="3">
        <f t="shared" si="8"/>
        <v>0</v>
      </c>
      <c r="AF95" s="4">
        <f t="shared" si="9"/>
        <v>3229.96</v>
      </c>
      <c r="AG95">
        <v>0</v>
      </c>
      <c r="AH95">
        <v>0</v>
      </c>
      <c r="AI95">
        <v>0</v>
      </c>
      <c r="AJ95">
        <v>0</v>
      </c>
      <c r="AK95">
        <v>0</v>
      </c>
    </row>
    <row r="96" spans="1:37" hidden="1" x14ac:dyDescent="0.25">
      <c r="A96" t="str">
        <f t="shared" si="5"/>
        <v>1.1-00-2407_24236022_2425110</v>
      </c>
      <c r="B96" t="s">
        <v>148</v>
      </c>
      <c r="C96" t="s">
        <v>149</v>
      </c>
      <c r="D96" t="s">
        <v>188</v>
      </c>
      <c r="E96" t="s">
        <v>189</v>
      </c>
      <c r="F96" t="s">
        <v>51</v>
      </c>
      <c r="G96" t="s">
        <v>52</v>
      </c>
      <c r="H96" t="s">
        <v>103</v>
      </c>
      <c r="I96" t="s">
        <v>104</v>
      </c>
      <c r="J96">
        <v>2</v>
      </c>
      <c r="K96" t="s">
        <v>206</v>
      </c>
      <c r="L96">
        <v>36</v>
      </c>
      <c r="M96" t="s">
        <v>207</v>
      </c>
      <c r="N96" t="s">
        <v>208</v>
      </c>
      <c r="O96" t="s">
        <v>209</v>
      </c>
      <c r="P96">
        <v>2000</v>
      </c>
      <c r="Q96" t="s">
        <v>121</v>
      </c>
      <c r="R96">
        <v>2511</v>
      </c>
      <c r="S96" t="s">
        <v>214</v>
      </c>
      <c r="T96">
        <v>0</v>
      </c>
      <c r="U96" t="s">
        <v>46</v>
      </c>
      <c r="V96" s="1">
        <v>4500000</v>
      </c>
      <c r="W96" s="1">
        <v>4500000</v>
      </c>
      <c r="X96" s="1">
        <v>1826665.2</v>
      </c>
      <c r="Y96" s="1">
        <v>1826665.2</v>
      </c>
      <c r="Z96" s="1">
        <v>343771.8</v>
      </c>
      <c r="AA96" s="3">
        <f t="shared" si="6"/>
        <v>1482893.4</v>
      </c>
      <c r="AB96">
        <v>0</v>
      </c>
      <c r="AC96" s="3">
        <f t="shared" si="7"/>
        <v>343771.8</v>
      </c>
      <c r="AD96">
        <v>0</v>
      </c>
      <c r="AE96" s="3">
        <f t="shared" si="8"/>
        <v>0</v>
      </c>
      <c r="AF96" s="4">
        <f t="shared" si="9"/>
        <v>2673334.7999999998</v>
      </c>
      <c r="AG96">
        <v>0</v>
      </c>
      <c r="AH96">
        <v>0</v>
      </c>
      <c r="AI96">
        <v>0</v>
      </c>
      <c r="AJ96">
        <v>0</v>
      </c>
      <c r="AK96">
        <v>0</v>
      </c>
    </row>
    <row r="97" spans="1:37" hidden="1" x14ac:dyDescent="0.25">
      <c r="A97" t="str">
        <f t="shared" si="5"/>
        <v>1.1-00-2407_24236022_2425510</v>
      </c>
      <c r="B97" t="s">
        <v>148</v>
      </c>
      <c r="C97" t="s">
        <v>149</v>
      </c>
      <c r="D97" t="s">
        <v>188</v>
      </c>
      <c r="E97" t="s">
        <v>189</v>
      </c>
      <c r="F97" t="s">
        <v>51</v>
      </c>
      <c r="G97" t="s">
        <v>52</v>
      </c>
      <c r="H97" t="s">
        <v>103</v>
      </c>
      <c r="I97" t="s">
        <v>104</v>
      </c>
      <c r="J97">
        <v>2</v>
      </c>
      <c r="K97" t="s">
        <v>206</v>
      </c>
      <c r="L97">
        <v>36</v>
      </c>
      <c r="M97" t="s">
        <v>207</v>
      </c>
      <c r="N97" t="s">
        <v>208</v>
      </c>
      <c r="O97" t="s">
        <v>209</v>
      </c>
      <c r="P97">
        <v>2000</v>
      </c>
      <c r="Q97" t="s">
        <v>121</v>
      </c>
      <c r="R97">
        <v>2551</v>
      </c>
      <c r="S97" t="s">
        <v>215</v>
      </c>
      <c r="T97">
        <v>0</v>
      </c>
      <c r="U97" t="s">
        <v>46</v>
      </c>
      <c r="V97" s="1">
        <v>470000</v>
      </c>
      <c r="W97" s="1">
        <v>250000</v>
      </c>
      <c r="X97" s="1">
        <v>468962.02</v>
      </c>
      <c r="Y97">
        <v>0</v>
      </c>
      <c r="Z97">
        <v>0</v>
      </c>
      <c r="AA97" s="3">
        <f t="shared" si="6"/>
        <v>0</v>
      </c>
      <c r="AB97">
        <v>0</v>
      </c>
      <c r="AC97" s="3">
        <f t="shared" si="7"/>
        <v>0</v>
      </c>
      <c r="AD97">
        <v>0</v>
      </c>
      <c r="AE97" s="3">
        <f t="shared" si="8"/>
        <v>0</v>
      </c>
      <c r="AF97" s="4">
        <f t="shared" si="9"/>
        <v>1037.9799999999814</v>
      </c>
      <c r="AG97">
        <v>0</v>
      </c>
      <c r="AH97" s="1">
        <v>220000</v>
      </c>
      <c r="AI97">
        <v>0</v>
      </c>
      <c r="AJ97">
        <v>0</v>
      </c>
      <c r="AK97" s="1">
        <v>220000</v>
      </c>
    </row>
    <row r="98" spans="1:37" hidden="1" x14ac:dyDescent="0.25">
      <c r="A98" t="str">
        <f t="shared" si="5"/>
        <v>1.1-00-2407_24236022_2425610</v>
      </c>
      <c r="B98" t="s">
        <v>148</v>
      </c>
      <c r="C98" t="s">
        <v>149</v>
      </c>
      <c r="D98" t="s">
        <v>188</v>
      </c>
      <c r="E98" t="s">
        <v>189</v>
      </c>
      <c r="F98" t="s">
        <v>51</v>
      </c>
      <c r="G98" t="s">
        <v>52</v>
      </c>
      <c r="H98" t="s">
        <v>103</v>
      </c>
      <c r="I98" t="s">
        <v>104</v>
      </c>
      <c r="J98">
        <v>2</v>
      </c>
      <c r="K98" t="s">
        <v>206</v>
      </c>
      <c r="L98">
        <v>36</v>
      </c>
      <c r="M98" t="s">
        <v>207</v>
      </c>
      <c r="N98" t="s">
        <v>208</v>
      </c>
      <c r="O98" t="s">
        <v>209</v>
      </c>
      <c r="P98">
        <v>2000</v>
      </c>
      <c r="Q98" t="s">
        <v>121</v>
      </c>
      <c r="R98">
        <v>2561</v>
      </c>
      <c r="S98" t="s">
        <v>216</v>
      </c>
      <c r="T98">
        <v>0</v>
      </c>
      <c r="U98" t="s">
        <v>46</v>
      </c>
      <c r="V98" s="1">
        <v>2350000</v>
      </c>
      <c r="W98" s="1">
        <v>2750000</v>
      </c>
      <c r="X98" s="1">
        <v>1669223.5</v>
      </c>
      <c r="Y98" s="1">
        <v>1549372.3</v>
      </c>
      <c r="Z98" s="1">
        <v>417075.71</v>
      </c>
      <c r="AA98" s="3">
        <f t="shared" si="6"/>
        <v>1132296.5900000001</v>
      </c>
      <c r="AB98" s="1">
        <v>275270.93</v>
      </c>
      <c r="AC98" s="3">
        <f t="shared" si="7"/>
        <v>141804.78000000003</v>
      </c>
      <c r="AD98" s="1">
        <v>275270.93</v>
      </c>
      <c r="AE98" s="3">
        <f t="shared" si="8"/>
        <v>0</v>
      </c>
      <c r="AF98" s="4">
        <f t="shared" si="9"/>
        <v>680776.5</v>
      </c>
      <c r="AG98">
        <v>0</v>
      </c>
      <c r="AH98">
        <v>0</v>
      </c>
      <c r="AI98">
        <v>0</v>
      </c>
      <c r="AJ98" s="1">
        <v>400000</v>
      </c>
      <c r="AK98" s="1">
        <v>-400000</v>
      </c>
    </row>
    <row r="99" spans="1:37" hidden="1" x14ac:dyDescent="0.25">
      <c r="A99" t="str">
        <f t="shared" si="5"/>
        <v>1.1-00-2407_24236022_2427210</v>
      </c>
      <c r="B99" t="s">
        <v>148</v>
      </c>
      <c r="C99" t="s">
        <v>149</v>
      </c>
      <c r="D99" t="s">
        <v>188</v>
      </c>
      <c r="E99" t="s">
        <v>189</v>
      </c>
      <c r="F99" t="s">
        <v>51</v>
      </c>
      <c r="G99" t="s">
        <v>52</v>
      </c>
      <c r="H99" t="s">
        <v>103</v>
      </c>
      <c r="I99" t="s">
        <v>104</v>
      </c>
      <c r="J99">
        <v>2</v>
      </c>
      <c r="K99" t="s">
        <v>206</v>
      </c>
      <c r="L99">
        <v>36</v>
      </c>
      <c r="M99" t="s">
        <v>207</v>
      </c>
      <c r="N99" t="s">
        <v>208</v>
      </c>
      <c r="O99" t="s">
        <v>209</v>
      </c>
      <c r="P99">
        <v>2000</v>
      </c>
      <c r="Q99" t="s">
        <v>121</v>
      </c>
      <c r="R99">
        <v>2721</v>
      </c>
      <c r="S99" t="s">
        <v>170</v>
      </c>
      <c r="T99">
        <v>0</v>
      </c>
      <c r="U99" t="s">
        <v>46</v>
      </c>
      <c r="V99" s="1">
        <v>480000</v>
      </c>
      <c r="W99" s="1">
        <v>480000</v>
      </c>
      <c r="X99">
        <v>0</v>
      </c>
      <c r="Y99">
        <v>0</v>
      </c>
      <c r="Z99">
        <v>0</v>
      </c>
      <c r="AA99" s="3">
        <f t="shared" si="6"/>
        <v>0</v>
      </c>
      <c r="AB99">
        <v>0</v>
      </c>
      <c r="AC99" s="3">
        <f t="shared" si="7"/>
        <v>0</v>
      </c>
      <c r="AD99">
        <v>0</v>
      </c>
      <c r="AE99" s="3">
        <f t="shared" si="8"/>
        <v>0</v>
      </c>
      <c r="AF99" s="4">
        <f t="shared" si="9"/>
        <v>480000</v>
      </c>
      <c r="AG99">
        <v>0</v>
      </c>
      <c r="AH99">
        <v>0</v>
      </c>
      <c r="AI99">
        <v>0</v>
      </c>
      <c r="AJ99">
        <v>0</v>
      </c>
      <c r="AK99">
        <v>0</v>
      </c>
    </row>
    <row r="100" spans="1:37" hidden="1" x14ac:dyDescent="0.25">
      <c r="A100" t="str">
        <f t="shared" si="5"/>
        <v>1.1-00-2407_24236022_2429110</v>
      </c>
      <c r="B100" t="s">
        <v>148</v>
      </c>
      <c r="C100" t="s">
        <v>149</v>
      </c>
      <c r="D100" t="s">
        <v>188</v>
      </c>
      <c r="E100" t="s">
        <v>189</v>
      </c>
      <c r="F100" t="s">
        <v>51</v>
      </c>
      <c r="G100" t="s">
        <v>52</v>
      </c>
      <c r="H100" t="s">
        <v>103</v>
      </c>
      <c r="I100" t="s">
        <v>104</v>
      </c>
      <c r="J100">
        <v>2</v>
      </c>
      <c r="K100" t="s">
        <v>206</v>
      </c>
      <c r="L100">
        <v>36</v>
      </c>
      <c r="M100" t="s">
        <v>207</v>
      </c>
      <c r="N100" t="s">
        <v>208</v>
      </c>
      <c r="O100" t="s">
        <v>209</v>
      </c>
      <c r="P100">
        <v>2000</v>
      </c>
      <c r="Q100" t="s">
        <v>121</v>
      </c>
      <c r="R100">
        <v>2911</v>
      </c>
      <c r="S100" t="s">
        <v>171</v>
      </c>
      <c r="T100">
        <v>0</v>
      </c>
      <c r="U100" t="s">
        <v>46</v>
      </c>
      <c r="V100" s="1">
        <v>1650000</v>
      </c>
      <c r="W100" s="1">
        <v>1650000</v>
      </c>
      <c r="X100" s="1">
        <v>5472017.1500000004</v>
      </c>
      <c r="Y100" s="1">
        <v>4313046.34</v>
      </c>
      <c r="Z100">
        <v>0</v>
      </c>
      <c r="AA100" s="3">
        <f t="shared" si="6"/>
        <v>4313046.34</v>
      </c>
      <c r="AB100">
        <v>0</v>
      </c>
      <c r="AC100" s="3">
        <f t="shared" si="7"/>
        <v>0</v>
      </c>
      <c r="AD100">
        <v>0</v>
      </c>
      <c r="AE100" s="3">
        <f t="shared" si="8"/>
        <v>0</v>
      </c>
      <c r="AF100" s="4">
        <f t="shared" si="9"/>
        <v>-3822017.1500000004</v>
      </c>
      <c r="AG100">
        <v>0</v>
      </c>
      <c r="AH100">
        <v>0</v>
      </c>
      <c r="AI100">
        <v>0</v>
      </c>
      <c r="AJ100">
        <v>0</v>
      </c>
      <c r="AK100">
        <v>0</v>
      </c>
    </row>
    <row r="101" spans="1:37" hidden="1" x14ac:dyDescent="0.25">
      <c r="A101" t="str">
        <f t="shared" si="5"/>
        <v>1.1-00-2407_24236022_2429810</v>
      </c>
      <c r="B101" t="s">
        <v>148</v>
      </c>
      <c r="C101" t="s">
        <v>149</v>
      </c>
      <c r="D101" t="s">
        <v>188</v>
      </c>
      <c r="E101" t="s">
        <v>189</v>
      </c>
      <c r="F101" t="s">
        <v>51</v>
      </c>
      <c r="G101" t="s">
        <v>52</v>
      </c>
      <c r="H101" t="s">
        <v>103</v>
      </c>
      <c r="I101" t="s">
        <v>104</v>
      </c>
      <c r="J101">
        <v>2</v>
      </c>
      <c r="K101" t="s">
        <v>206</v>
      </c>
      <c r="L101">
        <v>36</v>
      </c>
      <c r="M101" t="s">
        <v>207</v>
      </c>
      <c r="N101" t="s">
        <v>208</v>
      </c>
      <c r="O101" t="s">
        <v>209</v>
      </c>
      <c r="P101">
        <v>2000</v>
      </c>
      <c r="Q101" t="s">
        <v>121</v>
      </c>
      <c r="R101">
        <v>2981</v>
      </c>
      <c r="S101" t="s">
        <v>217</v>
      </c>
      <c r="T101">
        <v>0</v>
      </c>
      <c r="U101" t="s">
        <v>46</v>
      </c>
      <c r="V101">
        <v>0</v>
      </c>
      <c r="W101" s="1">
        <v>200000</v>
      </c>
      <c r="X101">
        <v>0</v>
      </c>
      <c r="Y101">
        <v>0</v>
      </c>
      <c r="Z101">
        <v>0</v>
      </c>
      <c r="AA101" s="3">
        <f t="shared" si="6"/>
        <v>0</v>
      </c>
      <c r="AB101">
        <v>0</v>
      </c>
      <c r="AC101" s="3">
        <f t="shared" si="7"/>
        <v>0</v>
      </c>
      <c r="AD101">
        <v>0</v>
      </c>
      <c r="AE101" s="3">
        <f t="shared" si="8"/>
        <v>0</v>
      </c>
      <c r="AF101" s="4">
        <f t="shared" si="9"/>
        <v>0</v>
      </c>
      <c r="AG101">
        <v>0</v>
      </c>
      <c r="AH101">
        <v>0</v>
      </c>
      <c r="AI101">
        <v>0</v>
      </c>
      <c r="AJ101" s="1">
        <v>200000</v>
      </c>
      <c r="AK101" s="1">
        <v>-200000</v>
      </c>
    </row>
    <row r="102" spans="1:37" hidden="1" x14ac:dyDescent="0.25">
      <c r="A102" t="str">
        <f t="shared" si="5"/>
        <v>1.1-00-2407_24236022_2431110</v>
      </c>
      <c r="B102" t="s">
        <v>148</v>
      </c>
      <c r="C102" t="s">
        <v>149</v>
      </c>
      <c r="D102" t="s">
        <v>188</v>
      </c>
      <c r="E102" t="s">
        <v>189</v>
      </c>
      <c r="F102" t="s">
        <v>51</v>
      </c>
      <c r="G102" t="s">
        <v>52</v>
      </c>
      <c r="H102" t="s">
        <v>103</v>
      </c>
      <c r="I102" t="s">
        <v>104</v>
      </c>
      <c r="J102">
        <v>2</v>
      </c>
      <c r="K102" t="s">
        <v>206</v>
      </c>
      <c r="L102">
        <v>36</v>
      </c>
      <c r="M102" t="s">
        <v>207</v>
      </c>
      <c r="N102" t="s">
        <v>208</v>
      </c>
      <c r="O102" t="s">
        <v>209</v>
      </c>
      <c r="P102">
        <v>3000</v>
      </c>
      <c r="Q102" t="s">
        <v>44</v>
      </c>
      <c r="R102">
        <v>3111</v>
      </c>
      <c r="S102" t="s">
        <v>141</v>
      </c>
      <c r="T102">
        <v>0</v>
      </c>
      <c r="U102" t="s">
        <v>46</v>
      </c>
      <c r="V102" s="1">
        <v>223000000</v>
      </c>
      <c r="W102" s="1">
        <v>180000000</v>
      </c>
      <c r="X102" s="1">
        <v>100121621.5</v>
      </c>
      <c r="Y102" s="1">
        <v>100121621.5</v>
      </c>
      <c r="Z102" s="1">
        <v>100121621.5</v>
      </c>
      <c r="AA102" s="3">
        <f t="shared" si="6"/>
        <v>0</v>
      </c>
      <c r="AB102" s="1">
        <v>100121621.5</v>
      </c>
      <c r="AC102" s="3">
        <f t="shared" si="7"/>
        <v>0</v>
      </c>
      <c r="AD102" s="1">
        <v>100121621.5</v>
      </c>
      <c r="AE102" s="3">
        <f t="shared" si="8"/>
        <v>0</v>
      </c>
      <c r="AF102" s="4">
        <f t="shared" si="9"/>
        <v>122878378.5</v>
      </c>
      <c r="AG102">
        <v>0</v>
      </c>
      <c r="AH102" s="1">
        <v>43000000</v>
      </c>
      <c r="AI102">
        <v>0</v>
      </c>
      <c r="AJ102">
        <v>0</v>
      </c>
      <c r="AK102" s="1">
        <v>43000000</v>
      </c>
    </row>
    <row r="103" spans="1:37" hidden="1" x14ac:dyDescent="0.25">
      <c r="A103" t="str">
        <f t="shared" si="5"/>
        <v>1.1-00-2407_24236022_2432610</v>
      </c>
      <c r="B103" t="s">
        <v>148</v>
      </c>
      <c r="C103" t="s">
        <v>149</v>
      </c>
      <c r="D103" t="s">
        <v>188</v>
      </c>
      <c r="E103" t="s">
        <v>189</v>
      </c>
      <c r="F103" t="s">
        <v>51</v>
      </c>
      <c r="G103" t="s">
        <v>52</v>
      </c>
      <c r="H103" t="s">
        <v>103</v>
      </c>
      <c r="I103" t="s">
        <v>104</v>
      </c>
      <c r="J103">
        <v>2</v>
      </c>
      <c r="K103" t="s">
        <v>206</v>
      </c>
      <c r="L103">
        <v>36</v>
      </c>
      <c r="M103" t="s">
        <v>207</v>
      </c>
      <c r="N103" t="s">
        <v>208</v>
      </c>
      <c r="O103" t="s">
        <v>209</v>
      </c>
      <c r="P103">
        <v>3000</v>
      </c>
      <c r="Q103" t="s">
        <v>44</v>
      </c>
      <c r="R103">
        <v>3261</v>
      </c>
      <c r="S103" t="s">
        <v>172</v>
      </c>
      <c r="T103">
        <v>0</v>
      </c>
      <c r="U103" t="s">
        <v>46</v>
      </c>
      <c r="V103" s="1">
        <v>77000000</v>
      </c>
      <c r="W103" s="1">
        <v>65000000</v>
      </c>
      <c r="X103" s="1">
        <v>62437487.200000003</v>
      </c>
      <c r="Y103" s="1">
        <v>62437487.200000003</v>
      </c>
      <c r="Z103" s="1">
        <v>38947523.159999996</v>
      </c>
      <c r="AA103" s="3">
        <f t="shared" si="6"/>
        <v>23489964.040000007</v>
      </c>
      <c r="AB103" s="1">
        <v>38287715.159999996</v>
      </c>
      <c r="AC103" s="3">
        <f t="shared" si="7"/>
        <v>659808</v>
      </c>
      <c r="AD103" s="1">
        <v>38287715.159999996</v>
      </c>
      <c r="AE103" s="3">
        <f t="shared" si="8"/>
        <v>0</v>
      </c>
      <c r="AF103" s="4">
        <f t="shared" si="9"/>
        <v>14562512.799999997</v>
      </c>
      <c r="AG103">
        <v>0</v>
      </c>
      <c r="AH103" s="1">
        <v>12000000</v>
      </c>
      <c r="AI103">
        <v>0</v>
      </c>
      <c r="AJ103">
        <v>0</v>
      </c>
      <c r="AK103" s="1">
        <v>12000000</v>
      </c>
    </row>
    <row r="104" spans="1:37" hidden="1" x14ac:dyDescent="0.25">
      <c r="A104" t="str">
        <f t="shared" si="5"/>
        <v>1.1-00-2407_24236022_2433110</v>
      </c>
      <c r="B104" t="s">
        <v>148</v>
      </c>
      <c r="C104" t="s">
        <v>149</v>
      </c>
      <c r="D104" t="s">
        <v>188</v>
      </c>
      <c r="E104" t="s">
        <v>189</v>
      </c>
      <c r="F104" t="s">
        <v>51</v>
      </c>
      <c r="G104" t="s">
        <v>52</v>
      </c>
      <c r="H104" t="s">
        <v>103</v>
      </c>
      <c r="I104" t="s">
        <v>104</v>
      </c>
      <c r="J104">
        <v>2</v>
      </c>
      <c r="K104" t="s">
        <v>206</v>
      </c>
      <c r="L104">
        <v>36</v>
      </c>
      <c r="M104" t="s">
        <v>207</v>
      </c>
      <c r="N104" t="s">
        <v>208</v>
      </c>
      <c r="O104" t="s">
        <v>209</v>
      </c>
      <c r="P104">
        <v>3000</v>
      </c>
      <c r="Q104" t="s">
        <v>44</v>
      </c>
      <c r="R104">
        <v>3311</v>
      </c>
      <c r="S104" t="s">
        <v>218</v>
      </c>
      <c r="T104">
        <v>0</v>
      </c>
      <c r="U104" t="s">
        <v>46</v>
      </c>
      <c r="V104" s="1">
        <v>3480000</v>
      </c>
      <c r="W104" s="1">
        <v>1500000</v>
      </c>
      <c r="X104" s="1">
        <v>2958000</v>
      </c>
      <c r="Y104" s="1">
        <v>2958000</v>
      </c>
      <c r="Z104" s="1">
        <v>348000</v>
      </c>
      <c r="AA104" s="3">
        <f t="shared" si="6"/>
        <v>2610000</v>
      </c>
      <c r="AB104" s="1">
        <v>348000</v>
      </c>
      <c r="AC104" s="3">
        <f t="shared" si="7"/>
        <v>0</v>
      </c>
      <c r="AD104" s="1">
        <v>348000</v>
      </c>
      <c r="AE104" s="3">
        <f t="shared" si="8"/>
        <v>0</v>
      </c>
      <c r="AF104" s="4">
        <f t="shared" si="9"/>
        <v>522000</v>
      </c>
      <c r="AG104">
        <v>0</v>
      </c>
      <c r="AH104" s="1">
        <v>1980000</v>
      </c>
      <c r="AI104">
        <v>0</v>
      </c>
      <c r="AJ104">
        <v>0</v>
      </c>
      <c r="AK104" s="1">
        <v>1980000</v>
      </c>
    </row>
    <row r="105" spans="1:37" hidden="1" x14ac:dyDescent="0.25">
      <c r="A105" t="str">
        <f t="shared" si="5"/>
        <v>1.1-00-2407_24236022_2433210</v>
      </c>
      <c r="B105" t="s">
        <v>148</v>
      </c>
      <c r="C105" t="s">
        <v>149</v>
      </c>
      <c r="D105" t="s">
        <v>188</v>
      </c>
      <c r="E105" t="s">
        <v>189</v>
      </c>
      <c r="F105" t="s">
        <v>51</v>
      </c>
      <c r="G105" t="s">
        <v>52</v>
      </c>
      <c r="H105" t="s">
        <v>103</v>
      </c>
      <c r="I105" t="s">
        <v>104</v>
      </c>
      <c r="J105">
        <v>2</v>
      </c>
      <c r="K105" t="s">
        <v>206</v>
      </c>
      <c r="L105">
        <v>36</v>
      </c>
      <c r="M105" t="s">
        <v>207</v>
      </c>
      <c r="N105" t="s">
        <v>208</v>
      </c>
      <c r="O105" t="s">
        <v>209</v>
      </c>
      <c r="P105">
        <v>3000</v>
      </c>
      <c r="Q105" t="s">
        <v>44</v>
      </c>
      <c r="R105">
        <v>3321</v>
      </c>
      <c r="S105" t="s">
        <v>219</v>
      </c>
      <c r="T105">
        <v>0</v>
      </c>
      <c r="U105" t="s">
        <v>46</v>
      </c>
      <c r="V105" s="1">
        <v>5400000</v>
      </c>
      <c r="W105" s="1">
        <v>2500000</v>
      </c>
      <c r="X105" s="1">
        <v>2137920.6</v>
      </c>
      <c r="Y105" s="1">
        <v>2137920.6</v>
      </c>
      <c r="Z105" s="1">
        <v>1602748.8</v>
      </c>
      <c r="AA105" s="3">
        <f t="shared" si="6"/>
        <v>535171.80000000005</v>
      </c>
      <c r="AB105" s="1">
        <v>1602748.8</v>
      </c>
      <c r="AC105" s="3">
        <f t="shared" si="7"/>
        <v>0</v>
      </c>
      <c r="AD105" s="1">
        <v>1602748.8</v>
      </c>
      <c r="AE105" s="3">
        <f t="shared" si="8"/>
        <v>0</v>
      </c>
      <c r="AF105" s="4">
        <f t="shared" si="9"/>
        <v>3262079.4</v>
      </c>
      <c r="AG105">
        <v>0</v>
      </c>
      <c r="AH105" s="1">
        <v>2900000</v>
      </c>
      <c r="AI105">
        <v>0</v>
      </c>
      <c r="AJ105">
        <v>0</v>
      </c>
      <c r="AK105" s="1">
        <v>2900000</v>
      </c>
    </row>
    <row r="106" spans="1:37" hidden="1" x14ac:dyDescent="0.25">
      <c r="A106" t="str">
        <f t="shared" si="5"/>
        <v>1.1-00-2407_24236022_2433810</v>
      </c>
      <c r="B106" t="s">
        <v>148</v>
      </c>
      <c r="C106" t="s">
        <v>149</v>
      </c>
      <c r="D106" t="s">
        <v>188</v>
      </c>
      <c r="E106" t="s">
        <v>189</v>
      </c>
      <c r="F106" t="s">
        <v>51</v>
      </c>
      <c r="G106" t="s">
        <v>52</v>
      </c>
      <c r="H106" t="s">
        <v>103</v>
      </c>
      <c r="I106" t="s">
        <v>104</v>
      </c>
      <c r="J106">
        <v>2</v>
      </c>
      <c r="K106" t="s">
        <v>206</v>
      </c>
      <c r="L106">
        <v>36</v>
      </c>
      <c r="M106" t="s">
        <v>207</v>
      </c>
      <c r="N106" t="s">
        <v>208</v>
      </c>
      <c r="O106" t="s">
        <v>209</v>
      </c>
      <c r="P106">
        <v>3000</v>
      </c>
      <c r="Q106" t="s">
        <v>44</v>
      </c>
      <c r="R106">
        <v>3381</v>
      </c>
      <c r="S106" t="s">
        <v>220</v>
      </c>
      <c r="T106">
        <v>0</v>
      </c>
      <c r="U106" t="s">
        <v>46</v>
      </c>
      <c r="V106" s="1">
        <v>42000000</v>
      </c>
      <c r="W106" s="1">
        <v>42000000</v>
      </c>
      <c r="X106" s="1">
        <v>18007925.379999999</v>
      </c>
      <c r="Y106" s="1">
        <v>18007925.379999999</v>
      </c>
      <c r="Z106" s="1">
        <v>18007925.379999999</v>
      </c>
      <c r="AA106" s="3">
        <f t="shared" si="6"/>
        <v>0</v>
      </c>
      <c r="AB106" s="1">
        <v>18007925.379999999</v>
      </c>
      <c r="AC106" s="3">
        <f t="shared" si="7"/>
        <v>0</v>
      </c>
      <c r="AD106" s="1">
        <v>18007925.379999999</v>
      </c>
      <c r="AE106" s="3">
        <f t="shared" si="8"/>
        <v>0</v>
      </c>
      <c r="AF106" s="4">
        <f t="shared" si="9"/>
        <v>23992074.620000001</v>
      </c>
      <c r="AG106">
        <v>0</v>
      </c>
      <c r="AH106">
        <v>0</v>
      </c>
      <c r="AI106">
        <v>0</v>
      </c>
      <c r="AJ106">
        <v>0</v>
      </c>
      <c r="AK106">
        <v>0</v>
      </c>
    </row>
    <row r="107" spans="1:37" hidden="1" x14ac:dyDescent="0.25">
      <c r="A107" t="str">
        <f t="shared" si="5"/>
        <v>1.1-00-2407_24236022_2435710</v>
      </c>
      <c r="B107" t="s">
        <v>148</v>
      </c>
      <c r="C107" t="s">
        <v>149</v>
      </c>
      <c r="D107" t="s">
        <v>188</v>
      </c>
      <c r="E107" t="s">
        <v>189</v>
      </c>
      <c r="F107" t="s">
        <v>51</v>
      </c>
      <c r="G107" t="s">
        <v>52</v>
      </c>
      <c r="H107" t="s">
        <v>103</v>
      </c>
      <c r="I107" t="s">
        <v>104</v>
      </c>
      <c r="J107">
        <v>2</v>
      </c>
      <c r="K107" t="s">
        <v>206</v>
      </c>
      <c r="L107">
        <v>36</v>
      </c>
      <c r="M107" t="s">
        <v>207</v>
      </c>
      <c r="N107" t="s">
        <v>208</v>
      </c>
      <c r="O107" t="s">
        <v>209</v>
      </c>
      <c r="P107">
        <v>3000</v>
      </c>
      <c r="Q107" t="s">
        <v>44</v>
      </c>
      <c r="R107">
        <v>3571</v>
      </c>
      <c r="S107" t="s">
        <v>221</v>
      </c>
      <c r="T107">
        <v>0</v>
      </c>
      <c r="U107" t="s">
        <v>46</v>
      </c>
      <c r="V107" s="1">
        <v>102441072.01000001</v>
      </c>
      <c r="W107" s="1">
        <v>61975132.049999997</v>
      </c>
      <c r="X107" s="1">
        <v>92577752.340000004</v>
      </c>
      <c r="Y107" s="1">
        <v>91937241.780000001</v>
      </c>
      <c r="Z107" s="1">
        <v>79038513.609999999</v>
      </c>
      <c r="AA107" s="3">
        <f t="shared" si="6"/>
        <v>12898728.170000002</v>
      </c>
      <c r="AB107" s="1">
        <v>73677133.959999993</v>
      </c>
      <c r="AC107" s="3">
        <f t="shared" si="7"/>
        <v>5361379.650000006</v>
      </c>
      <c r="AD107" s="1">
        <v>73281951.010000005</v>
      </c>
      <c r="AE107" s="3">
        <f t="shared" si="8"/>
        <v>395182.94999998808</v>
      </c>
      <c r="AF107" s="4">
        <f t="shared" si="9"/>
        <v>9863319.6700000018</v>
      </c>
      <c r="AG107">
        <v>0</v>
      </c>
      <c r="AH107" s="1">
        <v>40465939.960000001</v>
      </c>
      <c r="AI107">
        <v>0</v>
      </c>
      <c r="AJ107">
        <v>0</v>
      </c>
      <c r="AK107" s="1">
        <v>40465939.960000001</v>
      </c>
    </row>
    <row r="108" spans="1:37" hidden="1" x14ac:dyDescent="0.25">
      <c r="A108" t="str">
        <f t="shared" si="5"/>
        <v>1.1-00-2407_24236022_2439220</v>
      </c>
      <c r="B108" t="s">
        <v>148</v>
      </c>
      <c r="C108" t="s">
        <v>149</v>
      </c>
      <c r="D108" t="s">
        <v>188</v>
      </c>
      <c r="E108" t="s">
        <v>189</v>
      </c>
      <c r="F108" t="s">
        <v>51</v>
      </c>
      <c r="G108" t="s">
        <v>52</v>
      </c>
      <c r="H108" t="s">
        <v>103</v>
      </c>
      <c r="I108" t="s">
        <v>104</v>
      </c>
      <c r="J108">
        <v>2</v>
      </c>
      <c r="K108" t="s">
        <v>206</v>
      </c>
      <c r="L108">
        <v>36</v>
      </c>
      <c r="M108" t="s">
        <v>207</v>
      </c>
      <c r="N108" t="s">
        <v>208</v>
      </c>
      <c r="O108" t="s">
        <v>209</v>
      </c>
      <c r="P108">
        <v>3000</v>
      </c>
      <c r="Q108" t="s">
        <v>44</v>
      </c>
      <c r="R108">
        <v>3922</v>
      </c>
      <c r="S108" t="s">
        <v>222</v>
      </c>
      <c r="T108">
        <v>0</v>
      </c>
      <c r="U108" t="s">
        <v>46</v>
      </c>
      <c r="V108" s="1">
        <v>9300000</v>
      </c>
      <c r="W108" s="1">
        <v>7000000</v>
      </c>
      <c r="X108" s="1">
        <v>5006030</v>
      </c>
      <c r="Y108" s="1">
        <v>5006030</v>
      </c>
      <c r="Z108" s="1">
        <v>5006030</v>
      </c>
      <c r="AA108" s="3">
        <f t="shared" si="6"/>
        <v>0</v>
      </c>
      <c r="AB108" s="1">
        <v>5006030</v>
      </c>
      <c r="AC108" s="3">
        <f t="shared" si="7"/>
        <v>0</v>
      </c>
      <c r="AD108" s="1">
        <v>5006030</v>
      </c>
      <c r="AE108" s="3">
        <f t="shared" si="8"/>
        <v>0</v>
      </c>
      <c r="AF108" s="4">
        <f t="shared" si="9"/>
        <v>4293970</v>
      </c>
      <c r="AG108">
        <v>0</v>
      </c>
      <c r="AH108" s="1">
        <v>2300000</v>
      </c>
      <c r="AI108">
        <v>0</v>
      </c>
      <c r="AJ108">
        <v>0</v>
      </c>
      <c r="AK108" s="1">
        <v>2300000</v>
      </c>
    </row>
    <row r="109" spans="1:37" hidden="1" x14ac:dyDescent="0.25">
      <c r="A109" t="str">
        <f t="shared" si="5"/>
        <v>1.1-00-2407_24236022_2456110</v>
      </c>
      <c r="B109" t="s">
        <v>148</v>
      </c>
      <c r="C109" t="s">
        <v>149</v>
      </c>
      <c r="D109" t="s">
        <v>188</v>
      </c>
      <c r="E109" t="s">
        <v>189</v>
      </c>
      <c r="F109" t="s">
        <v>51</v>
      </c>
      <c r="G109" t="s">
        <v>52</v>
      </c>
      <c r="H109" t="s">
        <v>103</v>
      </c>
      <c r="I109" t="s">
        <v>104</v>
      </c>
      <c r="J109">
        <v>2</v>
      </c>
      <c r="K109" t="s">
        <v>206</v>
      </c>
      <c r="L109">
        <v>36</v>
      </c>
      <c r="M109" t="s">
        <v>207</v>
      </c>
      <c r="N109" t="s">
        <v>208</v>
      </c>
      <c r="O109" t="s">
        <v>209</v>
      </c>
      <c r="P109">
        <v>5000</v>
      </c>
      <c r="Q109" t="s">
        <v>99</v>
      </c>
      <c r="R109">
        <v>5611</v>
      </c>
      <c r="S109" t="s">
        <v>223</v>
      </c>
      <c r="T109">
        <v>0</v>
      </c>
      <c r="U109" t="s">
        <v>46</v>
      </c>
      <c r="V109" s="1">
        <v>128500</v>
      </c>
      <c r="W109" s="1">
        <v>128500</v>
      </c>
      <c r="X109">
        <v>0</v>
      </c>
      <c r="Y109">
        <v>0</v>
      </c>
      <c r="Z109">
        <v>0</v>
      </c>
      <c r="AA109" s="3">
        <f t="shared" si="6"/>
        <v>0</v>
      </c>
      <c r="AB109">
        <v>0</v>
      </c>
      <c r="AC109" s="3">
        <f t="shared" si="7"/>
        <v>0</v>
      </c>
      <c r="AD109">
        <v>0</v>
      </c>
      <c r="AE109" s="3">
        <f t="shared" si="8"/>
        <v>0</v>
      </c>
      <c r="AF109" s="4">
        <f t="shared" si="9"/>
        <v>128500</v>
      </c>
      <c r="AG109">
        <v>0</v>
      </c>
      <c r="AH109">
        <v>0</v>
      </c>
      <c r="AI109">
        <v>0</v>
      </c>
      <c r="AJ109">
        <v>0</v>
      </c>
      <c r="AK109">
        <v>0</v>
      </c>
    </row>
    <row r="110" spans="1:37" hidden="1" x14ac:dyDescent="0.25">
      <c r="A110" t="str">
        <f t="shared" si="5"/>
        <v>1.1-00-2402_24311009_2421310</v>
      </c>
      <c r="B110" t="s">
        <v>148</v>
      </c>
      <c r="C110" t="s">
        <v>149</v>
      </c>
      <c r="D110" t="s">
        <v>83</v>
      </c>
      <c r="E110" t="s">
        <v>84</v>
      </c>
      <c r="F110" t="s">
        <v>51</v>
      </c>
      <c r="G110" t="s">
        <v>52</v>
      </c>
      <c r="H110" t="s">
        <v>85</v>
      </c>
      <c r="I110" t="s">
        <v>86</v>
      </c>
      <c r="J110">
        <v>3</v>
      </c>
      <c r="K110" t="s">
        <v>87</v>
      </c>
      <c r="L110">
        <v>11</v>
      </c>
      <c r="M110" t="s">
        <v>224</v>
      </c>
      <c r="N110" t="s">
        <v>89</v>
      </c>
      <c r="O110" t="s">
        <v>90</v>
      </c>
      <c r="P110">
        <v>2000</v>
      </c>
      <c r="Q110" t="s">
        <v>121</v>
      </c>
      <c r="R110">
        <v>2131</v>
      </c>
      <c r="S110" t="s">
        <v>225</v>
      </c>
      <c r="T110">
        <v>0</v>
      </c>
      <c r="U110" t="s">
        <v>46</v>
      </c>
      <c r="V110" s="1">
        <v>2000000</v>
      </c>
      <c r="W110" s="1">
        <v>1000000</v>
      </c>
      <c r="X110" s="1">
        <v>1017600</v>
      </c>
      <c r="Y110" s="1">
        <v>20000</v>
      </c>
      <c r="Z110">
        <v>0</v>
      </c>
      <c r="AA110" s="3">
        <f t="shared" si="6"/>
        <v>20000</v>
      </c>
      <c r="AB110">
        <v>0</v>
      </c>
      <c r="AC110" s="3">
        <f t="shared" si="7"/>
        <v>0</v>
      </c>
      <c r="AD110">
        <v>0</v>
      </c>
      <c r="AE110" s="3">
        <f t="shared" si="8"/>
        <v>0</v>
      </c>
      <c r="AF110" s="4">
        <f t="shared" si="9"/>
        <v>982400</v>
      </c>
      <c r="AG110">
        <v>0</v>
      </c>
      <c r="AH110" s="1">
        <v>1000000</v>
      </c>
      <c r="AI110">
        <v>0</v>
      </c>
      <c r="AJ110">
        <v>0</v>
      </c>
      <c r="AK110" s="1">
        <v>1000000</v>
      </c>
    </row>
    <row r="111" spans="1:37" hidden="1" x14ac:dyDescent="0.25">
      <c r="A111" t="str">
        <f t="shared" si="5"/>
        <v>1.1-00-2402_24311009_2422110</v>
      </c>
      <c r="B111" t="s">
        <v>148</v>
      </c>
      <c r="C111" t="s">
        <v>149</v>
      </c>
      <c r="D111" t="s">
        <v>83</v>
      </c>
      <c r="E111" t="s">
        <v>84</v>
      </c>
      <c r="F111" t="s">
        <v>51</v>
      </c>
      <c r="G111" t="s">
        <v>52</v>
      </c>
      <c r="H111" t="s">
        <v>85</v>
      </c>
      <c r="I111" t="s">
        <v>86</v>
      </c>
      <c r="J111">
        <v>3</v>
      </c>
      <c r="K111" t="s">
        <v>87</v>
      </c>
      <c r="L111">
        <v>11</v>
      </c>
      <c r="M111" t="s">
        <v>224</v>
      </c>
      <c r="N111" t="s">
        <v>89</v>
      </c>
      <c r="O111" t="s">
        <v>90</v>
      </c>
      <c r="P111">
        <v>2000</v>
      </c>
      <c r="Q111" t="s">
        <v>121</v>
      </c>
      <c r="R111">
        <v>2211</v>
      </c>
      <c r="S111" t="s">
        <v>226</v>
      </c>
      <c r="T111">
        <v>0</v>
      </c>
      <c r="U111" t="s">
        <v>46</v>
      </c>
      <c r="V111" s="1">
        <v>300000</v>
      </c>
      <c r="W111" s="1">
        <v>150000</v>
      </c>
      <c r="X111" s="1">
        <v>93207.61</v>
      </c>
      <c r="Y111" s="1">
        <v>93207.61</v>
      </c>
      <c r="Z111" s="1">
        <v>93207.61</v>
      </c>
      <c r="AA111" s="3">
        <f t="shared" si="6"/>
        <v>0</v>
      </c>
      <c r="AB111" s="1">
        <v>42411.21</v>
      </c>
      <c r="AC111" s="3">
        <f t="shared" si="7"/>
        <v>50796.4</v>
      </c>
      <c r="AD111" s="1">
        <v>42411.21</v>
      </c>
      <c r="AE111" s="3">
        <f t="shared" si="8"/>
        <v>0</v>
      </c>
      <c r="AF111" s="4">
        <f t="shared" si="9"/>
        <v>206792.39</v>
      </c>
      <c r="AG111">
        <v>0</v>
      </c>
      <c r="AH111" s="1">
        <v>150000</v>
      </c>
      <c r="AI111">
        <v>0</v>
      </c>
      <c r="AJ111">
        <v>0</v>
      </c>
      <c r="AK111" s="1">
        <v>150000</v>
      </c>
    </row>
    <row r="112" spans="1:37" hidden="1" x14ac:dyDescent="0.25">
      <c r="A112" t="str">
        <f t="shared" si="5"/>
        <v>1.1-00-2402_24311009_2422310</v>
      </c>
      <c r="B112" t="s">
        <v>148</v>
      </c>
      <c r="C112" t="s">
        <v>149</v>
      </c>
      <c r="D112" t="s">
        <v>83</v>
      </c>
      <c r="E112" t="s">
        <v>84</v>
      </c>
      <c r="F112" t="s">
        <v>51</v>
      </c>
      <c r="G112" t="s">
        <v>52</v>
      </c>
      <c r="H112" t="s">
        <v>85</v>
      </c>
      <c r="I112" t="s">
        <v>86</v>
      </c>
      <c r="J112">
        <v>3</v>
      </c>
      <c r="K112" t="s">
        <v>87</v>
      </c>
      <c r="L112">
        <v>11</v>
      </c>
      <c r="M112" t="s">
        <v>224</v>
      </c>
      <c r="N112" t="s">
        <v>89</v>
      </c>
      <c r="O112" t="s">
        <v>90</v>
      </c>
      <c r="P112">
        <v>2000</v>
      </c>
      <c r="Q112" t="s">
        <v>121</v>
      </c>
      <c r="R112">
        <v>2231</v>
      </c>
      <c r="S112" t="s">
        <v>227</v>
      </c>
      <c r="T112">
        <v>0</v>
      </c>
      <c r="U112" t="s">
        <v>46</v>
      </c>
      <c r="V112" s="1">
        <v>5000</v>
      </c>
      <c r="W112" s="1">
        <v>5000</v>
      </c>
      <c r="X112" s="1">
        <v>2742.68</v>
      </c>
      <c r="Y112" s="1">
        <v>2742.68</v>
      </c>
      <c r="Z112" s="1">
        <v>2742.68</v>
      </c>
      <c r="AA112" s="3">
        <f t="shared" si="6"/>
        <v>0</v>
      </c>
      <c r="AB112" s="1">
        <v>2742.68</v>
      </c>
      <c r="AC112" s="3">
        <f t="shared" si="7"/>
        <v>0</v>
      </c>
      <c r="AD112" s="1">
        <v>2742.68</v>
      </c>
      <c r="AE112" s="3">
        <f t="shared" si="8"/>
        <v>0</v>
      </c>
      <c r="AF112" s="4">
        <f t="shared" si="9"/>
        <v>2257.3200000000002</v>
      </c>
      <c r="AG112">
        <v>0</v>
      </c>
      <c r="AH112">
        <v>0</v>
      </c>
      <c r="AI112">
        <v>0</v>
      </c>
      <c r="AJ112">
        <v>0</v>
      </c>
      <c r="AK112">
        <v>0</v>
      </c>
    </row>
    <row r="113" spans="1:37" hidden="1" x14ac:dyDescent="0.25">
      <c r="A113" t="str">
        <f t="shared" si="5"/>
        <v>1.1-00-2402_24311009_2424610</v>
      </c>
      <c r="B113" t="s">
        <v>148</v>
      </c>
      <c r="C113" t="s">
        <v>149</v>
      </c>
      <c r="D113" t="s">
        <v>83</v>
      </c>
      <c r="E113" t="s">
        <v>84</v>
      </c>
      <c r="F113" t="s">
        <v>51</v>
      </c>
      <c r="G113" t="s">
        <v>52</v>
      </c>
      <c r="H113" t="s">
        <v>85</v>
      </c>
      <c r="I113" t="s">
        <v>86</v>
      </c>
      <c r="J113">
        <v>3</v>
      </c>
      <c r="K113" t="s">
        <v>87</v>
      </c>
      <c r="L113">
        <v>11</v>
      </c>
      <c r="M113" t="s">
        <v>224</v>
      </c>
      <c r="N113" t="s">
        <v>89</v>
      </c>
      <c r="O113" t="s">
        <v>90</v>
      </c>
      <c r="P113">
        <v>2000</v>
      </c>
      <c r="Q113" t="s">
        <v>121</v>
      </c>
      <c r="R113">
        <v>2461</v>
      </c>
      <c r="S113" t="s">
        <v>212</v>
      </c>
      <c r="T113">
        <v>0</v>
      </c>
      <c r="U113" t="s">
        <v>46</v>
      </c>
      <c r="V113" s="1">
        <v>1000</v>
      </c>
      <c r="W113" s="1">
        <v>1000</v>
      </c>
      <c r="X113">
        <v>0</v>
      </c>
      <c r="Y113">
        <v>0</v>
      </c>
      <c r="Z113">
        <v>0</v>
      </c>
      <c r="AA113" s="3">
        <f t="shared" si="6"/>
        <v>0</v>
      </c>
      <c r="AB113">
        <v>0</v>
      </c>
      <c r="AC113" s="3">
        <f t="shared" si="7"/>
        <v>0</v>
      </c>
      <c r="AD113">
        <v>0</v>
      </c>
      <c r="AE113" s="3">
        <f t="shared" si="8"/>
        <v>0</v>
      </c>
      <c r="AF113" s="4">
        <f t="shared" si="9"/>
        <v>1000</v>
      </c>
      <c r="AG113">
        <v>0</v>
      </c>
      <c r="AH113">
        <v>0</v>
      </c>
      <c r="AI113">
        <v>0</v>
      </c>
      <c r="AJ113">
        <v>0</v>
      </c>
      <c r="AK113">
        <v>0</v>
      </c>
    </row>
    <row r="114" spans="1:37" hidden="1" x14ac:dyDescent="0.25">
      <c r="A114" t="str">
        <f t="shared" si="5"/>
        <v>1.1-00-2402_24311009_2424710</v>
      </c>
      <c r="B114" t="s">
        <v>148</v>
      </c>
      <c r="C114" t="s">
        <v>149</v>
      </c>
      <c r="D114" t="s">
        <v>83</v>
      </c>
      <c r="E114" t="s">
        <v>84</v>
      </c>
      <c r="F114" t="s">
        <v>51</v>
      </c>
      <c r="G114" t="s">
        <v>52</v>
      </c>
      <c r="H114" t="s">
        <v>85</v>
      </c>
      <c r="I114" t="s">
        <v>86</v>
      </c>
      <c r="J114">
        <v>3</v>
      </c>
      <c r="K114" t="s">
        <v>87</v>
      </c>
      <c r="L114">
        <v>11</v>
      </c>
      <c r="M114" t="s">
        <v>224</v>
      </c>
      <c r="N114" t="s">
        <v>89</v>
      </c>
      <c r="O114" t="s">
        <v>90</v>
      </c>
      <c r="P114">
        <v>2000</v>
      </c>
      <c r="Q114" t="s">
        <v>121</v>
      </c>
      <c r="R114">
        <v>2471</v>
      </c>
      <c r="S114" t="s">
        <v>213</v>
      </c>
      <c r="T114">
        <v>0</v>
      </c>
      <c r="U114" t="s">
        <v>46</v>
      </c>
      <c r="V114" s="1">
        <v>2000</v>
      </c>
      <c r="W114" s="1">
        <v>2000</v>
      </c>
      <c r="X114">
        <v>0</v>
      </c>
      <c r="Y114">
        <v>0</v>
      </c>
      <c r="Z114">
        <v>0</v>
      </c>
      <c r="AA114" s="3">
        <f t="shared" si="6"/>
        <v>0</v>
      </c>
      <c r="AB114">
        <v>0</v>
      </c>
      <c r="AC114" s="3">
        <f t="shared" si="7"/>
        <v>0</v>
      </c>
      <c r="AD114">
        <v>0</v>
      </c>
      <c r="AE114" s="3">
        <f t="shared" si="8"/>
        <v>0</v>
      </c>
      <c r="AF114" s="4">
        <f t="shared" si="9"/>
        <v>2000</v>
      </c>
      <c r="AG114">
        <v>0</v>
      </c>
      <c r="AH114">
        <v>0</v>
      </c>
      <c r="AI114">
        <v>0</v>
      </c>
      <c r="AJ114">
        <v>0</v>
      </c>
      <c r="AK114">
        <v>0</v>
      </c>
    </row>
    <row r="115" spans="1:37" hidden="1" x14ac:dyDescent="0.25">
      <c r="A115" t="str">
        <f t="shared" si="5"/>
        <v>1.1-00-2402_24311009_2427110</v>
      </c>
      <c r="B115" t="s">
        <v>148</v>
      </c>
      <c r="C115" t="s">
        <v>149</v>
      </c>
      <c r="D115" t="s">
        <v>83</v>
      </c>
      <c r="E115" t="s">
        <v>84</v>
      </c>
      <c r="F115" t="s">
        <v>51</v>
      </c>
      <c r="G115" t="s">
        <v>52</v>
      </c>
      <c r="H115" t="s">
        <v>85</v>
      </c>
      <c r="I115" t="s">
        <v>86</v>
      </c>
      <c r="J115">
        <v>3</v>
      </c>
      <c r="K115" t="s">
        <v>87</v>
      </c>
      <c r="L115">
        <v>11</v>
      </c>
      <c r="M115" t="s">
        <v>224</v>
      </c>
      <c r="N115" t="s">
        <v>89</v>
      </c>
      <c r="O115" t="s">
        <v>90</v>
      </c>
      <c r="P115">
        <v>2000</v>
      </c>
      <c r="Q115" t="s">
        <v>121</v>
      </c>
      <c r="R115">
        <v>2711</v>
      </c>
      <c r="S115" t="s">
        <v>228</v>
      </c>
      <c r="T115">
        <v>0</v>
      </c>
      <c r="U115" t="s">
        <v>46</v>
      </c>
      <c r="V115" s="1">
        <v>500000</v>
      </c>
      <c r="W115">
        <v>0</v>
      </c>
      <c r="X115" s="1">
        <v>401336.8</v>
      </c>
      <c r="Y115">
        <v>0</v>
      </c>
      <c r="Z115">
        <v>0</v>
      </c>
      <c r="AA115" s="3">
        <f t="shared" si="6"/>
        <v>0</v>
      </c>
      <c r="AB115">
        <v>0</v>
      </c>
      <c r="AC115" s="3">
        <f t="shared" si="7"/>
        <v>0</v>
      </c>
      <c r="AD115">
        <v>0</v>
      </c>
      <c r="AE115" s="3">
        <f t="shared" si="8"/>
        <v>0</v>
      </c>
      <c r="AF115" s="4">
        <f t="shared" si="9"/>
        <v>98663.200000000012</v>
      </c>
      <c r="AG115">
        <v>0</v>
      </c>
      <c r="AH115" s="1">
        <v>500000</v>
      </c>
      <c r="AI115">
        <v>0</v>
      </c>
      <c r="AJ115">
        <v>0</v>
      </c>
      <c r="AK115" s="1">
        <v>500000</v>
      </c>
    </row>
    <row r="116" spans="1:37" hidden="1" x14ac:dyDescent="0.25">
      <c r="A116" t="str">
        <f t="shared" si="5"/>
        <v>1.1-00-2402_24311009_2429210</v>
      </c>
      <c r="B116" t="s">
        <v>148</v>
      </c>
      <c r="C116" t="s">
        <v>149</v>
      </c>
      <c r="D116" t="s">
        <v>83</v>
      </c>
      <c r="E116" t="s">
        <v>84</v>
      </c>
      <c r="F116" t="s">
        <v>51</v>
      </c>
      <c r="G116" t="s">
        <v>52</v>
      </c>
      <c r="H116" t="s">
        <v>85</v>
      </c>
      <c r="I116" t="s">
        <v>86</v>
      </c>
      <c r="J116">
        <v>3</v>
      </c>
      <c r="K116" t="s">
        <v>87</v>
      </c>
      <c r="L116">
        <v>11</v>
      </c>
      <c r="M116" t="s">
        <v>224</v>
      </c>
      <c r="N116" t="s">
        <v>89</v>
      </c>
      <c r="O116" t="s">
        <v>90</v>
      </c>
      <c r="P116">
        <v>2000</v>
      </c>
      <c r="Q116" t="s">
        <v>121</v>
      </c>
      <c r="R116">
        <v>2921</v>
      </c>
      <c r="S116" t="s">
        <v>229</v>
      </c>
      <c r="T116">
        <v>0</v>
      </c>
      <c r="U116" t="s">
        <v>46</v>
      </c>
      <c r="V116" s="1">
        <v>1000</v>
      </c>
      <c r="W116" s="1">
        <v>1000</v>
      </c>
      <c r="X116">
        <v>0</v>
      </c>
      <c r="Y116">
        <v>0</v>
      </c>
      <c r="Z116">
        <v>0</v>
      </c>
      <c r="AA116" s="3">
        <f t="shared" si="6"/>
        <v>0</v>
      </c>
      <c r="AB116">
        <v>0</v>
      </c>
      <c r="AC116" s="3">
        <f t="shared" si="7"/>
        <v>0</v>
      </c>
      <c r="AD116">
        <v>0</v>
      </c>
      <c r="AE116" s="3">
        <f t="shared" si="8"/>
        <v>0</v>
      </c>
      <c r="AF116" s="4">
        <f t="shared" si="9"/>
        <v>1000</v>
      </c>
      <c r="AG116">
        <v>0</v>
      </c>
      <c r="AH116">
        <v>0</v>
      </c>
      <c r="AI116">
        <v>0</v>
      </c>
      <c r="AJ116">
        <v>0</v>
      </c>
      <c r="AK116">
        <v>0</v>
      </c>
    </row>
    <row r="117" spans="1:37" hidden="1" x14ac:dyDescent="0.25">
      <c r="A117" t="str">
        <f t="shared" si="5"/>
        <v>1.1-00-2402_24311009_2429610</v>
      </c>
      <c r="B117" t="s">
        <v>148</v>
      </c>
      <c r="C117" t="s">
        <v>149</v>
      </c>
      <c r="D117" t="s">
        <v>83</v>
      </c>
      <c r="E117" t="s">
        <v>84</v>
      </c>
      <c r="F117" t="s">
        <v>51</v>
      </c>
      <c r="G117" t="s">
        <v>52</v>
      </c>
      <c r="H117" t="s">
        <v>85</v>
      </c>
      <c r="I117" t="s">
        <v>86</v>
      </c>
      <c r="J117">
        <v>3</v>
      </c>
      <c r="K117" t="s">
        <v>87</v>
      </c>
      <c r="L117">
        <v>11</v>
      </c>
      <c r="M117" t="s">
        <v>224</v>
      </c>
      <c r="N117" t="s">
        <v>89</v>
      </c>
      <c r="O117" t="s">
        <v>90</v>
      </c>
      <c r="P117">
        <v>2000</v>
      </c>
      <c r="Q117" t="s">
        <v>121</v>
      </c>
      <c r="R117">
        <v>2961</v>
      </c>
      <c r="S117" t="s">
        <v>230</v>
      </c>
      <c r="T117">
        <v>0</v>
      </c>
      <c r="U117" t="s">
        <v>46</v>
      </c>
      <c r="V117" s="1">
        <v>30000</v>
      </c>
      <c r="W117">
        <v>0</v>
      </c>
      <c r="X117" s="1">
        <v>6461.2</v>
      </c>
      <c r="Y117" s="1">
        <v>6461.2</v>
      </c>
      <c r="Z117" s="1">
        <v>6461.2</v>
      </c>
      <c r="AA117" s="3">
        <f t="shared" si="6"/>
        <v>0</v>
      </c>
      <c r="AB117" s="1">
        <v>6461.2</v>
      </c>
      <c r="AC117" s="3">
        <f t="shared" si="7"/>
        <v>0</v>
      </c>
      <c r="AD117" s="1">
        <v>6461.2</v>
      </c>
      <c r="AE117" s="3">
        <f t="shared" si="8"/>
        <v>0</v>
      </c>
      <c r="AF117" s="4">
        <f t="shared" si="9"/>
        <v>23538.799999999999</v>
      </c>
      <c r="AG117">
        <v>0</v>
      </c>
      <c r="AH117" s="1">
        <v>30000</v>
      </c>
      <c r="AI117">
        <v>0</v>
      </c>
      <c r="AJ117">
        <v>0</v>
      </c>
      <c r="AK117" s="1">
        <v>30000</v>
      </c>
    </row>
    <row r="118" spans="1:37" hidden="1" x14ac:dyDescent="0.25">
      <c r="A118" t="str">
        <f t="shared" si="5"/>
        <v>1.1-00-2402_24311009_2435210</v>
      </c>
      <c r="B118" t="s">
        <v>148</v>
      </c>
      <c r="C118" t="s">
        <v>149</v>
      </c>
      <c r="D118" t="s">
        <v>83</v>
      </c>
      <c r="E118" t="s">
        <v>84</v>
      </c>
      <c r="F118" t="s">
        <v>51</v>
      </c>
      <c r="G118" t="s">
        <v>52</v>
      </c>
      <c r="H118" t="s">
        <v>85</v>
      </c>
      <c r="I118" t="s">
        <v>86</v>
      </c>
      <c r="J118">
        <v>3</v>
      </c>
      <c r="K118" t="s">
        <v>87</v>
      </c>
      <c r="L118">
        <v>11</v>
      </c>
      <c r="M118" t="s">
        <v>224</v>
      </c>
      <c r="N118" t="s">
        <v>89</v>
      </c>
      <c r="O118" t="s">
        <v>90</v>
      </c>
      <c r="P118">
        <v>3000</v>
      </c>
      <c r="Q118" t="s">
        <v>44</v>
      </c>
      <c r="R118">
        <v>3521</v>
      </c>
      <c r="S118" t="s">
        <v>231</v>
      </c>
      <c r="T118">
        <v>0</v>
      </c>
      <c r="U118" t="s">
        <v>46</v>
      </c>
      <c r="V118" s="1">
        <v>40000</v>
      </c>
      <c r="W118">
        <v>0</v>
      </c>
      <c r="X118" s="1">
        <v>22177.05</v>
      </c>
      <c r="Y118" s="1">
        <v>22177.05</v>
      </c>
      <c r="Z118">
        <v>0</v>
      </c>
      <c r="AA118" s="3">
        <f t="shared" si="6"/>
        <v>22177.05</v>
      </c>
      <c r="AB118">
        <v>0</v>
      </c>
      <c r="AC118" s="3">
        <f t="shared" si="7"/>
        <v>0</v>
      </c>
      <c r="AD118">
        <v>0</v>
      </c>
      <c r="AE118" s="3">
        <f t="shared" si="8"/>
        <v>0</v>
      </c>
      <c r="AF118" s="4">
        <f t="shared" si="9"/>
        <v>17822.95</v>
      </c>
      <c r="AG118">
        <v>0</v>
      </c>
      <c r="AH118" s="1">
        <v>40000</v>
      </c>
      <c r="AI118">
        <v>0</v>
      </c>
      <c r="AJ118">
        <v>0</v>
      </c>
      <c r="AK118" s="1">
        <v>40000</v>
      </c>
    </row>
    <row r="119" spans="1:37" hidden="1" x14ac:dyDescent="0.25">
      <c r="A119" t="str">
        <f t="shared" si="5"/>
        <v>1.1-00-2402_24311009_2435710</v>
      </c>
      <c r="B119" t="s">
        <v>148</v>
      </c>
      <c r="C119" t="s">
        <v>149</v>
      </c>
      <c r="D119" t="s">
        <v>83</v>
      </c>
      <c r="E119" t="s">
        <v>84</v>
      </c>
      <c r="F119" t="s">
        <v>51</v>
      </c>
      <c r="G119" t="s">
        <v>52</v>
      </c>
      <c r="H119" t="s">
        <v>85</v>
      </c>
      <c r="I119" t="s">
        <v>86</v>
      </c>
      <c r="J119">
        <v>3</v>
      </c>
      <c r="K119" t="s">
        <v>87</v>
      </c>
      <c r="L119">
        <v>11</v>
      </c>
      <c r="M119" t="s">
        <v>224</v>
      </c>
      <c r="N119" t="s">
        <v>89</v>
      </c>
      <c r="O119" t="s">
        <v>90</v>
      </c>
      <c r="P119">
        <v>3000</v>
      </c>
      <c r="Q119" t="s">
        <v>44</v>
      </c>
      <c r="R119">
        <v>3571</v>
      </c>
      <c r="S119" t="s">
        <v>221</v>
      </c>
      <c r="T119">
        <v>0</v>
      </c>
      <c r="U119" t="s">
        <v>46</v>
      </c>
      <c r="V119" s="1">
        <v>40000</v>
      </c>
      <c r="W119" s="1">
        <v>80000</v>
      </c>
      <c r="X119">
        <v>0</v>
      </c>
      <c r="Y119">
        <v>0</v>
      </c>
      <c r="Z119">
        <v>0</v>
      </c>
      <c r="AA119" s="3">
        <f t="shared" si="6"/>
        <v>0</v>
      </c>
      <c r="AB119">
        <v>0</v>
      </c>
      <c r="AC119" s="3">
        <f t="shared" si="7"/>
        <v>0</v>
      </c>
      <c r="AD119">
        <v>0</v>
      </c>
      <c r="AE119" s="3">
        <f t="shared" si="8"/>
        <v>0</v>
      </c>
      <c r="AF119" s="4">
        <f t="shared" si="9"/>
        <v>40000</v>
      </c>
      <c r="AG119">
        <v>0</v>
      </c>
      <c r="AH119">
        <v>0</v>
      </c>
      <c r="AI119">
        <v>0</v>
      </c>
      <c r="AJ119" s="1">
        <v>40000</v>
      </c>
      <c r="AK119" s="1">
        <v>-40000</v>
      </c>
    </row>
    <row r="120" spans="1:37" hidden="1" x14ac:dyDescent="0.25">
      <c r="A120" t="str">
        <f t="shared" si="5"/>
        <v>1.1-00-2402_24311009_2438210</v>
      </c>
      <c r="B120" t="s">
        <v>148</v>
      </c>
      <c r="C120" t="s">
        <v>149</v>
      </c>
      <c r="D120" t="s">
        <v>83</v>
      </c>
      <c r="E120" t="s">
        <v>84</v>
      </c>
      <c r="F120" t="s">
        <v>51</v>
      </c>
      <c r="G120" t="s">
        <v>52</v>
      </c>
      <c r="H120" t="s">
        <v>85</v>
      </c>
      <c r="I120" t="s">
        <v>86</v>
      </c>
      <c r="J120">
        <v>3</v>
      </c>
      <c r="K120" t="s">
        <v>87</v>
      </c>
      <c r="L120">
        <v>11</v>
      </c>
      <c r="M120" t="s">
        <v>224</v>
      </c>
      <c r="N120" t="s">
        <v>89</v>
      </c>
      <c r="O120" t="s">
        <v>90</v>
      </c>
      <c r="P120">
        <v>3000</v>
      </c>
      <c r="Q120" t="s">
        <v>44</v>
      </c>
      <c r="R120">
        <v>3821</v>
      </c>
      <c r="S120" t="s">
        <v>175</v>
      </c>
      <c r="T120">
        <v>0</v>
      </c>
      <c r="U120" t="s">
        <v>46</v>
      </c>
      <c r="V120" s="1">
        <v>200000</v>
      </c>
      <c r="W120" s="1">
        <v>200000</v>
      </c>
      <c r="X120">
        <v>0</v>
      </c>
      <c r="Y120">
        <v>0</v>
      </c>
      <c r="Z120">
        <v>0</v>
      </c>
      <c r="AA120" s="3">
        <f t="shared" si="6"/>
        <v>0</v>
      </c>
      <c r="AB120">
        <v>0</v>
      </c>
      <c r="AC120" s="3">
        <f t="shared" si="7"/>
        <v>0</v>
      </c>
      <c r="AD120">
        <v>0</v>
      </c>
      <c r="AE120" s="3">
        <f t="shared" si="8"/>
        <v>0</v>
      </c>
      <c r="AF120" s="4">
        <f t="shared" si="9"/>
        <v>200000</v>
      </c>
      <c r="AG120">
        <v>0</v>
      </c>
      <c r="AH120">
        <v>0</v>
      </c>
      <c r="AI120">
        <v>0</v>
      </c>
      <c r="AJ120">
        <v>0</v>
      </c>
      <c r="AK120">
        <v>0</v>
      </c>
    </row>
    <row r="121" spans="1:37" hidden="1" x14ac:dyDescent="0.25">
      <c r="A121" t="str">
        <f t="shared" si="5"/>
        <v>1.1-00-2402_24312009_2425310</v>
      </c>
      <c r="B121" t="s">
        <v>148</v>
      </c>
      <c r="C121" t="s">
        <v>149</v>
      </c>
      <c r="D121" t="s">
        <v>83</v>
      </c>
      <c r="E121" t="s">
        <v>84</v>
      </c>
      <c r="F121" t="s">
        <v>51</v>
      </c>
      <c r="G121" t="s">
        <v>52</v>
      </c>
      <c r="H121" t="s">
        <v>85</v>
      </c>
      <c r="I121" t="s">
        <v>86</v>
      </c>
      <c r="J121">
        <v>3</v>
      </c>
      <c r="K121" t="s">
        <v>87</v>
      </c>
      <c r="L121">
        <v>12</v>
      </c>
      <c r="M121" t="s">
        <v>232</v>
      </c>
      <c r="N121" t="s">
        <v>89</v>
      </c>
      <c r="O121" t="s">
        <v>90</v>
      </c>
      <c r="P121">
        <v>2000</v>
      </c>
      <c r="Q121" t="s">
        <v>121</v>
      </c>
      <c r="R121">
        <v>2531</v>
      </c>
      <c r="S121" t="s">
        <v>233</v>
      </c>
      <c r="T121">
        <v>0</v>
      </c>
      <c r="U121" t="s">
        <v>46</v>
      </c>
      <c r="V121" s="1">
        <v>50000</v>
      </c>
      <c r="W121" s="1">
        <v>50000</v>
      </c>
      <c r="X121">
        <v>0</v>
      </c>
      <c r="Y121">
        <v>0</v>
      </c>
      <c r="Z121">
        <v>0</v>
      </c>
      <c r="AA121" s="3">
        <f t="shared" si="6"/>
        <v>0</v>
      </c>
      <c r="AB121">
        <v>0</v>
      </c>
      <c r="AC121" s="3">
        <f t="shared" si="7"/>
        <v>0</v>
      </c>
      <c r="AD121">
        <v>0</v>
      </c>
      <c r="AE121" s="3">
        <f t="shared" si="8"/>
        <v>0</v>
      </c>
      <c r="AF121" s="4">
        <f t="shared" si="9"/>
        <v>50000</v>
      </c>
      <c r="AG121">
        <v>0</v>
      </c>
      <c r="AH121">
        <v>0</v>
      </c>
      <c r="AI121">
        <v>0</v>
      </c>
      <c r="AJ121">
        <v>0</v>
      </c>
      <c r="AK121">
        <v>0</v>
      </c>
    </row>
    <row r="122" spans="1:37" hidden="1" x14ac:dyDescent="0.25">
      <c r="A122" t="str">
        <f t="shared" si="5"/>
        <v>1.1-00-2402_24312009_2425410</v>
      </c>
      <c r="B122" t="s">
        <v>148</v>
      </c>
      <c r="C122" t="s">
        <v>149</v>
      </c>
      <c r="D122" t="s">
        <v>83</v>
      </c>
      <c r="E122" t="s">
        <v>84</v>
      </c>
      <c r="F122" t="s">
        <v>51</v>
      </c>
      <c r="G122" t="s">
        <v>52</v>
      </c>
      <c r="H122" t="s">
        <v>85</v>
      </c>
      <c r="I122" t="s">
        <v>86</v>
      </c>
      <c r="J122">
        <v>3</v>
      </c>
      <c r="K122" t="s">
        <v>87</v>
      </c>
      <c r="L122">
        <v>12</v>
      </c>
      <c r="M122" t="s">
        <v>232</v>
      </c>
      <c r="N122" t="s">
        <v>89</v>
      </c>
      <c r="O122" t="s">
        <v>90</v>
      </c>
      <c r="P122">
        <v>2000</v>
      </c>
      <c r="Q122" t="s">
        <v>121</v>
      </c>
      <c r="R122">
        <v>2541</v>
      </c>
      <c r="S122" t="s">
        <v>234</v>
      </c>
      <c r="T122">
        <v>0</v>
      </c>
      <c r="U122" t="s">
        <v>46</v>
      </c>
      <c r="V122" s="1">
        <v>52000</v>
      </c>
      <c r="W122" s="1">
        <v>52000</v>
      </c>
      <c r="X122" s="1">
        <v>41760</v>
      </c>
      <c r="Y122">
        <v>0</v>
      </c>
      <c r="Z122">
        <v>0</v>
      </c>
      <c r="AA122" s="3">
        <f t="shared" si="6"/>
        <v>0</v>
      </c>
      <c r="AB122">
        <v>0</v>
      </c>
      <c r="AC122" s="3">
        <f t="shared" si="7"/>
        <v>0</v>
      </c>
      <c r="AD122">
        <v>0</v>
      </c>
      <c r="AE122" s="3">
        <f t="shared" si="8"/>
        <v>0</v>
      </c>
      <c r="AF122" s="4">
        <f t="shared" si="9"/>
        <v>10240</v>
      </c>
      <c r="AG122">
        <v>0</v>
      </c>
      <c r="AH122">
        <v>0</v>
      </c>
      <c r="AI122">
        <v>0</v>
      </c>
      <c r="AJ122">
        <v>0</v>
      </c>
      <c r="AK122">
        <v>0</v>
      </c>
    </row>
    <row r="123" spans="1:37" hidden="1" x14ac:dyDescent="0.25">
      <c r="A123" t="str">
        <f t="shared" si="5"/>
        <v>1.1-00-2402_24312009_2427210</v>
      </c>
      <c r="B123" t="s">
        <v>148</v>
      </c>
      <c r="C123" t="s">
        <v>149</v>
      </c>
      <c r="D123" t="s">
        <v>83</v>
      </c>
      <c r="E123" t="s">
        <v>84</v>
      </c>
      <c r="F123" t="s">
        <v>51</v>
      </c>
      <c r="G123" t="s">
        <v>52</v>
      </c>
      <c r="H123" t="s">
        <v>85</v>
      </c>
      <c r="I123" t="s">
        <v>86</v>
      </c>
      <c r="J123">
        <v>3</v>
      </c>
      <c r="K123" t="s">
        <v>87</v>
      </c>
      <c r="L123">
        <v>12</v>
      </c>
      <c r="M123" t="s">
        <v>232</v>
      </c>
      <c r="N123" t="s">
        <v>89</v>
      </c>
      <c r="O123" t="s">
        <v>90</v>
      </c>
      <c r="P123">
        <v>2000</v>
      </c>
      <c r="Q123" t="s">
        <v>121</v>
      </c>
      <c r="R123">
        <v>2721</v>
      </c>
      <c r="S123" t="s">
        <v>170</v>
      </c>
      <c r="T123">
        <v>0</v>
      </c>
      <c r="U123" t="s">
        <v>46</v>
      </c>
      <c r="V123" s="1">
        <v>2500000</v>
      </c>
      <c r="W123" s="1">
        <v>2500000</v>
      </c>
      <c r="X123" s="1">
        <v>2426687.6</v>
      </c>
      <c r="Y123" s="1">
        <v>1936587.6</v>
      </c>
      <c r="Z123">
        <v>0</v>
      </c>
      <c r="AA123" s="3">
        <f t="shared" si="6"/>
        <v>1936587.6</v>
      </c>
      <c r="AB123">
        <v>0</v>
      </c>
      <c r="AC123" s="3">
        <f t="shared" si="7"/>
        <v>0</v>
      </c>
      <c r="AD123">
        <v>0</v>
      </c>
      <c r="AE123" s="3">
        <f t="shared" si="8"/>
        <v>0</v>
      </c>
      <c r="AF123" s="4">
        <f t="shared" si="9"/>
        <v>73312.399999999907</v>
      </c>
      <c r="AG123">
        <v>0</v>
      </c>
      <c r="AH123">
        <v>0</v>
      </c>
      <c r="AI123">
        <v>0</v>
      </c>
      <c r="AJ123">
        <v>0</v>
      </c>
      <c r="AK123">
        <v>0</v>
      </c>
    </row>
    <row r="124" spans="1:37" hidden="1" x14ac:dyDescent="0.25">
      <c r="A124" t="str">
        <f t="shared" si="5"/>
        <v>1.1-00-2402_24312009_2429110</v>
      </c>
      <c r="B124" t="s">
        <v>148</v>
      </c>
      <c r="C124" t="s">
        <v>149</v>
      </c>
      <c r="D124" t="s">
        <v>83</v>
      </c>
      <c r="E124" t="s">
        <v>84</v>
      </c>
      <c r="F124" t="s">
        <v>51</v>
      </c>
      <c r="G124" t="s">
        <v>52</v>
      </c>
      <c r="H124" t="s">
        <v>85</v>
      </c>
      <c r="I124" t="s">
        <v>86</v>
      </c>
      <c r="J124">
        <v>3</v>
      </c>
      <c r="K124" t="s">
        <v>87</v>
      </c>
      <c r="L124">
        <v>12</v>
      </c>
      <c r="M124" t="s">
        <v>232</v>
      </c>
      <c r="N124" t="s">
        <v>89</v>
      </c>
      <c r="O124" t="s">
        <v>90</v>
      </c>
      <c r="P124">
        <v>2000</v>
      </c>
      <c r="Q124" t="s">
        <v>121</v>
      </c>
      <c r="R124">
        <v>2911</v>
      </c>
      <c r="S124" t="s">
        <v>171</v>
      </c>
      <c r="T124">
        <v>0</v>
      </c>
      <c r="U124" t="s">
        <v>46</v>
      </c>
      <c r="V124" s="1">
        <v>70000</v>
      </c>
      <c r="W124" s="1">
        <v>100000</v>
      </c>
      <c r="X124" s="1">
        <v>45492.3</v>
      </c>
      <c r="Y124" s="1">
        <v>45492.3</v>
      </c>
      <c r="Z124" s="1">
        <v>31396.27</v>
      </c>
      <c r="AA124" s="3">
        <f t="shared" si="6"/>
        <v>14096.030000000002</v>
      </c>
      <c r="AB124" s="1">
        <v>31396.27</v>
      </c>
      <c r="AC124" s="3">
        <f t="shared" si="7"/>
        <v>0</v>
      </c>
      <c r="AD124" s="1">
        <v>31396.27</v>
      </c>
      <c r="AE124" s="3">
        <f t="shared" si="8"/>
        <v>0</v>
      </c>
      <c r="AF124" s="4">
        <f t="shared" si="9"/>
        <v>24507.699999999997</v>
      </c>
      <c r="AG124">
        <v>0</v>
      </c>
      <c r="AH124">
        <v>0</v>
      </c>
      <c r="AI124">
        <v>0</v>
      </c>
      <c r="AJ124" s="1">
        <v>30000</v>
      </c>
      <c r="AK124" s="1">
        <v>-30000</v>
      </c>
    </row>
    <row r="125" spans="1:37" hidden="1" x14ac:dyDescent="0.25">
      <c r="A125" t="str">
        <f t="shared" si="5"/>
        <v>1.1-00-2402_24312009_2456510</v>
      </c>
      <c r="B125" t="s">
        <v>148</v>
      </c>
      <c r="C125" t="s">
        <v>149</v>
      </c>
      <c r="D125" t="s">
        <v>83</v>
      </c>
      <c r="E125" t="s">
        <v>84</v>
      </c>
      <c r="F125" t="s">
        <v>51</v>
      </c>
      <c r="G125" t="s">
        <v>52</v>
      </c>
      <c r="H125" t="s">
        <v>85</v>
      </c>
      <c r="I125" t="s">
        <v>86</v>
      </c>
      <c r="J125">
        <v>3</v>
      </c>
      <c r="K125" t="s">
        <v>87</v>
      </c>
      <c r="L125">
        <v>12</v>
      </c>
      <c r="M125" t="s">
        <v>232</v>
      </c>
      <c r="N125" t="s">
        <v>89</v>
      </c>
      <c r="O125" t="s">
        <v>90</v>
      </c>
      <c r="P125">
        <v>5000</v>
      </c>
      <c r="Q125" t="s">
        <v>99</v>
      </c>
      <c r="R125">
        <v>5651</v>
      </c>
      <c r="S125" t="s">
        <v>204</v>
      </c>
      <c r="T125">
        <v>0</v>
      </c>
      <c r="U125" t="s">
        <v>46</v>
      </c>
      <c r="V125" s="1">
        <v>100000</v>
      </c>
      <c r="W125" s="1">
        <v>100000</v>
      </c>
      <c r="X125">
        <v>97.44</v>
      </c>
      <c r="Y125">
        <v>0</v>
      </c>
      <c r="Z125">
        <v>0</v>
      </c>
      <c r="AA125" s="3">
        <f t="shared" si="6"/>
        <v>0</v>
      </c>
      <c r="AB125">
        <v>0</v>
      </c>
      <c r="AC125" s="3">
        <f t="shared" si="7"/>
        <v>0</v>
      </c>
      <c r="AD125">
        <v>0</v>
      </c>
      <c r="AE125" s="3">
        <f t="shared" si="8"/>
        <v>0</v>
      </c>
      <c r="AF125" s="4">
        <f t="shared" si="9"/>
        <v>99902.56</v>
      </c>
      <c r="AG125">
        <v>0</v>
      </c>
      <c r="AH125">
        <v>0</v>
      </c>
      <c r="AI125">
        <v>0</v>
      </c>
      <c r="AJ125">
        <v>0</v>
      </c>
      <c r="AK125">
        <v>0</v>
      </c>
    </row>
    <row r="126" spans="1:37" hidden="1" x14ac:dyDescent="0.25">
      <c r="A126" t="str">
        <f t="shared" si="5"/>
        <v>1.1-00-2402_24312009_2456910</v>
      </c>
      <c r="B126" t="s">
        <v>148</v>
      </c>
      <c r="C126" t="s">
        <v>149</v>
      </c>
      <c r="D126" t="s">
        <v>83</v>
      </c>
      <c r="E126" t="s">
        <v>84</v>
      </c>
      <c r="F126" t="s">
        <v>51</v>
      </c>
      <c r="G126" t="s">
        <v>52</v>
      </c>
      <c r="H126" t="s">
        <v>85</v>
      </c>
      <c r="I126" t="s">
        <v>86</v>
      </c>
      <c r="J126">
        <v>3</v>
      </c>
      <c r="K126" t="s">
        <v>87</v>
      </c>
      <c r="L126">
        <v>12</v>
      </c>
      <c r="M126" t="s">
        <v>232</v>
      </c>
      <c r="N126" t="s">
        <v>89</v>
      </c>
      <c r="O126" t="s">
        <v>90</v>
      </c>
      <c r="P126">
        <v>5000</v>
      </c>
      <c r="Q126" t="s">
        <v>99</v>
      </c>
      <c r="R126">
        <v>5691</v>
      </c>
      <c r="S126" t="s">
        <v>100</v>
      </c>
      <c r="T126">
        <v>0</v>
      </c>
      <c r="U126" t="s">
        <v>46</v>
      </c>
      <c r="V126" s="1">
        <v>2000000</v>
      </c>
      <c r="W126" s="1">
        <v>1000000</v>
      </c>
      <c r="X126" s="1">
        <v>739807.05</v>
      </c>
      <c r="Y126" s="1">
        <v>739807.05</v>
      </c>
      <c r="Z126">
        <v>0</v>
      </c>
      <c r="AA126" s="3">
        <f t="shared" si="6"/>
        <v>739807.05</v>
      </c>
      <c r="AB126">
        <v>0</v>
      </c>
      <c r="AC126" s="3">
        <f t="shared" si="7"/>
        <v>0</v>
      </c>
      <c r="AD126">
        <v>0</v>
      </c>
      <c r="AE126" s="3">
        <f t="shared" si="8"/>
        <v>0</v>
      </c>
      <c r="AF126" s="4">
        <f t="shared" si="9"/>
        <v>1260192.95</v>
      </c>
      <c r="AG126">
        <v>0</v>
      </c>
      <c r="AH126" s="1">
        <v>1000000</v>
      </c>
      <c r="AI126">
        <v>0</v>
      </c>
      <c r="AJ126">
        <v>0</v>
      </c>
      <c r="AK126" s="1">
        <v>1000000</v>
      </c>
    </row>
    <row r="127" spans="1:37" hidden="1" x14ac:dyDescent="0.25">
      <c r="A127" t="str">
        <f t="shared" si="5"/>
        <v>1.1-00-2405_24623015_2426110</v>
      </c>
      <c r="B127" t="s">
        <v>148</v>
      </c>
      <c r="C127" t="s">
        <v>149</v>
      </c>
      <c r="D127" t="s">
        <v>83</v>
      </c>
      <c r="E127" t="s">
        <v>84</v>
      </c>
      <c r="F127" t="s">
        <v>51</v>
      </c>
      <c r="G127" t="s">
        <v>52</v>
      </c>
      <c r="H127" t="s">
        <v>53</v>
      </c>
      <c r="I127" t="s">
        <v>54</v>
      </c>
      <c r="J127">
        <v>6</v>
      </c>
      <c r="K127" t="s">
        <v>40</v>
      </c>
      <c r="L127">
        <v>23</v>
      </c>
      <c r="M127" t="s">
        <v>235</v>
      </c>
      <c r="N127" t="s">
        <v>56</v>
      </c>
      <c r="O127" t="s">
        <v>57</v>
      </c>
      <c r="P127">
        <v>2000</v>
      </c>
      <c r="Q127" t="s">
        <v>121</v>
      </c>
      <c r="R127">
        <v>2611</v>
      </c>
      <c r="S127" t="s">
        <v>125</v>
      </c>
      <c r="T127">
        <v>0</v>
      </c>
      <c r="U127" t="s">
        <v>46</v>
      </c>
      <c r="V127" s="1">
        <v>9000000</v>
      </c>
      <c r="W127" s="1">
        <v>9000000</v>
      </c>
      <c r="X127" s="1">
        <v>3337623.85</v>
      </c>
      <c r="Y127" s="1">
        <v>3337623.85</v>
      </c>
      <c r="Z127" s="1">
        <v>3337623.85</v>
      </c>
      <c r="AA127" s="3">
        <f t="shared" si="6"/>
        <v>0</v>
      </c>
      <c r="AB127" s="1">
        <v>3337623.85</v>
      </c>
      <c r="AC127" s="3">
        <f t="shared" si="7"/>
        <v>0</v>
      </c>
      <c r="AD127" s="1">
        <v>3337623.85</v>
      </c>
      <c r="AE127" s="3">
        <f t="shared" si="8"/>
        <v>0</v>
      </c>
      <c r="AF127" s="4">
        <f t="shared" si="9"/>
        <v>5662376.1500000004</v>
      </c>
      <c r="AG127">
        <v>0</v>
      </c>
      <c r="AH127">
        <v>0</v>
      </c>
      <c r="AI127">
        <v>0</v>
      </c>
      <c r="AJ127">
        <v>0</v>
      </c>
      <c r="AK127">
        <v>0</v>
      </c>
    </row>
    <row r="128" spans="1:37" hidden="1" x14ac:dyDescent="0.25">
      <c r="A128" t="str">
        <f t="shared" si="5"/>
        <v>1.1-00-2411_24649031_2421410</v>
      </c>
      <c r="B128" t="s">
        <v>148</v>
      </c>
      <c r="C128" t="s">
        <v>149</v>
      </c>
      <c r="D128" t="s">
        <v>92</v>
      </c>
      <c r="E128" t="s">
        <v>93</v>
      </c>
      <c r="F128" t="s">
        <v>51</v>
      </c>
      <c r="G128" t="s">
        <v>52</v>
      </c>
      <c r="H128" t="s">
        <v>94</v>
      </c>
      <c r="I128" t="s">
        <v>95</v>
      </c>
      <c r="J128">
        <v>6</v>
      </c>
      <c r="K128" t="s">
        <v>40</v>
      </c>
      <c r="L128">
        <v>49</v>
      </c>
      <c r="M128" t="s">
        <v>236</v>
      </c>
      <c r="N128" t="s">
        <v>97</v>
      </c>
      <c r="O128" t="s">
        <v>98</v>
      </c>
      <c r="P128">
        <v>2000</v>
      </c>
      <c r="Q128" t="s">
        <v>121</v>
      </c>
      <c r="R128">
        <v>2141</v>
      </c>
      <c r="S128" t="s">
        <v>237</v>
      </c>
      <c r="T128">
        <v>0</v>
      </c>
      <c r="U128" t="s">
        <v>46</v>
      </c>
      <c r="V128" s="1">
        <v>169000</v>
      </c>
      <c r="W128">
        <v>0</v>
      </c>
      <c r="X128" s="1">
        <v>14864.12</v>
      </c>
      <c r="Y128" s="1">
        <v>14864.12</v>
      </c>
      <c r="Z128" s="1">
        <v>13912.92</v>
      </c>
      <c r="AA128" s="3">
        <f t="shared" si="6"/>
        <v>951.20000000000073</v>
      </c>
      <c r="AB128" s="1">
        <v>3636.6</v>
      </c>
      <c r="AC128" s="3">
        <f t="shared" si="7"/>
        <v>10276.32</v>
      </c>
      <c r="AD128">
        <v>0</v>
      </c>
      <c r="AE128" s="3">
        <f t="shared" si="8"/>
        <v>3636.6</v>
      </c>
      <c r="AF128" s="4">
        <f t="shared" si="9"/>
        <v>154135.88</v>
      </c>
      <c r="AG128">
        <v>0</v>
      </c>
      <c r="AH128" s="1">
        <v>180000</v>
      </c>
      <c r="AI128">
        <v>0</v>
      </c>
      <c r="AJ128" s="1">
        <v>11000</v>
      </c>
      <c r="AK128" s="1">
        <v>169000</v>
      </c>
    </row>
    <row r="129" spans="1:37" hidden="1" x14ac:dyDescent="0.25">
      <c r="A129" t="str">
        <f t="shared" si="5"/>
        <v>1.1-00-2411_24649031_2424610</v>
      </c>
      <c r="B129" t="s">
        <v>148</v>
      </c>
      <c r="C129" t="s">
        <v>149</v>
      </c>
      <c r="D129" t="s">
        <v>92</v>
      </c>
      <c r="E129" t="s">
        <v>93</v>
      </c>
      <c r="F129" t="s">
        <v>51</v>
      </c>
      <c r="G129" t="s">
        <v>52</v>
      </c>
      <c r="H129" t="s">
        <v>94</v>
      </c>
      <c r="I129" t="s">
        <v>95</v>
      </c>
      <c r="J129">
        <v>6</v>
      </c>
      <c r="K129" t="s">
        <v>40</v>
      </c>
      <c r="L129">
        <v>49</v>
      </c>
      <c r="M129" t="s">
        <v>236</v>
      </c>
      <c r="N129" t="s">
        <v>97</v>
      </c>
      <c r="O129" t="s">
        <v>98</v>
      </c>
      <c r="P129">
        <v>2000</v>
      </c>
      <c r="Q129" t="s">
        <v>121</v>
      </c>
      <c r="R129">
        <v>2461</v>
      </c>
      <c r="S129" t="s">
        <v>212</v>
      </c>
      <c r="T129">
        <v>0</v>
      </c>
      <c r="U129" t="s">
        <v>46</v>
      </c>
      <c r="V129" s="1">
        <v>481333</v>
      </c>
      <c r="W129" s="1">
        <v>501333</v>
      </c>
      <c r="X129" s="1">
        <v>4350</v>
      </c>
      <c r="Y129">
        <v>0</v>
      </c>
      <c r="Z129">
        <v>0</v>
      </c>
      <c r="AA129" s="3">
        <f t="shared" si="6"/>
        <v>0</v>
      </c>
      <c r="AB129">
        <v>0</v>
      </c>
      <c r="AC129" s="3">
        <f t="shared" si="7"/>
        <v>0</v>
      </c>
      <c r="AD129">
        <v>0</v>
      </c>
      <c r="AE129" s="3">
        <f t="shared" si="8"/>
        <v>0</v>
      </c>
      <c r="AF129" s="4">
        <f t="shared" si="9"/>
        <v>476983</v>
      </c>
      <c r="AG129">
        <v>0</v>
      </c>
      <c r="AH129" s="1">
        <v>15000</v>
      </c>
      <c r="AI129">
        <v>0</v>
      </c>
      <c r="AJ129" s="1">
        <v>35000</v>
      </c>
      <c r="AK129" s="1">
        <v>-20000</v>
      </c>
    </row>
    <row r="130" spans="1:37" hidden="1" x14ac:dyDescent="0.25">
      <c r="A130" t="str">
        <f t="shared" si="5"/>
        <v>1.1-00-2411_24649031_2424710</v>
      </c>
      <c r="B130" t="s">
        <v>148</v>
      </c>
      <c r="C130" t="s">
        <v>149</v>
      </c>
      <c r="D130" t="s">
        <v>92</v>
      </c>
      <c r="E130" t="s">
        <v>93</v>
      </c>
      <c r="F130" t="s">
        <v>51</v>
      </c>
      <c r="G130" t="s">
        <v>52</v>
      </c>
      <c r="H130" t="s">
        <v>94</v>
      </c>
      <c r="I130" t="s">
        <v>95</v>
      </c>
      <c r="J130">
        <v>6</v>
      </c>
      <c r="K130" t="s">
        <v>40</v>
      </c>
      <c r="L130">
        <v>49</v>
      </c>
      <c r="M130" t="s">
        <v>236</v>
      </c>
      <c r="N130" t="s">
        <v>97</v>
      </c>
      <c r="O130" t="s">
        <v>98</v>
      </c>
      <c r="P130">
        <v>2000</v>
      </c>
      <c r="Q130" t="s">
        <v>121</v>
      </c>
      <c r="R130">
        <v>2471</v>
      </c>
      <c r="S130" t="s">
        <v>213</v>
      </c>
      <c r="T130">
        <v>0</v>
      </c>
      <c r="U130" t="s">
        <v>46</v>
      </c>
      <c r="V130" s="1">
        <v>1414</v>
      </c>
      <c r="W130" s="1">
        <v>1414</v>
      </c>
      <c r="X130">
        <v>0</v>
      </c>
      <c r="Y130">
        <v>0</v>
      </c>
      <c r="Z130">
        <v>0</v>
      </c>
      <c r="AA130" s="3">
        <f t="shared" si="6"/>
        <v>0</v>
      </c>
      <c r="AB130">
        <v>0</v>
      </c>
      <c r="AC130" s="3">
        <f t="shared" si="7"/>
        <v>0</v>
      </c>
      <c r="AD130">
        <v>0</v>
      </c>
      <c r="AE130" s="3">
        <f t="shared" si="8"/>
        <v>0</v>
      </c>
      <c r="AF130" s="4">
        <f t="shared" si="9"/>
        <v>1414</v>
      </c>
      <c r="AG130">
        <v>0</v>
      </c>
      <c r="AH130">
        <v>0</v>
      </c>
      <c r="AI130">
        <v>0</v>
      </c>
      <c r="AJ130">
        <v>0</v>
      </c>
      <c r="AK130">
        <v>0</v>
      </c>
    </row>
    <row r="131" spans="1:37" hidden="1" x14ac:dyDescent="0.25">
      <c r="A131" t="str">
        <f t="shared" ref="A131:A194" si="10">CONCATENATE(B131,H131,J131,L131,N131,R131,T131)</f>
        <v>1.1-00-2411_24649031_2424910</v>
      </c>
      <c r="B131" t="s">
        <v>148</v>
      </c>
      <c r="C131" t="s">
        <v>149</v>
      </c>
      <c r="D131" t="s">
        <v>92</v>
      </c>
      <c r="E131" t="s">
        <v>93</v>
      </c>
      <c r="F131" t="s">
        <v>51</v>
      </c>
      <c r="G131" t="s">
        <v>52</v>
      </c>
      <c r="H131" t="s">
        <v>94</v>
      </c>
      <c r="I131" t="s">
        <v>95</v>
      </c>
      <c r="J131">
        <v>6</v>
      </c>
      <c r="K131" t="s">
        <v>40</v>
      </c>
      <c r="L131">
        <v>49</v>
      </c>
      <c r="M131" t="s">
        <v>236</v>
      </c>
      <c r="N131" t="s">
        <v>97</v>
      </c>
      <c r="O131" t="s">
        <v>98</v>
      </c>
      <c r="P131">
        <v>2000</v>
      </c>
      <c r="Q131" t="s">
        <v>121</v>
      </c>
      <c r="R131">
        <v>2491</v>
      </c>
      <c r="S131" t="s">
        <v>203</v>
      </c>
      <c r="T131">
        <v>0</v>
      </c>
      <c r="U131" t="s">
        <v>46</v>
      </c>
      <c r="V131" s="1">
        <v>2000</v>
      </c>
      <c r="W131" s="1">
        <v>2000</v>
      </c>
      <c r="X131">
        <v>0</v>
      </c>
      <c r="Y131">
        <v>0</v>
      </c>
      <c r="Z131">
        <v>0</v>
      </c>
      <c r="AA131" s="3">
        <f t="shared" ref="AA131:AA194" si="11">Y131-Z131</f>
        <v>0</v>
      </c>
      <c r="AB131">
        <v>0</v>
      </c>
      <c r="AC131" s="3">
        <f t="shared" ref="AC131:AC194" si="12">Z131-AB131</f>
        <v>0</v>
      </c>
      <c r="AD131">
        <v>0</v>
      </c>
      <c r="AE131" s="3">
        <f t="shared" ref="AE131:AE194" si="13">AB131-AD131</f>
        <v>0</v>
      </c>
      <c r="AF131" s="4">
        <f t="shared" ref="AF131:AF194" si="14">V131-X131</f>
        <v>2000</v>
      </c>
      <c r="AG131">
        <v>0</v>
      </c>
      <c r="AH131">
        <v>0</v>
      </c>
      <c r="AI131">
        <v>0</v>
      </c>
      <c r="AJ131">
        <v>0</v>
      </c>
      <c r="AK131">
        <v>0</v>
      </c>
    </row>
    <row r="132" spans="1:37" hidden="1" x14ac:dyDescent="0.25">
      <c r="A132" t="str">
        <f t="shared" si="10"/>
        <v>1.1-00-2411_24649031_2427210</v>
      </c>
      <c r="B132" t="s">
        <v>148</v>
      </c>
      <c r="C132" t="s">
        <v>149</v>
      </c>
      <c r="D132" t="s">
        <v>92</v>
      </c>
      <c r="E132" t="s">
        <v>93</v>
      </c>
      <c r="F132" t="s">
        <v>51</v>
      </c>
      <c r="G132" t="s">
        <v>52</v>
      </c>
      <c r="H132" t="s">
        <v>94</v>
      </c>
      <c r="I132" t="s">
        <v>95</v>
      </c>
      <c r="J132">
        <v>6</v>
      </c>
      <c r="K132" t="s">
        <v>40</v>
      </c>
      <c r="L132">
        <v>49</v>
      </c>
      <c r="M132" t="s">
        <v>236</v>
      </c>
      <c r="N132" t="s">
        <v>97</v>
      </c>
      <c r="O132" t="s">
        <v>98</v>
      </c>
      <c r="P132">
        <v>2000</v>
      </c>
      <c r="Q132" t="s">
        <v>121</v>
      </c>
      <c r="R132">
        <v>2721</v>
      </c>
      <c r="S132" t="s">
        <v>170</v>
      </c>
      <c r="T132">
        <v>0</v>
      </c>
      <c r="U132" t="s">
        <v>46</v>
      </c>
      <c r="V132" s="1">
        <v>6780</v>
      </c>
      <c r="W132" s="1">
        <v>6780</v>
      </c>
      <c r="X132">
        <v>0</v>
      </c>
      <c r="Y132">
        <v>0</v>
      </c>
      <c r="Z132">
        <v>0</v>
      </c>
      <c r="AA132" s="3">
        <f t="shared" si="11"/>
        <v>0</v>
      </c>
      <c r="AB132">
        <v>0</v>
      </c>
      <c r="AC132" s="3">
        <f t="shared" si="12"/>
        <v>0</v>
      </c>
      <c r="AD132">
        <v>0</v>
      </c>
      <c r="AE132" s="3">
        <f t="shared" si="13"/>
        <v>0</v>
      </c>
      <c r="AF132" s="4">
        <f t="shared" si="14"/>
        <v>6780</v>
      </c>
      <c r="AG132">
        <v>0</v>
      </c>
      <c r="AH132">
        <v>0</v>
      </c>
      <c r="AI132">
        <v>0</v>
      </c>
      <c r="AJ132">
        <v>0</v>
      </c>
      <c r="AK132">
        <v>0</v>
      </c>
    </row>
    <row r="133" spans="1:37" hidden="1" x14ac:dyDescent="0.25">
      <c r="A133" t="str">
        <f t="shared" si="10"/>
        <v>1.1-00-2411_24649031_2429110</v>
      </c>
      <c r="B133" t="s">
        <v>148</v>
      </c>
      <c r="C133" t="s">
        <v>149</v>
      </c>
      <c r="D133" t="s">
        <v>92</v>
      </c>
      <c r="E133" t="s">
        <v>93</v>
      </c>
      <c r="F133" t="s">
        <v>51</v>
      </c>
      <c r="G133" t="s">
        <v>52</v>
      </c>
      <c r="H133" t="s">
        <v>94</v>
      </c>
      <c r="I133" t="s">
        <v>95</v>
      </c>
      <c r="J133">
        <v>6</v>
      </c>
      <c r="K133" t="s">
        <v>40</v>
      </c>
      <c r="L133">
        <v>49</v>
      </c>
      <c r="M133" t="s">
        <v>236</v>
      </c>
      <c r="N133" t="s">
        <v>97</v>
      </c>
      <c r="O133" t="s">
        <v>98</v>
      </c>
      <c r="P133">
        <v>2000</v>
      </c>
      <c r="Q133" t="s">
        <v>121</v>
      </c>
      <c r="R133">
        <v>2911</v>
      </c>
      <c r="S133" t="s">
        <v>171</v>
      </c>
      <c r="T133">
        <v>0</v>
      </c>
      <c r="U133" t="s">
        <v>46</v>
      </c>
      <c r="V133" s="1">
        <v>72519</v>
      </c>
      <c r="W133" s="1">
        <v>44519</v>
      </c>
      <c r="X133" s="1">
        <v>72198.399999999994</v>
      </c>
      <c r="Y133">
        <v>0</v>
      </c>
      <c r="Z133">
        <v>0</v>
      </c>
      <c r="AA133" s="3">
        <f t="shared" si="11"/>
        <v>0</v>
      </c>
      <c r="AB133">
        <v>0</v>
      </c>
      <c r="AC133" s="3">
        <f t="shared" si="12"/>
        <v>0</v>
      </c>
      <c r="AD133">
        <v>0</v>
      </c>
      <c r="AE133" s="3">
        <f t="shared" si="13"/>
        <v>0</v>
      </c>
      <c r="AF133" s="4">
        <f t="shared" si="14"/>
        <v>320.60000000000582</v>
      </c>
      <c r="AG133">
        <v>0</v>
      </c>
      <c r="AH133" s="1">
        <v>28000</v>
      </c>
      <c r="AI133">
        <v>0</v>
      </c>
      <c r="AJ133">
        <v>0</v>
      </c>
      <c r="AK133" s="1">
        <v>28000</v>
      </c>
    </row>
    <row r="134" spans="1:37" hidden="1" x14ac:dyDescent="0.25">
      <c r="A134" t="str">
        <f t="shared" si="10"/>
        <v>1.1-00-2411_24649031_2429410</v>
      </c>
      <c r="B134" t="s">
        <v>148</v>
      </c>
      <c r="C134" t="s">
        <v>149</v>
      </c>
      <c r="D134" t="s">
        <v>92</v>
      </c>
      <c r="E134" t="s">
        <v>93</v>
      </c>
      <c r="F134" t="s">
        <v>51</v>
      </c>
      <c r="G134" t="s">
        <v>52</v>
      </c>
      <c r="H134" t="s">
        <v>94</v>
      </c>
      <c r="I134" t="s">
        <v>95</v>
      </c>
      <c r="J134">
        <v>6</v>
      </c>
      <c r="K134" t="s">
        <v>40</v>
      </c>
      <c r="L134">
        <v>49</v>
      </c>
      <c r="M134" t="s">
        <v>236</v>
      </c>
      <c r="N134" t="s">
        <v>97</v>
      </c>
      <c r="O134" t="s">
        <v>98</v>
      </c>
      <c r="P134">
        <v>2000</v>
      </c>
      <c r="Q134" t="s">
        <v>121</v>
      </c>
      <c r="R134">
        <v>2941</v>
      </c>
      <c r="S134" t="s">
        <v>238</v>
      </c>
      <c r="T134">
        <v>0</v>
      </c>
      <c r="U134" t="s">
        <v>46</v>
      </c>
      <c r="V134" s="1">
        <v>1109000</v>
      </c>
      <c r="W134" s="1">
        <v>1137000</v>
      </c>
      <c r="X134" s="1">
        <v>573059.43999999994</v>
      </c>
      <c r="Y134" s="1">
        <v>443139.44</v>
      </c>
      <c r="Z134" s="1">
        <v>415473.44</v>
      </c>
      <c r="AA134" s="3">
        <f t="shared" si="11"/>
        <v>27666</v>
      </c>
      <c r="AB134" s="1">
        <v>298761.65999999997</v>
      </c>
      <c r="AC134" s="3">
        <f t="shared" si="12"/>
        <v>116711.78000000003</v>
      </c>
      <c r="AD134" s="1">
        <v>275041.34000000003</v>
      </c>
      <c r="AE134" s="3">
        <f t="shared" si="13"/>
        <v>23720.319999999949</v>
      </c>
      <c r="AF134" s="4">
        <f t="shared" si="14"/>
        <v>535940.56000000006</v>
      </c>
      <c r="AG134">
        <v>0</v>
      </c>
      <c r="AH134">
        <v>0</v>
      </c>
      <c r="AI134">
        <v>0</v>
      </c>
      <c r="AJ134" s="1">
        <v>28000</v>
      </c>
      <c r="AK134" s="1">
        <v>-28000</v>
      </c>
    </row>
    <row r="135" spans="1:37" hidden="1" x14ac:dyDescent="0.25">
      <c r="A135" t="str">
        <f t="shared" si="10"/>
        <v>1.1-00-2411_24649031_2429910</v>
      </c>
      <c r="B135" t="s">
        <v>148</v>
      </c>
      <c r="C135" t="s">
        <v>149</v>
      </c>
      <c r="D135" t="s">
        <v>92</v>
      </c>
      <c r="E135" t="s">
        <v>93</v>
      </c>
      <c r="F135" t="s">
        <v>51</v>
      </c>
      <c r="G135" t="s">
        <v>52</v>
      </c>
      <c r="H135" t="s">
        <v>94</v>
      </c>
      <c r="I135" t="s">
        <v>95</v>
      </c>
      <c r="J135">
        <v>6</v>
      </c>
      <c r="K135" t="s">
        <v>40</v>
      </c>
      <c r="L135">
        <v>49</v>
      </c>
      <c r="M135" t="s">
        <v>236</v>
      </c>
      <c r="N135" t="s">
        <v>97</v>
      </c>
      <c r="O135" t="s">
        <v>98</v>
      </c>
      <c r="P135">
        <v>2000</v>
      </c>
      <c r="Q135" t="s">
        <v>121</v>
      </c>
      <c r="R135">
        <v>2991</v>
      </c>
      <c r="S135" t="s">
        <v>239</v>
      </c>
      <c r="T135">
        <v>0</v>
      </c>
      <c r="U135" t="s">
        <v>46</v>
      </c>
      <c r="V135" s="1">
        <v>21624</v>
      </c>
      <c r="W135" s="1">
        <v>1624</v>
      </c>
      <c r="X135">
        <v>0</v>
      </c>
      <c r="Y135">
        <v>0</v>
      </c>
      <c r="Z135">
        <v>0</v>
      </c>
      <c r="AA135" s="3">
        <f t="shared" si="11"/>
        <v>0</v>
      </c>
      <c r="AB135">
        <v>0</v>
      </c>
      <c r="AC135" s="3">
        <f t="shared" si="12"/>
        <v>0</v>
      </c>
      <c r="AD135">
        <v>0</v>
      </c>
      <c r="AE135" s="3">
        <f t="shared" si="13"/>
        <v>0</v>
      </c>
      <c r="AF135" s="4">
        <f t="shared" si="14"/>
        <v>21624</v>
      </c>
      <c r="AG135">
        <v>0</v>
      </c>
      <c r="AH135" s="1">
        <v>20000</v>
      </c>
      <c r="AI135">
        <v>0</v>
      </c>
      <c r="AJ135">
        <v>0</v>
      </c>
      <c r="AK135" s="1">
        <v>20000</v>
      </c>
    </row>
    <row r="136" spans="1:37" hidden="1" x14ac:dyDescent="0.25">
      <c r="A136" t="str">
        <f t="shared" si="10"/>
        <v>1.1-00-2411_24649031_2431410</v>
      </c>
      <c r="B136" t="s">
        <v>148</v>
      </c>
      <c r="C136" t="s">
        <v>149</v>
      </c>
      <c r="D136" t="s">
        <v>92</v>
      </c>
      <c r="E136" t="s">
        <v>93</v>
      </c>
      <c r="F136" t="s">
        <v>51</v>
      </c>
      <c r="G136" t="s">
        <v>52</v>
      </c>
      <c r="H136" t="s">
        <v>94</v>
      </c>
      <c r="I136" t="s">
        <v>95</v>
      </c>
      <c r="J136">
        <v>6</v>
      </c>
      <c r="K136" t="s">
        <v>40</v>
      </c>
      <c r="L136">
        <v>49</v>
      </c>
      <c r="M136" t="s">
        <v>236</v>
      </c>
      <c r="N136" t="s">
        <v>97</v>
      </c>
      <c r="O136" t="s">
        <v>98</v>
      </c>
      <c r="P136">
        <v>3000</v>
      </c>
      <c r="Q136" t="s">
        <v>44</v>
      </c>
      <c r="R136">
        <v>3141</v>
      </c>
      <c r="S136" t="s">
        <v>240</v>
      </c>
      <c r="T136">
        <v>0</v>
      </c>
      <c r="U136" t="s">
        <v>46</v>
      </c>
      <c r="V136" s="1">
        <v>2000000</v>
      </c>
      <c r="W136" s="1">
        <v>1000000</v>
      </c>
      <c r="X136" s="1">
        <v>1286437.68</v>
      </c>
      <c r="Y136" s="1">
        <v>1286437.68</v>
      </c>
      <c r="Z136" s="1">
        <v>441830.08</v>
      </c>
      <c r="AA136" s="3">
        <f t="shared" si="11"/>
        <v>844607.59999999986</v>
      </c>
      <c r="AB136" s="1">
        <v>441830.08</v>
      </c>
      <c r="AC136" s="3">
        <f t="shared" si="12"/>
        <v>0</v>
      </c>
      <c r="AD136" s="1">
        <v>441830.08</v>
      </c>
      <c r="AE136" s="3">
        <f t="shared" si="13"/>
        <v>0</v>
      </c>
      <c r="AF136" s="4">
        <f t="shared" si="14"/>
        <v>713562.32000000007</v>
      </c>
      <c r="AG136">
        <v>0</v>
      </c>
      <c r="AH136" s="1">
        <v>1000000</v>
      </c>
      <c r="AI136">
        <v>0</v>
      </c>
      <c r="AJ136">
        <v>0</v>
      </c>
      <c r="AK136" s="1">
        <v>1000000</v>
      </c>
    </row>
    <row r="137" spans="1:37" hidden="1" x14ac:dyDescent="0.25">
      <c r="A137" t="str">
        <f t="shared" si="10"/>
        <v>1.1-00-2411_24649031_2431610</v>
      </c>
      <c r="B137" t="s">
        <v>148</v>
      </c>
      <c r="C137" t="s">
        <v>149</v>
      </c>
      <c r="D137" t="s">
        <v>92</v>
      </c>
      <c r="E137" t="s">
        <v>93</v>
      </c>
      <c r="F137" t="s">
        <v>51</v>
      </c>
      <c r="G137" t="s">
        <v>52</v>
      </c>
      <c r="H137" t="s">
        <v>94</v>
      </c>
      <c r="I137" t="s">
        <v>95</v>
      </c>
      <c r="J137">
        <v>6</v>
      </c>
      <c r="K137" t="s">
        <v>40</v>
      </c>
      <c r="L137">
        <v>49</v>
      </c>
      <c r="M137" t="s">
        <v>236</v>
      </c>
      <c r="N137" t="s">
        <v>97</v>
      </c>
      <c r="O137" t="s">
        <v>98</v>
      </c>
      <c r="P137">
        <v>3000</v>
      </c>
      <c r="Q137" t="s">
        <v>44</v>
      </c>
      <c r="R137">
        <v>3161</v>
      </c>
      <c r="S137" t="s">
        <v>241</v>
      </c>
      <c r="T137">
        <v>0</v>
      </c>
      <c r="U137" t="s">
        <v>46</v>
      </c>
      <c r="V137" s="1">
        <v>7095522.4000000004</v>
      </c>
      <c r="W137" s="1">
        <v>1000000</v>
      </c>
      <c r="X137" s="1">
        <v>90201.600000000006</v>
      </c>
      <c r="Y137" s="1">
        <v>90201.600000000006</v>
      </c>
      <c r="Z137" s="1">
        <v>40331.919999999998</v>
      </c>
      <c r="AA137" s="3">
        <f t="shared" si="11"/>
        <v>49869.680000000008</v>
      </c>
      <c r="AB137">
        <v>0</v>
      </c>
      <c r="AC137" s="3">
        <f t="shared" si="12"/>
        <v>40331.919999999998</v>
      </c>
      <c r="AD137">
        <v>0</v>
      </c>
      <c r="AE137" s="3">
        <f t="shared" si="13"/>
        <v>0</v>
      </c>
      <c r="AF137" s="4">
        <f t="shared" si="14"/>
        <v>7005320.8000000007</v>
      </c>
      <c r="AG137">
        <v>0</v>
      </c>
      <c r="AH137" s="1">
        <v>6407022.4000000004</v>
      </c>
      <c r="AI137">
        <v>0</v>
      </c>
      <c r="AJ137" s="1">
        <v>311500</v>
      </c>
      <c r="AK137" s="1">
        <v>6095522.4000000004</v>
      </c>
    </row>
    <row r="138" spans="1:37" hidden="1" x14ac:dyDescent="0.25">
      <c r="A138" t="str">
        <f t="shared" si="10"/>
        <v>1.1-00-2411_24649031_2431810</v>
      </c>
      <c r="B138" t="s">
        <v>148</v>
      </c>
      <c r="C138" t="s">
        <v>149</v>
      </c>
      <c r="D138" t="s">
        <v>92</v>
      </c>
      <c r="E138" t="s">
        <v>93</v>
      </c>
      <c r="F138" t="s">
        <v>51</v>
      </c>
      <c r="G138" t="s">
        <v>52</v>
      </c>
      <c r="H138" t="s">
        <v>94</v>
      </c>
      <c r="I138" t="s">
        <v>95</v>
      </c>
      <c r="J138">
        <v>6</v>
      </c>
      <c r="K138" t="s">
        <v>40</v>
      </c>
      <c r="L138">
        <v>49</v>
      </c>
      <c r="M138" t="s">
        <v>236</v>
      </c>
      <c r="N138" t="s">
        <v>97</v>
      </c>
      <c r="O138" t="s">
        <v>98</v>
      </c>
      <c r="P138">
        <v>3000</v>
      </c>
      <c r="Q138" t="s">
        <v>44</v>
      </c>
      <c r="R138">
        <v>3181</v>
      </c>
      <c r="S138" t="s">
        <v>242</v>
      </c>
      <c r="T138">
        <v>0</v>
      </c>
      <c r="U138" t="s">
        <v>46</v>
      </c>
      <c r="V138" s="1">
        <v>1500</v>
      </c>
      <c r="W138">
        <v>0</v>
      </c>
      <c r="X138">
        <v>360.79</v>
      </c>
      <c r="Y138">
        <v>360.79</v>
      </c>
      <c r="Z138">
        <v>360.79</v>
      </c>
      <c r="AA138" s="3">
        <f t="shared" si="11"/>
        <v>0</v>
      </c>
      <c r="AB138">
        <v>360.79</v>
      </c>
      <c r="AC138" s="3">
        <f t="shared" si="12"/>
        <v>0</v>
      </c>
      <c r="AD138">
        <v>360.79</v>
      </c>
      <c r="AE138" s="3">
        <f t="shared" si="13"/>
        <v>0</v>
      </c>
      <c r="AF138" s="4">
        <f t="shared" si="14"/>
        <v>1139.21</v>
      </c>
      <c r="AG138">
        <v>0</v>
      </c>
      <c r="AH138" s="1">
        <v>1500</v>
      </c>
      <c r="AI138">
        <v>0</v>
      </c>
      <c r="AJ138">
        <v>0</v>
      </c>
      <c r="AK138" s="1">
        <v>1500</v>
      </c>
    </row>
    <row r="139" spans="1:37" hidden="1" x14ac:dyDescent="0.25">
      <c r="A139" t="str">
        <f t="shared" si="10"/>
        <v>1.1-00-2411_24649031_2434710</v>
      </c>
      <c r="B139" t="s">
        <v>148</v>
      </c>
      <c r="C139" t="s">
        <v>149</v>
      </c>
      <c r="D139" t="s">
        <v>92</v>
      </c>
      <c r="E139" t="s">
        <v>93</v>
      </c>
      <c r="F139" t="s">
        <v>51</v>
      </c>
      <c r="G139" t="s">
        <v>52</v>
      </c>
      <c r="H139" t="s">
        <v>94</v>
      </c>
      <c r="I139" t="s">
        <v>95</v>
      </c>
      <c r="J139">
        <v>6</v>
      </c>
      <c r="K139" t="s">
        <v>40</v>
      </c>
      <c r="L139">
        <v>49</v>
      </c>
      <c r="M139" t="s">
        <v>236</v>
      </c>
      <c r="N139" t="s">
        <v>97</v>
      </c>
      <c r="O139" t="s">
        <v>98</v>
      </c>
      <c r="P139">
        <v>3000</v>
      </c>
      <c r="Q139" t="s">
        <v>44</v>
      </c>
      <c r="R139">
        <v>3471</v>
      </c>
      <c r="S139" t="s">
        <v>243</v>
      </c>
      <c r="T139">
        <v>0</v>
      </c>
      <c r="U139" t="s">
        <v>46</v>
      </c>
      <c r="V139" s="1">
        <v>128070</v>
      </c>
      <c r="W139" s="1">
        <v>400000</v>
      </c>
      <c r="X139">
        <v>0</v>
      </c>
      <c r="Y139">
        <v>0</v>
      </c>
      <c r="Z139">
        <v>0</v>
      </c>
      <c r="AA139" s="3">
        <f t="shared" si="11"/>
        <v>0</v>
      </c>
      <c r="AB139">
        <v>0</v>
      </c>
      <c r="AC139" s="3">
        <f t="shared" si="12"/>
        <v>0</v>
      </c>
      <c r="AD139">
        <v>0</v>
      </c>
      <c r="AE139" s="3">
        <f t="shared" si="13"/>
        <v>0</v>
      </c>
      <c r="AF139" s="4">
        <f t="shared" si="14"/>
        <v>128070</v>
      </c>
      <c r="AG139">
        <v>0</v>
      </c>
      <c r="AH139">
        <v>0</v>
      </c>
      <c r="AI139">
        <v>0</v>
      </c>
      <c r="AJ139" s="1">
        <v>271930</v>
      </c>
      <c r="AK139" s="1">
        <v>-271930</v>
      </c>
    </row>
    <row r="140" spans="1:37" hidden="1" x14ac:dyDescent="0.25">
      <c r="A140" t="str">
        <f t="shared" si="10"/>
        <v>1.1-00-2411_24649031_2435210</v>
      </c>
      <c r="B140" t="s">
        <v>148</v>
      </c>
      <c r="C140" t="s">
        <v>149</v>
      </c>
      <c r="D140" t="s">
        <v>92</v>
      </c>
      <c r="E140" t="s">
        <v>93</v>
      </c>
      <c r="F140" t="s">
        <v>51</v>
      </c>
      <c r="G140" t="s">
        <v>52</v>
      </c>
      <c r="H140" t="s">
        <v>94</v>
      </c>
      <c r="I140" t="s">
        <v>95</v>
      </c>
      <c r="J140">
        <v>6</v>
      </c>
      <c r="K140" t="s">
        <v>40</v>
      </c>
      <c r="L140">
        <v>49</v>
      </c>
      <c r="M140" t="s">
        <v>236</v>
      </c>
      <c r="N140" t="s">
        <v>97</v>
      </c>
      <c r="O140" t="s">
        <v>98</v>
      </c>
      <c r="P140">
        <v>3000</v>
      </c>
      <c r="Q140" t="s">
        <v>44</v>
      </c>
      <c r="R140">
        <v>3521</v>
      </c>
      <c r="S140" t="s">
        <v>231</v>
      </c>
      <c r="T140">
        <v>0</v>
      </c>
      <c r="U140" t="s">
        <v>46</v>
      </c>
      <c r="V140" s="1">
        <v>51700</v>
      </c>
      <c r="W140" s="1">
        <v>25000</v>
      </c>
      <c r="X140" s="1">
        <v>51388</v>
      </c>
      <c r="Y140" s="1">
        <v>8352</v>
      </c>
      <c r="Z140" s="1">
        <v>8352</v>
      </c>
      <c r="AA140" s="3">
        <f t="shared" si="11"/>
        <v>0</v>
      </c>
      <c r="AB140">
        <v>0</v>
      </c>
      <c r="AC140" s="3">
        <f t="shared" si="12"/>
        <v>8352</v>
      </c>
      <c r="AD140">
        <v>0</v>
      </c>
      <c r="AE140" s="3">
        <f t="shared" si="13"/>
        <v>0</v>
      </c>
      <c r="AF140" s="4">
        <f t="shared" si="14"/>
        <v>312</v>
      </c>
      <c r="AG140">
        <v>0</v>
      </c>
      <c r="AH140" s="1">
        <v>26700</v>
      </c>
      <c r="AI140">
        <v>0</v>
      </c>
      <c r="AJ140">
        <v>0</v>
      </c>
      <c r="AK140" s="1">
        <v>26700</v>
      </c>
    </row>
    <row r="141" spans="1:37" hidden="1" x14ac:dyDescent="0.25">
      <c r="A141" t="str">
        <f t="shared" si="10"/>
        <v>1.1-00-2411_24649031_2435310</v>
      </c>
      <c r="B141" t="s">
        <v>148</v>
      </c>
      <c r="C141" t="s">
        <v>149</v>
      </c>
      <c r="D141" t="s">
        <v>92</v>
      </c>
      <c r="E141" t="s">
        <v>93</v>
      </c>
      <c r="F141" t="s">
        <v>51</v>
      </c>
      <c r="G141" t="s">
        <v>52</v>
      </c>
      <c r="H141" t="s">
        <v>94</v>
      </c>
      <c r="I141" t="s">
        <v>95</v>
      </c>
      <c r="J141">
        <v>6</v>
      </c>
      <c r="K141" t="s">
        <v>40</v>
      </c>
      <c r="L141">
        <v>49</v>
      </c>
      <c r="M141" t="s">
        <v>236</v>
      </c>
      <c r="N141" t="s">
        <v>97</v>
      </c>
      <c r="O141" t="s">
        <v>98</v>
      </c>
      <c r="P141">
        <v>3000</v>
      </c>
      <c r="Q141" t="s">
        <v>44</v>
      </c>
      <c r="R141">
        <v>3531</v>
      </c>
      <c r="S141" t="s">
        <v>244</v>
      </c>
      <c r="T141">
        <v>0</v>
      </c>
      <c r="U141" t="s">
        <v>46</v>
      </c>
      <c r="V141" s="1">
        <v>369293</v>
      </c>
      <c r="W141" s="1">
        <v>129193</v>
      </c>
      <c r="X141" s="1">
        <v>351480</v>
      </c>
      <c r="Y141">
        <v>0</v>
      </c>
      <c r="Z141">
        <v>0</v>
      </c>
      <c r="AA141" s="3">
        <f t="shared" si="11"/>
        <v>0</v>
      </c>
      <c r="AB141">
        <v>0</v>
      </c>
      <c r="AC141" s="3">
        <f t="shared" si="12"/>
        <v>0</v>
      </c>
      <c r="AD141">
        <v>0</v>
      </c>
      <c r="AE141" s="3">
        <f t="shared" si="13"/>
        <v>0</v>
      </c>
      <c r="AF141" s="4">
        <f t="shared" si="14"/>
        <v>17813</v>
      </c>
      <c r="AG141">
        <v>0</v>
      </c>
      <c r="AH141" s="1">
        <v>240100</v>
      </c>
      <c r="AI141">
        <v>0</v>
      </c>
      <c r="AJ141">
        <v>0</v>
      </c>
      <c r="AK141" s="1">
        <v>240100</v>
      </c>
    </row>
    <row r="142" spans="1:37" hidden="1" x14ac:dyDescent="0.25">
      <c r="A142" t="str">
        <f t="shared" si="10"/>
        <v>1.1-00-2411_24649031_2451510</v>
      </c>
      <c r="B142" t="s">
        <v>148</v>
      </c>
      <c r="C142" t="s">
        <v>149</v>
      </c>
      <c r="D142" t="s">
        <v>92</v>
      </c>
      <c r="E142" t="s">
        <v>93</v>
      </c>
      <c r="F142" t="s">
        <v>51</v>
      </c>
      <c r="G142" t="s">
        <v>52</v>
      </c>
      <c r="H142" t="s">
        <v>94</v>
      </c>
      <c r="I142" t="s">
        <v>95</v>
      </c>
      <c r="J142">
        <v>6</v>
      </c>
      <c r="K142" t="s">
        <v>40</v>
      </c>
      <c r="L142">
        <v>49</v>
      </c>
      <c r="M142" t="s">
        <v>236</v>
      </c>
      <c r="N142" t="s">
        <v>97</v>
      </c>
      <c r="O142" t="s">
        <v>98</v>
      </c>
      <c r="P142">
        <v>5000</v>
      </c>
      <c r="Q142" t="s">
        <v>99</v>
      </c>
      <c r="R142">
        <v>5151</v>
      </c>
      <c r="S142" t="s">
        <v>245</v>
      </c>
      <c r="T142">
        <v>0</v>
      </c>
      <c r="U142" t="s">
        <v>46</v>
      </c>
      <c r="V142" s="1">
        <v>708700</v>
      </c>
      <c r="W142" s="1">
        <v>645000</v>
      </c>
      <c r="X142" s="1">
        <v>697930.23999999999</v>
      </c>
      <c r="Y142" s="1">
        <v>526830.24</v>
      </c>
      <c r="Z142" s="1">
        <v>239876.4</v>
      </c>
      <c r="AA142" s="3">
        <f t="shared" si="11"/>
        <v>286953.83999999997</v>
      </c>
      <c r="AB142" s="1">
        <v>239876.4</v>
      </c>
      <c r="AC142" s="3">
        <f t="shared" si="12"/>
        <v>0</v>
      </c>
      <c r="AD142" s="1">
        <v>239876.4</v>
      </c>
      <c r="AE142" s="3">
        <f t="shared" si="13"/>
        <v>0</v>
      </c>
      <c r="AF142" s="4">
        <f t="shared" si="14"/>
        <v>10769.760000000009</v>
      </c>
      <c r="AG142">
        <v>0</v>
      </c>
      <c r="AH142" s="1">
        <v>63700</v>
      </c>
      <c r="AI142">
        <v>0</v>
      </c>
      <c r="AJ142">
        <v>0</v>
      </c>
      <c r="AK142" s="1">
        <v>63700</v>
      </c>
    </row>
    <row r="143" spans="1:37" hidden="1" x14ac:dyDescent="0.25">
      <c r="A143" t="str">
        <f t="shared" si="10"/>
        <v>1.1-00-2411_24649031_24519131</v>
      </c>
      <c r="B143" t="s">
        <v>148</v>
      </c>
      <c r="C143" t="s">
        <v>149</v>
      </c>
      <c r="D143" t="s">
        <v>92</v>
      </c>
      <c r="E143" t="s">
        <v>93</v>
      </c>
      <c r="F143" t="s">
        <v>51</v>
      </c>
      <c r="G143" t="s">
        <v>52</v>
      </c>
      <c r="H143" t="s">
        <v>94</v>
      </c>
      <c r="I143" t="s">
        <v>95</v>
      </c>
      <c r="J143">
        <v>6</v>
      </c>
      <c r="K143" t="s">
        <v>40</v>
      </c>
      <c r="L143">
        <v>49</v>
      </c>
      <c r="M143" t="s">
        <v>236</v>
      </c>
      <c r="N143" t="s">
        <v>97</v>
      </c>
      <c r="O143" t="s">
        <v>98</v>
      </c>
      <c r="P143">
        <v>5000</v>
      </c>
      <c r="Q143" t="s">
        <v>99</v>
      </c>
      <c r="R143">
        <v>5191</v>
      </c>
      <c r="S143" t="s">
        <v>246</v>
      </c>
      <c r="T143">
        <v>31</v>
      </c>
      <c r="U143" t="s">
        <v>247</v>
      </c>
      <c r="V143" s="1">
        <v>1135081</v>
      </c>
      <c r="W143" s="1">
        <v>1135081</v>
      </c>
      <c r="X143" s="1">
        <v>130500</v>
      </c>
      <c r="Y143" s="1">
        <v>130500</v>
      </c>
      <c r="Z143" s="1">
        <v>130500</v>
      </c>
      <c r="AA143" s="3">
        <f t="shared" si="11"/>
        <v>0</v>
      </c>
      <c r="AB143">
        <v>0</v>
      </c>
      <c r="AC143" s="3">
        <f t="shared" si="12"/>
        <v>130500</v>
      </c>
      <c r="AD143">
        <v>0</v>
      </c>
      <c r="AE143" s="3">
        <f t="shared" si="13"/>
        <v>0</v>
      </c>
      <c r="AF143" s="4">
        <f t="shared" si="14"/>
        <v>1004581</v>
      </c>
      <c r="AG143">
        <v>0</v>
      </c>
      <c r="AH143">
        <v>0</v>
      </c>
      <c r="AI143">
        <v>0</v>
      </c>
      <c r="AJ143">
        <v>0</v>
      </c>
      <c r="AK143">
        <v>0</v>
      </c>
    </row>
    <row r="144" spans="1:37" hidden="1" x14ac:dyDescent="0.25">
      <c r="A144" t="str">
        <f t="shared" si="10"/>
        <v>1.1-00-2411_24649031_2452110</v>
      </c>
      <c r="B144" t="s">
        <v>148</v>
      </c>
      <c r="C144" t="s">
        <v>149</v>
      </c>
      <c r="D144" t="s">
        <v>92</v>
      </c>
      <c r="E144" t="s">
        <v>93</v>
      </c>
      <c r="F144" t="s">
        <v>51</v>
      </c>
      <c r="G144" t="s">
        <v>52</v>
      </c>
      <c r="H144" t="s">
        <v>94</v>
      </c>
      <c r="I144" t="s">
        <v>95</v>
      </c>
      <c r="J144">
        <v>6</v>
      </c>
      <c r="K144" t="s">
        <v>40</v>
      </c>
      <c r="L144">
        <v>49</v>
      </c>
      <c r="M144" t="s">
        <v>236</v>
      </c>
      <c r="N144" t="s">
        <v>97</v>
      </c>
      <c r="O144" t="s">
        <v>98</v>
      </c>
      <c r="P144">
        <v>5000</v>
      </c>
      <c r="Q144" t="s">
        <v>99</v>
      </c>
      <c r="R144">
        <v>5211</v>
      </c>
      <c r="S144" t="s">
        <v>248</v>
      </c>
      <c r="T144">
        <v>0</v>
      </c>
      <c r="U144" t="s">
        <v>46</v>
      </c>
      <c r="V144">
        <v>0</v>
      </c>
      <c r="W144">
        <v>0</v>
      </c>
      <c r="X144">
        <v>0</v>
      </c>
      <c r="Y144">
        <v>0</v>
      </c>
      <c r="Z144">
        <v>0</v>
      </c>
      <c r="AA144" s="3">
        <f t="shared" si="11"/>
        <v>0</v>
      </c>
      <c r="AB144">
        <v>0</v>
      </c>
      <c r="AC144" s="3">
        <f t="shared" si="12"/>
        <v>0</v>
      </c>
      <c r="AD144">
        <v>0</v>
      </c>
      <c r="AE144" s="3">
        <f t="shared" si="13"/>
        <v>0</v>
      </c>
      <c r="AF144" s="4">
        <f t="shared" si="14"/>
        <v>0</v>
      </c>
      <c r="AG144">
        <v>0</v>
      </c>
      <c r="AH144">
        <v>0</v>
      </c>
      <c r="AI144">
        <v>0</v>
      </c>
      <c r="AJ144">
        <v>0</v>
      </c>
      <c r="AK144">
        <v>0</v>
      </c>
    </row>
    <row r="145" spans="1:37" hidden="1" x14ac:dyDescent="0.25">
      <c r="A145" t="str">
        <f t="shared" si="10"/>
        <v>1.1-00-2411_24649031_2452310</v>
      </c>
      <c r="B145" t="s">
        <v>148</v>
      </c>
      <c r="C145" t="s">
        <v>149</v>
      </c>
      <c r="D145" t="s">
        <v>92</v>
      </c>
      <c r="E145" t="s">
        <v>93</v>
      </c>
      <c r="F145" t="s">
        <v>51</v>
      </c>
      <c r="G145" t="s">
        <v>52</v>
      </c>
      <c r="H145" t="s">
        <v>94</v>
      </c>
      <c r="I145" t="s">
        <v>95</v>
      </c>
      <c r="J145">
        <v>6</v>
      </c>
      <c r="K145" t="s">
        <v>40</v>
      </c>
      <c r="L145">
        <v>49</v>
      </c>
      <c r="M145" t="s">
        <v>236</v>
      </c>
      <c r="N145" t="s">
        <v>97</v>
      </c>
      <c r="O145" t="s">
        <v>98</v>
      </c>
      <c r="P145">
        <v>5000</v>
      </c>
      <c r="Q145" t="s">
        <v>99</v>
      </c>
      <c r="R145">
        <v>5231</v>
      </c>
      <c r="S145" t="s">
        <v>249</v>
      </c>
      <c r="T145">
        <v>0</v>
      </c>
      <c r="U145" t="s">
        <v>46</v>
      </c>
      <c r="V145" s="1">
        <v>135400</v>
      </c>
      <c r="W145" s="1">
        <v>147400</v>
      </c>
      <c r="X145">
        <v>0</v>
      </c>
      <c r="Y145">
        <v>0</v>
      </c>
      <c r="Z145">
        <v>0</v>
      </c>
      <c r="AA145" s="3">
        <f t="shared" si="11"/>
        <v>0</v>
      </c>
      <c r="AB145">
        <v>0</v>
      </c>
      <c r="AC145" s="3">
        <f t="shared" si="12"/>
        <v>0</v>
      </c>
      <c r="AD145">
        <v>0</v>
      </c>
      <c r="AE145" s="3">
        <f t="shared" si="13"/>
        <v>0</v>
      </c>
      <c r="AF145" s="4">
        <f t="shared" si="14"/>
        <v>135400</v>
      </c>
      <c r="AG145">
        <v>0</v>
      </c>
      <c r="AH145">
        <v>0</v>
      </c>
      <c r="AI145">
        <v>0</v>
      </c>
      <c r="AJ145" s="1">
        <v>12000</v>
      </c>
      <c r="AK145" s="1">
        <v>-12000</v>
      </c>
    </row>
    <row r="146" spans="1:37" hidden="1" x14ac:dyDescent="0.25">
      <c r="A146" t="str">
        <f t="shared" si="10"/>
        <v>1.1-00-2411_24649031_2456710</v>
      </c>
      <c r="B146" t="s">
        <v>148</v>
      </c>
      <c r="C146" t="s">
        <v>149</v>
      </c>
      <c r="D146" t="s">
        <v>92</v>
      </c>
      <c r="E146" t="s">
        <v>93</v>
      </c>
      <c r="F146" t="s">
        <v>51</v>
      </c>
      <c r="G146" t="s">
        <v>52</v>
      </c>
      <c r="H146" t="s">
        <v>94</v>
      </c>
      <c r="I146" t="s">
        <v>95</v>
      </c>
      <c r="J146">
        <v>6</v>
      </c>
      <c r="K146" t="s">
        <v>40</v>
      </c>
      <c r="L146">
        <v>49</v>
      </c>
      <c r="M146" t="s">
        <v>236</v>
      </c>
      <c r="N146" t="s">
        <v>97</v>
      </c>
      <c r="O146" t="s">
        <v>98</v>
      </c>
      <c r="P146">
        <v>5000</v>
      </c>
      <c r="Q146" t="s">
        <v>99</v>
      </c>
      <c r="R146">
        <v>5671</v>
      </c>
      <c r="S146" t="s">
        <v>185</v>
      </c>
      <c r="T146">
        <v>0</v>
      </c>
      <c r="U146" t="s">
        <v>46</v>
      </c>
      <c r="V146" s="1">
        <v>430300</v>
      </c>
      <c r="W146" s="1">
        <v>600000</v>
      </c>
      <c r="X146">
        <v>0</v>
      </c>
      <c r="Y146">
        <v>0</v>
      </c>
      <c r="Z146">
        <v>0</v>
      </c>
      <c r="AA146" s="3">
        <f t="shared" si="11"/>
        <v>0</v>
      </c>
      <c r="AB146">
        <v>0</v>
      </c>
      <c r="AC146" s="3">
        <f t="shared" si="12"/>
        <v>0</v>
      </c>
      <c r="AD146">
        <v>0</v>
      </c>
      <c r="AE146" s="3">
        <f t="shared" si="13"/>
        <v>0</v>
      </c>
      <c r="AF146" s="4">
        <f t="shared" si="14"/>
        <v>430300</v>
      </c>
      <c r="AG146">
        <v>0</v>
      </c>
      <c r="AH146">
        <v>0</v>
      </c>
      <c r="AI146">
        <v>0</v>
      </c>
      <c r="AJ146" s="1">
        <v>169700</v>
      </c>
      <c r="AK146" s="1">
        <v>-169700</v>
      </c>
    </row>
    <row r="147" spans="1:37" hidden="1" x14ac:dyDescent="0.25">
      <c r="A147" t="str">
        <f t="shared" si="10"/>
        <v>1.1-00-2411_24650031_2432310</v>
      </c>
      <c r="B147" t="s">
        <v>148</v>
      </c>
      <c r="C147" t="s">
        <v>149</v>
      </c>
      <c r="D147" t="s">
        <v>92</v>
      </c>
      <c r="E147" t="s">
        <v>93</v>
      </c>
      <c r="F147" t="s">
        <v>51</v>
      </c>
      <c r="G147" t="s">
        <v>52</v>
      </c>
      <c r="H147" t="s">
        <v>94</v>
      </c>
      <c r="I147" t="s">
        <v>95</v>
      </c>
      <c r="J147">
        <v>6</v>
      </c>
      <c r="K147" t="s">
        <v>40</v>
      </c>
      <c r="L147">
        <v>50</v>
      </c>
      <c r="M147" t="s">
        <v>96</v>
      </c>
      <c r="N147" t="s">
        <v>97</v>
      </c>
      <c r="O147" t="s">
        <v>98</v>
      </c>
      <c r="P147">
        <v>3000</v>
      </c>
      <c r="Q147" t="s">
        <v>44</v>
      </c>
      <c r="R147">
        <v>3231</v>
      </c>
      <c r="S147" t="s">
        <v>250</v>
      </c>
      <c r="T147">
        <v>0</v>
      </c>
      <c r="U147" t="s">
        <v>46</v>
      </c>
      <c r="V147" s="1">
        <v>5651997</v>
      </c>
      <c r="W147" s="1">
        <v>1000000</v>
      </c>
      <c r="X147" s="1">
        <v>4324721.4000000004</v>
      </c>
      <c r="Y147" s="1">
        <v>4135270.2</v>
      </c>
      <c r="Z147" s="1">
        <v>2079308.9</v>
      </c>
      <c r="AA147" s="3">
        <f t="shared" si="11"/>
        <v>2055961.3000000003</v>
      </c>
      <c r="AB147" s="1">
        <v>2079308.9</v>
      </c>
      <c r="AC147" s="3">
        <f t="shared" si="12"/>
        <v>0</v>
      </c>
      <c r="AD147" s="1">
        <v>2017492.5</v>
      </c>
      <c r="AE147" s="3">
        <f t="shared" si="13"/>
        <v>61816.399999999907</v>
      </c>
      <c r="AF147" s="4">
        <f t="shared" si="14"/>
        <v>1327275.5999999996</v>
      </c>
      <c r="AG147">
        <v>0</v>
      </c>
      <c r="AH147" s="1">
        <v>4651997</v>
      </c>
      <c r="AI147">
        <v>0</v>
      </c>
      <c r="AJ147">
        <v>0</v>
      </c>
      <c r="AK147" s="1">
        <v>4651997</v>
      </c>
    </row>
    <row r="148" spans="1:37" hidden="1" x14ac:dyDescent="0.25">
      <c r="A148" t="str">
        <f t="shared" si="10"/>
        <v>1.1-00-2411_24650031_2433310</v>
      </c>
      <c r="B148" t="s">
        <v>148</v>
      </c>
      <c r="C148" t="s">
        <v>149</v>
      </c>
      <c r="D148" t="s">
        <v>92</v>
      </c>
      <c r="E148" t="s">
        <v>93</v>
      </c>
      <c r="F148" t="s">
        <v>51</v>
      </c>
      <c r="G148" t="s">
        <v>52</v>
      </c>
      <c r="H148" t="s">
        <v>94</v>
      </c>
      <c r="I148" t="s">
        <v>95</v>
      </c>
      <c r="J148">
        <v>6</v>
      </c>
      <c r="K148" t="s">
        <v>40</v>
      </c>
      <c r="L148">
        <v>50</v>
      </c>
      <c r="M148" t="s">
        <v>96</v>
      </c>
      <c r="N148" t="s">
        <v>97</v>
      </c>
      <c r="O148" t="s">
        <v>98</v>
      </c>
      <c r="P148">
        <v>3000</v>
      </c>
      <c r="Q148" t="s">
        <v>44</v>
      </c>
      <c r="R148">
        <v>3331</v>
      </c>
      <c r="S148" t="s">
        <v>251</v>
      </c>
      <c r="T148">
        <v>0</v>
      </c>
      <c r="U148" t="s">
        <v>46</v>
      </c>
      <c r="V148" s="1">
        <v>5000000</v>
      </c>
      <c r="W148" s="1">
        <v>500000</v>
      </c>
      <c r="X148" s="1">
        <v>4821400.8</v>
      </c>
      <c r="Y148" s="1">
        <v>2385400.7999999998</v>
      </c>
      <c r="Z148" s="1">
        <v>2385400.7999999998</v>
      </c>
      <c r="AA148" s="3">
        <f t="shared" si="11"/>
        <v>0</v>
      </c>
      <c r="AB148">
        <v>0</v>
      </c>
      <c r="AC148" s="3">
        <f t="shared" si="12"/>
        <v>2385400.7999999998</v>
      </c>
      <c r="AD148">
        <v>0</v>
      </c>
      <c r="AE148" s="3">
        <f t="shared" si="13"/>
        <v>0</v>
      </c>
      <c r="AF148" s="4">
        <f t="shared" si="14"/>
        <v>178599.20000000019</v>
      </c>
      <c r="AG148">
        <v>0</v>
      </c>
      <c r="AH148" s="1">
        <v>4500000</v>
      </c>
      <c r="AI148">
        <v>0</v>
      </c>
      <c r="AJ148">
        <v>0</v>
      </c>
      <c r="AK148" s="1">
        <v>4500000</v>
      </c>
    </row>
    <row r="149" spans="1:37" hidden="1" x14ac:dyDescent="0.25">
      <c r="A149" t="str">
        <f t="shared" si="10"/>
        <v>1.1-00-2411_24650031_2433610</v>
      </c>
      <c r="B149" t="s">
        <v>148</v>
      </c>
      <c r="C149" t="s">
        <v>149</v>
      </c>
      <c r="D149" t="s">
        <v>92</v>
      </c>
      <c r="E149" t="s">
        <v>93</v>
      </c>
      <c r="F149" t="s">
        <v>51</v>
      </c>
      <c r="G149" t="s">
        <v>52</v>
      </c>
      <c r="H149" t="s">
        <v>94</v>
      </c>
      <c r="I149" t="s">
        <v>95</v>
      </c>
      <c r="J149">
        <v>6</v>
      </c>
      <c r="K149" t="s">
        <v>40</v>
      </c>
      <c r="L149">
        <v>50</v>
      </c>
      <c r="M149" t="s">
        <v>96</v>
      </c>
      <c r="N149" t="s">
        <v>97</v>
      </c>
      <c r="O149" t="s">
        <v>98</v>
      </c>
      <c r="P149">
        <v>3000</v>
      </c>
      <c r="Q149" t="s">
        <v>44</v>
      </c>
      <c r="R149">
        <v>3361</v>
      </c>
      <c r="S149" t="s">
        <v>123</v>
      </c>
      <c r="T149">
        <v>0</v>
      </c>
      <c r="U149" t="s">
        <v>46</v>
      </c>
      <c r="V149">
        <v>0</v>
      </c>
      <c r="W149">
        <v>0</v>
      </c>
      <c r="X149" s="1">
        <v>13166000</v>
      </c>
      <c r="Y149">
        <v>0</v>
      </c>
      <c r="Z149">
        <v>0</v>
      </c>
      <c r="AA149" s="3">
        <f t="shared" si="11"/>
        <v>0</v>
      </c>
      <c r="AB149">
        <v>0</v>
      </c>
      <c r="AC149" s="3">
        <f t="shared" si="12"/>
        <v>0</v>
      </c>
      <c r="AD149">
        <v>0</v>
      </c>
      <c r="AE149" s="3">
        <f t="shared" si="13"/>
        <v>0</v>
      </c>
      <c r="AF149" s="4">
        <f t="shared" si="14"/>
        <v>-13166000</v>
      </c>
      <c r="AG149">
        <v>0</v>
      </c>
      <c r="AH149">
        <v>0</v>
      </c>
      <c r="AI149">
        <v>0</v>
      </c>
      <c r="AJ149">
        <v>0</v>
      </c>
      <c r="AK149">
        <v>0</v>
      </c>
    </row>
    <row r="150" spans="1:37" hidden="1" x14ac:dyDescent="0.25">
      <c r="A150" t="str">
        <f t="shared" si="10"/>
        <v>1.1-00-2411_24650031_2433910</v>
      </c>
      <c r="B150" t="s">
        <v>148</v>
      </c>
      <c r="C150" t="s">
        <v>149</v>
      </c>
      <c r="D150" t="s">
        <v>92</v>
      </c>
      <c r="E150" t="s">
        <v>93</v>
      </c>
      <c r="F150" t="s">
        <v>51</v>
      </c>
      <c r="G150" t="s">
        <v>52</v>
      </c>
      <c r="H150" t="s">
        <v>94</v>
      </c>
      <c r="I150" t="s">
        <v>95</v>
      </c>
      <c r="J150">
        <v>6</v>
      </c>
      <c r="K150" t="s">
        <v>40</v>
      </c>
      <c r="L150">
        <v>50</v>
      </c>
      <c r="M150" t="s">
        <v>96</v>
      </c>
      <c r="N150" t="s">
        <v>97</v>
      </c>
      <c r="O150" t="s">
        <v>98</v>
      </c>
      <c r="P150">
        <v>3000</v>
      </c>
      <c r="Q150" t="s">
        <v>44</v>
      </c>
      <c r="R150">
        <v>3391</v>
      </c>
      <c r="S150" t="s">
        <v>194</v>
      </c>
      <c r="T150">
        <v>0</v>
      </c>
      <c r="U150" t="s">
        <v>46</v>
      </c>
      <c r="V150" s="1">
        <v>600000</v>
      </c>
      <c r="W150" s="1">
        <v>600000</v>
      </c>
      <c r="X150">
        <v>0</v>
      </c>
      <c r="Y150">
        <v>0</v>
      </c>
      <c r="Z150">
        <v>0</v>
      </c>
      <c r="AA150" s="3">
        <f t="shared" si="11"/>
        <v>0</v>
      </c>
      <c r="AB150">
        <v>0</v>
      </c>
      <c r="AC150" s="3">
        <f t="shared" si="12"/>
        <v>0</v>
      </c>
      <c r="AD150">
        <v>0</v>
      </c>
      <c r="AE150" s="3">
        <f t="shared" si="13"/>
        <v>0</v>
      </c>
      <c r="AF150" s="4">
        <f t="shared" si="14"/>
        <v>600000</v>
      </c>
      <c r="AG150">
        <v>0</v>
      </c>
      <c r="AH150">
        <v>0</v>
      </c>
      <c r="AI150">
        <v>0</v>
      </c>
      <c r="AJ150">
        <v>0</v>
      </c>
      <c r="AK150">
        <v>0</v>
      </c>
    </row>
    <row r="151" spans="1:37" hidden="1" x14ac:dyDescent="0.25">
      <c r="A151" t="str">
        <f t="shared" si="10"/>
        <v>1.1-00-2411_24650031_2456510</v>
      </c>
      <c r="B151" t="s">
        <v>148</v>
      </c>
      <c r="C151" t="s">
        <v>149</v>
      </c>
      <c r="D151" t="s">
        <v>92</v>
      </c>
      <c r="E151" t="s">
        <v>93</v>
      </c>
      <c r="F151" t="s">
        <v>51</v>
      </c>
      <c r="G151" t="s">
        <v>52</v>
      </c>
      <c r="H151" t="s">
        <v>94</v>
      </c>
      <c r="I151" t="s">
        <v>95</v>
      </c>
      <c r="J151">
        <v>6</v>
      </c>
      <c r="K151" t="s">
        <v>40</v>
      </c>
      <c r="L151">
        <v>50</v>
      </c>
      <c r="M151" t="s">
        <v>96</v>
      </c>
      <c r="N151" t="s">
        <v>97</v>
      </c>
      <c r="O151" t="s">
        <v>98</v>
      </c>
      <c r="P151">
        <v>5000</v>
      </c>
      <c r="Q151" t="s">
        <v>99</v>
      </c>
      <c r="R151">
        <v>5651</v>
      </c>
      <c r="S151" t="s">
        <v>204</v>
      </c>
      <c r="T151">
        <v>0</v>
      </c>
      <c r="U151" t="s">
        <v>46</v>
      </c>
      <c r="V151" s="1">
        <v>1114400</v>
      </c>
      <c r="W151" s="1">
        <v>1500000</v>
      </c>
      <c r="X151" s="1">
        <v>3350680.95</v>
      </c>
      <c r="Y151" s="1">
        <v>3350680.95</v>
      </c>
      <c r="Z151" s="1">
        <v>144891.03</v>
      </c>
      <c r="AA151" s="3">
        <f t="shared" si="11"/>
        <v>3205789.9200000004</v>
      </c>
      <c r="AB151">
        <v>0</v>
      </c>
      <c r="AC151" s="3">
        <f t="shared" si="12"/>
        <v>144891.03</v>
      </c>
      <c r="AD151">
        <v>0</v>
      </c>
      <c r="AE151" s="3">
        <f t="shared" si="13"/>
        <v>0</v>
      </c>
      <c r="AF151" s="4">
        <f t="shared" si="14"/>
        <v>-2236280.9500000002</v>
      </c>
      <c r="AG151">
        <v>0</v>
      </c>
      <c r="AH151" s="1">
        <v>130000</v>
      </c>
      <c r="AI151">
        <v>0</v>
      </c>
      <c r="AJ151" s="1">
        <v>515600</v>
      </c>
      <c r="AK151" s="1">
        <v>-385600</v>
      </c>
    </row>
    <row r="152" spans="1:37" hidden="1" x14ac:dyDescent="0.25">
      <c r="A152" t="str">
        <f t="shared" si="10"/>
        <v>1.1-00-2411_24650031_2456910</v>
      </c>
      <c r="B152" t="s">
        <v>148</v>
      </c>
      <c r="C152" t="s">
        <v>149</v>
      </c>
      <c r="D152" t="s">
        <v>92</v>
      </c>
      <c r="E152" t="s">
        <v>93</v>
      </c>
      <c r="F152" t="s">
        <v>51</v>
      </c>
      <c r="G152" t="s">
        <v>52</v>
      </c>
      <c r="H152" t="s">
        <v>94</v>
      </c>
      <c r="I152" t="s">
        <v>95</v>
      </c>
      <c r="J152">
        <v>6</v>
      </c>
      <c r="K152" t="s">
        <v>40</v>
      </c>
      <c r="L152">
        <v>50</v>
      </c>
      <c r="M152" t="s">
        <v>96</v>
      </c>
      <c r="N152" t="s">
        <v>97</v>
      </c>
      <c r="O152" t="s">
        <v>98</v>
      </c>
      <c r="P152">
        <v>5000</v>
      </c>
      <c r="Q152" t="s">
        <v>99</v>
      </c>
      <c r="R152">
        <v>5691</v>
      </c>
      <c r="S152" t="s">
        <v>100</v>
      </c>
      <c r="T152">
        <v>0</v>
      </c>
      <c r="U152" t="s">
        <v>46</v>
      </c>
      <c r="V152">
        <v>0</v>
      </c>
      <c r="W152">
        <v>0</v>
      </c>
      <c r="X152" s="1">
        <v>4378873.03</v>
      </c>
      <c r="Y152">
        <v>0</v>
      </c>
      <c r="Z152">
        <v>0</v>
      </c>
      <c r="AA152" s="3">
        <f t="shared" si="11"/>
        <v>0</v>
      </c>
      <c r="AB152">
        <v>0</v>
      </c>
      <c r="AC152" s="3">
        <f t="shared" si="12"/>
        <v>0</v>
      </c>
      <c r="AD152">
        <v>0</v>
      </c>
      <c r="AE152" s="3">
        <f t="shared" si="13"/>
        <v>0</v>
      </c>
      <c r="AF152" s="4">
        <f t="shared" si="14"/>
        <v>-4378873.03</v>
      </c>
      <c r="AG152">
        <v>0</v>
      </c>
      <c r="AH152">
        <v>0</v>
      </c>
      <c r="AI152">
        <v>0</v>
      </c>
      <c r="AJ152">
        <v>0</v>
      </c>
      <c r="AK152">
        <v>0</v>
      </c>
    </row>
    <row r="153" spans="1:37" hidden="1" x14ac:dyDescent="0.25">
      <c r="A153" t="str">
        <f t="shared" si="10"/>
        <v>1.1-00-2411_24650031_2459110</v>
      </c>
      <c r="B153" t="s">
        <v>148</v>
      </c>
      <c r="C153" t="s">
        <v>149</v>
      </c>
      <c r="D153" t="s">
        <v>92</v>
      </c>
      <c r="E153" t="s">
        <v>93</v>
      </c>
      <c r="F153" t="s">
        <v>51</v>
      </c>
      <c r="G153" t="s">
        <v>52</v>
      </c>
      <c r="H153" t="s">
        <v>94</v>
      </c>
      <c r="I153" t="s">
        <v>95</v>
      </c>
      <c r="J153">
        <v>6</v>
      </c>
      <c r="K153" t="s">
        <v>40</v>
      </c>
      <c r="L153">
        <v>50</v>
      </c>
      <c r="M153" t="s">
        <v>96</v>
      </c>
      <c r="N153" t="s">
        <v>97</v>
      </c>
      <c r="O153" t="s">
        <v>98</v>
      </c>
      <c r="P153">
        <v>5000</v>
      </c>
      <c r="Q153" t="s">
        <v>99</v>
      </c>
      <c r="R153">
        <v>5911</v>
      </c>
      <c r="S153" t="s">
        <v>252</v>
      </c>
      <c r="T153">
        <v>0</v>
      </c>
      <c r="U153" t="s">
        <v>46</v>
      </c>
      <c r="V153" s="1">
        <v>6021000</v>
      </c>
      <c r="W153" s="1">
        <v>4000000</v>
      </c>
      <c r="X153" s="1">
        <v>8515264.6999999993</v>
      </c>
      <c r="Y153" s="1">
        <v>8515264.6999999993</v>
      </c>
      <c r="Z153" s="1">
        <v>2006926.52</v>
      </c>
      <c r="AA153" s="3">
        <f t="shared" si="11"/>
        <v>6508338.1799999997</v>
      </c>
      <c r="AB153" s="1">
        <v>2006926.52</v>
      </c>
      <c r="AC153" s="3">
        <f t="shared" si="12"/>
        <v>0</v>
      </c>
      <c r="AD153" s="1">
        <v>1896958.52</v>
      </c>
      <c r="AE153" s="3">
        <f t="shared" si="13"/>
        <v>109968</v>
      </c>
      <c r="AF153" s="4">
        <f t="shared" si="14"/>
        <v>-2494264.6999999993</v>
      </c>
      <c r="AG153">
        <v>0</v>
      </c>
      <c r="AH153" s="1">
        <v>2021000</v>
      </c>
      <c r="AI153">
        <v>0</v>
      </c>
      <c r="AJ153">
        <v>0</v>
      </c>
      <c r="AK153" s="1">
        <v>2021000</v>
      </c>
    </row>
    <row r="154" spans="1:37" hidden="1" x14ac:dyDescent="0.25">
      <c r="A154" t="str">
        <f t="shared" si="10"/>
        <v>1.1-00-2411_24650031_2459710</v>
      </c>
      <c r="B154" t="s">
        <v>148</v>
      </c>
      <c r="C154" t="s">
        <v>149</v>
      </c>
      <c r="D154" t="s">
        <v>92</v>
      </c>
      <c r="E154" t="s">
        <v>93</v>
      </c>
      <c r="F154" t="s">
        <v>51</v>
      </c>
      <c r="G154" t="s">
        <v>52</v>
      </c>
      <c r="H154" t="s">
        <v>94</v>
      </c>
      <c r="I154" t="s">
        <v>95</v>
      </c>
      <c r="J154">
        <v>6</v>
      </c>
      <c r="K154" t="s">
        <v>40</v>
      </c>
      <c r="L154">
        <v>50</v>
      </c>
      <c r="M154" t="s">
        <v>96</v>
      </c>
      <c r="N154" t="s">
        <v>97</v>
      </c>
      <c r="O154" t="s">
        <v>98</v>
      </c>
      <c r="P154">
        <v>5000</v>
      </c>
      <c r="Q154" t="s">
        <v>99</v>
      </c>
      <c r="R154">
        <v>5971</v>
      </c>
      <c r="S154" t="s">
        <v>253</v>
      </c>
      <c r="T154">
        <v>0</v>
      </c>
      <c r="U154" t="s">
        <v>46</v>
      </c>
      <c r="V154" s="1">
        <v>4294761</v>
      </c>
      <c r="W154" s="1">
        <v>3000000</v>
      </c>
      <c r="X154" s="1">
        <v>9089965.2899999991</v>
      </c>
      <c r="Y154" s="1">
        <v>3289965.29</v>
      </c>
      <c r="Z154" s="1">
        <v>2541496.2000000002</v>
      </c>
      <c r="AA154" s="3">
        <f t="shared" si="11"/>
        <v>748469.08999999985</v>
      </c>
      <c r="AB154" s="1">
        <v>2497474.2000000002</v>
      </c>
      <c r="AC154" s="3">
        <f t="shared" si="12"/>
        <v>44022</v>
      </c>
      <c r="AD154" s="1">
        <v>2497474.2000000002</v>
      </c>
      <c r="AE154" s="3">
        <f t="shared" si="13"/>
        <v>0</v>
      </c>
      <c r="AF154" s="4">
        <f t="shared" si="14"/>
        <v>-4795204.2899999991</v>
      </c>
      <c r="AG154">
        <v>0</v>
      </c>
      <c r="AH154" s="1">
        <v>1294761</v>
      </c>
      <c r="AI154">
        <v>0</v>
      </c>
      <c r="AJ154">
        <v>0</v>
      </c>
      <c r="AK154" s="1">
        <v>1294761</v>
      </c>
    </row>
    <row r="155" spans="1:37" hidden="1" x14ac:dyDescent="0.25">
      <c r="A155" t="str">
        <f t="shared" si="10"/>
        <v>1.1-00-2407_24339024_2421610</v>
      </c>
      <c r="B155" t="s">
        <v>148</v>
      </c>
      <c r="C155" t="s">
        <v>149</v>
      </c>
      <c r="D155" t="s">
        <v>254</v>
      </c>
      <c r="E155" t="s">
        <v>255</v>
      </c>
      <c r="F155" t="s">
        <v>51</v>
      </c>
      <c r="G155" t="s">
        <v>52</v>
      </c>
      <c r="H155" t="s">
        <v>103</v>
      </c>
      <c r="I155" t="s">
        <v>104</v>
      </c>
      <c r="J155">
        <v>3</v>
      </c>
      <c r="K155" t="s">
        <v>87</v>
      </c>
      <c r="L155">
        <v>39</v>
      </c>
      <c r="M155" t="s">
        <v>256</v>
      </c>
      <c r="N155" t="s">
        <v>257</v>
      </c>
      <c r="O155" t="s">
        <v>258</v>
      </c>
      <c r="P155">
        <v>2000</v>
      </c>
      <c r="Q155" t="s">
        <v>121</v>
      </c>
      <c r="R155">
        <v>2161</v>
      </c>
      <c r="S155" t="s">
        <v>202</v>
      </c>
      <c r="T155">
        <v>0</v>
      </c>
      <c r="U155" t="s">
        <v>46</v>
      </c>
      <c r="V155" s="1">
        <v>650000</v>
      </c>
      <c r="W155" s="1">
        <v>650000</v>
      </c>
      <c r="X155" s="1">
        <v>470934.83</v>
      </c>
      <c r="Y155" s="1">
        <v>151140.23000000001</v>
      </c>
      <c r="Z155" s="1">
        <v>18549.91</v>
      </c>
      <c r="AA155" s="3">
        <f t="shared" si="11"/>
        <v>132590.32</v>
      </c>
      <c r="AB155" s="1">
        <v>18549.91</v>
      </c>
      <c r="AC155" s="3">
        <f t="shared" si="12"/>
        <v>0</v>
      </c>
      <c r="AD155" s="1">
        <v>18549.91</v>
      </c>
      <c r="AE155" s="3">
        <f t="shared" si="13"/>
        <v>0</v>
      </c>
      <c r="AF155" s="4">
        <f t="shared" si="14"/>
        <v>179065.16999999998</v>
      </c>
      <c r="AG155">
        <v>0</v>
      </c>
      <c r="AH155">
        <v>0</v>
      </c>
      <c r="AI155">
        <v>0</v>
      </c>
      <c r="AJ155">
        <v>0</v>
      </c>
      <c r="AK155">
        <v>0</v>
      </c>
    </row>
    <row r="156" spans="1:37" hidden="1" x14ac:dyDescent="0.25">
      <c r="A156" t="str">
        <f t="shared" si="10"/>
        <v>1.1-00-2407_24339024_2424210</v>
      </c>
      <c r="B156" t="s">
        <v>148</v>
      </c>
      <c r="C156" t="s">
        <v>149</v>
      </c>
      <c r="D156" t="s">
        <v>254</v>
      </c>
      <c r="E156" t="s">
        <v>255</v>
      </c>
      <c r="F156" t="s">
        <v>51</v>
      </c>
      <c r="G156" t="s">
        <v>52</v>
      </c>
      <c r="H156" t="s">
        <v>103</v>
      </c>
      <c r="I156" t="s">
        <v>104</v>
      </c>
      <c r="J156">
        <v>3</v>
      </c>
      <c r="K156" t="s">
        <v>87</v>
      </c>
      <c r="L156">
        <v>39</v>
      </c>
      <c r="M156" t="s">
        <v>256</v>
      </c>
      <c r="N156" t="s">
        <v>257</v>
      </c>
      <c r="O156" t="s">
        <v>258</v>
      </c>
      <c r="P156">
        <v>2000</v>
      </c>
      <c r="Q156" t="s">
        <v>121</v>
      </c>
      <c r="R156">
        <v>2421</v>
      </c>
      <c r="S156" t="s">
        <v>211</v>
      </c>
      <c r="T156">
        <v>0</v>
      </c>
      <c r="U156" t="s">
        <v>46</v>
      </c>
      <c r="V156" s="1">
        <v>10000</v>
      </c>
      <c r="W156" s="1">
        <v>10000</v>
      </c>
      <c r="X156">
        <v>0</v>
      </c>
      <c r="Y156">
        <v>0</v>
      </c>
      <c r="Z156">
        <v>0</v>
      </c>
      <c r="AA156" s="3">
        <f t="shared" si="11"/>
        <v>0</v>
      </c>
      <c r="AB156">
        <v>0</v>
      </c>
      <c r="AC156" s="3">
        <f t="shared" si="12"/>
        <v>0</v>
      </c>
      <c r="AD156">
        <v>0</v>
      </c>
      <c r="AE156" s="3">
        <f t="shared" si="13"/>
        <v>0</v>
      </c>
      <c r="AF156" s="4">
        <f t="shared" si="14"/>
        <v>10000</v>
      </c>
      <c r="AG156">
        <v>0</v>
      </c>
      <c r="AH156">
        <v>0</v>
      </c>
      <c r="AI156">
        <v>0</v>
      </c>
      <c r="AJ156">
        <v>0</v>
      </c>
      <c r="AK156">
        <v>0</v>
      </c>
    </row>
    <row r="157" spans="1:37" hidden="1" x14ac:dyDescent="0.25">
      <c r="A157" t="str">
        <f t="shared" si="10"/>
        <v>1.1-00-2407_24339024_2424610</v>
      </c>
      <c r="B157" t="s">
        <v>148</v>
      </c>
      <c r="C157" t="s">
        <v>149</v>
      </c>
      <c r="D157" t="s">
        <v>254</v>
      </c>
      <c r="E157" t="s">
        <v>255</v>
      </c>
      <c r="F157" t="s">
        <v>51</v>
      </c>
      <c r="G157" t="s">
        <v>52</v>
      </c>
      <c r="H157" t="s">
        <v>103</v>
      </c>
      <c r="I157" t="s">
        <v>104</v>
      </c>
      <c r="J157">
        <v>3</v>
      </c>
      <c r="K157" t="s">
        <v>87</v>
      </c>
      <c r="L157">
        <v>39</v>
      </c>
      <c r="M157" t="s">
        <v>256</v>
      </c>
      <c r="N157" t="s">
        <v>257</v>
      </c>
      <c r="O157" t="s">
        <v>258</v>
      </c>
      <c r="P157">
        <v>2000</v>
      </c>
      <c r="Q157" t="s">
        <v>121</v>
      </c>
      <c r="R157">
        <v>2461</v>
      </c>
      <c r="S157" t="s">
        <v>212</v>
      </c>
      <c r="T157">
        <v>0</v>
      </c>
      <c r="U157" t="s">
        <v>46</v>
      </c>
      <c r="V157" s="1">
        <v>100000</v>
      </c>
      <c r="W157">
        <v>0</v>
      </c>
      <c r="X157" s="1">
        <v>7869.26</v>
      </c>
      <c r="Y157" s="1">
        <v>7869.26</v>
      </c>
      <c r="Z157" s="1">
        <v>7869.26</v>
      </c>
      <c r="AA157" s="3">
        <f t="shared" si="11"/>
        <v>0</v>
      </c>
      <c r="AB157" s="1">
        <v>2006.8</v>
      </c>
      <c r="AC157" s="3">
        <f t="shared" si="12"/>
        <v>5862.46</v>
      </c>
      <c r="AD157" s="1">
        <v>2006.8</v>
      </c>
      <c r="AE157" s="3">
        <f t="shared" si="13"/>
        <v>0</v>
      </c>
      <c r="AF157" s="4">
        <f t="shared" si="14"/>
        <v>92130.74</v>
      </c>
      <c r="AG157">
        <v>0</v>
      </c>
      <c r="AH157" s="1">
        <v>100000</v>
      </c>
      <c r="AI157">
        <v>0</v>
      </c>
      <c r="AJ157">
        <v>0</v>
      </c>
      <c r="AK157" s="1">
        <v>100000</v>
      </c>
    </row>
    <row r="158" spans="1:37" hidden="1" x14ac:dyDescent="0.25">
      <c r="A158" t="str">
        <f t="shared" si="10"/>
        <v>1.1-00-2407_24339024_2424810</v>
      </c>
      <c r="B158" t="s">
        <v>148</v>
      </c>
      <c r="C158" t="s">
        <v>149</v>
      </c>
      <c r="D158" t="s">
        <v>254</v>
      </c>
      <c r="E158" t="s">
        <v>255</v>
      </c>
      <c r="F158" t="s">
        <v>51</v>
      </c>
      <c r="G158" t="s">
        <v>52</v>
      </c>
      <c r="H158" t="s">
        <v>103</v>
      </c>
      <c r="I158" t="s">
        <v>104</v>
      </c>
      <c r="J158">
        <v>3</v>
      </c>
      <c r="K158" t="s">
        <v>87</v>
      </c>
      <c r="L158">
        <v>39</v>
      </c>
      <c r="M158" t="s">
        <v>256</v>
      </c>
      <c r="N158" t="s">
        <v>257</v>
      </c>
      <c r="O158" t="s">
        <v>258</v>
      </c>
      <c r="P158">
        <v>2000</v>
      </c>
      <c r="Q158" t="s">
        <v>121</v>
      </c>
      <c r="R158">
        <v>2481</v>
      </c>
      <c r="S158" t="s">
        <v>259</v>
      </c>
      <c r="T158">
        <v>0</v>
      </c>
      <c r="U158" t="s">
        <v>46</v>
      </c>
      <c r="V158" s="1">
        <v>10000</v>
      </c>
      <c r="W158" s="1">
        <v>10000</v>
      </c>
      <c r="X158" s="1">
        <v>3989.06</v>
      </c>
      <c r="Y158" s="1">
        <v>3989.06</v>
      </c>
      <c r="Z158" s="1">
        <v>3989.06</v>
      </c>
      <c r="AA158" s="3">
        <f t="shared" si="11"/>
        <v>0</v>
      </c>
      <c r="AB158" s="1">
        <v>3989.06</v>
      </c>
      <c r="AC158" s="3">
        <f t="shared" si="12"/>
        <v>0</v>
      </c>
      <c r="AD158" s="1">
        <v>3989.06</v>
      </c>
      <c r="AE158" s="3">
        <f t="shared" si="13"/>
        <v>0</v>
      </c>
      <c r="AF158" s="4">
        <f t="shared" si="14"/>
        <v>6010.9400000000005</v>
      </c>
      <c r="AG158">
        <v>0</v>
      </c>
      <c r="AH158">
        <v>0</v>
      </c>
      <c r="AI158">
        <v>0</v>
      </c>
      <c r="AJ158">
        <v>0</v>
      </c>
      <c r="AK158">
        <v>0</v>
      </c>
    </row>
    <row r="159" spans="1:37" hidden="1" x14ac:dyDescent="0.25">
      <c r="A159" t="str">
        <f t="shared" si="10"/>
        <v>1.1-00-2407_24339024_2424910</v>
      </c>
      <c r="B159" t="s">
        <v>148</v>
      </c>
      <c r="C159" t="s">
        <v>149</v>
      </c>
      <c r="D159" t="s">
        <v>254</v>
      </c>
      <c r="E159" t="s">
        <v>255</v>
      </c>
      <c r="F159" t="s">
        <v>51</v>
      </c>
      <c r="G159" t="s">
        <v>52</v>
      </c>
      <c r="H159" t="s">
        <v>103</v>
      </c>
      <c r="I159" t="s">
        <v>104</v>
      </c>
      <c r="J159">
        <v>3</v>
      </c>
      <c r="K159" t="s">
        <v>87</v>
      </c>
      <c r="L159">
        <v>39</v>
      </c>
      <c r="M159" t="s">
        <v>256</v>
      </c>
      <c r="N159" t="s">
        <v>257</v>
      </c>
      <c r="O159" t="s">
        <v>258</v>
      </c>
      <c r="P159">
        <v>2000</v>
      </c>
      <c r="Q159" t="s">
        <v>121</v>
      </c>
      <c r="R159">
        <v>2491</v>
      </c>
      <c r="S159" t="s">
        <v>203</v>
      </c>
      <c r="T159">
        <v>0</v>
      </c>
      <c r="U159" t="s">
        <v>46</v>
      </c>
      <c r="V159" s="1">
        <v>100000</v>
      </c>
      <c r="W159" s="1">
        <v>100000</v>
      </c>
      <c r="X159" s="1">
        <v>4850.37</v>
      </c>
      <c r="Y159" s="1">
        <v>4850.37</v>
      </c>
      <c r="Z159" s="1">
        <v>4850.37</v>
      </c>
      <c r="AA159" s="3">
        <f t="shared" si="11"/>
        <v>0</v>
      </c>
      <c r="AB159" s="1">
        <v>4850.37</v>
      </c>
      <c r="AC159" s="3">
        <f t="shared" si="12"/>
        <v>0</v>
      </c>
      <c r="AD159" s="1">
        <v>4850.37</v>
      </c>
      <c r="AE159" s="3">
        <f t="shared" si="13"/>
        <v>0</v>
      </c>
      <c r="AF159" s="4">
        <f t="shared" si="14"/>
        <v>95149.63</v>
      </c>
      <c r="AG159">
        <v>0</v>
      </c>
      <c r="AH159">
        <v>0</v>
      </c>
      <c r="AI159">
        <v>0</v>
      </c>
      <c r="AJ159">
        <v>0</v>
      </c>
      <c r="AK159">
        <v>0</v>
      </c>
    </row>
    <row r="160" spans="1:37" hidden="1" x14ac:dyDescent="0.25">
      <c r="A160" t="str">
        <f t="shared" si="10"/>
        <v>1.1-00-2407_24339024_2425210</v>
      </c>
      <c r="B160" t="s">
        <v>148</v>
      </c>
      <c r="C160" t="s">
        <v>149</v>
      </c>
      <c r="D160" t="s">
        <v>254</v>
      </c>
      <c r="E160" t="s">
        <v>255</v>
      </c>
      <c r="F160" t="s">
        <v>51</v>
      </c>
      <c r="G160" t="s">
        <v>52</v>
      </c>
      <c r="H160" t="s">
        <v>103</v>
      </c>
      <c r="I160" t="s">
        <v>104</v>
      </c>
      <c r="J160">
        <v>3</v>
      </c>
      <c r="K160" t="s">
        <v>87</v>
      </c>
      <c r="L160">
        <v>39</v>
      </c>
      <c r="M160" t="s">
        <v>256</v>
      </c>
      <c r="N160" t="s">
        <v>257</v>
      </c>
      <c r="O160" t="s">
        <v>258</v>
      </c>
      <c r="P160">
        <v>2000</v>
      </c>
      <c r="Q160" t="s">
        <v>121</v>
      </c>
      <c r="R160">
        <v>2521</v>
      </c>
      <c r="S160" t="s">
        <v>187</v>
      </c>
      <c r="T160">
        <v>0</v>
      </c>
      <c r="U160" t="s">
        <v>46</v>
      </c>
      <c r="V160" s="1">
        <v>450000</v>
      </c>
      <c r="W160" s="1">
        <v>450000</v>
      </c>
      <c r="X160" s="1">
        <v>313311.39</v>
      </c>
      <c r="Y160" s="1">
        <v>313311.39</v>
      </c>
      <c r="Z160" s="1">
        <v>313311.39</v>
      </c>
      <c r="AA160" s="3">
        <f t="shared" si="11"/>
        <v>0</v>
      </c>
      <c r="AB160" s="1">
        <v>313311.39</v>
      </c>
      <c r="AC160" s="3">
        <f t="shared" si="12"/>
        <v>0</v>
      </c>
      <c r="AD160" s="1">
        <v>313311.39</v>
      </c>
      <c r="AE160" s="3">
        <f t="shared" si="13"/>
        <v>0</v>
      </c>
      <c r="AF160" s="4">
        <f t="shared" si="14"/>
        <v>136688.60999999999</v>
      </c>
      <c r="AG160">
        <v>0</v>
      </c>
      <c r="AH160">
        <v>0</v>
      </c>
      <c r="AI160">
        <v>0</v>
      </c>
      <c r="AJ160">
        <v>0</v>
      </c>
      <c r="AK160">
        <v>0</v>
      </c>
    </row>
    <row r="161" spans="1:37" hidden="1" x14ac:dyDescent="0.25">
      <c r="A161" t="str">
        <f t="shared" si="10"/>
        <v>1.1-00-2407_24339024_2425310</v>
      </c>
      <c r="B161" t="s">
        <v>148</v>
      </c>
      <c r="C161" t="s">
        <v>149</v>
      </c>
      <c r="D161" t="s">
        <v>254</v>
      </c>
      <c r="E161" t="s">
        <v>255</v>
      </c>
      <c r="F161" t="s">
        <v>51</v>
      </c>
      <c r="G161" t="s">
        <v>52</v>
      </c>
      <c r="H161" t="s">
        <v>103</v>
      </c>
      <c r="I161" t="s">
        <v>104</v>
      </c>
      <c r="J161">
        <v>3</v>
      </c>
      <c r="K161" t="s">
        <v>87</v>
      </c>
      <c r="L161">
        <v>39</v>
      </c>
      <c r="M161" t="s">
        <v>256</v>
      </c>
      <c r="N161" t="s">
        <v>257</v>
      </c>
      <c r="O161" t="s">
        <v>258</v>
      </c>
      <c r="P161">
        <v>2000</v>
      </c>
      <c r="Q161" t="s">
        <v>121</v>
      </c>
      <c r="R161">
        <v>2531</v>
      </c>
      <c r="S161" t="s">
        <v>233</v>
      </c>
      <c r="T161">
        <v>0</v>
      </c>
      <c r="U161" t="s">
        <v>46</v>
      </c>
      <c r="V161" s="1">
        <v>5500000</v>
      </c>
      <c r="W161" s="1">
        <v>5500000</v>
      </c>
      <c r="X161" s="1">
        <v>3363491.71</v>
      </c>
      <c r="Y161" s="1">
        <v>3357191.71</v>
      </c>
      <c r="Z161" s="1">
        <v>2315197.2599999998</v>
      </c>
      <c r="AA161" s="3">
        <f t="shared" si="11"/>
        <v>1041994.4500000002</v>
      </c>
      <c r="AB161" s="1">
        <v>2193221.16</v>
      </c>
      <c r="AC161" s="3">
        <f t="shared" si="12"/>
        <v>121976.09999999963</v>
      </c>
      <c r="AD161" s="1">
        <v>2190866.16</v>
      </c>
      <c r="AE161" s="3">
        <f t="shared" si="13"/>
        <v>2355</v>
      </c>
      <c r="AF161" s="4">
        <f t="shared" si="14"/>
        <v>2136508.29</v>
      </c>
      <c r="AG161">
        <v>0</v>
      </c>
      <c r="AH161">
        <v>0</v>
      </c>
      <c r="AI161">
        <v>0</v>
      </c>
      <c r="AJ161">
        <v>0</v>
      </c>
      <c r="AK161">
        <v>0</v>
      </c>
    </row>
    <row r="162" spans="1:37" hidden="1" x14ac:dyDescent="0.25">
      <c r="A162" t="str">
        <f t="shared" si="10"/>
        <v>1.1-00-2407_24339024_2425410</v>
      </c>
      <c r="B162" t="s">
        <v>148</v>
      </c>
      <c r="C162" t="s">
        <v>149</v>
      </c>
      <c r="D162" t="s">
        <v>254</v>
      </c>
      <c r="E162" t="s">
        <v>255</v>
      </c>
      <c r="F162" t="s">
        <v>51</v>
      </c>
      <c r="G162" t="s">
        <v>52</v>
      </c>
      <c r="H162" t="s">
        <v>103</v>
      </c>
      <c r="I162" t="s">
        <v>104</v>
      </c>
      <c r="J162">
        <v>3</v>
      </c>
      <c r="K162" t="s">
        <v>87</v>
      </c>
      <c r="L162">
        <v>39</v>
      </c>
      <c r="M162" t="s">
        <v>256</v>
      </c>
      <c r="N162" t="s">
        <v>257</v>
      </c>
      <c r="O162" t="s">
        <v>258</v>
      </c>
      <c r="P162">
        <v>2000</v>
      </c>
      <c r="Q162" t="s">
        <v>121</v>
      </c>
      <c r="R162">
        <v>2541</v>
      </c>
      <c r="S162" t="s">
        <v>234</v>
      </c>
      <c r="T162">
        <v>0</v>
      </c>
      <c r="U162" t="s">
        <v>46</v>
      </c>
      <c r="V162" s="1">
        <v>6500000</v>
      </c>
      <c r="W162" s="1">
        <v>6500000</v>
      </c>
      <c r="X162" s="1">
        <v>4231806.43</v>
      </c>
      <c r="Y162" s="1">
        <v>3765669.13</v>
      </c>
      <c r="Z162" s="1">
        <v>3468662.73</v>
      </c>
      <c r="AA162" s="3">
        <f t="shared" si="11"/>
        <v>297006.39999999991</v>
      </c>
      <c r="AB162" s="1">
        <v>3367363.41</v>
      </c>
      <c r="AC162" s="3">
        <f t="shared" si="12"/>
        <v>101299.31999999983</v>
      </c>
      <c r="AD162" s="1">
        <v>3367363.41</v>
      </c>
      <c r="AE162" s="3">
        <f t="shared" si="13"/>
        <v>0</v>
      </c>
      <c r="AF162" s="4">
        <f t="shared" si="14"/>
        <v>2268193.5700000003</v>
      </c>
      <c r="AG162">
        <v>0</v>
      </c>
      <c r="AH162">
        <v>0</v>
      </c>
      <c r="AI162">
        <v>0</v>
      </c>
      <c r="AJ162">
        <v>0</v>
      </c>
      <c r="AK162">
        <v>0</v>
      </c>
    </row>
    <row r="163" spans="1:37" hidden="1" x14ac:dyDescent="0.25">
      <c r="A163" t="str">
        <f t="shared" si="10"/>
        <v>1.1-00-2407_24339024_2425610</v>
      </c>
      <c r="B163" t="s">
        <v>148</v>
      </c>
      <c r="C163" t="s">
        <v>149</v>
      </c>
      <c r="D163" t="s">
        <v>254</v>
      </c>
      <c r="E163" t="s">
        <v>255</v>
      </c>
      <c r="F163" t="s">
        <v>51</v>
      </c>
      <c r="G163" t="s">
        <v>52</v>
      </c>
      <c r="H163" t="s">
        <v>103</v>
      </c>
      <c r="I163" t="s">
        <v>104</v>
      </c>
      <c r="J163">
        <v>3</v>
      </c>
      <c r="K163" t="s">
        <v>87</v>
      </c>
      <c r="L163">
        <v>39</v>
      </c>
      <c r="M163" t="s">
        <v>256</v>
      </c>
      <c r="N163" t="s">
        <v>257</v>
      </c>
      <c r="O163" t="s">
        <v>258</v>
      </c>
      <c r="P163">
        <v>2000</v>
      </c>
      <c r="Q163" t="s">
        <v>121</v>
      </c>
      <c r="R163">
        <v>2561</v>
      </c>
      <c r="S163" t="s">
        <v>216</v>
      </c>
      <c r="T163">
        <v>0</v>
      </c>
      <c r="U163" t="s">
        <v>46</v>
      </c>
      <c r="V163" s="1">
        <v>6000</v>
      </c>
      <c r="W163" s="1">
        <v>6000</v>
      </c>
      <c r="X163" s="1">
        <v>5568</v>
      </c>
      <c r="Y163">
        <v>0</v>
      </c>
      <c r="Z163">
        <v>0</v>
      </c>
      <c r="AA163" s="3">
        <f t="shared" si="11"/>
        <v>0</v>
      </c>
      <c r="AB163">
        <v>0</v>
      </c>
      <c r="AC163" s="3">
        <f t="shared" si="12"/>
        <v>0</v>
      </c>
      <c r="AD163">
        <v>0</v>
      </c>
      <c r="AE163" s="3">
        <f t="shared" si="13"/>
        <v>0</v>
      </c>
      <c r="AF163" s="4">
        <f t="shared" si="14"/>
        <v>432</v>
      </c>
      <c r="AG163">
        <v>0</v>
      </c>
      <c r="AH163">
        <v>0</v>
      </c>
      <c r="AI163">
        <v>0</v>
      </c>
      <c r="AJ163">
        <v>0</v>
      </c>
      <c r="AK163">
        <v>0</v>
      </c>
    </row>
    <row r="164" spans="1:37" hidden="1" x14ac:dyDescent="0.25">
      <c r="A164" t="str">
        <f t="shared" si="10"/>
        <v>1.1-00-2407_24339024_2427110</v>
      </c>
      <c r="B164" t="s">
        <v>148</v>
      </c>
      <c r="C164" t="s">
        <v>149</v>
      </c>
      <c r="D164" t="s">
        <v>254</v>
      </c>
      <c r="E164" t="s">
        <v>255</v>
      </c>
      <c r="F164" t="s">
        <v>51</v>
      </c>
      <c r="G164" t="s">
        <v>52</v>
      </c>
      <c r="H164" t="s">
        <v>103</v>
      </c>
      <c r="I164" t="s">
        <v>104</v>
      </c>
      <c r="J164">
        <v>3</v>
      </c>
      <c r="K164" t="s">
        <v>87</v>
      </c>
      <c r="L164">
        <v>39</v>
      </c>
      <c r="M164" t="s">
        <v>256</v>
      </c>
      <c r="N164" t="s">
        <v>257</v>
      </c>
      <c r="O164" t="s">
        <v>258</v>
      </c>
      <c r="P164">
        <v>2000</v>
      </c>
      <c r="Q164" t="s">
        <v>121</v>
      </c>
      <c r="R164">
        <v>2711</v>
      </c>
      <c r="S164" t="s">
        <v>228</v>
      </c>
      <c r="T164">
        <v>0</v>
      </c>
      <c r="U164" t="s">
        <v>46</v>
      </c>
      <c r="V164" s="1">
        <v>1187100</v>
      </c>
      <c r="W164" s="1">
        <v>1187100</v>
      </c>
      <c r="X164" s="1">
        <v>1053426.1599999999</v>
      </c>
      <c r="Y164" s="1">
        <v>468206.16</v>
      </c>
      <c r="Z164">
        <v>0</v>
      </c>
      <c r="AA164" s="3">
        <f t="shared" si="11"/>
        <v>468206.16</v>
      </c>
      <c r="AB164">
        <v>0</v>
      </c>
      <c r="AC164" s="3">
        <f t="shared" si="12"/>
        <v>0</v>
      </c>
      <c r="AD164">
        <v>0</v>
      </c>
      <c r="AE164" s="3">
        <f t="shared" si="13"/>
        <v>0</v>
      </c>
      <c r="AF164" s="4">
        <f t="shared" si="14"/>
        <v>133673.84000000008</v>
      </c>
      <c r="AG164">
        <v>0</v>
      </c>
      <c r="AH164">
        <v>0</v>
      </c>
      <c r="AI164">
        <v>0</v>
      </c>
      <c r="AJ164">
        <v>0</v>
      </c>
      <c r="AK164">
        <v>0</v>
      </c>
    </row>
    <row r="165" spans="1:37" hidden="1" x14ac:dyDescent="0.25">
      <c r="A165" t="str">
        <f t="shared" si="10"/>
        <v>1.1-00-2407_24339024_2427210</v>
      </c>
      <c r="B165" t="s">
        <v>148</v>
      </c>
      <c r="C165" t="s">
        <v>149</v>
      </c>
      <c r="D165" t="s">
        <v>254</v>
      </c>
      <c r="E165" t="s">
        <v>255</v>
      </c>
      <c r="F165" t="s">
        <v>51</v>
      </c>
      <c r="G165" t="s">
        <v>52</v>
      </c>
      <c r="H165" t="s">
        <v>103</v>
      </c>
      <c r="I165" t="s">
        <v>104</v>
      </c>
      <c r="J165">
        <v>3</v>
      </c>
      <c r="K165" t="s">
        <v>87</v>
      </c>
      <c r="L165">
        <v>39</v>
      </c>
      <c r="M165" t="s">
        <v>256</v>
      </c>
      <c r="N165" t="s">
        <v>257</v>
      </c>
      <c r="O165" t="s">
        <v>258</v>
      </c>
      <c r="P165">
        <v>2000</v>
      </c>
      <c r="Q165" t="s">
        <v>121</v>
      </c>
      <c r="R165">
        <v>2721</v>
      </c>
      <c r="S165" t="s">
        <v>170</v>
      </c>
      <c r="T165">
        <v>0</v>
      </c>
      <c r="U165" t="s">
        <v>46</v>
      </c>
      <c r="V165" s="1">
        <v>442200</v>
      </c>
      <c r="W165" s="1">
        <v>442200</v>
      </c>
      <c r="X165" s="1">
        <v>213864.56</v>
      </c>
      <c r="Y165" s="1">
        <v>155922.56</v>
      </c>
      <c r="Z165" s="1">
        <v>155922.56</v>
      </c>
      <c r="AA165" s="3">
        <f t="shared" si="11"/>
        <v>0</v>
      </c>
      <c r="AB165" s="1">
        <v>155922.56</v>
      </c>
      <c r="AC165" s="3">
        <f t="shared" si="12"/>
        <v>0</v>
      </c>
      <c r="AD165" s="1">
        <v>155922.56</v>
      </c>
      <c r="AE165" s="3">
        <f t="shared" si="13"/>
        <v>0</v>
      </c>
      <c r="AF165" s="4">
        <f t="shared" si="14"/>
        <v>228335.44</v>
      </c>
      <c r="AG165">
        <v>0</v>
      </c>
      <c r="AH165">
        <v>0</v>
      </c>
      <c r="AI165">
        <v>0</v>
      </c>
      <c r="AJ165">
        <v>0</v>
      </c>
      <c r="AK165">
        <v>0</v>
      </c>
    </row>
    <row r="166" spans="1:37" hidden="1" x14ac:dyDescent="0.25">
      <c r="A166" t="str">
        <f t="shared" si="10"/>
        <v>1.1-00-2407_24339024_2429110</v>
      </c>
      <c r="B166" t="s">
        <v>148</v>
      </c>
      <c r="C166" t="s">
        <v>149</v>
      </c>
      <c r="D166" t="s">
        <v>254</v>
      </c>
      <c r="E166" t="s">
        <v>255</v>
      </c>
      <c r="F166" t="s">
        <v>51</v>
      </c>
      <c r="G166" t="s">
        <v>52</v>
      </c>
      <c r="H166" t="s">
        <v>103</v>
      </c>
      <c r="I166" t="s">
        <v>104</v>
      </c>
      <c r="J166">
        <v>3</v>
      </c>
      <c r="K166" t="s">
        <v>87</v>
      </c>
      <c r="L166">
        <v>39</v>
      </c>
      <c r="M166" t="s">
        <v>256</v>
      </c>
      <c r="N166" t="s">
        <v>257</v>
      </c>
      <c r="O166" t="s">
        <v>258</v>
      </c>
      <c r="P166">
        <v>2000</v>
      </c>
      <c r="Q166" t="s">
        <v>121</v>
      </c>
      <c r="R166">
        <v>2911</v>
      </c>
      <c r="S166" t="s">
        <v>171</v>
      </c>
      <c r="T166">
        <v>0</v>
      </c>
      <c r="U166" t="s">
        <v>46</v>
      </c>
      <c r="V166" s="1">
        <v>200000</v>
      </c>
      <c r="W166" s="1">
        <v>300000</v>
      </c>
      <c r="X166" s="1">
        <v>2941.93</v>
      </c>
      <c r="Y166" s="1">
        <v>2941.93</v>
      </c>
      <c r="Z166" s="1">
        <v>2941.93</v>
      </c>
      <c r="AA166" s="3">
        <f t="shared" si="11"/>
        <v>0</v>
      </c>
      <c r="AB166" s="1">
        <v>2941.93</v>
      </c>
      <c r="AC166" s="3">
        <f t="shared" si="12"/>
        <v>0</v>
      </c>
      <c r="AD166" s="1">
        <v>2941.93</v>
      </c>
      <c r="AE166" s="3">
        <f t="shared" si="13"/>
        <v>0</v>
      </c>
      <c r="AF166" s="4">
        <f t="shared" si="14"/>
        <v>197058.07</v>
      </c>
      <c r="AG166">
        <v>0</v>
      </c>
      <c r="AH166">
        <v>0</v>
      </c>
      <c r="AI166">
        <v>0</v>
      </c>
      <c r="AJ166" s="1">
        <v>100000</v>
      </c>
      <c r="AK166" s="1">
        <v>-100000</v>
      </c>
    </row>
    <row r="167" spans="1:37" hidden="1" x14ac:dyDescent="0.25">
      <c r="A167" t="str">
        <f t="shared" si="10"/>
        <v>1.1-00-2407_24339024_2433910</v>
      </c>
      <c r="B167" t="s">
        <v>148</v>
      </c>
      <c r="C167" t="s">
        <v>149</v>
      </c>
      <c r="D167" t="s">
        <v>254</v>
      </c>
      <c r="E167" t="s">
        <v>255</v>
      </c>
      <c r="F167" t="s">
        <v>51</v>
      </c>
      <c r="G167" t="s">
        <v>52</v>
      </c>
      <c r="H167" t="s">
        <v>103</v>
      </c>
      <c r="I167" t="s">
        <v>104</v>
      </c>
      <c r="J167">
        <v>3</v>
      </c>
      <c r="K167" t="s">
        <v>87</v>
      </c>
      <c r="L167">
        <v>39</v>
      </c>
      <c r="M167" t="s">
        <v>256</v>
      </c>
      <c r="N167" t="s">
        <v>257</v>
      </c>
      <c r="O167" t="s">
        <v>258</v>
      </c>
      <c r="P167">
        <v>3000</v>
      </c>
      <c r="Q167" t="s">
        <v>44</v>
      </c>
      <c r="R167">
        <v>3391</v>
      </c>
      <c r="S167" t="s">
        <v>194</v>
      </c>
      <c r="T167">
        <v>0</v>
      </c>
      <c r="U167" t="s">
        <v>46</v>
      </c>
      <c r="V167" s="1">
        <v>12000000</v>
      </c>
      <c r="W167" s="1">
        <v>4000000</v>
      </c>
      <c r="X167" s="1">
        <v>4317930.51</v>
      </c>
      <c r="Y167" s="1">
        <v>4317930.51</v>
      </c>
      <c r="Z167" s="1">
        <v>3462418.91</v>
      </c>
      <c r="AA167" s="3">
        <f t="shared" si="11"/>
        <v>855511.59999999963</v>
      </c>
      <c r="AB167" s="1">
        <v>3462418.91</v>
      </c>
      <c r="AC167" s="3">
        <f t="shared" si="12"/>
        <v>0</v>
      </c>
      <c r="AD167" s="1">
        <v>3069850.14</v>
      </c>
      <c r="AE167" s="3">
        <f t="shared" si="13"/>
        <v>392568.77</v>
      </c>
      <c r="AF167" s="4">
        <f t="shared" si="14"/>
        <v>7682069.4900000002</v>
      </c>
      <c r="AG167">
        <v>0</v>
      </c>
      <c r="AH167" s="1">
        <v>8000000</v>
      </c>
      <c r="AI167">
        <v>0</v>
      </c>
      <c r="AJ167">
        <v>0</v>
      </c>
      <c r="AK167" s="1">
        <v>8000000</v>
      </c>
    </row>
    <row r="168" spans="1:37" hidden="1" x14ac:dyDescent="0.25">
      <c r="A168" t="str">
        <f t="shared" si="10"/>
        <v>1.1-00-2407_24339024_2435410</v>
      </c>
      <c r="B168" t="s">
        <v>148</v>
      </c>
      <c r="C168" t="s">
        <v>149</v>
      </c>
      <c r="D168" t="s">
        <v>254</v>
      </c>
      <c r="E168" t="s">
        <v>255</v>
      </c>
      <c r="F168" t="s">
        <v>51</v>
      </c>
      <c r="G168" t="s">
        <v>52</v>
      </c>
      <c r="H168" t="s">
        <v>103</v>
      </c>
      <c r="I168" t="s">
        <v>104</v>
      </c>
      <c r="J168">
        <v>3</v>
      </c>
      <c r="K168" t="s">
        <v>87</v>
      </c>
      <c r="L168">
        <v>39</v>
      </c>
      <c r="M168" t="s">
        <v>256</v>
      </c>
      <c r="N168" t="s">
        <v>257</v>
      </c>
      <c r="O168" t="s">
        <v>258</v>
      </c>
      <c r="P168">
        <v>3000</v>
      </c>
      <c r="Q168" t="s">
        <v>44</v>
      </c>
      <c r="R168">
        <v>3541</v>
      </c>
      <c r="S168" t="s">
        <v>260</v>
      </c>
      <c r="T168">
        <v>0</v>
      </c>
      <c r="U168" t="s">
        <v>46</v>
      </c>
      <c r="V168" s="1">
        <v>650000</v>
      </c>
      <c r="W168" s="1">
        <v>650000</v>
      </c>
      <c r="X168" s="1">
        <v>468827.83</v>
      </c>
      <c r="Y168" s="1">
        <v>468827.83</v>
      </c>
      <c r="Z168" s="1">
        <v>208367.92</v>
      </c>
      <c r="AA168" s="3">
        <f t="shared" si="11"/>
        <v>260459.91</v>
      </c>
      <c r="AB168" s="1">
        <v>208367.92</v>
      </c>
      <c r="AC168" s="3">
        <f t="shared" si="12"/>
        <v>0</v>
      </c>
      <c r="AD168" s="1">
        <v>208367.92</v>
      </c>
      <c r="AE168" s="3">
        <f t="shared" si="13"/>
        <v>0</v>
      </c>
      <c r="AF168" s="4">
        <f t="shared" si="14"/>
        <v>181172.16999999998</v>
      </c>
      <c r="AG168">
        <v>0</v>
      </c>
      <c r="AH168">
        <v>0</v>
      </c>
      <c r="AI168">
        <v>0</v>
      </c>
      <c r="AJ168">
        <v>0</v>
      </c>
      <c r="AK168">
        <v>0</v>
      </c>
    </row>
    <row r="169" spans="1:37" hidden="1" x14ac:dyDescent="0.25">
      <c r="A169" t="str">
        <f t="shared" si="10"/>
        <v>1.1-00-2407_24339024_2435610</v>
      </c>
      <c r="B169" t="s">
        <v>148</v>
      </c>
      <c r="C169" t="s">
        <v>149</v>
      </c>
      <c r="D169" t="s">
        <v>254</v>
      </c>
      <c r="E169" t="s">
        <v>255</v>
      </c>
      <c r="F169" t="s">
        <v>51</v>
      </c>
      <c r="G169" t="s">
        <v>52</v>
      </c>
      <c r="H169" t="s">
        <v>103</v>
      </c>
      <c r="I169" t="s">
        <v>104</v>
      </c>
      <c r="J169">
        <v>3</v>
      </c>
      <c r="K169" t="s">
        <v>87</v>
      </c>
      <c r="L169">
        <v>39</v>
      </c>
      <c r="M169" t="s">
        <v>256</v>
      </c>
      <c r="N169" t="s">
        <v>257</v>
      </c>
      <c r="O169" t="s">
        <v>258</v>
      </c>
      <c r="P169">
        <v>3000</v>
      </c>
      <c r="Q169" t="s">
        <v>44</v>
      </c>
      <c r="R169">
        <v>3561</v>
      </c>
      <c r="S169" t="s">
        <v>261</v>
      </c>
      <c r="T169">
        <v>0</v>
      </c>
      <c r="U169" t="s">
        <v>46</v>
      </c>
      <c r="V169" s="1">
        <v>30000</v>
      </c>
      <c r="W169" s="1">
        <v>30000</v>
      </c>
      <c r="X169">
        <v>0</v>
      </c>
      <c r="Y169">
        <v>0</v>
      </c>
      <c r="Z169">
        <v>0</v>
      </c>
      <c r="AA169" s="3">
        <f t="shared" si="11"/>
        <v>0</v>
      </c>
      <c r="AB169">
        <v>0</v>
      </c>
      <c r="AC169" s="3">
        <f t="shared" si="12"/>
        <v>0</v>
      </c>
      <c r="AD169">
        <v>0</v>
      </c>
      <c r="AE169" s="3">
        <f t="shared" si="13"/>
        <v>0</v>
      </c>
      <c r="AF169" s="4">
        <f t="shared" si="14"/>
        <v>30000</v>
      </c>
      <c r="AG169">
        <v>0</v>
      </c>
      <c r="AH169">
        <v>0</v>
      </c>
      <c r="AI169">
        <v>0</v>
      </c>
      <c r="AJ169">
        <v>0</v>
      </c>
      <c r="AK169">
        <v>0</v>
      </c>
    </row>
    <row r="170" spans="1:37" x14ac:dyDescent="0.25">
      <c r="A170" t="str">
        <f t="shared" si="10"/>
        <v>1.1-00-2407_24339024_2435810</v>
      </c>
      <c r="B170" t="s">
        <v>148</v>
      </c>
      <c r="C170" t="s">
        <v>149</v>
      </c>
      <c r="D170" t="s">
        <v>254</v>
      </c>
      <c r="E170" t="s">
        <v>255</v>
      </c>
      <c r="F170" t="s">
        <v>51</v>
      </c>
      <c r="G170" t="s">
        <v>52</v>
      </c>
      <c r="H170" t="s">
        <v>103</v>
      </c>
      <c r="I170" t="s">
        <v>104</v>
      </c>
      <c r="J170">
        <v>3</v>
      </c>
      <c r="K170" t="s">
        <v>87</v>
      </c>
      <c r="L170">
        <v>39</v>
      </c>
      <c r="M170" t="s">
        <v>256</v>
      </c>
      <c r="N170" t="s">
        <v>257</v>
      </c>
      <c r="O170" t="s">
        <v>258</v>
      </c>
      <c r="P170">
        <v>3000</v>
      </c>
      <c r="Q170" t="s">
        <v>44</v>
      </c>
      <c r="R170">
        <v>3581</v>
      </c>
      <c r="S170" t="s">
        <v>108</v>
      </c>
      <c r="T170">
        <v>0</v>
      </c>
      <c r="U170" t="s">
        <v>46</v>
      </c>
      <c r="V170" s="1">
        <v>1000000</v>
      </c>
      <c r="W170" s="1">
        <v>1000000</v>
      </c>
      <c r="X170" s="1">
        <v>998329.24</v>
      </c>
      <c r="Y170" s="1">
        <v>998329.24</v>
      </c>
      <c r="Z170" s="1">
        <v>265587.7</v>
      </c>
      <c r="AA170" s="3">
        <f t="shared" si="11"/>
        <v>732741.54</v>
      </c>
      <c r="AB170" s="1">
        <v>264947.38</v>
      </c>
      <c r="AC170" s="3">
        <f t="shared" si="12"/>
        <v>640.32000000000698</v>
      </c>
      <c r="AD170" s="1">
        <v>173710.05</v>
      </c>
      <c r="AE170" s="3">
        <f t="shared" si="13"/>
        <v>91237.330000000016</v>
      </c>
      <c r="AF170" s="4">
        <f t="shared" si="14"/>
        <v>1670.7600000000093</v>
      </c>
      <c r="AG170">
        <v>0</v>
      </c>
      <c r="AH170">
        <v>0</v>
      </c>
      <c r="AI170">
        <v>0</v>
      </c>
      <c r="AJ170">
        <v>0</v>
      </c>
      <c r="AK170">
        <v>0</v>
      </c>
    </row>
    <row r="171" spans="1:37" hidden="1" x14ac:dyDescent="0.25">
      <c r="A171" t="str">
        <f t="shared" si="10"/>
        <v>1.1-00-2407_24339024_2453110</v>
      </c>
      <c r="B171" t="s">
        <v>148</v>
      </c>
      <c r="C171" t="s">
        <v>149</v>
      </c>
      <c r="D171" t="s">
        <v>254</v>
      </c>
      <c r="E171" t="s">
        <v>255</v>
      </c>
      <c r="F171" t="s">
        <v>51</v>
      </c>
      <c r="G171" t="s">
        <v>52</v>
      </c>
      <c r="H171" t="s">
        <v>103</v>
      </c>
      <c r="I171" t="s">
        <v>104</v>
      </c>
      <c r="J171">
        <v>3</v>
      </c>
      <c r="K171" t="s">
        <v>87</v>
      </c>
      <c r="L171">
        <v>39</v>
      </c>
      <c r="M171" t="s">
        <v>256</v>
      </c>
      <c r="N171" t="s">
        <v>257</v>
      </c>
      <c r="O171" t="s">
        <v>258</v>
      </c>
      <c r="P171">
        <v>5000</v>
      </c>
      <c r="Q171" t="s">
        <v>99</v>
      </c>
      <c r="R171">
        <v>5311</v>
      </c>
      <c r="S171" t="s">
        <v>183</v>
      </c>
      <c r="T171">
        <v>0</v>
      </c>
      <c r="U171" t="s">
        <v>46</v>
      </c>
      <c r="V171" s="1">
        <v>3966039</v>
      </c>
      <c r="W171" s="1">
        <v>2000000</v>
      </c>
      <c r="X171" s="1">
        <v>1868642.84</v>
      </c>
      <c r="Y171" s="1">
        <v>1825722.84</v>
      </c>
      <c r="Z171" s="1">
        <v>1693158.04</v>
      </c>
      <c r="AA171" s="3">
        <f t="shared" si="11"/>
        <v>132564.80000000005</v>
      </c>
      <c r="AB171" s="1">
        <v>98821.56</v>
      </c>
      <c r="AC171" s="3">
        <f t="shared" si="12"/>
        <v>1594336.48</v>
      </c>
      <c r="AD171" s="1">
        <v>98821.56</v>
      </c>
      <c r="AE171" s="3">
        <f t="shared" si="13"/>
        <v>0</v>
      </c>
      <c r="AF171" s="4">
        <f t="shared" si="14"/>
        <v>2097396.16</v>
      </c>
      <c r="AG171">
        <v>0</v>
      </c>
      <c r="AH171" s="1">
        <v>1966039</v>
      </c>
      <c r="AI171">
        <v>0</v>
      </c>
      <c r="AJ171">
        <v>0</v>
      </c>
      <c r="AK171" s="1">
        <v>1966039</v>
      </c>
    </row>
    <row r="172" spans="1:37" hidden="1" x14ac:dyDescent="0.25">
      <c r="A172" t="str">
        <f t="shared" si="10"/>
        <v>1.1-00-2407_24339024_2453210</v>
      </c>
      <c r="B172" t="s">
        <v>148</v>
      </c>
      <c r="C172" t="s">
        <v>149</v>
      </c>
      <c r="D172" t="s">
        <v>254</v>
      </c>
      <c r="E172" t="s">
        <v>255</v>
      </c>
      <c r="F172" t="s">
        <v>51</v>
      </c>
      <c r="G172" t="s">
        <v>52</v>
      </c>
      <c r="H172" t="s">
        <v>103</v>
      </c>
      <c r="I172" t="s">
        <v>104</v>
      </c>
      <c r="J172">
        <v>3</v>
      </c>
      <c r="K172" t="s">
        <v>87</v>
      </c>
      <c r="L172">
        <v>39</v>
      </c>
      <c r="M172" t="s">
        <v>256</v>
      </c>
      <c r="N172" t="s">
        <v>257</v>
      </c>
      <c r="O172" t="s">
        <v>258</v>
      </c>
      <c r="P172">
        <v>5000</v>
      </c>
      <c r="Q172" t="s">
        <v>99</v>
      </c>
      <c r="R172">
        <v>5321</v>
      </c>
      <c r="S172" t="s">
        <v>262</v>
      </c>
      <c r="T172">
        <v>0</v>
      </c>
      <c r="U172" t="s">
        <v>46</v>
      </c>
      <c r="V172" s="1">
        <v>1005112</v>
      </c>
      <c r="W172" s="1">
        <v>1005112</v>
      </c>
      <c r="X172" s="1">
        <v>284780</v>
      </c>
      <c r="Y172">
        <v>0</v>
      </c>
      <c r="Z172">
        <v>0</v>
      </c>
      <c r="AA172" s="3">
        <f t="shared" si="11"/>
        <v>0</v>
      </c>
      <c r="AB172">
        <v>0</v>
      </c>
      <c r="AC172" s="3">
        <f t="shared" si="12"/>
        <v>0</v>
      </c>
      <c r="AD172">
        <v>0</v>
      </c>
      <c r="AE172" s="3">
        <f t="shared" si="13"/>
        <v>0</v>
      </c>
      <c r="AF172" s="4">
        <f t="shared" si="14"/>
        <v>720332</v>
      </c>
      <c r="AG172">
        <v>0</v>
      </c>
      <c r="AH172">
        <v>0</v>
      </c>
      <c r="AI172">
        <v>0</v>
      </c>
      <c r="AJ172">
        <v>0</v>
      </c>
      <c r="AK172">
        <v>0</v>
      </c>
    </row>
    <row r="173" spans="1:37" hidden="1" x14ac:dyDescent="0.25">
      <c r="A173" t="str">
        <f t="shared" si="10"/>
        <v>1.1-00-2407_24339024_2456210</v>
      </c>
      <c r="B173" t="s">
        <v>148</v>
      </c>
      <c r="C173" t="s">
        <v>149</v>
      </c>
      <c r="D173" t="s">
        <v>254</v>
      </c>
      <c r="E173" t="s">
        <v>255</v>
      </c>
      <c r="F173" t="s">
        <v>51</v>
      </c>
      <c r="G173" t="s">
        <v>52</v>
      </c>
      <c r="H173" t="s">
        <v>103</v>
      </c>
      <c r="I173" t="s">
        <v>104</v>
      </c>
      <c r="J173">
        <v>3</v>
      </c>
      <c r="K173" t="s">
        <v>87</v>
      </c>
      <c r="L173">
        <v>39</v>
      </c>
      <c r="M173" t="s">
        <v>256</v>
      </c>
      <c r="N173" t="s">
        <v>257</v>
      </c>
      <c r="O173" t="s">
        <v>258</v>
      </c>
      <c r="P173">
        <v>5000</v>
      </c>
      <c r="Q173" t="s">
        <v>99</v>
      </c>
      <c r="R173">
        <v>5621</v>
      </c>
      <c r="S173" t="s">
        <v>263</v>
      </c>
      <c r="T173">
        <v>0</v>
      </c>
      <c r="U173" t="s">
        <v>46</v>
      </c>
      <c r="V173" s="1">
        <v>90000</v>
      </c>
      <c r="W173" s="1">
        <v>90000</v>
      </c>
      <c r="X173">
        <v>0</v>
      </c>
      <c r="Y173">
        <v>0</v>
      </c>
      <c r="Z173">
        <v>0</v>
      </c>
      <c r="AA173" s="3">
        <f t="shared" si="11"/>
        <v>0</v>
      </c>
      <c r="AB173">
        <v>0</v>
      </c>
      <c r="AC173" s="3">
        <f t="shared" si="12"/>
        <v>0</v>
      </c>
      <c r="AD173">
        <v>0</v>
      </c>
      <c r="AE173" s="3">
        <f t="shared" si="13"/>
        <v>0</v>
      </c>
      <c r="AF173" s="4">
        <f t="shared" si="14"/>
        <v>90000</v>
      </c>
      <c r="AG173">
        <v>0</v>
      </c>
      <c r="AH173">
        <v>0</v>
      </c>
      <c r="AI173">
        <v>0</v>
      </c>
      <c r="AJ173">
        <v>0</v>
      </c>
      <c r="AK173">
        <v>0</v>
      </c>
    </row>
    <row r="174" spans="1:37" hidden="1" x14ac:dyDescent="0.25">
      <c r="A174" t="str">
        <f t="shared" si="10"/>
        <v>1.1-00-2407_24339024_2456410</v>
      </c>
      <c r="B174" t="s">
        <v>148</v>
      </c>
      <c r="C174" t="s">
        <v>149</v>
      </c>
      <c r="D174" t="s">
        <v>254</v>
      </c>
      <c r="E174" t="s">
        <v>255</v>
      </c>
      <c r="F174" t="s">
        <v>51</v>
      </c>
      <c r="G174" t="s">
        <v>52</v>
      </c>
      <c r="H174" t="s">
        <v>103</v>
      </c>
      <c r="I174" t="s">
        <v>104</v>
      </c>
      <c r="J174">
        <v>3</v>
      </c>
      <c r="K174" t="s">
        <v>87</v>
      </c>
      <c r="L174">
        <v>39</v>
      </c>
      <c r="M174" t="s">
        <v>256</v>
      </c>
      <c r="N174" t="s">
        <v>257</v>
      </c>
      <c r="O174" t="s">
        <v>258</v>
      </c>
      <c r="P174">
        <v>5000</v>
      </c>
      <c r="Q174" t="s">
        <v>99</v>
      </c>
      <c r="R174">
        <v>5641</v>
      </c>
      <c r="S174" t="s">
        <v>264</v>
      </c>
      <c r="T174">
        <v>0</v>
      </c>
      <c r="U174" t="s">
        <v>46</v>
      </c>
      <c r="V174" s="1">
        <v>400000</v>
      </c>
      <c r="W174" s="1">
        <v>400000</v>
      </c>
      <c r="X174" s="1">
        <v>26448</v>
      </c>
      <c r="Y174" s="1">
        <v>26448</v>
      </c>
      <c r="Z174" s="1">
        <v>8352</v>
      </c>
      <c r="AA174" s="3">
        <f t="shared" si="11"/>
        <v>18096</v>
      </c>
      <c r="AB174">
        <v>0</v>
      </c>
      <c r="AC174" s="3">
        <f t="shared" si="12"/>
        <v>8352</v>
      </c>
      <c r="AD174">
        <v>0</v>
      </c>
      <c r="AE174" s="3">
        <f t="shared" si="13"/>
        <v>0</v>
      </c>
      <c r="AF174" s="4">
        <f t="shared" si="14"/>
        <v>373552</v>
      </c>
      <c r="AG174">
        <v>0</v>
      </c>
      <c r="AH174">
        <v>0</v>
      </c>
      <c r="AI174">
        <v>0</v>
      </c>
      <c r="AJ174">
        <v>0</v>
      </c>
      <c r="AK174">
        <v>0</v>
      </c>
    </row>
    <row r="175" spans="1:37" hidden="1" x14ac:dyDescent="0.25">
      <c r="A175" t="str">
        <f t="shared" si="10"/>
        <v>1.1-00-2407_24339024_2456610</v>
      </c>
      <c r="B175" t="s">
        <v>148</v>
      </c>
      <c r="C175" t="s">
        <v>149</v>
      </c>
      <c r="D175" t="s">
        <v>254</v>
      </c>
      <c r="E175" t="s">
        <v>255</v>
      </c>
      <c r="F175" t="s">
        <v>51</v>
      </c>
      <c r="G175" t="s">
        <v>52</v>
      </c>
      <c r="H175" t="s">
        <v>103</v>
      </c>
      <c r="I175" t="s">
        <v>104</v>
      </c>
      <c r="J175">
        <v>3</v>
      </c>
      <c r="K175" t="s">
        <v>87</v>
      </c>
      <c r="L175">
        <v>39</v>
      </c>
      <c r="M175" t="s">
        <v>256</v>
      </c>
      <c r="N175" t="s">
        <v>257</v>
      </c>
      <c r="O175" t="s">
        <v>258</v>
      </c>
      <c r="P175">
        <v>5000</v>
      </c>
      <c r="Q175" t="s">
        <v>99</v>
      </c>
      <c r="R175">
        <v>5661</v>
      </c>
      <c r="S175" t="s">
        <v>265</v>
      </c>
      <c r="T175">
        <v>0</v>
      </c>
      <c r="U175" t="s">
        <v>46</v>
      </c>
      <c r="V175" s="1">
        <v>81805</v>
      </c>
      <c r="W175" s="1">
        <v>81805</v>
      </c>
      <c r="X175">
        <v>0</v>
      </c>
      <c r="Y175">
        <v>0</v>
      </c>
      <c r="Z175">
        <v>0</v>
      </c>
      <c r="AA175" s="3">
        <f t="shared" si="11"/>
        <v>0</v>
      </c>
      <c r="AB175">
        <v>0</v>
      </c>
      <c r="AC175" s="3">
        <f t="shared" si="12"/>
        <v>0</v>
      </c>
      <c r="AD175">
        <v>0</v>
      </c>
      <c r="AE175" s="3">
        <f t="shared" si="13"/>
        <v>0</v>
      </c>
      <c r="AF175" s="4">
        <f t="shared" si="14"/>
        <v>81805</v>
      </c>
      <c r="AG175">
        <v>0</v>
      </c>
      <c r="AH175">
        <v>0</v>
      </c>
      <c r="AI175">
        <v>0</v>
      </c>
      <c r="AJ175">
        <v>0</v>
      </c>
      <c r="AK175">
        <v>0</v>
      </c>
    </row>
    <row r="176" spans="1:37" hidden="1" x14ac:dyDescent="0.25">
      <c r="A176" t="str">
        <f t="shared" si="10"/>
        <v>1.1-00-2407_24339024_2456910</v>
      </c>
      <c r="B176" t="s">
        <v>148</v>
      </c>
      <c r="C176" t="s">
        <v>149</v>
      </c>
      <c r="D176" t="s">
        <v>254</v>
      </c>
      <c r="E176" t="s">
        <v>255</v>
      </c>
      <c r="F176" t="s">
        <v>51</v>
      </c>
      <c r="G176" t="s">
        <v>52</v>
      </c>
      <c r="H176" t="s">
        <v>103</v>
      </c>
      <c r="I176" t="s">
        <v>104</v>
      </c>
      <c r="J176">
        <v>3</v>
      </c>
      <c r="K176" t="s">
        <v>87</v>
      </c>
      <c r="L176">
        <v>39</v>
      </c>
      <c r="M176" t="s">
        <v>256</v>
      </c>
      <c r="N176" t="s">
        <v>257</v>
      </c>
      <c r="O176" t="s">
        <v>258</v>
      </c>
      <c r="P176">
        <v>5000</v>
      </c>
      <c r="Q176" t="s">
        <v>99</v>
      </c>
      <c r="R176">
        <v>5691</v>
      </c>
      <c r="S176" t="s">
        <v>100</v>
      </c>
      <c r="T176">
        <v>0</v>
      </c>
      <c r="U176" t="s">
        <v>46</v>
      </c>
      <c r="V176" s="1">
        <v>92000</v>
      </c>
      <c r="W176" s="1">
        <v>92000</v>
      </c>
      <c r="X176">
        <v>0</v>
      </c>
      <c r="Y176">
        <v>0</v>
      </c>
      <c r="Z176">
        <v>0</v>
      </c>
      <c r="AA176" s="3">
        <f t="shared" si="11"/>
        <v>0</v>
      </c>
      <c r="AB176">
        <v>0</v>
      </c>
      <c r="AC176" s="3">
        <f t="shared" si="12"/>
        <v>0</v>
      </c>
      <c r="AD176">
        <v>0</v>
      </c>
      <c r="AE176" s="3">
        <f t="shared" si="13"/>
        <v>0</v>
      </c>
      <c r="AF176" s="4">
        <f t="shared" si="14"/>
        <v>92000</v>
      </c>
      <c r="AG176">
        <v>0</v>
      </c>
      <c r="AH176">
        <v>0</v>
      </c>
      <c r="AI176">
        <v>0</v>
      </c>
      <c r="AJ176">
        <v>0</v>
      </c>
      <c r="AK176">
        <v>0</v>
      </c>
    </row>
    <row r="177" spans="1:37" hidden="1" x14ac:dyDescent="0.25">
      <c r="A177" t="str">
        <f t="shared" si="10"/>
        <v>1.1-00-2407_24335021_2421610</v>
      </c>
      <c r="B177" t="s">
        <v>148</v>
      </c>
      <c r="C177" t="s">
        <v>149</v>
      </c>
      <c r="D177" t="s">
        <v>101</v>
      </c>
      <c r="E177" t="s">
        <v>102</v>
      </c>
      <c r="F177" t="s">
        <v>51</v>
      </c>
      <c r="G177" t="s">
        <v>52</v>
      </c>
      <c r="H177" t="s">
        <v>103</v>
      </c>
      <c r="I177" t="s">
        <v>104</v>
      </c>
      <c r="J177">
        <v>3</v>
      </c>
      <c r="K177" t="s">
        <v>87</v>
      </c>
      <c r="L177">
        <v>35</v>
      </c>
      <c r="M177" t="s">
        <v>105</v>
      </c>
      <c r="N177" t="s">
        <v>106</v>
      </c>
      <c r="O177" t="s">
        <v>107</v>
      </c>
      <c r="P177">
        <v>2000</v>
      </c>
      <c r="Q177" t="s">
        <v>121</v>
      </c>
      <c r="R177">
        <v>2161</v>
      </c>
      <c r="S177" t="s">
        <v>202</v>
      </c>
      <c r="T177">
        <v>0</v>
      </c>
      <c r="U177" t="s">
        <v>46</v>
      </c>
      <c r="V177" s="1">
        <v>175000</v>
      </c>
      <c r="W177" s="1">
        <v>175000</v>
      </c>
      <c r="X177" s="1">
        <v>122811.52</v>
      </c>
      <c r="Y177" s="1">
        <v>122811.52</v>
      </c>
      <c r="Z177" s="1">
        <v>122811.52</v>
      </c>
      <c r="AA177" s="3">
        <f t="shared" si="11"/>
        <v>0</v>
      </c>
      <c r="AB177" s="1">
        <v>122811.52</v>
      </c>
      <c r="AC177" s="3">
        <f t="shared" si="12"/>
        <v>0</v>
      </c>
      <c r="AD177" s="1">
        <v>122811.52</v>
      </c>
      <c r="AE177" s="3">
        <f t="shared" si="13"/>
        <v>0</v>
      </c>
      <c r="AF177" s="4">
        <f t="shared" si="14"/>
        <v>52188.479999999996</v>
      </c>
      <c r="AG177">
        <v>0</v>
      </c>
      <c r="AH177">
        <v>0</v>
      </c>
      <c r="AI177">
        <v>0</v>
      </c>
      <c r="AJ177">
        <v>0</v>
      </c>
      <c r="AK177">
        <v>0</v>
      </c>
    </row>
    <row r="178" spans="1:37" hidden="1" x14ac:dyDescent="0.25">
      <c r="A178" t="str">
        <f t="shared" si="10"/>
        <v>1.1-00-2407_24335021_2427210</v>
      </c>
      <c r="B178" t="s">
        <v>148</v>
      </c>
      <c r="C178" t="s">
        <v>149</v>
      </c>
      <c r="D178" t="s">
        <v>101</v>
      </c>
      <c r="E178" t="s">
        <v>102</v>
      </c>
      <c r="F178" t="s">
        <v>51</v>
      </c>
      <c r="G178" t="s">
        <v>52</v>
      </c>
      <c r="H178" t="s">
        <v>103</v>
      </c>
      <c r="I178" t="s">
        <v>104</v>
      </c>
      <c r="J178">
        <v>3</v>
      </c>
      <c r="K178" t="s">
        <v>87</v>
      </c>
      <c r="L178">
        <v>35</v>
      </c>
      <c r="M178" t="s">
        <v>105</v>
      </c>
      <c r="N178" t="s">
        <v>106</v>
      </c>
      <c r="O178" t="s">
        <v>107</v>
      </c>
      <c r="P178">
        <v>2000</v>
      </c>
      <c r="Q178" t="s">
        <v>121</v>
      </c>
      <c r="R178">
        <v>2721</v>
      </c>
      <c r="S178" t="s">
        <v>170</v>
      </c>
      <c r="T178">
        <v>0</v>
      </c>
      <c r="U178" t="s">
        <v>46</v>
      </c>
      <c r="V178" s="1">
        <v>180000</v>
      </c>
      <c r="W178" s="1">
        <v>180000</v>
      </c>
      <c r="X178" s="1">
        <v>78661.919999999998</v>
      </c>
      <c r="Y178" s="1">
        <v>78661.919999999998</v>
      </c>
      <c r="Z178" s="1">
        <v>78661.919999999998</v>
      </c>
      <c r="AA178" s="3">
        <f t="shared" si="11"/>
        <v>0</v>
      </c>
      <c r="AB178" s="1">
        <v>34465.919999999998</v>
      </c>
      <c r="AC178" s="3">
        <f t="shared" si="12"/>
        <v>44196</v>
      </c>
      <c r="AD178" s="1">
        <v>34465.919999999998</v>
      </c>
      <c r="AE178" s="3">
        <f t="shared" si="13"/>
        <v>0</v>
      </c>
      <c r="AF178" s="4">
        <f t="shared" si="14"/>
        <v>101338.08</v>
      </c>
      <c r="AG178">
        <v>0</v>
      </c>
      <c r="AH178">
        <v>0</v>
      </c>
      <c r="AI178">
        <v>0</v>
      </c>
      <c r="AJ178">
        <v>0</v>
      </c>
      <c r="AK178">
        <v>0</v>
      </c>
    </row>
    <row r="179" spans="1:37" x14ac:dyDescent="0.25">
      <c r="A179" t="str">
        <f t="shared" si="10"/>
        <v>1.1-00-2407_24335021_2435810</v>
      </c>
      <c r="B179" t="s">
        <v>148</v>
      </c>
      <c r="C179" t="s">
        <v>149</v>
      </c>
      <c r="D179" t="s">
        <v>101</v>
      </c>
      <c r="E179" t="s">
        <v>102</v>
      </c>
      <c r="F179" t="s">
        <v>51</v>
      </c>
      <c r="G179" t="s">
        <v>52</v>
      </c>
      <c r="H179" t="s">
        <v>103</v>
      </c>
      <c r="I179" t="s">
        <v>104</v>
      </c>
      <c r="J179">
        <v>3</v>
      </c>
      <c r="K179" t="s">
        <v>87</v>
      </c>
      <c r="L179">
        <v>35</v>
      </c>
      <c r="M179" t="s">
        <v>105</v>
      </c>
      <c r="N179" t="s">
        <v>106</v>
      </c>
      <c r="O179" t="s">
        <v>107</v>
      </c>
      <c r="P179">
        <v>3000</v>
      </c>
      <c r="Q179" t="s">
        <v>44</v>
      </c>
      <c r="R179">
        <v>3581</v>
      </c>
      <c r="S179" t="s">
        <v>108</v>
      </c>
      <c r="T179">
        <v>0</v>
      </c>
      <c r="U179" t="s">
        <v>46</v>
      </c>
      <c r="V179" s="1">
        <v>10000000</v>
      </c>
      <c r="W179" s="1">
        <v>10000000</v>
      </c>
      <c r="X179" s="1">
        <v>10204006.83</v>
      </c>
      <c r="Y179" s="1">
        <v>10204006.83</v>
      </c>
      <c r="Z179" s="1">
        <v>10204006.83</v>
      </c>
      <c r="AA179" s="3">
        <f t="shared" si="11"/>
        <v>0</v>
      </c>
      <c r="AB179" s="1">
        <v>10204006.83</v>
      </c>
      <c r="AC179" s="3">
        <f t="shared" si="12"/>
        <v>0</v>
      </c>
      <c r="AD179" s="1">
        <v>10204006.83</v>
      </c>
      <c r="AE179" s="3">
        <f t="shared" si="13"/>
        <v>0</v>
      </c>
      <c r="AF179" s="4">
        <f t="shared" si="14"/>
        <v>-204006.83000000007</v>
      </c>
      <c r="AG179">
        <v>0</v>
      </c>
      <c r="AH179">
        <v>0</v>
      </c>
      <c r="AI179">
        <v>0</v>
      </c>
      <c r="AJ179">
        <v>0</v>
      </c>
      <c r="AK179">
        <v>0</v>
      </c>
    </row>
    <row r="180" spans="1:37" hidden="1" x14ac:dyDescent="0.25">
      <c r="A180" t="str">
        <f t="shared" si="10"/>
        <v>1.1-00-2415_24154035_2442110</v>
      </c>
      <c r="B180" t="s">
        <v>148</v>
      </c>
      <c r="C180" t="s">
        <v>149</v>
      </c>
      <c r="D180" t="s">
        <v>266</v>
      </c>
      <c r="E180" t="s">
        <v>267</v>
      </c>
      <c r="F180" t="s">
        <v>111</v>
      </c>
      <c r="G180" t="s">
        <v>112</v>
      </c>
      <c r="H180" t="s">
        <v>268</v>
      </c>
      <c r="I180" t="s">
        <v>269</v>
      </c>
      <c r="J180">
        <v>1</v>
      </c>
      <c r="K180" t="s">
        <v>190</v>
      </c>
      <c r="L180">
        <v>54</v>
      </c>
      <c r="M180" t="s">
        <v>270</v>
      </c>
      <c r="N180" t="s">
        <v>271</v>
      </c>
      <c r="O180" t="s">
        <v>272</v>
      </c>
      <c r="P180">
        <v>4000</v>
      </c>
      <c r="Q180" t="s">
        <v>49</v>
      </c>
      <c r="R180">
        <v>4211</v>
      </c>
      <c r="S180" t="s">
        <v>273</v>
      </c>
      <c r="T180">
        <v>0</v>
      </c>
      <c r="U180" t="s">
        <v>46</v>
      </c>
      <c r="V180" s="1">
        <v>14778438.16</v>
      </c>
      <c r="W180" s="1">
        <v>12778438.16</v>
      </c>
      <c r="X180" s="1">
        <v>7057955.9100000001</v>
      </c>
      <c r="Y180" s="1">
        <v>7057955.9100000001</v>
      </c>
      <c r="Z180" s="1">
        <v>7057955.9100000001</v>
      </c>
      <c r="AA180" s="3">
        <f t="shared" si="11"/>
        <v>0</v>
      </c>
      <c r="AB180" s="1">
        <v>7057955.9100000001</v>
      </c>
      <c r="AC180" s="3">
        <f t="shared" si="12"/>
        <v>0</v>
      </c>
      <c r="AD180" s="1">
        <v>7057955.9100000001</v>
      </c>
      <c r="AE180" s="3">
        <f t="shared" si="13"/>
        <v>0</v>
      </c>
      <c r="AF180" s="4">
        <f t="shared" si="14"/>
        <v>7720482.25</v>
      </c>
      <c r="AG180" s="1">
        <v>2000000</v>
      </c>
      <c r="AH180">
        <v>0</v>
      </c>
      <c r="AI180">
        <v>0</v>
      </c>
      <c r="AJ180">
        <v>0</v>
      </c>
      <c r="AK180" s="1">
        <v>2000000</v>
      </c>
    </row>
    <row r="181" spans="1:37" hidden="1" x14ac:dyDescent="0.25">
      <c r="A181" t="str">
        <f t="shared" si="10"/>
        <v>1.1-00-2406_24526016_2438210</v>
      </c>
      <c r="B181" t="s">
        <v>148</v>
      </c>
      <c r="C181" t="s">
        <v>149</v>
      </c>
      <c r="D181" t="s">
        <v>266</v>
      </c>
      <c r="E181" t="s">
        <v>267</v>
      </c>
      <c r="F181" t="s">
        <v>152</v>
      </c>
      <c r="G181" t="s">
        <v>153</v>
      </c>
      <c r="H181" t="s">
        <v>274</v>
      </c>
      <c r="I181" t="s">
        <v>275</v>
      </c>
      <c r="J181">
        <v>5</v>
      </c>
      <c r="K181" t="s">
        <v>276</v>
      </c>
      <c r="L181">
        <v>26</v>
      </c>
      <c r="M181" t="s">
        <v>277</v>
      </c>
      <c r="N181" t="s">
        <v>278</v>
      </c>
      <c r="O181" t="s">
        <v>279</v>
      </c>
      <c r="P181">
        <v>3000</v>
      </c>
      <c r="Q181" t="s">
        <v>44</v>
      </c>
      <c r="R181">
        <v>3821</v>
      </c>
      <c r="S181" t="s">
        <v>175</v>
      </c>
      <c r="T181">
        <v>0</v>
      </c>
      <c r="U181" t="s">
        <v>46</v>
      </c>
      <c r="V181" s="1">
        <v>4000000</v>
      </c>
      <c r="W181" s="1">
        <v>4000000</v>
      </c>
      <c r="X181" s="1">
        <v>3955136</v>
      </c>
      <c r="Y181" s="1">
        <v>2865200</v>
      </c>
      <c r="Z181">
        <v>0</v>
      </c>
      <c r="AA181" s="3">
        <f t="shared" si="11"/>
        <v>2865200</v>
      </c>
      <c r="AB181">
        <v>0</v>
      </c>
      <c r="AC181" s="3">
        <f t="shared" si="12"/>
        <v>0</v>
      </c>
      <c r="AD181">
        <v>0</v>
      </c>
      <c r="AE181" s="3">
        <f t="shared" si="13"/>
        <v>0</v>
      </c>
      <c r="AF181" s="4">
        <f t="shared" si="14"/>
        <v>44864</v>
      </c>
      <c r="AG181">
        <v>0</v>
      </c>
      <c r="AH181">
        <v>0</v>
      </c>
      <c r="AI181">
        <v>0</v>
      </c>
      <c r="AJ181">
        <v>0</v>
      </c>
      <c r="AK181">
        <v>0</v>
      </c>
    </row>
    <row r="182" spans="1:37" hidden="1" x14ac:dyDescent="0.25">
      <c r="A182" t="str">
        <f t="shared" si="10"/>
        <v>1.1-00-2406_24526016_24445118</v>
      </c>
      <c r="B182" t="s">
        <v>148</v>
      </c>
      <c r="C182" t="s">
        <v>149</v>
      </c>
      <c r="D182" t="s">
        <v>266</v>
      </c>
      <c r="E182" t="s">
        <v>267</v>
      </c>
      <c r="F182" t="s">
        <v>152</v>
      </c>
      <c r="G182" t="s">
        <v>153</v>
      </c>
      <c r="H182" t="s">
        <v>274</v>
      </c>
      <c r="I182" t="s">
        <v>275</v>
      </c>
      <c r="J182">
        <v>5</v>
      </c>
      <c r="K182" t="s">
        <v>276</v>
      </c>
      <c r="L182">
        <v>26</v>
      </c>
      <c r="M182" t="s">
        <v>277</v>
      </c>
      <c r="N182" t="s">
        <v>278</v>
      </c>
      <c r="O182" t="s">
        <v>279</v>
      </c>
      <c r="P182">
        <v>4000</v>
      </c>
      <c r="Q182" t="s">
        <v>49</v>
      </c>
      <c r="R182">
        <v>4451</v>
      </c>
      <c r="S182" t="s">
        <v>280</v>
      </c>
      <c r="T182">
        <v>18</v>
      </c>
      <c r="U182" t="s">
        <v>281</v>
      </c>
      <c r="V182" s="1">
        <v>30000000</v>
      </c>
      <c r="W182" s="1">
        <v>10000000</v>
      </c>
      <c r="X182">
        <v>0</v>
      </c>
      <c r="Y182">
        <v>0</v>
      </c>
      <c r="Z182">
        <v>0</v>
      </c>
      <c r="AA182" s="3">
        <f t="shared" si="11"/>
        <v>0</v>
      </c>
      <c r="AB182">
        <v>0</v>
      </c>
      <c r="AC182" s="3">
        <f t="shared" si="12"/>
        <v>0</v>
      </c>
      <c r="AD182">
        <v>0</v>
      </c>
      <c r="AE182" s="3">
        <f t="shared" si="13"/>
        <v>0</v>
      </c>
      <c r="AF182" s="4">
        <f t="shared" si="14"/>
        <v>30000000</v>
      </c>
      <c r="AG182">
        <v>0</v>
      </c>
      <c r="AH182" s="1">
        <v>20000000</v>
      </c>
      <c r="AI182">
        <v>0</v>
      </c>
      <c r="AJ182">
        <v>0</v>
      </c>
      <c r="AK182" s="1">
        <v>20000000</v>
      </c>
    </row>
    <row r="183" spans="1:37" hidden="1" x14ac:dyDescent="0.25">
      <c r="A183" t="str">
        <f t="shared" si="10"/>
        <v>1.1-00-2406_24527016_2444110</v>
      </c>
      <c r="B183" t="s">
        <v>148</v>
      </c>
      <c r="C183" t="s">
        <v>149</v>
      </c>
      <c r="D183" t="s">
        <v>266</v>
      </c>
      <c r="E183" t="s">
        <v>267</v>
      </c>
      <c r="F183" t="s">
        <v>152</v>
      </c>
      <c r="G183" t="s">
        <v>153</v>
      </c>
      <c r="H183" t="s">
        <v>274</v>
      </c>
      <c r="I183" t="s">
        <v>275</v>
      </c>
      <c r="J183">
        <v>5</v>
      </c>
      <c r="K183" t="s">
        <v>276</v>
      </c>
      <c r="L183">
        <v>27</v>
      </c>
      <c r="M183" t="s">
        <v>282</v>
      </c>
      <c r="N183" t="s">
        <v>278</v>
      </c>
      <c r="O183" t="s">
        <v>279</v>
      </c>
      <c r="P183">
        <v>4000</v>
      </c>
      <c r="Q183" t="s">
        <v>49</v>
      </c>
      <c r="R183">
        <v>4411</v>
      </c>
      <c r="S183" t="s">
        <v>195</v>
      </c>
      <c r="T183">
        <v>0</v>
      </c>
      <c r="U183" t="s">
        <v>46</v>
      </c>
      <c r="V183" s="1">
        <v>1000000</v>
      </c>
      <c r="W183" s="1">
        <v>1000000</v>
      </c>
      <c r="X183" s="1">
        <v>287966.42</v>
      </c>
      <c r="Y183" s="1">
        <v>287966.42</v>
      </c>
      <c r="Z183" s="1">
        <v>287966.42</v>
      </c>
      <c r="AA183" s="3">
        <f t="shared" si="11"/>
        <v>0</v>
      </c>
      <c r="AB183" s="1">
        <v>61500</v>
      </c>
      <c r="AC183" s="3">
        <f t="shared" si="12"/>
        <v>226466.41999999998</v>
      </c>
      <c r="AD183">
        <v>0</v>
      </c>
      <c r="AE183" s="3">
        <f t="shared" si="13"/>
        <v>61500</v>
      </c>
      <c r="AF183" s="4">
        <f t="shared" si="14"/>
        <v>712033.58000000007</v>
      </c>
      <c r="AG183">
        <v>0</v>
      </c>
      <c r="AH183">
        <v>0</v>
      </c>
      <c r="AI183">
        <v>0</v>
      </c>
      <c r="AJ183">
        <v>0</v>
      </c>
      <c r="AK183">
        <v>0</v>
      </c>
    </row>
    <row r="184" spans="1:37" hidden="1" x14ac:dyDescent="0.25">
      <c r="A184" t="str">
        <f t="shared" si="10"/>
        <v>1.1-00-2406_24530018_2433510</v>
      </c>
      <c r="B184" t="s">
        <v>148</v>
      </c>
      <c r="C184" t="s">
        <v>149</v>
      </c>
      <c r="D184" t="s">
        <v>266</v>
      </c>
      <c r="E184" t="s">
        <v>267</v>
      </c>
      <c r="F184" t="s">
        <v>152</v>
      </c>
      <c r="G184" t="s">
        <v>153</v>
      </c>
      <c r="H184" t="s">
        <v>274</v>
      </c>
      <c r="I184" t="s">
        <v>275</v>
      </c>
      <c r="J184">
        <v>5</v>
      </c>
      <c r="K184" t="s">
        <v>276</v>
      </c>
      <c r="L184">
        <v>30</v>
      </c>
      <c r="M184" t="s">
        <v>283</v>
      </c>
      <c r="N184" t="s">
        <v>284</v>
      </c>
      <c r="O184" t="s">
        <v>285</v>
      </c>
      <c r="P184">
        <v>3000</v>
      </c>
      <c r="Q184" t="s">
        <v>44</v>
      </c>
      <c r="R184">
        <v>3351</v>
      </c>
      <c r="S184" t="s">
        <v>286</v>
      </c>
      <c r="T184">
        <v>0</v>
      </c>
      <c r="U184" t="s">
        <v>46</v>
      </c>
      <c r="V184" s="1">
        <v>470000</v>
      </c>
      <c r="W184" s="1">
        <v>470000</v>
      </c>
      <c r="X184" s="1">
        <v>516780</v>
      </c>
      <c r="Y184" s="1">
        <v>516780</v>
      </c>
      <c r="Z184" s="1">
        <v>469800</v>
      </c>
      <c r="AA184" s="3">
        <f t="shared" si="11"/>
        <v>46980</v>
      </c>
      <c r="AB184" s="1">
        <v>469800</v>
      </c>
      <c r="AC184" s="3">
        <f t="shared" si="12"/>
        <v>0</v>
      </c>
      <c r="AD184" s="1">
        <v>469800</v>
      </c>
      <c r="AE184" s="3">
        <f t="shared" si="13"/>
        <v>0</v>
      </c>
      <c r="AF184" s="4">
        <f t="shared" si="14"/>
        <v>-46780</v>
      </c>
      <c r="AG184">
        <v>0</v>
      </c>
      <c r="AH184">
        <v>0</v>
      </c>
      <c r="AI184">
        <v>0</v>
      </c>
      <c r="AJ184">
        <v>0</v>
      </c>
      <c r="AK184">
        <v>0</v>
      </c>
    </row>
    <row r="185" spans="1:37" hidden="1" x14ac:dyDescent="0.25">
      <c r="A185" t="str">
        <f t="shared" si="10"/>
        <v>1.1-00-2406_24530018_2438210</v>
      </c>
      <c r="B185" t="s">
        <v>148</v>
      </c>
      <c r="C185" t="s">
        <v>149</v>
      </c>
      <c r="D185" t="s">
        <v>266</v>
      </c>
      <c r="E185" t="s">
        <v>267</v>
      </c>
      <c r="F185" t="s">
        <v>152</v>
      </c>
      <c r="G185" t="s">
        <v>153</v>
      </c>
      <c r="H185" t="s">
        <v>274</v>
      </c>
      <c r="I185" t="s">
        <v>275</v>
      </c>
      <c r="J185">
        <v>5</v>
      </c>
      <c r="K185" t="s">
        <v>276</v>
      </c>
      <c r="L185">
        <v>30</v>
      </c>
      <c r="M185" t="s">
        <v>283</v>
      </c>
      <c r="N185" t="s">
        <v>284</v>
      </c>
      <c r="O185" t="s">
        <v>285</v>
      </c>
      <c r="P185">
        <v>3000</v>
      </c>
      <c r="Q185" t="s">
        <v>44</v>
      </c>
      <c r="R185">
        <v>3821</v>
      </c>
      <c r="S185" t="s">
        <v>175</v>
      </c>
      <c r="T185">
        <v>0</v>
      </c>
      <c r="U185" t="s">
        <v>46</v>
      </c>
      <c r="V185" s="1">
        <v>74530</v>
      </c>
      <c r="W185" s="1">
        <v>74530</v>
      </c>
      <c r="X185">
        <v>0</v>
      </c>
      <c r="Y185">
        <v>0</v>
      </c>
      <c r="Z185">
        <v>0</v>
      </c>
      <c r="AA185" s="3">
        <f t="shared" si="11"/>
        <v>0</v>
      </c>
      <c r="AB185">
        <v>0</v>
      </c>
      <c r="AC185" s="3">
        <f t="shared" si="12"/>
        <v>0</v>
      </c>
      <c r="AD185">
        <v>0</v>
      </c>
      <c r="AE185" s="3">
        <f t="shared" si="13"/>
        <v>0</v>
      </c>
      <c r="AF185" s="4">
        <f t="shared" si="14"/>
        <v>74530</v>
      </c>
      <c r="AG185">
        <v>0</v>
      </c>
      <c r="AH185">
        <v>0</v>
      </c>
      <c r="AI185">
        <v>0</v>
      </c>
      <c r="AJ185">
        <v>0</v>
      </c>
      <c r="AK185">
        <v>0</v>
      </c>
    </row>
    <row r="186" spans="1:37" hidden="1" x14ac:dyDescent="0.25">
      <c r="A186" t="str">
        <f t="shared" si="10"/>
        <v>1.1-00-2406_24530018_2444110</v>
      </c>
      <c r="B186" t="s">
        <v>148</v>
      </c>
      <c r="C186" t="s">
        <v>149</v>
      </c>
      <c r="D186" t="s">
        <v>266</v>
      </c>
      <c r="E186" t="s">
        <v>267</v>
      </c>
      <c r="F186" t="s">
        <v>152</v>
      </c>
      <c r="G186" t="s">
        <v>153</v>
      </c>
      <c r="H186" t="s">
        <v>274</v>
      </c>
      <c r="I186" t="s">
        <v>275</v>
      </c>
      <c r="J186">
        <v>5</v>
      </c>
      <c r="K186" t="s">
        <v>276</v>
      </c>
      <c r="L186">
        <v>30</v>
      </c>
      <c r="M186" t="s">
        <v>283</v>
      </c>
      <c r="N186" t="s">
        <v>284</v>
      </c>
      <c r="O186" t="s">
        <v>285</v>
      </c>
      <c r="P186">
        <v>4000</v>
      </c>
      <c r="Q186" t="s">
        <v>49</v>
      </c>
      <c r="R186">
        <v>4411</v>
      </c>
      <c r="S186" t="s">
        <v>195</v>
      </c>
      <c r="T186">
        <v>0</v>
      </c>
      <c r="U186" t="s">
        <v>46</v>
      </c>
      <c r="V186" s="1">
        <v>12000000</v>
      </c>
      <c r="W186" s="1">
        <v>12000000</v>
      </c>
      <c r="X186" s="1">
        <v>11964000</v>
      </c>
      <c r="Y186" s="1">
        <v>11964000</v>
      </c>
      <c r="Z186" s="1">
        <v>11964000</v>
      </c>
      <c r="AA186" s="3">
        <f t="shared" si="11"/>
        <v>0</v>
      </c>
      <c r="AB186" s="1">
        <v>11964000</v>
      </c>
      <c r="AC186" s="3">
        <f t="shared" si="12"/>
        <v>0</v>
      </c>
      <c r="AD186" s="1">
        <v>11964000</v>
      </c>
      <c r="AE186" s="3">
        <f t="shared" si="13"/>
        <v>0</v>
      </c>
      <c r="AF186" s="4">
        <f t="shared" si="14"/>
        <v>36000</v>
      </c>
      <c r="AG186">
        <v>0</v>
      </c>
      <c r="AH186">
        <v>0</v>
      </c>
      <c r="AI186">
        <v>0</v>
      </c>
      <c r="AJ186">
        <v>0</v>
      </c>
      <c r="AK186">
        <v>0</v>
      </c>
    </row>
    <row r="187" spans="1:37" hidden="1" x14ac:dyDescent="0.25">
      <c r="A187" t="str">
        <f t="shared" si="10"/>
        <v>1.1-00-2406_24531018_2444110</v>
      </c>
      <c r="B187" t="s">
        <v>148</v>
      </c>
      <c r="C187" t="s">
        <v>149</v>
      </c>
      <c r="D187" t="s">
        <v>266</v>
      </c>
      <c r="E187" t="s">
        <v>267</v>
      </c>
      <c r="F187" t="s">
        <v>152</v>
      </c>
      <c r="G187" t="s">
        <v>153</v>
      </c>
      <c r="H187" t="s">
        <v>274</v>
      </c>
      <c r="I187" t="s">
        <v>275</v>
      </c>
      <c r="J187">
        <v>5</v>
      </c>
      <c r="K187" t="s">
        <v>276</v>
      </c>
      <c r="L187">
        <v>31</v>
      </c>
      <c r="M187" t="s">
        <v>287</v>
      </c>
      <c r="N187" t="s">
        <v>284</v>
      </c>
      <c r="O187" t="s">
        <v>285</v>
      </c>
      <c r="P187">
        <v>4000</v>
      </c>
      <c r="Q187" t="s">
        <v>49</v>
      </c>
      <c r="R187">
        <v>4411</v>
      </c>
      <c r="S187" t="s">
        <v>195</v>
      </c>
      <c r="T187">
        <v>0</v>
      </c>
      <c r="U187" t="s">
        <v>46</v>
      </c>
      <c r="V187" s="1">
        <v>52216447.640000001</v>
      </c>
      <c r="W187" s="1">
        <v>54793475.799999997</v>
      </c>
      <c r="X187" s="1">
        <v>52216447.640000001</v>
      </c>
      <c r="Y187" s="1">
        <v>52216447.640000001</v>
      </c>
      <c r="Z187" s="1">
        <v>52216447.640000001</v>
      </c>
      <c r="AA187" s="3">
        <f t="shared" si="11"/>
        <v>0</v>
      </c>
      <c r="AB187" s="1">
        <v>52216447.640000001</v>
      </c>
      <c r="AC187" s="3">
        <f t="shared" si="12"/>
        <v>0</v>
      </c>
      <c r="AD187" s="1">
        <v>52216447.640000001</v>
      </c>
      <c r="AE187" s="3">
        <f t="shared" si="13"/>
        <v>0</v>
      </c>
      <c r="AF187" s="4">
        <f t="shared" si="14"/>
        <v>0</v>
      </c>
      <c r="AG187">
        <v>0</v>
      </c>
      <c r="AH187">
        <v>0.04</v>
      </c>
      <c r="AI187">
        <v>0</v>
      </c>
      <c r="AJ187" s="1">
        <v>2577028.2000000002</v>
      </c>
      <c r="AK187" s="1">
        <v>-2577028.16</v>
      </c>
    </row>
    <row r="188" spans="1:37" hidden="1" x14ac:dyDescent="0.25">
      <c r="A188" t="str">
        <f t="shared" si="10"/>
        <v>1.1-00-2406_24532018_2444110</v>
      </c>
      <c r="B188" t="s">
        <v>148</v>
      </c>
      <c r="C188" t="s">
        <v>149</v>
      </c>
      <c r="D188" t="s">
        <v>266</v>
      </c>
      <c r="E188" t="s">
        <v>267</v>
      </c>
      <c r="F188" t="s">
        <v>152</v>
      </c>
      <c r="G188" t="s">
        <v>153</v>
      </c>
      <c r="H188" t="s">
        <v>274</v>
      </c>
      <c r="I188" t="s">
        <v>275</v>
      </c>
      <c r="J188">
        <v>5</v>
      </c>
      <c r="K188" t="s">
        <v>276</v>
      </c>
      <c r="L188">
        <v>32</v>
      </c>
      <c r="M188" t="s">
        <v>288</v>
      </c>
      <c r="N188" t="s">
        <v>284</v>
      </c>
      <c r="O188" t="s">
        <v>285</v>
      </c>
      <c r="P188">
        <v>4000</v>
      </c>
      <c r="Q188" t="s">
        <v>49</v>
      </c>
      <c r="R188">
        <v>4411</v>
      </c>
      <c r="S188" t="s">
        <v>195</v>
      </c>
      <c r="T188">
        <v>0</v>
      </c>
      <c r="U188" t="s">
        <v>46</v>
      </c>
      <c r="V188" s="1">
        <v>17662452.359999999</v>
      </c>
      <c r="W188" s="1">
        <v>15085424.199999999</v>
      </c>
      <c r="X188" s="1">
        <v>17140875.91</v>
      </c>
      <c r="Y188" s="1">
        <v>17140875.91</v>
      </c>
      <c r="Z188" s="1">
        <v>17140875.91</v>
      </c>
      <c r="AA188" s="3">
        <f t="shared" si="11"/>
        <v>0</v>
      </c>
      <c r="AB188" s="1">
        <v>17121505.969999999</v>
      </c>
      <c r="AC188" s="3">
        <f t="shared" si="12"/>
        <v>19369.940000001341</v>
      </c>
      <c r="AD188" s="1">
        <v>17121505.969999999</v>
      </c>
      <c r="AE188" s="3">
        <f t="shared" si="13"/>
        <v>0</v>
      </c>
      <c r="AF188" s="4">
        <f t="shared" si="14"/>
        <v>521576.44999999925</v>
      </c>
      <c r="AG188">
        <v>0</v>
      </c>
      <c r="AH188" s="1">
        <v>2577028.2000000002</v>
      </c>
      <c r="AI188">
        <v>0</v>
      </c>
      <c r="AJ188">
        <v>0.04</v>
      </c>
      <c r="AK188" s="1">
        <v>2577028.16</v>
      </c>
    </row>
    <row r="189" spans="1:37" hidden="1" x14ac:dyDescent="0.25">
      <c r="A189" t="str">
        <f t="shared" si="10"/>
        <v>1.1-00-2410_24448030_2421710</v>
      </c>
      <c r="B189" t="s">
        <v>148</v>
      </c>
      <c r="C189" t="s">
        <v>149</v>
      </c>
      <c r="D189" t="s">
        <v>266</v>
      </c>
      <c r="E189" t="s">
        <v>267</v>
      </c>
      <c r="F189" t="s">
        <v>51</v>
      </c>
      <c r="G189" t="s">
        <v>52</v>
      </c>
      <c r="H189" t="s">
        <v>289</v>
      </c>
      <c r="I189" t="s">
        <v>290</v>
      </c>
      <c r="J189">
        <v>4</v>
      </c>
      <c r="K189" t="s">
        <v>291</v>
      </c>
      <c r="L189">
        <v>48</v>
      </c>
      <c r="M189" t="s">
        <v>292</v>
      </c>
      <c r="N189" t="s">
        <v>293</v>
      </c>
      <c r="O189" t="s">
        <v>294</v>
      </c>
      <c r="P189">
        <v>2000</v>
      </c>
      <c r="Q189" t="s">
        <v>121</v>
      </c>
      <c r="R189">
        <v>2171</v>
      </c>
      <c r="S189" t="s">
        <v>295</v>
      </c>
      <c r="T189">
        <v>0</v>
      </c>
      <c r="U189" t="s">
        <v>46</v>
      </c>
      <c r="V189" s="1">
        <v>30000</v>
      </c>
      <c r="W189" s="1">
        <v>30000</v>
      </c>
      <c r="X189">
        <v>0</v>
      </c>
      <c r="Y189">
        <v>0</v>
      </c>
      <c r="Z189">
        <v>0</v>
      </c>
      <c r="AA189" s="3">
        <f t="shared" si="11"/>
        <v>0</v>
      </c>
      <c r="AB189">
        <v>0</v>
      </c>
      <c r="AC189" s="3">
        <f t="shared" si="12"/>
        <v>0</v>
      </c>
      <c r="AD189">
        <v>0</v>
      </c>
      <c r="AE189" s="3">
        <f t="shared" si="13"/>
        <v>0</v>
      </c>
      <c r="AF189" s="4">
        <f t="shared" si="14"/>
        <v>30000</v>
      </c>
      <c r="AG189">
        <v>0</v>
      </c>
      <c r="AH189">
        <v>0</v>
      </c>
      <c r="AI189">
        <v>0</v>
      </c>
      <c r="AJ189">
        <v>0</v>
      </c>
      <c r="AK189">
        <v>0</v>
      </c>
    </row>
    <row r="190" spans="1:37" hidden="1" x14ac:dyDescent="0.25">
      <c r="A190" t="str">
        <f t="shared" si="10"/>
        <v>1.1-00-2410_24448030_2422210</v>
      </c>
      <c r="B190" t="s">
        <v>148</v>
      </c>
      <c r="C190" t="s">
        <v>149</v>
      </c>
      <c r="D190" t="s">
        <v>266</v>
      </c>
      <c r="E190" t="s">
        <v>267</v>
      </c>
      <c r="F190" t="s">
        <v>51</v>
      </c>
      <c r="G190" t="s">
        <v>52</v>
      </c>
      <c r="H190" t="s">
        <v>289</v>
      </c>
      <c r="I190" t="s">
        <v>290</v>
      </c>
      <c r="J190">
        <v>4</v>
      </c>
      <c r="K190" t="s">
        <v>291</v>
      </c>
      <c r="L190">
        <v>48</v>
      </c>
      <c r="M190" t="s">
        <v>292</v>
      </c>
      <c r="N190" t="s">
        <v>293</v>
      </c>
      <c r="O190" t="s">
        <v>294</v>
      </c>
      <c r="P190">
        <v>2000</v>
      </c>
      <c r="Q190" t="s">
        <v>121</v>
      </c>
      <c r="R190">
        <v>2221</v>
      </c>
      <c r="S190" t="s">
        <v>165</v>
      </c>
      <c r="T190">
        <v>0</v>
      </c>
      <c r="U190" t="s">
        <v>46</v>
      </c>
      <c r="V190" s="1">
        <v>40000</v>
      </c>
      <c r="W190" s="1">
        <v>40000</v>
      </c>
      <c r="X190">
        <v>0</v>
      </c>
      <c r="Y190">
        <v>0</v>
      </c>
      <c r="Z190">
        <v>0</v>
      </c>
      <c r="AA190" s="3">
        <f t="shared" si="11"/>
        <v>0</v>
      </c>
      <c r="AB190">
        <v>0</v>
      </c>
      <c r="AC190" s="3">
        <f t="shared" si="12"/>
        <v>0</v>
      </c>
      <c r="AD190">
        <v>0</v>
      </c>
      <c r="AE190" s="3">
        <f t="shared" si="13"/>
        <v>0</v>
      </c>
      <c r="AF190" s="4">
        <f t="shared" si="14"/>
        <v>40000</v>
      </c>
      <c r="AG190">
        <v>0</v>
      </c>
      <c r="AH190">
        <v>0</v>
      </c>
      <c r="AI190">
        <v>0</v>
      </c>
      <c r="AJ190">
        <v>0</v>
      </c>
      <c r="AK190">
        <v>0</v>
      </c>
    </row>
    <row r="191" spans="1:37" hidden="1" x14ac:dyDescent="0.25">
      <c r="A191" t="str">
        <f t="shared" si="10"/>
        <v>1.1-00-2410_24448030_2425210</v>
      </c>
      <c r="B191" t="s">
        <v>148</v>
      </c>
      <c r="C191" t="s">
        <v>149</v>
      </c>
      <c r="D191" t="s">
        <v>266</v>
      </c>
      <c r="E191" t="s">
        <v>267</v>
      </c>
      <c r="F191" t="s">
        <v>51</v>
      </c>
      <c r="G191" t="s">
        <v>52</v>
      </c>
      <c r="H191" t="s">
        <v>289</v>
      </c>
      <c r="I191" t="s">
        <v>290</v>
      </c>
      <c r="J191">
        <v>4</v>
      </c>
      <c r="K191" t="s">
        <v>291</v>
      </c>
      <c r="L191">
        <v>48</v>
      </c>
      <c r="M191" t="s">
        <v>292</v>
      </c>
      <c r="N191" t="s">
        <v>293</v>
      </c>
      <c r="O191" t="s">
        <v>294</v>
      </c>
      <c r="P191">
        <v>2000</v>
      </c>
      <c r="Q191" t="s">
        <v>121</v>
      </c>
      <c r="R191">
        <v>2521</v>
      </c>
      <c r="S191" t="s">
        <v>187</v>
      </c>
      <c r="T191">
        <v>0</v>
      </c>
      <c r="U191" t="s">
        <v>46</v>
      </c>
      <c r="V191" s="1">
        <v>50000</v>
      </c>
      <c r="W191" s="1">
        <v>50000</v>
      </c>
      <c r="X191">
        <v>0</v>
      </c>
      <c r="Y191">
        <v>0</v>
      </c>
      <c r="Z191">
        <v>0</v>
      </c>
      <c r="AA191" s="3">
        <f t="shared" si="11"/>
        <v>0</v>
      </c>
      <c r="AB191">
        <v>0</v>
      </c>
      <c r="AC191" s="3">
        <f t="shared" si="12"/>
        <v>0</v>
      </c>
      <c r="AD191">
        <v>0</v>
      </c>
      <c r="AE191" s="3">
        <f t="shared" si="13"/>
        <v>0</v>
      </c>
      <c r="AF191" s="4">
        <f t="shared" si="14"/>
        <v>50000</v>
      </c>
      <c r="AG191">
        <v>0</v>
      </c>
      <c r="AH191">
        <v>0</v>
      </c>
      <c r="AI191">
        <v>0</v>
      </c>
      <c r="AJ191">
        <v>0</v>
      </c>
      <c r="AK191">
        <v>0</v>
      </c>
    </row>
    <row r="192" spans="1:37" hidden="1" x14ac:dyDescent="0.25">
      <c r="A192" t="str">
        <f t="shared" si="10"/>
        <v>1.1-00-2410_24448030_2425910</v>
      </c>
      <c r="B192" t="s">
        <v>148</v>
      </c>
      <c r="C192" t="s">
        <v>149</v>
      </c>
      <c r="D192" t="s">
        <v>266</v>
      </c>
      <c r="E192" t="s">
        <v>267</v>
      </c>
      <c r="F192" t="s">
        <v>51</v>
      </c>
      <c r="G192" t="s">
        <v>52</v>
      </c>
      <c r="H192" t="s">
        <v>289</v>
      </c>
      <c r="I192" t="s">
        <v>290</v>
      </c>
      <c r="J192">
        <v>4</v>
      </c>
      <c r="K192" t="s">
        <v>291</v>
      </c>
      <c r="L192">
        <v>48</v>
      </c>
      <c r="M192" t="s">
        <v>292</v>
      </c>
      <c r="N192" t="s">
        <v>293</v>
      </c>
      <c r="O192" t="s">
        <v>294</v>
      </c>
      <c r="P192">
        <v>2000</v>
      </c>
      <c r="Q192" t="s">
        <v>121</v>
      </c>
      <c r="R192">
        <v>2591</v>
      </c>
      <c r="S192" t="s">
        <v>296</v>
      </c>
      <c r="T192">
        <v>0</v>
      </c>
      <c r="U192" t="s">
        <v>46</v>
      </c>
      <c r="V192" s="1">
        <v>3775271.34</v>
      </c>
      <c r="W192" s="1">
        <v>3775271.34</v>
      </c>
      <c r="X192" s="1">
        <v>3685376.84</v>
      </c>
      <c r="Y192" s="1">
        <v>3685376.84</v>
      </c>
      <c r="Z192" s="1">
        <v>3685376.84</v>
      </c>
      <c r="AA192" s="3">
        <f t="shared" si="11"/>
        <v>0</v>
      </c>
      <c r="AB192" s="1">
        <v>3685376.84</v>
      </c>
      <c r="AC192" s="3">
        <f t="shared" si="12"/>
        <v>0</v>
      </c>
      <c r="AD192" s="1">
        <v>3685376.84</v>
      </c>
      <c r="AE192" s="3">
        <f t="shared" si="13"/>
        <v>0</v>
      </c>
      <c r="AF192" s="4">
        <f t="shared" si="14"/>
        <v>89894.5</v>
      </c>
      <c r="AG192">
        <v>0</v>
      </c>
      <c r="AH192">
        <v>0</v>
      </c>
      <c r="AI192">
        <v>0</v>
      </c>
      <c r="AJ192">
        <v>0</v>
      </c>
      <c r="AK192">
        <v>0</v>
      </c>
    </row>
    <row r="193" spans="1:37" hidden="1" x14ac:dyDescent="0.25">
      <c r="A193" t="str">
        <f t="shared" si="10"/>
        <v>1.1-00-2410_24448030_2433910</v>
      </c>
      <c r="B193" t="s">
        <v>148</v>
      </c>
      <c r="C193" t="s">
        <v>149</v>
      </c>
      <c r="D193" t="s">
        <v>266</v>
      </c>
      <c r="E193" t="s">
        <v>267</v>
      </c>
      <c r="F193" t="s">
        <v>51</v>
      </c>
      <c r="G193" t="s">
        <v>52</v>
      </c>
      <c r="H193" t="s">
        <v>289</v>
      </c>
      <c r="I193" t="s">
        <v>290</v>
      </c>
      <c r="J193">
        <v>4</v>
      </c>
      <c r="K193" t="s">
        <v>291</v>
      </c>
      <c r="L193">
        <v>48</v>
      </c>
      <c r="M193" t="s">
        <v>292</v>
      </c>
      <c r="N193" t="s">
        <v>293</v>
      </c>
      <c r="O193" t="s">
        <v>294</v>
      </c>
      <c r="P193">
        <v>3000</v>
      </c>
      <c r="Q193" t="s">
        <v>44</v>
      </c>
      <c r="R193">
        <v>3391</v>
      </c>
      <c r="S193" t="s">
        <v>194</v>
      </c>
      <c r="T193">
        <v>0</v>
      </c>
      <c r="U193" t="s">
        <v>46</v>
      </c>
      <c r="V193" s="1">
        <v>600000</v>
      </c>
      <c r="W193" s="1">
        <v>600000</v>
      </c>
      <c r="X193">
        <v>0</v>
      </c>
      <c r="Y193">
        <v>0</v>
      </c>
      <c r="Z193">
        <v>0</v>
      </c>
      <c r="AA193" s="3">
        <f t="shared" si="11"/>
        <v>0</v>
      </c>
      <c r="AB193">
        <v>0</v>
      </c>
      <c r="AC193" s="3">
        <f t="shared" si="12"/>
        <v>0</v>
      </c>
      <c r="AD193">
        <v>0</v>
      </c>
      <c r="AE193" s="3">
        <f t="shared" si="13"/>
        <v>0</v>
      </c>
      <c r="AF193" s="4">
        <f t="shared" si="14"/>
        <v>600000</v>
      </c>
      <c r="AG193">
        <v>0</v>
      </c>
      <c r="AH193">
        <v>0</v>
      </c>
      <c r="AI193">
        <v>0</v>
      </c>
      <c r="AJ193">
        <v>0</v>
      </c>
      <c r="AK193">
        <v>0</v>
      </c>
    </row>
    <row r="194" spans="1:37" hidden="1" x14ac:dyDescent="0.25">
      <c r="A194" t="str">
        <f t="shared" si="10"/>
        <v>1.1-00-2410_24448030_2438210</v>
      </c>
      <c r="B194" t="s">
        <v>148</v>
      </c>
      <c r="C194" t="s">
        <v>149</v>
      </c>
      <c r="D194" t="s">
        <v>266</v>
      </c>
      <c r="E194" t="s">
        <v>267</v>
      </c>
      <c r="F194" t="s">
        <v>51</v>
      </c>
      <c r="G194" t="s">
        <v>52</v>
      </c>
      <c r="H194" t="s">
        <v>289</v>
      </c>
      <c r="I194" t="s">
        <v>290</v>
      </c>
      <c r="J194">
        <v>4</v>
      </c>
      <c r="K194" t="s">
        <v>291</v>
      </c>
      <c r="L194">
        <v>48</v>
      </c>
      <c r="M194" t="s">
        <v>292</v>
      </c>
      <c r="N194" t="s">
        <v>293</v>
      </c>
      <c r="O194" t="s">
        <v>294</v>
      </c>
      <c r="P194">
        <v>3000</v>
      </c>
      <c r="Q194" t="s">
        <v>44</v>
      </c>
      <c r="R194">
        <v>3821</v>
      </c>
      <c r="S194" t="s">
        <v>175</v>
      </c>
      <c r="T194">
        <v>0</v>
      </c>
      <c r="U194" t="s">
        <v>46</v>
      </c>
      <c r="V194" s="1">
        <v>619981</v>
      </c>
      <c r="W194" s="1">
        <v>619981</v>
      </c>
      <c r="X194" s="1">
        <v>600000</v>
      </c>
      <c r="Y194" s="1">
        <v>600000</v>
      </c>
      <c r="Z194">
        <v>0</v>
      </c>
      <c r="AA194" s="3">
        <f t="shared" si="11"/>
        <v>600000</v>
      </c>
      <c r="AB194">
        <v>0</v>
      </c>
      <c r="AC194" s="3">
        <f t="shared" si="12"/>
        <v>0</v>
      </c>
      <c r="AD194">
        <v>0</v>
      </c>
      <c r="AE194" s="3">
        <f t="shared" si="13"/>
        <v>0</v>
      </c>
      <c r="AF194" s="4">
        <f t="shared" si="14"/>
        <v>19981</v>
      </c>
      <c r="AG194">
        <v>0</v>
      </c>
      <c r="AH194">
        <v>0</v>
      </c>
      <c r="AI194">
        <v>0</v>
      </c>
      <c r="AJ194">
        <v>0</v>
      </c>
      <c r="AK194">
        <v>0</v>
      </c>
    </row>
    <row r="195" spans="1:37" hidden="1" x14ac:dyDescent="0.25">
      <c r="A195" t="str">
        <f t="shared" ref="A195:A258" si="15">CONCATENATE(B195,H195,J195,L195,N195,R195,T195)</f>
        <v>1.1-00-2410_24448030_2442110</v>
      </c>
      <c r="B195" t="s">
        <v>148</v>
      </c>
      <c r="C195" t="s">
        <v>149</v>
      </c>
      <c r="D195" t="s">
        <v>266</v>
      </c>
      <c r="E195" t="s">
        <v>267</v>
      </c>
      <c r="F195" t="s">
        <v>51</v>
      </c>
      <c r="G195" t="s">
        <v>52</v>
      </c>
      <c r="H195" t="s">
        <v>289</v>
      </c>
      <c r="I195" t="s">
        <v>290</v>
      </c>
      <c r="J195">
        <v>4</v>
      </c>
      <c r="K195" t="s">
        <v>291</v>
      </c>
      <c r="L195">
        <v>48</v>
      </c>
      <c r="M195" t="s">
        <v>292</v>
      </c>
      <c r="N195" t="s">
        <v>293</v>
      </c>
      <c r="O195" t="s">
        <v>294</v>
      </c>
      <c r="P195">
        <v>4000</v>
      </c>
      <c r="Q195" t="s">
        <v>49</v>
      </c>
      <c r="R195">
        <v>4211</v>
      </c>
      <c r="S195" t="s">
        <v>273</v>
      </c>
      <c r="T195">
        <v>0</v>
      </c>
      <c r="U195" t="s">
        <v>46</v>
      </c>
      <c r="V195" s="1">
        <v>199200</v>
      </c>
      <c r="W195" s="1">
        <v>199200</v>
      </c>
      <c r="X195">
        <v>0</v>
      </c>
      <c r="Y195">
        <v>0</v>
      </c>
      <c r="Z195">
        <v>0</v>
      </c>
      <c r="AA195" s="3">
        <f t="shared" ref="AA195:AA258" si="16">Y195-Z195</f>
        <v>0</v>
      </c>
      <c r="AB195">
        <v>0</v>
      </c>
      <c r="AC195" s="3">
        <f t="shared" ref="AC195:AC258" si="17">Z195-AB195</f>
        <v>0</v>
      </c>
      <c r="AD195">
        <v>0</v>
      </c>
      <c r="AE195" s="3">
        <f t="shared" ref="AE195:AE258" si="18">AB195-AD195</f>
        <v>0</v>
      </c>
      <c r="AF195" s="4">
        <f t="shared" ref="AF195:AF258" si="19">V195-X195</f>
        <v>199200</v>
      </c>
      <c r="AG195">
        <v>0</v>
      </c>
      <c r="AH195">
        <v>0</v>
      </c>
      <c r="AI195">
        <v>0</v>
      </c>
      <c r="AJ195">
        <v>0</v>
      </c>
      <c r="AK195">
        <v>0</v>
      </c>
    </row>
    <row r="196" spans="1:37" hidden="1" x14ac:dyDescent="0.25">
      <c r="A196" t="str">
        <f t="shared" si="15"/>
        <v>1.1-00-2410_24448030_24441130</v>
      </c>
      <c r="B196" t="s">
        <v>148</v>
      </c>
      <c r="C196" t="s">
        <v>149</v>
      </c>
      <c r="D196" t="s">
        <v>266</v>
      </c>
      <c r="E196" t="s">
        <v>267</v>
      </c>
      <c r="F196" t="s">
        <v>51</v>
      </c>
      <c r="G196" t="s">
        <v>52</v>
      </c>
      <c r="H196" t="s">
        <v>289</v>
      </c>
      <c r="I196" t="s">
        <v>290</v>
      </c>
      <c r="J196">
        <v>4</v>
      </c>
      <c r="K196" t="s">
        <v>291</v>
      </c>
      <c r="L196">
        <v>48</v>
      </c>
      <c r="M196" t="s">
        <v>292</v>
      </c>
      <c r="N196" t="s">
        <v>293</v>
      </c>
      <c r="O196" t="s">
        <v>294</v>
      </c>
      <c r="P196">
        <v>4000</v>
      </c>
      <c r="Q196" t="s">
        <v>49</v>
      </c>
      <c r="R196">
        <v>4411</v>
      </c>
      <c r="S196" t="s">
        <v>195</v>
      </c>
      <c r="T196">
        <v>30</v>
      </c>
      <c r="U196" t="s">
        <v>297</v>
      </c>
      <c r="V196" s="1">
        <v>450000</v>
      </c>
      <c r="W196" s="1">
        <v>450000</v>
      </c>
      <c r="X196">
        <v>0</v>
      </c>
      <c r="Y196">
        <v>0</v>
      </c>
      <c r="Z196">
        <v>0</v>
      </c>
      <c r="AA196" s="3">
        <f t="shared" si="16"/>
        <v>0</v>
      </c>
      <c r="AB196">
        <v>0</v>
      </c>
      <c r="AC196" s="3">
        <f t="shared" si="17"/>
        <v>0</v>
      </c>
      <c r="AD196">
        <v>0</v>
      </c>
      <c r="AE196" s="3">
        <f t="shared" si="18"/>
        <v>0</v>
      </c>
      <c r="AF196" s="4">
        <f t="shared" si="19"/>
        <v>450000</v>
      </c>
      <c r="AG196">
        <v>0</v>
      </c>
      <c r="AH196">
        <v>0</v>
      </c>
      <c r="AI196">
        <v>0</v>
      </c>
      <c r="AJ196">
        <v>0</v>
      </c>
      <c r="AK196">
        <v>0</v>
      </c>
    </row>
    <row r="197" spans="1:37" hidden="1" x14ac:dyDescent="0.25">
      <c r="A197" t="str">
        <f t="shared" si="15"/>
        <v>1.1-00-2410_24448030_2456710</v>
      </c>
      <c r="B197" t="s">
        <v>148</v>
      </c>
      <c r="C197" t="s">
        <v>149</v>
      </c>
      <c r="D197" t="s">
        <v>266</v>
      </c>
      <c r="E197" t="s">
        <v>267</v>
      </c>
      <c r="F197" t="s">
        <v>51</v>
      </c>
      <c r="G197" t="s">
        <v>52</v>
      </c>
      <c r="H197" t="s">
        <v>289</v>
      </c>
      <c r="I197" t="s">
        <v>290</v>
      </c>
      <c r="J197">
        <v>4</v>
      </c>
      <c r="K197" t="s">
        <v>291</v>
      </c>
      <c r="L197">
        <v>48</v>
      </c>
      <c r="M197" t="s">
        <v>292</v>
      </c>
      <c r="N197" t="s">
        <v>293</v>
      </c>
      <c r="O197" t="s">
        <v>294</v>
      </c>
      <c r="P197">
        <v>5000</v>
      </c>
      <c r="Q197" t="s">
        <v>99</v>
      </c>
      <c r="R197">
        <v>5671</v>
      </c>
      <c r="S197" t="s">
        <v>185</v>
      </c>
      <c r="T197">
        <v>0</v>
      </c>
      <c r="U197" t="s">
        <v>46</v>
      </c>
      <c r="V197" s="1">
        <v>100000</v>
      </c>
      <c r="W197" s="1">
        <v>100000</v>
      </c>
      <c r="X197">
        <v>0</v>
      </c>
      <c r="Y197">
        <v>0</v>
      </c>
      <c r="Z197">
        <v>0</v>
      </c>
      <c r="AA197" s="3">
        <f t="shared" si="16"/>
        <v>0</v>
      </c>
      <c r="AB197">
        <v>0</v>
      </c>
      <c r="AC197" s="3">
        <f t="shared" si="17"/>
        <v>0</v>
      </c>
      <c r="AD197">
        <v>0</v>
      </c>
      <c r="AE197" s="3">
        <f t="shared" si="18"/>
        <v>0</v>
      </c>
      <c r="AF197" s="4">
        <f t="shared" si="19"/>
        <v>100000</v>
      </c>
      <c r="AG197">
        <v>0</v>
      </c>
      <c r="AH197">
        <v>0</v>
      </c>
      <c r="AI197">
        <v>0</v>
      </c>
      <c r="AJ197">
        <v>0</v>
      </c>
      <c r="AK197">
        <v>0</v>
      </c>
    </row>
    <row r="198" spans="1:37" hidden="1" x14ac:dyDescent="0.25">
      <c r="A198" t="str">
        <f t="shared" si="15"/>
        <v>1.1-00-2410_24448030_2457810</v>
      </c>
      <c r="B198" t="s">
        <v>148</v>
      </c>
      <c r="C198" t="s">
        <v>149</v>
      </c>
      <c r="D198" t="s">
        <v>266</v>
      </c>
      <c r="E198" t="s">
        <v>267</v>
      </c>
      <c r="F198" t="s">
        <v>51</v>
      </c>
      <c r="G198" t="s">
        <v>52</v>
      </c>
      <c r="H198" t="s">
        <v>289</v>
      </c>
      <c r="I198" t="s">
        <v>290</v>
      </c>
      <c r="J198">
        <v>4</v>
      </c>
      <c r="K198" t="s">
        <v>291</v>
      </c>
      <c r="L198">
        <v>48</v>
      </c>
      <c r="M198" t="s">
        <v>292</v>
      </c>
      <c r="N198" t="s">
        <v>293</v>
      </c>
      <c r="O198" t="s">
        <v>294</v>
      </c>
      <c r="P198">
        <v>5000</v>
      </c>
      <c r="Q198" t="s">
        <v>99</v>
      </c>
      <c r="R198">
        <v>5781</v>
      </c>
      <c r="S198" t="s">
        <v>298</v>
      </c>
      <c r="T198">
        <v>0</v>
      </c>
      <c r="U198" t="s">
        <v>46</v>
      </c>
      <c r="V198" s="1">
        <v>50000</v>
      </c>
      <c r="W198" s="1">
        <v>50000</v>
      </c>
      <c r="X198">
        <v>0</v>
      </c>
      <c r="Y198">
        <v>0</v>
      </c>
      <c r="Z198">
        <v>0</v>
      </c>
      <c r="AA198" s="3">
        <f t="shared" si="16"/>
        <v>0</v>
      </c>
      <c r="AB198">
        <v>0</v>
      </c>
      <c r="AC198" s="3">
        <f t="shared" si="17"/>
        <v>0</v>
      </c>
      <c r="AD198">
        <v>0</v>
      </c>
      <c r="AE198" s="3">
        <f t="shared" si="18"/>
        <v>0</v>
      </c>
      <c r="AF198" s="4">
        <f t="shared" si="19"/>
        <v>50000</v>
      </c>
      <c r="AG198">
        <v>0</v>
      </c>
      <c r="AH198">
        <v>0</v>
      </c>
      <c r="AI198">
        <v>0</v>
      </c>
      <c r="AJ198">
        <v>0</v>
      </c>
      <c r="AK198">
        <v>0</v>
      </c>
    </row>
    <row r="199" spans="1:37" hidden="1" x14ac:dyDescent="0.25">
      <c r="A199" t="str">
        <f t="shared" si="15"/>
        <v>1.1-00-2408_24740025_2431810</v>
      </c>
      <c r="B199" t="s">
        <v>148</v>
      </c>
      <c r="C199" t="s">
        <v>149</v>
      </c>
      <c r="D199" t="s">
        <v>109</v>
      </c>
      <c r="E199" t="s">
        <v>110</v>
      </c>
      <c r="F199" t="s">
        <v>111</v>
      </c>
      <c r="G199" t="s">
        <v>112</v>
      </c>
      <c r="H199" t="s">
        <v>113</v>
      </c>
      <c r="I199" t="s">
        <v>114</v>
      </c>
      <c r="J199">
        <v>7</v>
      </c>
      <c r="K199" t="s">
        <v>115</v>
      </c>
      <c r="L199">
        <v>40</v>
      </c>
      <c r="M199" t="s">
        <v>116</v>
      </c>
      <c r="N199" t="s">
        <v>117</v>
      </c>
      <c r="O199" t="s">
        <v>118</v>
      </c>
      <c r="P199">
        <v>3000</v>
      </c>
      <c r="Q199" t="s">
        <v>44</v>
      </c>
      <c r="R199">
        <v>3181</v>
      </c>
      <c r="S199" t="s">
        <v>242</v>
      </c>
      <c r="T199">
        <v>0</v>
      </c>
      <c r="U199" t="s">
        <v>46</v>
      </c>
      <c r="V199" s="1">
        <v>10000</v>
      </c>
      <c r="W199" s="1">
        <v>10000</v>
      </c>
      <c r="X199">
        <v>0</v>
      </c>
      <c r="Y199">
        <v>0</v>
      </c>
      <c r="Z199">
        <v>0</v>
      </c>
      <c r="AA199" s="3">
        <f t="shared" si="16"/>
        <v>0</v>
      </c>
      <c r="AB199">
        <v>0</v>
      </c>
      <c r="AC199" s="3">
        <f t="shared" si="17"/>
        <v>0</v>
      </c>
      <c r="AD199">
        <v>0</v>
      </c>
      <c r="AE199" s="3">
        <f t="shared" si="18"/>
        <v>0</v>
      </c>
      <c r="AF199" s="4">
        <f t="shared" si="19"/>
        <v>10000</v>
      </c>
      <c r="AG199">
        <v>0</v>
      </c>
      <c r="AH199">
        <v>0</v>
      </c>
      <c r="AI199">
        <v>0</v>
      </c>
      <c r="AJ199">
        <v>0</v>
      </c>
      <c r="AK199">
        <v>0</v>
      </c>
    </row>
    <row r="200" spans="1:37" hidden="1" x14ac:dyDescent="0.25">
      <c r="A200" t="str">
        <f t="shared" si="15"/>
        <v>1.1-00-2408_24740025_2439410</v>
      </c>
      <c r="B200" t="s">
        <v>148</v>
      </c>
      <c r="C200" t="s">
        <v>149</v>
      </c>
      <c r="D200" t="s">
        <v>109</v>
      </c>
      <c r="E200" t="s">
        <v>110</v>
      </c>
      <c r="F200" t="s">
        <v>111</v>
      </c>
      <c r="G200" t="s">
        <v>112</v>
      </c>
      <c r="H200" t="s">
        <v>113</v>
      </c>
      <c r="I200" t="s">
        <v>114</v>
      </c>
      <c r="J200">
        <v>7</v>
      </c>
      <c r="K200" t="s">
        <v>115</v>
      </c>
      <c r="L200">
        <v>40</v>
      </c>
      <c r="M200" t="s">
        <v>116</v>
      </c>
      <c r="N200" t="s">
        <v>117</v>
      </c>
      <c r="O200" t="s">
        <v>118</v>
      </c>
      <c r="P200">
        <v>3000</v>
      </c>
      <c r="Q200" t="s">
        <v>44</v>
      </c>
      <c r="R200">
        <v>3941</v>
      </c>
      <c r="S200" t="s">
        <v>299</v>
      </c>
      <c r="T200">
        <v>0</v>
      </c>
      <c r="U200" t="s">
        <v>46</v>
      </c>
      <c r="V200" s="1">
        <v>50000</v>
      </c>
      <c r="W200" s="1">
        <v>50000</v>
      </c>
      <c r="X200">
        <v>0</v>
      </c>
      <c r="Y200">
        <v>0</v>
      </c>
      <c r="Z200">
        <v>0</v>
      </c>
      <c r="AA200" s="3">
        <f t="shared" si="16"/>
        <v>0</v>
      </c>
      <c r="AB200">
        <v>0</v>
      </c>
      <c r="AC200" s="3">
        <f t="shared" si="17"/>
        <v>0</v>
      </c>
      <c r="AD200">
        <v>0</v>
      </c>
      <c r="AE200" s="3">
        <f t="shared" si="18"/>
        <v>0</v>
      </c>
      <c r="AF200" s="4">
        <f t="shared" si="19"/>
        <v>50000</v>
      </c>
      <c r="AG200">
        <v>0</v>
      </c>
      <c r="AH200">
        <v>0</v>
      </c>
      <c r="AI200">
        <v>0</v>
      </c>
      <c r="AJ200">
        <v>0</v>
      </c>
      <c r="AK200">
        <v>0</v>
      </c>
    </row>
    <row r="201" spans="1:37" hidden="1" x14ac:dyDescent="0.25">
      <c r="A201" t="str">
        <f t="shared" si="15"/>
        <v>1.1-00-2408_24741025_2421810</v>
      </c>
      <c r="B201" t="s">
        <v>148</v>
      </c>
      <c r="C201" t="s">
        <v>149</v>
      </c>
      <c r="D201" t="s">
        <v>109</v>
      </c>
      <c r="E201" t="s">
        <v>110</v>
      </c>
      <c r="F201" t="s">
        <v>111</v>
      </c>
      <c r="G201" t="s">
        <v>112</v>
      </c>
      <c r="H201" t="s">
        <v>113</v>
      </c>
      <c r="I201" t="s">
        <v>114</v>
      </c>
      <c r="J201">
        <v>7</v>
      </c>
      <c r="K201" t="s">
        <v>115</v>
      </c>
      <c r="L201">
        <v>41</v>
      </c>
      <c r="M201" t="s">
        <v>120</v>
      </c>
      <c r="N201" t="s">
        <v>117</v>
      </c>
      <c r="O201" t="s">
        <v>118</v>
      </c>
      <c r="P201">
        <v>2000</v>
      </c>
      <c r="Q201" t="s">
        <v>121</v>
      </c>
      <c r="R201">
        <v>2181</v>
      </c>
      <c r="S201" t="s">
        <v>300</v>
      </c>
      <c r="T201">
        <v>0</v>
      </c>
      <c r="U201" t="s">
        <v>46</v>
      </c>
      <c r="V201" s="1">
        <v>60000</v>
      </c>
      <c r="W201">
        <v>0</v>
      </c>
      <c r="X201">
        <v>0</v>
      </c>
      <c r="Y201">
        <v>0</v>
      </c>
      <c r="Z201">
        <v>0</v>
      </c>
      <c r="AA201" s="3">
        <f t="shared" si="16"/>
        <v>0</v>
      </c>
      <c r="AB201">
        <v>0</v>
      </c>
      <c r="AC201" s="3">
        <f t="shared" si="17"/>
        <v>0</v>
      </c>
      <c r="AD201">
        <v>0</v>
      </c>
      <c r="AE201" s="3">
        <f t="shared" si="18"/>
        <v>0</v>
      </c>
      <c r="AF201" s="4">
        <f t="shared" si="19"/>
        <v>60000</v>
      </c>
      <c r="AG201">
        <v>0</v>
      </c>
      <c r="AH201" s="1">
        <v>60000</v>
      </c>
      <c r="AI201">
        <v>0</v>
      </c>
      <c r="AJ201">
        <v>0</v>
      </c>
      <c r="AK201" s="1">
        <v>60000</v>
      </c>
    </row>
    <row r="202" spans="1:37" hidden="1" x14ac:dyDescent="0.25">
      <c r="A202" t="str">
        <f t="shared" si="15"/>
        <v>1.1-00-2408_24741025_2422110</v>
      </c>
      <c r="B202" t="s">
        <v>148</v>
      </c>
      <c r="C202" t="s">
        <v>149</v>
      </c>
      <c r="D202" t="s">
        <v>109</v>
      </c>
      <c r="E202" t="s">
        <v>110</v>
      </c>
      <c r="F202" t="s">
        <v>111</v>
      </c>
      <c r="G202" t="s">
        <v>112</v>
      </c>
      <c r="H202" t="s">
        <v>113</v>
      </c>
      <c r="I202" t="s">
        <v>114</v>
      </c>
      <c r="J202">
        <v>7</v>
      </c>
      <c r="K202" t="s">
        <v>115</v>
      </c>
      <c r="L202">
        <v>41</v>
      </c>
      <c r="M202" t="s">
        <v>120</v>
      </c>
      <c r="N202" t="s">
        <v>117</v>
      </c>
      <c r="O202" t="s">
        <v>118</v>
      </c>
      <c r="P202">
        <v>2000</v>
      </c>
      <c r="Q202" t="s">
        <v>121</v>
      </c>
      <c r="R202">
        <v>2211</v>
      </c>
      <c r="S202" t="s">
        <v>226</v>
      </c>
      <c r="T202">
        <v>0</v>
      </c>
      <c r="U202" t="s">
        <v>46</v>
      </c>
      <c r="V202" s="1">
        <v>390000</v>
      </c>
      <c r="W202" s="1">
        <v>390000</v>
      </c>
      <c r="X202" s="1">
        <v>350836.2</v>
      </c>
      <c r="Y202" s="1">
        <v>350836.2</v>
      </c>
      <c r="Z202" s="1">
        <v>132895.4</v>
      </c>
      <c r="AA202" s="3">
        <f t="shared" si="16"/>
        <v>217940.80000000002</v>
      </c>
      <c r="AB202" s="1">
        <v>132895.4</v>
      </c>
      <c r="AC202" s="3">
        <f t="shared" si="17"/>
        <v>0</v>
      </c>
      <c r="AD202" s="1">
        <v>132895.4</v>
      </c>
      <c r="AE202" s="3">
        <f t="shared" si="18"/>
        <v>0</v>
      </c>
      <c r="AF202" s="4">
        <f t="shared" si="19"/>
        <v>39163.799999999988</v>
      </c>
      <c r="AG202">
        <v>0</v>
      </c>
      <c r="AH202">
        <v>0</v>
      </c>
      <c r="AI202">
        <v>0</v>
      </c>
      <c r="AJ202">
        <v>0</v>
      </c>
      <c r="AK202">
        <v>0</v>
      </c>
    </row>
    <row r="203" spans="1:37" hidden="1" x14ac:dyDescent="0.25">
      <c r="A203" t="str">
        <f t="shared" si="15"/>
        <v>1.1-00-2408_24741025_2427110</v>
      </c>
      <c r="B203" t="s">
        <v>148</v>
      </c>
      <c r="C203" t="s">
        <v>149</v>
      </c>
      <c r="D203" t="s">
        <v>109</v>
      </c>
      <c r="E203" t="s">
        <v>110</v>
      </c>
      <c r="F203" t="s">
        <v>111</v>
      </c>
      <c r="G203" t="s">
        <v>112</v>
      </c>
      <c r="H203" t="s">
        <v>113</v>
      </c>
      <c r="I203" t="s">
        <v>114</v>
      </c>
      <c r="J203">
        <v>7</v>
      </c>
      <c r="K203" t="s">
        <v>115</v>
      </c>
      <c r="L203">
        <v>41</v>
      </c>
      <c r="M203" t="s">
        <v>120</v>
      </c>
      <c r="N203" t="s">
        <v>117</v>
      </c>
      <c r="O203" t="s">
        <v>118</v>
      </c>
      <c r="P203">
        <v>2000</v>
      </c>
      <c r="Q203" t="s">
        <v>121</v>
      </c>
      <c r="R203">
        <v>2711</v>
      </c>
      <c r="S203" t="s">
        <v>228</v>
      </c>
      <c r="T203">
        <v>0</v>
      </c>
      <c r="U203" t="s">
        <v>46</v>
      </c>
      <c r="V203" s="1">
        <v>1300000</v>
      </c>
      <c r="W203" s="1">
        <v>1300000</v>
      </c>
      <c r="X203" s="1">
        <v>81988.800000000003</v>
      </c>
      <c r="Y203">
        <v>0</v>
      </c>
      <c r="Z203">
        <v>0</v>
      </c>
      <c r="AA203" s="3">
        <f t="shared" si="16"/>
        <v>0</v>
      </c>
      <c r="AB203">
        <v>0</v>
      </c>
      <c r="AC203" s="3">
        <f t="shared" si="17"/>
        <v>0</v>
      </c>
      <c r="AD203">
        <v>0</v>
      </c>
      <c r="AE203" s="3">
        <f t="shared" si="18"/>
        <v>0</v>
      </c>
      <c r="AF203" s="4">
        <f t="shared" si="19"/>
        <v>1218011.2</v>
      </c>
      <c r="AG203">
        <v>0</v>
      </c>
      <c r="AH203">
        <v>0</v>
      </c>
      <c r="AI203">
        <v>0</v>
      </c>
      <c r="AJ203">
        <v>0</v>
      </c>
      <c r="AK203">
        <v>0</v>
      </c>
    </row>
    <row r="204" spans="1:37" hidden="1" x14ac:dyDescent="0.25">
      <c r="A204" t="str">
        <f t="shared" si="15"/>
        <v>1.1-00-2408_24741025_2428210</v>
      </c>
      <c r="B204" t="s">
        <v>148</v>
      </c>
      <c r="C204" t="s">
        <v>149</v>
      </c>
      <c r="D204" t="s">
        <v>109</v>
      </c>
      <c r="E204" t="s">
        <v>110</v>
      </c>
      <c r="F204" t="s">
        <v>111</v>
      </c>
      <c r="G204" t="s">
        <v>112</v>
      </c>
      <c r="H204" t="s">
        <v>113</v>
      </c>
      <c r="I204" t="s">
        <v>114</v>
      </c>
      <c r="J204">
        <v>7</v>
      </c>
      <c r="K204" t="s">
        <v>115</v>
      </c>
      <c r="L204">
        <v>41</v>
      </c>
      <c r="M204" t="s">
        <v>120</v>
      </c>
      <c r="N204" t="s">
        <v>117</v>
      </c>
      <c r="O204" t="s">
        <v>118</v>
      </c>
      <c r="P204">
        <v>2000</v>
      </c>
      <c r="Q204" t="s">
        <v>121</v>
      </c>
      <c r="R204">
        <v>2821</v>
      </c>
      <c r="S204" t="s">
        <v>301</v>
      </c>
      <c r="T204">
        <v>0</v>
      </c>
      <c r="U204" t="s">
        <v>46</v>
      </c>
      <c r="V204" s="1">
        <v>347102.12</v>
      </c>
      <c r="W204" s="1">
        <v>900000</v>
      </c>
      <c r="X204">
        <v>0</v>
      </c>
      <c r="Y204">
        <v>0</v>
      </c>
      <c r="Z204">
        <v>0</v>
      </c>
      <c r="AA204" s="3">
        <f t="shared" si="16"/>
        <v>0</v>
      </c>
      <c r="AB204">
        <v>0</v>
      </c>
      <c r="AC204" s="3">
        <f t="shared" si="17"/>
        <v>0</v>
      </c>
      <c r="AD204">
        <v>0</v>
      </c>
      <c r="AE204" s="3">
        <f t="shared" si="18"/>
        <v>0</v>
      </c>
      <c r="AF204" s="4">
        <f t="shared" si="19"/>
        <v>347102.12</v>
      </c>
      <c r="AG204">
        <v>0</v>
      </c>
      <c r="AH204">
        <v>0</v>
      </c>
      <c r="AI204">
        <v>0</v>
      </c>
      <c r="AJ204" s="1">
        <v>552897.88</v>
      </c>
      <c r="AK204" s="1">
        <v>-552897.88</v>
      </c>
    </row>
    <row r="205" spans="1:37" hidden="1" x14ac:dyDescent="0.25">
      <c r="A205" t="str">
        <f t="shared" si="15"/>
        <v>1.1-00-2408_24741025_2428310</v>
      </c>
      <c r="B205" t="s">
        <v>148</v>
      </c>
      <c r="C205" t="s">
        <v>149</v>
      </c>
      <c r="D205" t="s">
        <v>109</v>
      </c>
      <c r="E205" t="s">
        <v>110</v>
      </c>
      <c r="F205" t="s">
        <v>111</v>
      </c>
      <c r="G205" t="s">
        <v>112</v>
      </c>
      <c r="H205" t="s">
        <v>113</v>
      </c>
      <c r="I205" t="s">
        <v>114</v>
      </c>
      <c r="J205">
        <v>7</v>
      </c>
      <c r="K205" t="s">
        <v>115</v>
      </c>
      <c r="L205">
        <v>41</v>
      </c>
      <c r="M205" t="s">
        <v>120</v>
      </c>
      <c r="N205" t="s">
        <v>117</v>
      </c>
      <c r="O205" t="s">
        <v>118</v>
      </c>
      <c r="P205">
        <v>2000</v>
      </c>
      <c r="Q205" t="s">
        <v>121</v>
      </c>
      <c r="R205">
        <v>2831</v>
      </c>
      <c r="S205" t="s">
        <v>122</v>
      </c>
      <c r="T205">
        <v>0</v>
      </c>
      <c r="U205" t="s">
        <v>46</v>
      </c>
      <c r="V205" s="1">
        <v>264514.8</v>
      </c>
      <c r="W205" s="1">
        <v>264514.8</v>
      </c>
      <c r="X205" s="1">
        <v>6874.97</v>
      </c>
      <c r="Y205" s="1">
        <v>6874.97</v>
      </c>
      <c r="Z205">
        <v>0</v>
      </c>
      <c r="AA205" s="3">
        <f t="shared" si="16"/>
        <v>6874.97</v>
      </c>
      <c r="AB205">
        <v>0</v>
      </c>
      <c r="AC205" s="3">
        <f t="shared" si="17"/>
        <v>0</v>
      </c>
      <c r="AD205">
        <v>0</v>
      </c>
      <c r="AE205" s="3">
        <f t="shared" si="18"/>
        <v>0</v>
      </c>
      <c r="AF205" s="4">
        <f t="shared" si="19"/>
        <v>257639.83</v>
      </c>
      <c r="AG205">
        <v>0</v>
      </c>
      <c r="AH205">
        <v>0</v>
      </c>
      <c r="AI205">
        <v>0</v>
      </c>
      <c r="AJ205">
        <v>0</v>
      </c>
      <c r="AK205">
        <v>0</v>
      </c>
    </row>
    <row r="206" spans="1:37" hidden="1" x14ac:dyDescent="0.25">
      <c r="A206" t="str">
        <f t="shared" si="15"/>
        <v>1.1-00-2408_24741025_2429710</v>
      </c>
      <c r="B206" t="s">
        <v>148</v>
      </c>
      <c r="C206" t="s">
        <v>149</v>
      </c>
      <c r="D206" t="s">
        <v>109</v>
      </c>
      <c r="E206" t="s">
        <v>110</v>
      </c>
      <c r="F206" t="s">
        <v>111</v>
      </c>
      <c r="G206" t="s">
        <v>112</v>
      </c>
      <c r="H206" t="s">
        <v>113</v>
      </c>
      <c r="I206" t="s">
        <v>114</v>
      </c>
      <c r="J206">
        <v>7</v>
      </c>
      <c r="K206" t="s">
        <v>115</v>
      </c>
      <c r="L206">
        <v>41</v>
      </c>
      <c r="M206" t="s">
        <v>120</v>
      </c>
      <c r="N206" t="s">
        <v>117</v>
      </c>
      <c r="O206" t="s">
        <v>118</v>
      </c>
      <c r="P206">
        <v>2000</v>
      </c>
      <c r="Q206" t="s">
        <v>121</v>
      </c>
      <c r="R206">
        <v>2971</v>
      </c>
      <c r="S206" t="s">
        <v>302</v>
      </c>
      <c r="T206">
        <v>0</v>
      </c>
      <c r="U206" t="s">
        <v>46</v>
      </c>
      <c r="V206" s="1">
        <v>5800</v>
      </c>
      <c r="W206">
        <v>0</v>
      </c>
      <c r="X206" s="1">
        <v>5800</v>
      </c>
      <c r="Y206">
        <v>0</v>
      </c>
      <c r="Z206">
        <v>0</v>
      </c>
      <c r="AA206" s="3">
        <f t="shared" si="16"/>
        <v>0</v>
      </c>
      <c r="AB206">
        <v>0</v>
      </c>
      <c r="AC206" s="3">
        <f t="shared" si="17"/>
        <v>0</v>
      </c>
      <c r="AD206">
        <v>0</v>
      </c>
      <c r="AE206" s="3">
        <f t="shared" si="18"/>
        <v>0</v>
      </c>
      <c r="AF206" s="4">
        <f t="shared" si="19"/>
        <v>0</v>
      </c>
      <c r="AG206">
        <v>0</v>
      </c>
      <c r="AH206" s="1">
        <v>5800</v>
      </c>
      <c r="AI206">
        <v>0</v>
      </c>
      <c r="AJ206">
        <v>0</v>
      </c>
      <c r="AK206" s="1">
        <v>5800</v>
      </c>
    </row>
    <row r="207" spans="1:37" hidden="1" x14ac:dyDescent="0.25">
      <c r="A207" t="str">
        <f t="shared" si="15"/>
        <v>1.1-00-2408_24741025_2431610</v>
      </c>
      <c r="B207" t="s">
        <v>148</v>
      </c>
      <c r="C207" t="s">
        <v>149</v>
      </c>
      <c r="D207" t="s">
        <v>109</v>
      </c>
      <c r="E207" t="s">
        <v>110</v>
      </c>
      <c r="F207" t="s">
        <v>111</v>
      </c>
      <c r="G207" t="s">
        <v>112</v>
      </c>
      <c r="H207" t="s">
        <v>113</v>
      </c>
      <c r="I207" t="s">
        <v>114</v>
      </c>
      <c r="J207">
        <v>7</v>
      </c>
      <c r="K207" t="s">
        <v>115</v>
      </c>
      <c r="L207">
        <v>41</v>
      </c>
      <c r="M207" t="s">
        <v>120</v>
      </c>
      <c r="N207" t="s">
        <v>117</v>
      </c>
      <c r="O207" t="s">
        <v>118</v>
      </c>
      <c r="P207">
        <v>3000</v>
      </c>
      <c r="Q207" t="s">
        <v>44</v>
      </c>
      <c r="R207">
        <v>3161</v>
      </c>
      <c r="S207" t="s">
        <v>241</v>
      </c>
      <c r="T207">
        <v>0</v>
      </c>
      <c r="U207" t="s">
        <v>46</v>
      </c>
      <c r="V207" s="1">
        <v>230000</v>
      </c>
      <c r="W207" s="1">
        <v>230000</v>
      </c>
      <c r="X207" s="1">
        <v>163881.9</v>
      </c>
      <c r="Y207" s="1">
        <v>163881.9</v>
      </c>
      <c r="Z207" s="1">
        <v>72836.399999999994</v>
      </c>
      <c r="AA207" s="3">
        <f t="shared" si="16"/>
        <v>91045.5</v>
      </c>
      <c r="AB207" s="1">
        <v>36418.199999999997</v>
      </c>
      <c r="AC207" s="3">
        <f t="shared" si="17"/>
        <v>36418.199999999997</v>
      </c>
      <c r="AD207" s="1">
        <v>36418.199999999997</v>
      </c>
      <c r="AE207" s="3">
        <f t="shared" si="18"/>
        <v>0</v>
      </c>
      <c r="AF207" s="4">
        <f t="shared" si="19"/>
        <v>66118.100000000006</v>
      </c>
      <c r="AG207">
        <v>0</v>
      </c>
      <c r="AH207">
        <v>0</v>
      </c>
      <c r="AI207">
        <v>0</v>
      </c>
      <c r="AJ207">
        <v>0</v>
      </c>
      <c r="AK207">
        <v>0</v>
      </c>
    </row>
    <row r="208" spans="1:37" hidden="1" x14ac:dyDescent="0.25">
      <c r="A208" t="str">
        <f t="shared" si="15"/>
        <v>1.1-00-2408_24741025_2433610</v>
      </c>
      <c r="B208" t="s">
        <v>148</v>
      </c>
      <c r="C208" t="s">
        <v>149</v>
      </c>
      <c r="D208" t="s">
        <v>109</v>
      </c>
      <c r="E208" t="s">
        <v>110</v>
      </c>
      <c r="F208" t="s">
        <v>111</v>
      </c>
      <c r="G208" t="s">
        <v>112</v>
      </c>
      <c r="H208" t="s">
        <v>113</v>
      </c>
      <c r="I208" t="s">
        <v>114</v>
      </c>
      <c r="J208">
        <v>7</v>
      </c>
      <c r="K208" t="s">
        <v>115</v>
      </c>
      <c r="L208">
        <v>41</v>
      </c>
      <c r="M208" t="s">
        <v>120</v>
      </c>
      <c r="N208" t="s">
        <v>117</v>
      </c>
      <c r="O208" t="s">
        <v>118</v>
      </c>
      <c r="P208">
        <v>3000</v>
      </c>
      <c r="Q208" t="s">
        <v>44</v>
      </c>
      <c r="R208">
        <v>3361</v>
      </c>
      <c r="S208" t="s">
        <v>123</v>
      </c>
      <c r="T208">
        <v>0</v>
      </c>
      <c r="U208" t="s">
        <v>46</v>
      </c>
      <c r="V208" s="1">
        <v>30000</v>
      </c>
      <c r="W208" s="1">
        <v>30000</v>
      </c>
      <c r="X208" s="1">
        <v>10993.9</v>
      </c>
      <c r="Y208" s="1">
        <v>10993.9</v>
      </c>
      <c r="Z208" s="1">
        <v>10993.9</v>
      </c>
      <c r="AA208" s="3">
        <f t="shared" si="16"/>
        <v>0</v>
      </c>
      <c r="AB208">
        <v>0</v>
      </c>
      <c r="AC208" s="3">
        <f t="shared" si="17"/>
        <v>10993.9</v>
      </c>
      <c r="AD208">
        <v>0</v>
      </c>
      <c r="AE208" s="3">
        <f t="shared" si="18"/>
        <v>0</v>
      </c>
      <c r="AF208" s="4">
        <f t="shared" si="19"/>
        <v>19006.099999999999</v>
      </c>
      <c r="AG208">
        <v>0</v>
      </c>
      <c r="AH208">
        <v>0</v>
      </c>
      <c r="AI208">
        <v>0</v>
      </c>
      <c r="AJ208">
        <v>0</v>
      </c>
      <c r="AK208">
        <v>0</v>
      </c>
    </row>
    <row r="209" spans="1:37" hidden="1" x14ac:dyDescent="0.25">
      <c r="A209" t="str">
        <f t="shared" si="15"/>
        <v>1.1-00-2408_24741025_24336135</v>
      </c>
      <c r="B209" t="s">
        <v>148</v>
      </c>
      <c r="C209" t="s">
        <v>149</v>
      </c>
      <c r="D209" t="s">
        <v>109</v>
      </c>
      <c r="E209" t="s">
        <v>110</v>
      </c>
      <c r="F209" t="s">
        <v>111</v>
      </c>
      <c r="G209" t="s">
        <v>112</v>
      </c>
      <c r="H209" t="s">
        <v>113</v>
      </c>
      <c r="I209" t="s">
        <v>114</v>
      </c>
      <c r="J209">
        <v>7</v>
      </c>
      <c r="K209" t="s">
        <v>115</v>
      </c>
      <c r="L209">
        <v>41</v>
      </c>
      <c r="M209" t="s">
        <v>120</v>
      </c>
      <c r="N209" t="s">
        <v>117</v>
      </c>
      <c r="O209" t="s">
        <v>118</v>
      </c>
      <c r="P209">
        <v>3000</v>
      </c>
      <c r="Q209" t="s">
        <v>44</v>
      </c>
      <c r="R209">
        <v>3361</v>
      </c>
      <c r="S209" t="s">
        <v>123</v>
      </c>
      <c r="T209">
        <v>35</v>
      </c>
      <c r="U209" t="s">
        <v>303</v>
      </c>
      <c r="V209">
        <v>0</v>
      </c>
      <c r="W209">
        <v>0</v>
      </c>
      <c r="X209" s="1">
        <v>1354416</v>
      </c>
      <c r="Y209">
        <v>0</v>
      </c>
      <c r="Z209">
        <v>0</v>
      </c>
      <c r="AA209" s="3">
        <f t="shared" si="16"/>
        <v>0</v>
      </c>
      <c r="AB209">
        <v>0</v>
      </c>
      <c r="AC209" s="3">
        <f t="shared" si="17"/>
        <v>0</v>
      </c>
      <c r="AD209">
        <v>0</v>
      </c>
      <c r="AE209" s="3">
        <f t="shared" si="18"/>
        <v>0</v>
      </c>
      <c r="AF209" s="4">
        <f t="shared" si="19"/>
        <v>-1354416</v>
      </c>
      <c r="AG209">
        <v>0</v>
      </c>
      <c r="AH209">
        <v>0</v>
      </c>
      <c r="AI209">
        <v>0</v>
      </c>
      <c r="AJ209">
        <v>0</v>
      </c>
      <c r="AK209">
        <v>0</v>
      </c>
    </row>
    <row r="210" spans="1:37" hidden="1" x14ac:dyDescent="0.25">
      <c r="A210" t="str">
        <f t="shared" si="15"/>
        <v>1.1-00-2408_24741025_2433910</v>
      </c>
      <c r="B210" t="s">
        <v>148</v>
      </c>
      <c r="C210" t="s">
        <v>149</v>
      </c>
      <c r="D210" t="s">
        <v>109</v>
      </c>
      <c r="E210" t="s">
        <v>110</v>
      </c>
      <c r="F210" t="s">
        <v>111</v>
      </c>
      <c r="G210" t="s">
        <v>112</v>
      </c>
      <c r="H210" t="s">
        <v>113</v>
      </c>
      <c r="I210" t="s">
        <v>114</v>
      </c>
      <c r="J210">
        <v>7</v>
      </c>
      <c r="K210" t="s">
        <v>115</v>
      </c>
      <c r="L210">
        <v>41</v>
      </c>
      <c r="M210" t="s">
        <v>120</v>
      </c>
      <c r="N210" t="s">
        <v>117</v>
      </c>
      <c r="O210" t="s">
        <v>118</v>
      </c>
      <c r="P210">
        <v>3000</v>
      </c>
      <c r="Q210" t="s">
        <v>44</v>
      </c>
      <c r="R210">
        <v>3391</v>
      </c>
      <c r="S210" t="s">
        <v>194</v>
      </c>
      <c r="T210">
        <v>0</v>
      </c>
      <c r="U210" t="s">
        <v>46</v>
      </c>
      <c r="V210" s="1">
        <v>1900000</v>
      </c>
      <c r="W210" s="1">
        <v>1900000</v>
      </c>
      <c r="X210" s="1">
        <v>1281010</v>
      </c>
      <c r="Y210" s="1">
        <v>1281010</v>
      </c>
      <c r="Z210" s="1">
        <v>1281010</v>
      </c>
      <c r="AA210" s="3">
        <f t="shared" si="16"/>
        <v>0</v>
      </c>
      <c r="AB210" s="1">
        <v>1000000</v>
      </c>
      <c r="AC210" s="3">
        <f t="shared" si="17"/>
        <v>281010</v>
      </c>
      <c r="AD210" s="1">
        <v>1000000</v>
      </c>
      <c r="AE210" s="3">
        <f t="shared" si="18"/>
        <v>0</v>
      </c>
      <c r="AF210" s="4">
        <f t="shared" si="19"/>
        <v>618990</v>
      </c>
      <c r="AG210">
        <v>0</v>
      </c>
      <c r="AH210">
        <v>0</v>
      </c>
      <c r="AI210">
        <v>0</v>
      </c>
      <c r="AJ210">
        <v>0</v>
      </c>
      <c r="AK210">
        <v>0</v>
      </c>
    </row>
    <row r="211" spans="1:37" hidden="1" x14ac:dyDescent="0.25">
      <c r="A211" t="str">
        <f t="shared" si="15"/>
        <v>1.1-00-2408_24741025_2439620</v>
      </c>
      <c r="B211" t="s">
        <v>148</v>
      </c>
      <c r="C211" t="s">
        <v>149</v>
      </c>
      <c r="D211" t="s">
        <v>109</v>
      </c>
      <c r="E211" t="s">
        <v>110</v>
      </c>
      <c r="F211" t="s">
        <v>111</v>
      </c>
      <c r="G211" t="s">
        <v>112</v>
      </c>
      <c r="H211" t="s">
        <v>113</v>
      </c>
      <c r="I211" t="s">
        <v>114</v>
      </c>
      <c r="J211">
        <v>7</v>
      </c>
      <c r="K211" t="s">
        <v>115</v>
      </c>
      <c r="L211">
        <v>41</v>
      </c>
      <c r="M211" t="s">
        <v>120</v>
      </c>
      <c r="N211" t="s">
        <v>117</v>
      </c>
      <c r="O211" t="s">
        <v>118</v>
      </c>
      <c r="P211">
        <v>3000</v>
      </c>
      <c r="Q211" t="s">
        <v>44</v>
      </c>
      <c r="R211">
        <v>3962</v>
      </c>
      <c r="S211" t="s">
        <v>304</v>
      </c>
      <c r="T211">
        <v>0</v>
      </c>
      <c r="U211" t="s">
        <v>46</v>
      </c>
      <c r="V211" s="1">
        <v>120000</v>
      </c>
      <c r="W211" s="1">
        <v>120000</v>
      </c>
      <c r="X211" s="1">
        <v>15348</v>
      </c>
      <c r="Y211" s="1">
        <v>15348</v>
      </c>
      <c r="Z211">
        <v>0</v>
      </c>
      <c r="AA211" s="3">
        <f t="shared" si="16"/>
        <v>15348</v>
      </c>
      <c r="AB211">
        <v>0</v>
      </c>
      <c r="AC211" s="3">
        <f t="shared" si="17"/>
        <v>0</v>
      </c>
      <c r="AD211">
        <v>0</v>
      </c>
      <c r="AE211" s="3">
        <f t="shared" si="18"/>
        <v>0</v>
      </c>
      <c r="AF211" s="4">
        <f t="shared" si="19"/>
        <v>104652</v>
      </c>
      <c r="AG211">
        <v>0</v>
      </c>
      <c r="AH211">
        <v>0</v>
      </c>
      <c r="AI211">
        <v>0</v>
      </c>
      <c r="AJ211">
        <v>0</v>
      </c>
      <c r="AK211">
        <v>0</v>
      </c>
    </row>
    <row r="212" spans="1:37" hidden="1" x14ac:dyDescent="0.25">
      <c r="A212" t="str">
        <f t="shared" si="15"/>
        <v>1.1-00-2405_24622015_2426110</v>
      </c>
      <c r="B212" t="s">
        <v>148</v>
      </c>
      <c r="C212" t="s">
        <v>149</v>
      </c>
      <c r="D212" t="s">
        <v>109</v>
      </c>
      <c r="E212" t="s">
        <v>110</v>
      </c>
      <c r="F212" t="s">
        <v>51</v>
      </c>
      <c r="G212" t="s">
        <v>52</v>
      </c>
      <c r="H212" t="s">
        <v>53</v>
      </c>
      <c r="I212" t="s">
        <v>54</v>
      </c>
      <c r="J212">
        <v>6</v>
      </c>
      <c r="K212" t="s">
        <v>40</v>
      </c>
      <c r="L212">
        <v>22</v>
      </c>
      <c r="M212" t="s">
        <v>124</v>
      </c>
      <c r="N212" t="s">
        <v>56</v>
      </c>
      <c r="O212" t="s">
        <v>57</v>
      </c>
      <c r="P212">
        <v>2000</v>
      </c>
      <c r="Q212" t="s">
        <v>121</v>
      </c>
      <c r="R212">
        <v>2611</v>
      </c>
      <c r="S212" t="s">
        <v>125</v>
      </c>
      <c r="T212">
        <v>0</v>
      </c>
      <c r="U212" t="s">
        <v>46</v>
      </c>
      <c r="V212" s="1">
        <v>3600000</v>
      </c>
      <c r="W212" s="1">
        <v>3600000</v>
      </c>
      <c r="X212">
        <v>0</v>
      </c>
      <c r="Y212">
        <v>0</v>
      </c>
      <c r="Z212">
        <v>0</v>
      </c>
      <c r="AA212" s="3">
        <f t="shared" si="16"/>
        <v>0</v>
      </c>
      <c r="AB212">
        <v>0</v>
      </c>
      <c r="AC212" s="3">
        <f t="shared" si="17"/>
        <v>0</v>
      </c>
      <c r="AD212">
        <v>0</v>
      </c>
      <c r="AE212" s="3">
        <f t="shared" si="18"/>
        <v>0</v>
      </c>
      <c r="AF212" s="4">
        <f t="shared" si="19"/>
        <v>3600000</v>
      </c>
      <c r="AG212">
        <v>0</v>
      </c>
      <c r="AH212">
        <v>0</v>
      </c>
      <c r="AI212">
        <v>0</v>
      </c>
      <c r="AJ212">
        <v>0</v>
      </c>
      <c r="AK212">
        <v>0</v>
      </c>
    </row>
    <row r="213" spans="1:37" hidden="1" x14ac:dyDescent="0.25">
      <c r="A213" t="str">
        <f t="shared" si="15"/>
        <v>1.1-00-2403_24117011_2422110</v>
      </c>
      <c r="B213" t="s">
        <v>148</v>
      </c>
      <c r="C213" t="s">
        <v>149</v>
      </c>
      <c r="D213" t="s">
        <v>305</v>
      </c>
      <c r="E213" t="s">
        <v>306</v>
      </c>
      <c r="F213" t="s">
        <v>307</v>
      </c>
      <c r="G213" t="s">
        <v>308</v>
      </c>
      <c r="H213" t="s">
        <v>309</v>
      </c>
      <c r="I213" t="s">
        <v>310</v>
      </c>
      <c r="J213">
        <v>1</v>
      </c>
      <c r="K213" t="s">
        <v>190</v>
      </c>
      <c r="L213">
        <v>17</v>
      </c>
      <c r="M213" t="s">
        <v>311</v>
      </c>
      <c r="N213" t="s">
        <v>312</v>
      </c>
      <c r="O213" t="s">
        <v>313</v>
      </c>
      <c r="P213">
        <v>2000</v>
      </c>
      <c r="Q213" t="s">
        <v>121</v>
      </c>
      <c r="R213">
        <v>2211</v>
      </c>
      <c r="S213" t="s">
        <v>226</v>
      </c>
      <c r="T213">
        <v>0</v>
      </c>
      <c r="U213" t="s">
        <v>46</v>
      </c>
      <c r="V213" s="1">
        <v>25000</v>
      </c>
      <c r="W213" s="1">
        <v>25000</v>
      </c>
      <c r="X213">
        <v>0</v>
      </c>
      <c r="Y213">
        <v>0</v>
      </c>
      <c r="Z213">
        <v>0</v>
      </c>
      <c r="AA213" s="3">
        <f t="shared" si="16"/>
        <v>0</v>
      </c>
      <c r="AB213">
        <v>0</v>
      </c>
      <c r="AC213" s="3">
        <f t="shared" si="17"/>
        <v>0</v>
      </c>
      <c r="AD213">
        <v>0</v>
      </c>
      <c r="AE213" s="3">
        <f t="shared" si="18"/>
        <v>0</v>
      </c>
      <c r="AF213" s="4">
        <f t="shared" si="19"/>
        <v>25000</v>
      </c>
      <c r="AG213">
        <v>0</v>
      </c>
      <c r="AH213">
        <v>0</v>
      </c>
      <c r="AI213">
        <v>0</v>
      </c>
      <c r="AJ213">
        <v>0</v>
      </c>
      <c r="AK213">
        <v>0</v>
      </c>
    </row>
    <row r="214" spans="1:37" hidden="1" x14ac:dyDescent="0.25">
      <c r="A214" t="str">
        <f t="shared" si="15"/>
        <v>1.1-00-2403_24117011_2424910</v>
      </c>
      <c r="B214" t="s">
        <v>148</v>
      </c>
      <c r="C214" t="s">
        <v>149</v>
      </c>
      <c r="D214" t="s">
        <v>305</v>
      </c>
      <c r="E214" t="s">
        <v>306</v>
      </c>
      <c r="F214" t="s">
        <v>307</v>
      </c>
      <c r="G214" t="s">
        <v>308</v>
      </c>
      <c r="H214" t="s">
        <v>309</v>
      </c>
      <c r="I214" t="s">
        <v>310</v>
      </c>
      <c r="J214">
        <v>1</v>
      </c>
      <c r="K214" t="s">
        <v>190</v>
      </c>
      <c r="L214">
        <v>17</v>
      </c>
      <c r="M214" t="s">
        <v>311</v>
      </c>
      <c r="N214" t="s">
        <v>312</v>
      </c>
      <c r="O214" t="s">
        <v>313</v>
      </c>
      <c r="P214">
        <v>2000</v>
      </c>
      <c r="Q214" t="s">
        <v>121</v>
      </c>
      <c r="R214">
        <v>2491</v>
      </c>
      <c r="S214" t="s">
        <v>203</v>
      </c>
      <c r="T214">
        <v>0</v>
      </c>
      <c r="U214" t="s">
        <v>46</v>
      </c>
      <c r="V214" s="1">
        <v>75000</v>
      </c>
      <c r="W214" s="1">
        <v>75000</v>
      </c>
      <c r="X214">
        <v>0</v>
      </c>
      <c r="Y214">
        <v>0</v>
      </c>
      <c r="Z214">
        <v>0</v>
      </c>
      <c r="AA214" s="3">
        <f t="shared" si="16"/>
        <v>0</v>
      </c>
      <c r="AB214">
        <v>0</v>
      </c>
      <c r="AC214" s="3">
        <f t="shared" si="17"/>
        <v>0</v>
      </c>
      <c r="AD214">
        <v>0</v>
      </c>
      <c r="AE214" s="3">
        <f t="shared" si="18"/>
        <v>0</v>
      </c>
      <c r="AF214" s="4">
        <f t="shared" si="19"/>
        <v>75000</v>
      </c>
      <c r="AG214">
        <v>0</v>
      </c>
      <c r="AH214">
        <v>0</v>
      </c>
      <c r="AI214">
        <v>0</v>
      </c>
      <c r="AJ214">
        <v>0</v>
      </c>
      <c r="AK214">
        <v>0</v>
      </c>
    </row>
    <row r="215" spans="1:37" hidden="1" x14ac:dyDescent="0.25">
      <c r="A215" t="str">
        <f t="shared" si="15"/>
        <v>1.1-00-2403_24117011_2427210</v>
      </c>
      <c r="B215" t="s">
        <v>148</v>
      </c>
      <c r="C215" t="s">
        <v>149</v>
      </c>
      <c r="D215" t="s">
        <v>305</v>
      </c>
      <c r="E215" t="s">
        <v>306</v>
      </c>
      <c r="F215" t="s">
        <v>307</v>
      </c>
      <c r="G215" t="s">
        <v>308</v>
      </c>
      <c r="H215" t="s">
        <v>309</v>
      </c>
      <c r="I215" t="s">
        <v>310</v>
      </c>
      <c r="J215">
        <v>1</v>
      </c>
      <c r="K215" t="s">
        <v>190</v>
      </c>
      <c r="L215">
        <v>17</v>
      </c>
      <c r="M215" t="s">
        <v>311</v>
      </c>
      <c r="N215" t="s">
        <v>312</v>
      </c>
      <c r="O215" t="s">
        <v>313</v>
      </c>
      <c r="P215">
        <v>2000</v>
      </c>
      <c r="Q215" t="s">
        <v>121</v>
      </c>
      <c r="R215">
        <v>2721</v>
      </c>
      <c r="S215" t="s">
        <v>170</v>
      </c>
      <c r="T215">
        <v>0</v>
      </c>
      <c r="U215" t="s">
        <v>46</v>
      </c>
      <c r="V215" s="1">
        <v>50000</v>
      </c>
      <c r="W215" s="1">
        <v>50000</v>
      </c>
      <c r="X215">
        <v>0</v>
      </c>
      <c r="Y215">
        <v>0</v>
      </c>
      <c r="Z215">
        <v>0</v>
      </c>
      <c r="AA215" s="3">
        <f t="shared" si="16"/>
        <v>0</v>
      </c>
      <c r="AB215">
        <v>0</v>
      </c>
      <c r="AC215" s="3">
        <f t="shared" si="17"/>
        <v>0</v>
      </c>
      <c r="AD215">
        <v>0</v>
      </c>
      <c r="AE215" s="3">
        <f t="shared" si="18"/>
        <v>0</v>
      </c>
      <c r="AF215" s="4">
        <f t="shared" si="19"/>
        <v>50000</v>
      </c>
      <c r="AG215">
        <v>0</v>
      </c>
      <c r="AH215">
        <v>0</v>
      </c>
      <c r="AI215">
        <v>0</v>
      </c>
      <c r="AJ215">
        <v>0</v>
      </c>
      <c r="AK215">
        <v>0</v>
      </c>
    </row>
    <row r="216" spans="1:37" hidden="1" x14ac:dyDescent="0.25">
      <c r="A216" t="str">
        <f t="shared" si="15"/>
        <v>1.1-00-2403_24117011_2433110</v>
      </c>
      <c r="B216" t="s">
        <v>148</v>
      </c>
      <c r="C216" t="s">
        <v>149</v>
      </c>
      <c r="D216" t="s">
        <v>305</v>
      </c>
      <c r="E216" t="s">
        <v>306</v>
      </c>
      <c r="F216" t="s">
        <v>307</v>
      </c>
      <c r="G216" t="s">
        <v>308</v>
      </c>
      <c r="H216" t="s">
        <v>309</v>
      </c>
      <c r="I216" t="s">
        <v>310</v>
      </c>
      <c r="J216">
        <v>1</v>
      </c>
      <c r="K216" t="s">
        <v>190</v>
      </c>
      <c r="L216">
        <v>17</v>
      </c>
      <c r="M216" t="s">
        <v>311</v>
      </c>
      <c r="N216" t="s">
        <v>312</v>
      </c>
      <c r="O216" t="s">
        <v>313</v>
      </c>
      <c r="P216">
        <v>3000</v>
      </c>
      <c r="Q216" t="s">
        <v>44</v>
      </c>
      <c r="R216">
        <v>3311</v>
      </c>
      <c r="S216" t="s">
        <v>218</v>
      </c>
      <c r="T216">
        <v>0</v>
      </c>
      <c r="U216" t="s">
        <v>46</v>
      </c>
      <c r="V216" s="1">
        <v>2367000</v>
      </c>
      <c r="W216" s="1">
        <v>2367000</v>
      </c>
      <c r="X216" s="1">
        <v>1357200</v>
      </c>
      <c r="Y216" s="1">
        <v>1357200</v>
      </c>
      <c r="Z216" s="1">
        <v>603200</v>
      </c>
      <c r="AA216" s="3">
        <f t="shared" si="16"/>
        <v>754000</v>
      </c>
      <c r="AB216" s="1">
        <v>603200</v>
      </c>
      <c r="AC216" s="3">
        <f t="shared" si="17"/>
        <v>0</v>
      </c>
      <c r="AD216" s="1">
        <v>504600</v>
      </c>
      <c r="AE216" s="3">
        <f t="shared" si="18"/>
        <v>98600</v>
      </c>
      <c r="AF216" s="4">
        <f t="shared" si="19"/>
        <v>1009800</v>
      </c>
      <c r="AG216">
        <v>0</v>
      </c>
      <c r="AH216">
        <v>0</v>
      </c>
      <c r="AI216">
        <v>0</v>
      </c>
      <c r="AJ216">
        <v>0</v>
      </c>
      <c r="AK216">
        <v>0</v>
      </c>
    </row>
    <row r="217" spans="1:37" hidden="1" x14ac:dyDescent="0.25">
      <c r="A217" t="str">
        <f t="shared" si="15"/>
        <v>1.1-00-2403_24117011_2435210</v>
      </c>
      <c r="B217" t="s">
        <v>148</v>
      </c>
      <c r="C217" t="s">
        <v>149</v>
      </c>
      <c r="D217" t="s">
        <v>305</v>
      </c>
      <c r="E217" t="s">
        <v>306</v>
      </c>
      <c r="F217" t="s">
        <v>307</v>
      </c>
      <c r="G217" t="s">
        <v>308</v>
      </c>
      <c r="H217" t="s">
        <v>309</v>
      </c>
      <c r="I217" t="s">
        <v>310</v>
      </c>
      <c r="J217">
        <v>1</v>
      </c>
      <c r="K217" t="s">
        <v>190</v>
      </c>
      <c r="L217">
        <v>17</v>
      </c>
      <c r="M217" t="s">
        <v>311</v>
      </c>
      <c r="N217" t="s">
        <v>312</v>
      </c>
      <c r="O217" t="s">
        <v>313</v>
      </c>
      <c r="P217">
        <v>3000</v>
      </c>
      <c r="Q217" t="s">
        <v>44</v>
      </c>
      <c r="R217">
        <v>3521</v>
      </c>
      <c r="S217" t="s">
        <v>231</v>
      </c>
      <c r="T217">
        <v>0</v>
      </c>
      <c r="U217" t="s">
        <v>46</v>
      </c>
      <c r="V217" s="1">
        <v>8000</v>
      </c>
      <c r="W217" s="1">
        <v>8000</v>
      </c>
      <c r="X217">
        <v>0</v>
      </c>
      <c r="Y217">
        <v>0</v>
      </c>
      <c r="Z217">
        <v>0</v>
      </c>
      <c r="AA217" s="3">
        <f t="shared" si="16"/>
        <v>0</v>
      </c>
      <c r="AB217">
        <v>0</v>
      </c>
      <c r="AC217" s="3">
        <f t="shared" si="17"/>
        <v>0</v>
      </c>
      <c r="AD217">
        <v>0</v>
      </c>
      <c r="AE217" s="3">
        <f t="shared" si="18"/>
        <v>0</v>
      </c>
      <c r="AF217" s="4">
        <f t="shared" si="19"/>
        <v>8000</v>
      </c>
      <c r="AG217">
        <v>0</v>
      </c>
      <c r="AH217">
        <v>0</v>
      </c>
      <c r="AI217">
        <v>0</v>
      </c>
      <c r="AJ217">
        <v>0</v>
      </c>
      <c r="AK217">
        <v>0</v>
      </c>
    </row>
    <row r="218" spans="1:37" hidden="1" x14ac:dyDescent="0.25">
      <c r="A218" t="str">
        <f t="shared" si="15"/>
        <v>1.1-00-2402_2418007_2444519</v>
      </c>
      <c r="B218" t="s">
        <v>148</v>
      </c>
      <c r="C218" t="s">
        <v>149</v>
      </c>
      <c r="D218" t="s">
        <v>34</v>
      </c>
      <c r="E218" t="s">
        <v>35</v>
      </c>
      <c r="F218" t="s">
        <v>111</v>
      </c>
      <c r="G218" t="s">
        <v>112</v>
      </c>
      <c r="H218" t="s">
        <v>85</v>
      </c>
      <c r="I218" t="s">
        <v>86</v>
      </c>
      <c r="J218">
        <v>1</v>
      </c>
      <c r="K218" t="s">
        <v>190</v>
      </c>
      <c r="L218">
        <v>8</v>
      </c>
      <c r="M218" t="s">
        <v>314</v>
      </c>
      <c r="N218" t="s">
        <v>315</v>
      </c>
      <c r="O218" t="s">
        <v>316</v>
      </c>
      <c r="P218">
        <v>4000</v>
      </c>
      <c r="Q218" t="s">
        <v>49</v>
      </c>
      <c r="R218">
        <v>4451</v>
      </c>
      <c r="S218" t="s">
        <v>280</v>
      </c>
      <c r="T218">
        <v>9</v>
      </c>
      <c r="U218" t="s">
        <v>317</v>
      </c>
      <c r="V218" s="1">
        <v>750000</v>
      </c>
      <c r="W218" s="1">
        <v>760500</v>
      </c>
      <c r="X218">
        <v>0</v>
      </c>
      <c r="Y218">
        <v>0</v>
      </c>
      <c r="Z218">
        <v>0</v>
      </c>
      <c r="AA218" s="3">
        <f t="shared" si="16"/>
        <v>0</v>
      </c>
      <c r="AB218">
        <v>0</v>
      </c>
      <c r="AC218" s="3">
        <f t="shared" si="17"/>
        <v>0</v>
      </c>
      <c r="AD218">
        <v>0</v>
      </c>
      <c r="AE218" s="3">
        <f t="shared" si="18"/>
        <v>0</v>
      </c>
      <c r="AF218" s="4">
        <f t="shared" si="19"/>
        <v>750000</v>
      </c>
      <c r="AG218">
        <v>0</v>
      </c>
      <c r="AH218">
        <v>0</v>
      </c>
      <c r="AI218">
        <v>0</v>
      </c>
      <c r="AJ218" s="1">
        <v>10500</v>
      </c>
      <c r="AK218" s="1">
        <v>-10500</v>
      </c>
    </row>
    <row r="219" spans="1:37" hidden="1" x14ac:dyDescent="0.25">
      <c r="A219" t="str">
        <f t="shared" si="15"/>
        <v>1.1-00-2402_2418007_24445110</v>
      </c>
      <c r="B219" t="s">
        <v>148</v>
      </c>
      <c r="C219" t="s">
        <v>149</v>
      </c>
      <c r="D219" t="s">
        <v>34</v>
      </c>
      <c r="E219" t="s">
        <v>35</v>
      </c>
      <c r="F219" t="s">
        <v>111</v>
      </c>
      <c r="G219" t="s">
        <v>112</v>
      </c>
      <c r="H219" t="s">
        <v>85</v>
      </c>
      <c r="I219" t="s">
        <v>86</v>
      </c>
      <c r="J219">
        <v>1</v>
      </c>
      <c r="K219" t="s">
        <v>190</v>
      </c>
      <c r="L219">
        <v>8</v>
      </c>
      <c r="M219" t="s">
        <v>314</v>
      </c>
      <c r="N219" t="s">
        <v>315</v>
      </c>
      <c r="O219" t="s">
        <v>316</v>
      </c>
      <c r="P219">
        <v>4000</v>
      </c>
      <c r="Q219" t="s">
        <v>49</v>
      </c>
      <c r="R219">
        <v>4451</v>
      </c>
      <c r="S219" t="s">
        <v>280</v>
      </c>
      <c r="T219">
        <v>10</v>
      </c>
      <c r="U219" t="s">
        <v>318</v>
      </c>
      <c r="V219" s="1">
        <v>210000</v>
      </c>
      <c r="W219" s="1">
        <v>199500</v>
      </c>
      <c r="X219">
        <v>0</v>
      </c>
      <c r="Y219">
        <v>0</v>
      </c>
      <c r="Z219">
        <v>0</v>
      </c>
      <c r="AA219" s="3">
        <f t="shared" si="16"/>
        <v>0</v>
      </c>
      <c r="AB219">
        <v>0</v>
      </c>
      <c r="AC219" s="3">
        <f t="shared" si="17"/>
        <v>0</v>
      </c>
      <c r="AD219">
        <v>0</v>
      </c>
      <c r="AE219" s="3">
        <f t="shared" si="18"/>
        <v>0</v>
      </c>
      <c r="AF219" s="4">
        <f t="shared" si="19"/>
        <v>210000</v>
      </c>
      <c r="AG219">
        <v>0</v>
      </c>
      <c r="AH219" s="1">
        <v>10500</v>
      </c>
      <c r="AI219">
        <v>0</v>
      </c>
      <c r="AJ219">
        <v>0</v>
      </c>
      <c r="AK219" s="1">
        <v>10500</v>
      </c>
    </row>
    <row r="220" spans="1:37" hidden="1" x14ac:dyDescent="0.25">
      <c r="A220" t="str">
        <f t="shared" si="15"/>
        <v>1.1-00-2404_24618012_2421110</v>
      </c>
      <c r="B220" t="s">
        <v>148</v>
      </c>
      <c r="C220" t="s">
        <v>149</v>
      </c>
      <c r="D220" t="s">
        <v>34</v>
      </c>
      <c r="E220" t="s">
        <v>35</v>
      </c>
      <c r="F220" t="s">
        <v>36</v>
      </c>
      <c r="G220" t="s">
        <v>37</v>
      </c>
      <c r="H220" t="s">
        <v>38</v>
      </c>
      <c r="I220" t="s">
        <v>39</v>
      </c>
      <c r="J220">
        <v>6</v>
      </c>
      <c r="K220" t="s">
        <v>40</v>
      </c>
      <c r="L220">
        <v>18</v>
      </c>
      <c r="M220" t="s">
        <v>319</v>
      </c>
      <c r="N220" t="s">
        <v>320</v>
      </c>
      <c r="O220" t="s">
        <v>321</v>
      </c>
      <c r="P220">
        <v>2000</v>
      </c>
      <c r="Q220" t="s">
        <v>121</v>
      </c>
      <c r="R220">
        <v>2111</v>
      </c>
      <c r="S220" t="s">
        <v>200</v>
      </c>
      <c r="T220">
        <v>0</v>
      </c>
      <c r="U220" t="s">
        <v>46</v>
      </c>
      <c r="V220" s="1">
        <v>3903</v>
      </c>
      <c r="W220">
        <v>0</v>
      </c>
      <c r="X220" s="1">
        <v>3902.3</v>
      </c>
      <c r="Y220" s="1">
        <v>3902.3</v>
      </c>
      <c r="Z220" s="1">
        <v>3902.3</v>
      </c>
      <c r="AA220" s="3">
        <f t="shared" si="16"/>
        <v>0</v>
      </c>
      <c r="AB220" s="1">
        <v>3902.3</v>
      </c>
      <c r="AC220" s="3">
        <f t="shared" si="17"/>
        <v>0</v>
      </c>
      <c r="AD220" s="1">
        <v>3902.3</v>
      </c>
      <c r="AE220" s="3">
        <f t="shared" si="18"/>
        <v>0</v>
      </c>
      <c r="AF220" s="4">
        <f t="shared" si="19"/>
        <v>0.6999999999998181</v>
      </c>
      <c r="AG220">
        <v>0</v>
      </c>
      <c r="AH220" s="1">
        <v>5000</v>
      </c>
      <c r="AI220">
        <v>0</v>
      </c>
      <c r="AJ220" s="1">
        <v>1097</v>
      </c>
      <c r="AK220" s="1">
        <v>3903</v>
      </c>
    </row>
    <row r="221" spans="1:37" hidden="1" x14ac:dyDescent="0.25">
      <c r="A221" t="str">
        <f t="shared" si="15"/>
        <v>1.1-00-2404_24618012_2421410</v>
      </c>
      <c r="B221" t="s">
        <v>148</v>
      </c>
      <c r="C221" t="s">
        <v>149</v>
      </c>
      <c r="D221" t="s">
        <v>34</v>
      </c>
      <c r="E221" t="s">
        <v>35</v>
      </c>
      <c r="F221" t="s">
        <v>36</v>
      </c>
      <c r="G221" t="s">
        <v>37</v>
      </c>
      <c r="H221" t="s">
        <v>38</v>
      </c>
      <c r="I221" t="s">
        <v>39</v>
      </c>
      <c r="J221">
        <v>6</v>
      </c>
      <c r="K221" t="s">
        <v>40</v>
      </c>
      <c r="L221">
        <v>18</v>
      </c>
      <c r="M221" t="s">
        <v>319</v>
      </c>
      <c r="N221" t="s">
        <v>320</v>
      </c>
      <c r="O221" t="s">
        <v>321</v>
      </c>
      <c r="P221">
        <v>2000</v>
      </c>
      <c r="Q221" t="s">
        <v>121</v>
      </c>
      <c r="R221">
        <v>2141</v>
      </c>
      <c r="S221" t="s">
        <v>237</v>
      </c>
      <c r="T221">
        <v>0</v>
      </c>
      <c r="U221" t="s">
        <v>46</v>
      </c>
      <c r="V221">
        <v>251</v>
      </c>
      <c r="W221">
        <v>0</v>
      </c>
      <c r="X221">
        <v>250.23</v>
      </c>
      <c r="Y221">
        <v>250.23</v>
      </c>
      <c r="Z221">
        <v>250.23</v>
      </c>
      <c r="AA221" s="3">
        <f t="shared" si="16"/>
        <v>0</v>
      </c>
      <c r="AB221">
        <v>250.23</v>
      </c>
      <c r="AC221" s="3">
        <f t="shared" si="17"/>
        <v>0</v>
      </c>
      <c r="AD221">
        <v>250.23</v>
      </c>
      <c r="AE221" s="3">
        <f t="shared" si="18"/>
        <v>0</v>
      </c>
      <c r="AF221" s="4">
        <f t="shared" si="19"/>
        <v>0.77000000000001023</v>
      </c>
      <c r="AG221">
        <v>0</v>
      </c>
      <c r="AH221" s="1">
        <v>1000</v>
      </c>
      <c r="AI221">
        <v>0</v>
      </c>
      <c r="AJ221">
        <v>749</v>
      </c>
      <c r="AK221">
        <v>251</v>
      </c>
    </row>
    <row r="222" spans="1:37" hidden="1" x14ac:dyDescent="0.25">
      <c r="A222" t="str">
        <f t="shared" si="15"/>
        <v>1.1-00-2404_24618012_2422110</v>
      </c>
      <c r="B222" t="s">
        <v>148</v>
      </c>
      <c r="C222" t="s">
        <v>149</v>
      </c>
      <c r="D222" t="s">
        <v>34</v>
      </c>
      <c r="E222" t="s">
        <v>35</v>
      </c>
      <c r="F222" t="s">
        <v>36</v>
      </c>
      <c r="G222" t="s">
        <v>37</v>
      </c>
      <c r="H222" t="s">
        <v>38</v>
      </c>
      <c r="I222" t="s">
        <v>39</v>
      </c>
      <c r="J222">
        <v>6</v>
      </c>
      <c r="K222" t="s">
        <v>40</v>
      </c>
      <c r="L222">
        <v>18</v>
      </c>
      <c r="M222" t="s">
        <v>319</v>
      </c>
      <c r="N222" t="s">
        <v>320</v>
      </c>
      <c r="O222" t="s">
        <v>321</v>
      </c>
      <c r="P222">
        <v>2000</v>
      </c>
      <c r="Q222" t="s">
        <v>121</v>
      </c>
      <c r="R222">
        <v>2211</v>
      </c>
      <c r="S222" t="s">
        <v>226</v>
      </c>
      <c r="T222">
        <v>0</v>
      </c>
      <c r="U222" t="s">
        <v>46</v>
      </c>
      <c r="V222" s="1">
        <v>13464</v>
      </c>
      <c r="W222" s="1">
        <v>2545</v>
      </c>
      <c r="X222" s="1">
        <v>13463.18</v>
      </c>
      <c r="Y222" s="1">
        <v>13463.18</v>
      </c>
      <c r="Z222" s="1">
        <v>13463.18</v>
      </c>
      <c r="AA222" s="3">
        <f t="shared" si="16"/>
        <v>0</v>
      </c>
      <c r="AB222" s="1">
        <v>13463.18</v>
      </c>
      <c r="AC222" s="3">
        <f t="shared" si="17"/>
        <v>0</v>
      </c>
      <c r="AD222" s="1">
        <v>13463.18</v>
      </c>
      <c r="AE222" s="3">
        <f t="shared" si="18"/>
        <v>0</v>
      </c>
      <c r="AF222" s="4">
        <f t="shared" si="19"/>
        <v>0.81999999999970896</v>
      </c>
      <c r="AG222">
        <v>0</v>
      </c>
      <c r="AH222" s="1">
        <v>10919</v>
      </c>
      <c r="AI222">
        <v>0</v>
      </c>
      <c r="AJ222">
        <v>0</v>
      </c>
      <c r="AK222" s="1">
        <v>10919</v>
      </c>
    </row>
    <row r="223" spans="1:37" hidden="1" x14ac:dyDescent="0.25">
      <c r="A223" t="str">
        <f t="shared" si="15"/>
        <v>1.1-00-2404_24618012_2425310</v>
      </c>
      <c r="B223" t="s">
        <v>148</v>
      </c>
      <c r="C223" t="s">
        <v>149</v>
      </c>
      <c r="D223" t="s">
        <v>34</v>
      </c>
      <c r="E223" t="s">
        <v>35</v>
      </c>
      <c r="F223" t="s">
        <v>36</v>
      </c>
      <c r="G223" t="s">
        <v>37</v>
      </c>
      <c r="H223" t="s">
        <v>38</v>
      </c>
      <c r="I223" t="s">
        <v>39</v>
      </c>
      <c r="J223">
        <v>6</v>
      </c>
      <c r="K223" t="s">
        <v>40</v>
      </c>
      <c r="L223">
        <v>18</v>
      </c>
      <c r="M223" t="s">
        <v>319</v>
      </c>
      <c r="N223" t="s">
        <v>320</v>
      </c>
      <c r="O223" t="s">
        <v>321</v>
      </c>
      <c r="P223">
        <v>2000</v>
      </c>
      <c r="Q223" t="s">
        <v>121</v>
      </c>
      <c r="R223">
        <v>2531</v>
      </c>
      <c r="S223" t="s">
        <v>233</v>
      </c>
      <c r="T223">
        <v>0</v>
      </c>
      <c r="U223" t="s">
        <v>46</v>
      </c>
      <c r="V223" s="1">
        <v>1160</v>
      </c>
      <c r="W223">
        <v>0</v>
      </c>
      <c r="X223" s="1">
        <v>1159.1600000000001</v>
      </c>
      <c r="Y223" s="1">
        <v>1159.1600000000001</v>
      </c>
      <c r="Z223" s="1">
        <v>1159.1600000000001</v>
      </c>
      <c r="AA223" s="3">
        <f t="shared" si="16"/>
        <v>0</v>
      </c>
      <c r="AB223" s="1">
        <v>1159.1600000000001</v>
      </c>
      <c r="AC223" s="3">
        <f t="shared" si="17"/>
        <v>0</v>
      </c>
      <c r="AD223" s="1">
        <v>1159.1600000000001</v>
      </c>
      <c r="AE223" s="3">
        <f t="shared" si="18"/>
        <v>0</v>
      </c>
      <c r="AF223" s="4">
        <f t="shared" si="19"/>
        <v>0.83999999999991815</v>
      </c>
      <c r="AG223">
        <v>0</v>
      </c>
      <c r="AH223" s="1">
        <v>1500</v>
      </c>
      <c r="AI223">
        <v>0</v>
      </c>
      <c r="AJ223">
        <v>340</v>
      </c>
      <c r="AK223" s="1">
        <v>1160</v>
      </c>
    </row>
    <row r="224" spans="1:37" hidden="1" x14ac:dyDescent="0.25">
      <c r="A224" t="str">
        <f t="shared" si="15"/>
        <v>1.1-00-2404_24618012_2429110</v>
      </c>
      <c r="B224" t="s">
        <v>148</v>
      </c>
      <c r="C224" t="s">
        <v>149</v>
      </c>
      <c r="D224" t="s">
        <v>34</v>
      </c>
      <c r="E224" t="s">
        <v>35</v>
      </c>
      <c r="F224" t="s">
        <v>36</v>
      </c>
      <c r="G224" t="s">
        <v>37</v>
      </c>
      <c r="H224" t="s">
        <v>38</v>
      </c>
      <c r="I224" t="s">
        <v>39</v>
      </c>
      <c r="J224">
        <v>6</v>
      </c>
      <c r="K224" t="s">
        <v>40</v>
      </c>
      <c r="L224">
        <v>18</v>
      </c>
      <c r="M224" t="s">
        <v>319</v>
      </c>
      <c r="N224" t="s">
        <v>320</v>
      </c>
      <c r="O224" t="s">
        <v>321</v>
      </c>
      <c r="P224">
        <v>2000</v>
      </c>
      <c r="Q224" t="s">
        <v>121</v>
      </c>
      <c r="R224">
        <v>2911</v>
      </c>
      <c r="S224" t="s">
        <v>171</v>
      </c>
      <c r="T224">
        <v>0</v>
      </c>
      <c r="U224" t="s">
        <v>46</v>
      </c>
      <c r="V224" s="1">
        <v>2042</v>
      </c>
      <c r="W224">
        <v>350</v>
      </c>
      <c r="X224" s="1">
        <v>2041.6</v>
      </c>
      <c r="Y224" s="1">
        <v>2041.6</v>
      </c>
      <c r="Z224" s="1">
        <v>2041.6</v>
      </c>
      <c r="AA224" s="3">
        <f t="shared" si="16"/>
        <v>0</v>
      </c>
      <c r="AB224" s="1">
        <v>2041.6</v>
      </c>
      <c r="AC224" s="3">
        <f t="shared" si="17"/>
        <v>0</v>
      </c>
      <c r="AD224" s="1">
        <v>2041.6</v>
      </c>
      <c r="AE224" s="3">
        <f t="shared" si="18"/>
        <v>0</v>
      </c>
      <c r="AF224" s="4">
        <f t="shared" si="19"/>
        <v>0.40000000000009095</v>
      </c>
      <c r="AG224">
        <v>0</v>
      </c>
      <c r="AH224" s="1">
        <v>4500</v>
      </c>
      <c r="AI224">
        <v>0</v>
      </c>
      <c r="AJ224" s="1">
        <v>2808</v>
      </c>
      <c r="AK224" s="1">
        <v>1692</v>
      </c>
    </row>
    <row r="225" spans="1:37" hidden="1" x14ac:dyDescent="0.25">
      <c r="A225" t="str">
        <f t="shared" si="15"/>
        <v>1.1-00-2404_24618012_2429210</v>
      </c>
      <c r="B225" t="s">
        <v>148</v>
      </c>
      <c r="C225" t="s">
        <v>149</v>
      </c>
      <c r="D225" t="s">
        <v>34</v>
      </c>
      <c r="E225" t="s">
        <v>35</v>
      </c>
      <c r="F225" t="s">
        <v>36</v>
      </c>
      <c r="G225" t="s">
        <v>37</v>
      </c>
      <c r="H225" t="s">
        <v>38</v>
      </c>
      <c r="I225" t="s">
        <v>39</v>
      </c>
      <c r="J225">
        <v>6</v>
      </c>
      <c r="K225" t="s">
        <v>40</v>
      </c>
      <c r="L225">
        <v>18</v>
      </c>
      <c r="M225" t="s">
        <v>319</v>
      </c>
      <c r="N225" t="s">
        <v>320</v>
      </c>
      <c r="O225" t="s">
        <v>321</v>
      </c>
      <c r="P225">
        <v>2000</v>
      </c>
      <c r="Q225" t="s">
        <v>121</v>
      </c>
      <c r="R225">
        <v>2921</v>
      </c>
      <c r="S225" t="s">
        <v>229</v>
      </c>
      <c r="T225">
        <v>0</v>
      </c>
      <c r="U225" t="s">
        <v>46</v>
      </c>
      <c r="V225">
        <v>953</v>
      </c>
      <c r="W225">
        <v>0</v>
      </c>
      <c r="X225">
        <v>952.82</v>
      </c>
      <c r="Y225">
        <v>952.82</v>
      </c>
      <c r="Z225">
        <v>952.82</v>
      </c>
      <c r="AA225" s="3">
        <f t="shared" si="16"/>
        <v>0</v>
      </c>
      <c r="AB225">
        <v>952.82</v>
      </c>
      <c r="AC225" s="3">
        <f t="shared" si="17"/>
        <v>0</v>
      </c>
      <c r="AD225">
        <v>952.82</v>
      </c>
      <c r="AE225" s="3">
        <f t="shared" si="18"/>
        <v>0</v>
      </c>
      <c r="AF225" s="4">
        <f t="shared" si="19"/>
        <v>0.17999999999994998</v>
      </c>
      <c r="AG225">
        <v>0</v>
      </c>
      <c r="AH225" s="1">
        <v>1500</v>
      </c>
      <c r="AI225">
        <v>0</v>
      </c>
      <c r="AJ225">
        <v>547</v>
      </c>
      <c r="AK225">
        <v>953</v>
      </c>
    </row>
    <row r="226" spans="1:37" hidden="1" x14ac:dyDescent="0.25">
      <c r="A226" t="str">
        <f t="shared" si="15"/>
        <v>1.1-00-2404_24618012_2429310</v>
      </c>
      <c r="B226" t="s">
        <v>148</v>
      </c>
      <c r="C226" t="s">
        <v>149</v>
      </c>
      <c r="D226" t="s">
        <v>34</v>
      </c>
      <c r="E226" t="s">
        <v>35</v>
      </c>
      <c r="F226" t="s">
        <v>36</v>
      </c>
      <c r="G226" t="s">
        <v>37</v>
      </c>
      <c r="H226" t="s">
        <v>38</v>
      </c>
      <c r="I226" t="s">
        <v>39</v>
      </c>
      <c r="J226">
        <v>6</v>
      </c>
      <c r="K226" t="s">
        <v>40</v>
      </c>
      <c r="L226">
        <v>18</v>
      </c>
      <c r="M226" t="s">
        <v>319</v>
      </c>
      <c r="N226" t="s">
        <v>320</v>
      </c>
      <c r="O226" t="s">
        <v>321</v>
      </c>
      <c r="P226">
        <v>2000</v>
      </c>
      <c r="Q226" t="s">
        <v>121</v>
      </c>
      <c r="R226">
        <v>2931</v>
      </c>
      <c r="S226" t="s">
        <v>322</v>
      </c>
      <c r="T226">
        <v>0</v>
      </c>
      <c r="U226" t="s">
        <v>46</v>
      </c>
      <c r="V226" s="1">
        <v>2622</v>
      </c>
      <c r="W226">
        <v>0</v>
      </c>
      <c r="X226">
        <v>0</v>
      </c>
      <c r="Y226">
        <v>0</v>
      </c>
      <c r="Z226">
        <v>0</v>
      </c>
      <c r="AA226" s="3">
        <f t="shared" si="16"/>
        <v>0</v>
      </c>
      <c r="AB226">
        <v>0</v>
      </c>
      <c r="AC226" s="3">
        <f t="shared" si="17"/>
        <v>0</v>
      </c>
      <c r="AD226">
        <v>0</v>
      </c>
      <c r="AE226" s="3">
        <f t="shared" si="18"/>
        <v>0</v>
      </c>
      <c r="AF226" s="4">
        <f t="shared" si="19"/>
        <v>2622</v>
      </c>
      <c r="AG226">
        <v>0</v>
      </c>
      <c r="AH226" s="1">
        <v>5000</v>
      </c>
      <c r="AI226">
        <v>0</v>
      </c>
      <c r="AJ226" s="1">
        <v>2378</v>
      </c>
      <c r="AK226" s="1">
        <v>2622</v>
      </c>
    </row>
    <row r="227" spans="1:37" hidden="1" x14ac:dyDescent="0.25">
      <c r="A227" t="str">
        <f t="shared" si="15"/>
        <v>1.1-00-2404_24618012_2431810</v>
      </c>
      <c r="B227" t="s">
        <v>148</v>
      </c>
      <c r="C227" t="s">
        <v>149</v>
      </c>
      <c r="D227" t="s">
        <v>34</v>
      </c>
      <c r="E227" t="s">
        <v>35</v>
      </c>
      <c r="F227" t="s">
        <v>36</v>
      </c>
      <c r="G227" t="s">
        <v>37</v>
      </c>
      <c r="H227" t="s">
        <v>38</v>
      </c>
      <c r="I227" t="s">
        <v>39</v>
      </c>
      <c r="J227">
        <v>6</v>
      </c>
      <c r="K227" t="s">
        <v>40</v>
      </c>
      <c r="L227">
        <v>18</v>
      </c>
      <c r="M227" t="s">
        <v>319</v>
      </c>
      <c r="N227" t="s">
        <v>320</v>
      </c>
      <c r="O227" t="s">
        <v>321</v>
      </c>
      <c r="P227">
        <v>3000</v>
      </c>
      <c r="Q227" t="s">
        <v>44</v>
      </c>
      <c r="R227">
        <v>3181</v>
      </c>
      <c r="S227" t="s">
        <v>242</v>
      </c>
      <c r="T227">
        <v>0</v>
      </c>
      <c r="U227" t="s">
        <v>46</v>
      </c>
      <c r="V227" s="1">
        <v>13000</v>
      </c>
      <c r="W227" s="1">
        <v>5500</v>
      </c>
      <c r="X227" s="1">
        <v>3223.16</v>
      </c>
      <c r="Y227" s="1">
        <v>3223.16</v>
      </c>
      <c r="Z227" s="1">
        <v>3223.16</v>
      </c>
      <c r="AA227" s="3">
        <f t="shared" si="16"/>
        <v>0</v>
      </c>
      <c r="AB227" s="1">
        <v>3223.16</v>
      </c>
      <c r="AC227" s="3">
        <f t="shared" si="17"/>
        <v>0</v>
      </c>
      <c r="AD227" s="1">
        <v>3223.16</v>
      </c>
      <c r="AE227" s="3">
        <f t="shared" si="18"/>
        <v>0</v>
      </c>
      <c r="AF227" s="4">
        <f t="shared" si="19"/>
        <v>9776.84</v>
      </c>
      <c r="AG227">
        <v>0</v>
      </c>
      <c r="AH227" s="1">
        <v>7500</v>
      </c>
      <c r="AI227">
        <v>0</v>
      </c>
      <c r="AJ227">
        <v>0</v>
      </c>
      <c r="AK227" s="1">
        <v>7500</v>
      </c>
    </row>
    <row r="228" spans="1:37" hidden="1" x14ac:dyDescent="0.25">
      <c r="A228" t="str">
        <f t="shared" si="15"/>
        <v>1.1-00-2404_24618012_24321134</v>
      </c>
      <c r="B228" t="s">
        <v>148</v>
      </c>
      <c r="C228" t="s">
        <v>149</v>
      </c>
      <c r="D228" t="s">
        <v>34</v>
      </c>
      <c r="E228" t="s">
        <v>35</v>
      </c>
      <c r="F228" t="s">
        <v>36</v>
      </c>
      <c r="G228" t="s">
        <v>37</v>
      </c>
      <c r="H228" t="s">
        <v>38</v>
      </c>
      <c r="I228" t="s">
        <v>39</v>
      </c>
      <c r="J228">
        <v>6</v>
      </c>
      <c r="K228" t="s">
        <v>40</v>
      </c>
      <c r="L228">
        <v>18</v>
      </c>
      <c r="M228" t="s">
        <v>319</v>
      </c>
      <c r="N228" t="s">
        <v>320</v>
      </c>
      <c r="O228" t="s">
        <v>321</v>
      </c>
      <c r="P228">
        <v>3000</v>
      </c>
      <c r="Q228" t="s">
        <v>44</v>
      </c>
      <c r="R228">
        <v>3211</v>
      </c>
      <c r="S228" t="s">
        <v>323</v>
      </c>
      <c r="T228">
        <v>34</v>
      </c>
      <c r="U228" t="s">
        <v>324</v>
      </c>
      <c r="V228">
        <v>0</v>
      </c>
      <c r="W228">
        <v>0</v>
      </c>
      <c r="X228" s="1">
        <v>2000000</v>
      </c>
      <c r="Y228" s="1">
        <v>2000000</v>
      </c>
      <c r="Z228" s="1">
        <v>2000000</v>
      </c>
      <c r="AA228" s="3">
        <f t="shared" si="16"/>
        <v>0</v>
      </c>
      <c r="AB228" s="1">
        <v>2000000</v>
      </c>
      <c r="AC228" s="3">
        <f t="shared" si="17"/>
        <v>0</v>
      </c>
      <c r="AD228" s="1">
        <v>2000000</v>
      </c>
      <c r="AE228" s="3">
        <f t="shared" si="18"/>
        <v>0</v>
      </c>
      <c r="AF228" s="4">
        <f t="shared" si="19"/>
        <v>-2000000</v>
      </c>
      <c r="AG228">
        <v>0</v>
      </c>
      <c r="AH228">
        <v>0</v>
      </c>
      <c r="AI228">
        <v>0</v>
      </c>
      <c r="AJ228">
        <v>0</v>
      </c>
      <c r="AK228">
        <v>0</v>
      </c>
    </row>
    <row r="229" spans="1:37" hidden="1" x14ac:dyDescent="0.25">
      <c r="A229" t="str">
        <f t="shared" si="15"/>
        <v>1.1-00-2404_24618012_24321136</v>
      </c>
      <c r="B229" t="s">
        <v>148</v>
      </c>
      <c r="C229" t="s">
        <v>149</v>
      </c>
      <c r="D229" t="s">
        <v>34</v>
      </c>
      <c r="E229" t="s">
        <v>35</v>
      </c>
      <c r="F229" t="s">
        <v>36</v>
      </c>
      <c r="G229" t="s">
        <v>37</v>
      </c>
      <c r="H229" t="s">
        <v>38</v>
      </c>
      <c r="I229" t="s">
        <v>39</v>
      </c>
      <c r="J229">
        <v>6</v>
      </c>
      <c r="K229" t="s">
        <v>40</v>
      </c>
      <c r="L229">
        <v>18</v>
      </c>
      <c r="M229" t="s">
        <v>319</v>
      </c>
      <c r="N229" t="s">
        <v>320</v>
      </c>
      <c r="O229" t="s">
        <v>321</v>
      </c>
      <c r="P229">
        <v>3000</v>
      </c>
      <c r="Q229" t="s">
        <v>44</v>
      </c>
      <c r="R229">
        <v>3211</v>
      </c>
      <c r="S229" t="s">
        <v>323</v>
      </c>
      <c r="T229">
        <v>36</v>
      </c>
      <c r="U229" t="s">
        <v>325</v>
      </c>
      <c r="V229">
        <v>0</v>
      </c>
      <c r="W229">
        <v>0</v>
      </c>
      <c r="X229" s="1">
        <v>928551.63</v>
      </c>
      <c r="Y229" s="1">
        <v>928551.63</v>
      </c>
      <c r="Z229" s="1">
        <v>928551.63</v>
      </c>
      <c r="AA229" s="3">
        <f t="shared" si="16"/>
        <v>0</v>
      </c>
      <c r="AB229" s="1">
        <v>928551.63</v>
      </c>
      <c r="AC229" s="3">
        <f t="shared" si="17"/>
        <v>0</v>
      </c>
      <c r="AD229" s="1">
        <v>928551.63</v>
      </c>
      <c r="AE229" s="3">
        <f t="shared" si="18"/>
        <v>0</v>
      </c>
      <c r="AF229" s="4">
        <f t="shared" si="19"/>
        <v>-928551.63</v>
      </c>
      <c r="AG229">
        <v>0</v>
      </c>
      <c r="AH229">
        <v>0</v>
      </c>
      <c r="AI229">
        <v>0</v>
      </c>
      <c r="AJ229">
        <v>0</v>
      </c>
      <c r="AK229">
        <v>0</v>
      </c>
    </row>
    <row r="230" spans="1:37" hidden="1" x14ac:dyDescent="0.25">
      <c r="A230" t="str">
        <f t="shared" si="15"/>
        <v>1.1-00-2404_24618012_2432910</v>
      </c>
      <c r="B230" t="s">
        <v>148</v>
      </c>
      <c r="C230" t="s">
        <v>149</v>
      </c>
      <c r="D230" t="s">
        <v>34</v>
      </c>
      <c r="E230" t="s">
        <v>35</v>
      </c>
      <c r="F230" t="s">
        <v>36</v>
      </c>
      <c r="G230" t="s">
        <v>37</v>
      </c>
      <c r="H230" t="s">
        <v>38</v>
      </c>
      <c r="I230" t="s">
        <v>39</v>
      </c>
      <c r="J230">
        <v>6</v>
      </c>
      <c r="K230" t="s">
        <v>40</v>
      </c>
      <c r="L230">
        <v>18</v>
      </c>
      <c r="M230" t="s">
        <v>319</v>
      </c>
      <c r="N230" t="s">
        <v>320</v>
      </c>
      <c r="O230" t="s">
        <v>321</v>
      </c>
      <c r="P230">
        <v>3000</v>
      </c>
      <c r="Q230" t="s">
        <v>44</v>
      </c>
      <c r="R230">
        <v>3291</v>
      </c>
      <c r="S230" t="s">
        <v>174</v>
      </c>
      <c r="T230">
        <v>0</v>
      </c>
      <c r="U230" t="s">
        <v>46</v>
      </c>
      <c r="V230" s="1">
        <v>140000</v>
      </c>
      <c r="W230" s="1">
        <v>140000</v>
      </c>
      <c r="X230" s="1">
        <v>102195.07</v>
      </c>
      <c r="Y230" s="1">
        <v>102195.07</v>
      </c>
      <c r="Z230" s="1">
        <v>45420.04</v>
      </c>
      <c r="AA230" s="3">
        <f t="shared" si="16"/>
        <v>56775.030000000006</v>
      </c>
      <c r="AB230" s="1">
        <v>45420.04</v>
      </c>
      <c r="AC230" s="3">
        <f t="shared" si="17"/>
        <v>0</v>
      </c>
      <c r="AD230">
        <v>0</v>
      </c>
      <c r="AE230" s="3">
        <f t="shared" si="18"/>
        <v>45420.04</v>
      </c>
      <c r="AF230" s="4">
        <f t="shared" si="19"/>
        <v>37804.929999999993</v>
      </c>
      <c r="AG230">
        <v>0</v>
      </c>
      <c r="AH230">
        <v>0</v>
      </c>
      <c r="AI230">
        <v>0</v>
      </c>
      <c r="AJ230">
        <v>0</v>
      </c>
      <c r="AK230">
        <v>0</v>
      </c>
    </row>
    <row r="231" spans="1:37" hidden="1" x14ac:dyDescent="0.25">
      <c r="A231" t="str">
        <f t="shared" si="15"/>
        <v>1.1-00-2404_24618012_2433110</v>
      </c>
      <c r="B231" t="s">
        <v>148</v>
      </c>
      <c r="C231" t="s">
        <v>149</v>
      </c>
      <c r="D231" t="s">
        <v>34</v>
      </c>
      <c r="E231" t="s">
        <v>35</v>
      </c>
      <c r="F231" t="s">
        <v>36</v>
      </c>
      <c r="G231" t="s">
        <v>37</v>
      </c>
      <c r="H231" t="s">
        <v>38</v>
      </c>
      <c r="I231" t="s">
        <v>39</v>
      </c>
      <c r="J231">
        <v>6</v>
      </c>
      <c r="K231" t="s">
        <v>40</v>
      </c>
      <c r="L231">
        <v>18</v>
      </c>
      <c r="M231" t="s">
        <v>319</v>
      </c>
      <c r="N231" t="s">
        <v>320</v>
      </c>
      <c r="O231" t="s">
        <v>321</v>
      </c>
      <c r="P231">
        <v>3000</v>
      </c>
      <c r="Q231" t="s">
        <v>44</v>
      </c>
      <c r="R231">
        <v>3311</v>
      </c>
      <c r="S231" t="s">
        <v>218</v>
      </c>
      <c r="T231">
        <v>0</v>
      </c>
      <c r="U231" t="s">
        <v>46</v>
      </c>
      <c r="V231" s="1">
        <v>3325000</v>
      </c>
      <c r="W231" s="1">
        <v>1500000</v>
      </c>
      <c r="X231">
        <v>0</v>
      </c>
      <c r="Y231">
        <v>0</v>
      </c>
      <c r="Z231">
        <v>0</v>
      </c>
      <c r="AA231" s="3">
        <f t="shared" si="16"/>
        <v>0</v>
      </c>
      <c r="AB231">
        <v>0</v>
      </c>
      <c r="AC231" s="3">
        <f t="shared" si="17"/>
        <v>0</v>
      </c>
      <c r="AD231">
        <v>0</v>
      </c>
      <c r="AE231" s="3">
        <f t="shared" si="18"/>
        <v>0</v>
      </c>
      <c r="AF231" s="4">
        <f t="shared" si="19"/>
        <v>3325000</v>
      </c>
      <c r="AG231">
        <v>0</v>
      </c>
      <c r="AH231" s="1">
        <v>1825000</v>
      </c>
      <c r="AI231">
        <v>0</v>
      </c>
      <c r="AJ231">
        <v>0</v>
      </c>
      <c r="AK231" s="1">
        <v>1825000</v>
      </c>
    </row>
    <row r="232" spans="1:37" hidden="1" x14ac:dyDescent="0.25">
      <c r="A232" t="str">
        <f t="shared" si="15"/>
        <v>1.1-00-2404_24618012_2433310</v>
      </c>
      <c r="B232" t="s">
        <v>148</v>
      </c>
      <c r="C232" t="s">
        <v>149</v>
      </c>
      <c r="D232" t="s">
        <v>34</v>
      </c>
      <c r="E232" t="s">
        <v>35</v>
      </c>
      <c r="F232" t="s">
        <v>36</v>
      </c>
      <c r="G232" t="s">
        <v>37</v>
      </c>
      <c r="H232" t="s">
        <v>38</v>
      </c>
      <c r="I232" t="s">
        <v>39</v>
      </c>
      <c r="J232">
        <v>6</v>
      </c>
      <c r="K232" t="s">
        <v>40</v>
      </c>
      <c r="L232">
        <v>18</v>
      </c>
      <c r="M232" t="s">
        <v>319</v>
      </c>
      <c r="N232" t="s">
        <v>320</v>
      </c>
      <c r="O232" t="s">
        <v>321</v>
      </c>
      <c r="P232">
        <v>3000</v>
      </c>
      <c r="Q232" t="s">
        <v>44</v>
      </c>
      <c r="R232">
        <v>3331</v>
      </c>
      <c r="S232" t="s">
        <v>251</v>
      </c>
      <c r="T232">
        <v>0</v>
      </c>
      <c r="U232" t="s">
        <v>46</v>
      </c>
      <c r="V232" s="1">
        <v>2605268</v>
      </c>
      <c r="W232" s="1">
        <v>1000000</v>
      </c>
      <c r="X232" s="1">
        <v>415355.4</v>
      </c>
      <c r="Y232" s="1">
        <v>415355.4</v>
      </c>
      <c r="Z232" s="1">
        <v>184602.4</v>
      </c>
      <c r="AA232" s="3">
        <f t="shared" si="16"/>
        <v>230753.00000000003</v>
      </c>
      <c r="AB232" s="1">
        <v>184602.4</v>
      </c>
      <c r="AC232" s="3">
        <f t="shared" si="17"/>
        <v>0</v>
      </c>
      <c r="AD232" s="1">
        <v>184602.4</v>
      </c>
      <c r="AE232" s="3">
        <f t="shared" si="18"/>
        <v>0</v>
      </c>
      <c r="AF232" s="4">
        <f t="shared" si="19"/>
        <v>2189912.6</v>
      </c>
      <c r="AG232">
        <v>0</v>
      </c>
      <c r="AH232" s="1">
        <v>1605268</v>
      </c>
      <c r="AI232">
        <v>0</v>
      </c>
      <c r="AJ232">
        <v>0</v>
      </c>
      <c r="AK232" s="1">
        <v>1605268</v>
      </c>
    </row>
    <row r="233" spans="1:37" hidden="1" x14ac:dyDescent="0.25">
      <c r="A233" t="str">
        <f t="shared" si="15"/>
        <v>1.1-00-2404_24618012_2433610</v>
      </c>
      <c r="B233" t="s">
        <v>148</v>
      </c>
      <c r="C233" t="s">
        <v>149</v>
      </c>
      <c r="D233" t="s">
        <v>34</v>
      </c>
      <c r="E233" t="s">
        <v>35</v>
      </c>
      <c r="F233" t="s">
        <v>36</v>
      </c>
      <c r="G233" t="s">
        <v>37</v>
      </c>
      <c r="H233" t="s">
        <v>38</v>
      </c>
      <c r="I233" t="s">
        <v>39</v>
      </c>
      <c r="J233">
        <v>6</v>
      </c>
      <c r="K233" t="s">
        <v>40</v>
      </c>
      <c r="L233">
        <v>18</v>
      </c>
      <c r="M233" t="s">
        <v>319</v>
      </c>
      <c r="N233" t="s">
        <v>320</v>
      </c>
      <c r="O233" t="s">
        <v>321</v>
      </c>
      <c r="P233">
        <v>3000</v>
      </c>
      <c r="Q233" t="s">
        <v>44</v>
      </c>
      <c r="R233">
        <v>3361</v>
      </c>
      <c r="S233" t="s">
        <v>123</v>
      </c>
      <c r="T233">
        <v>0</v>
      </c>
      <c r="U233" t="s">
        <v>46</v>
      </c>
      <c r="V233" s="1">
        <v>9566</v>
      </c>
      <c r="W233" s="1">
        <v>9566</v>
      </c>
      <c r="X233" s="1">
        <v>4772</v>
      </c>
      <c r="Y233" s="1">
        <v>4772</v>
      </c>
      <c r="Z233">
        <v>0</v>
      </c>
      <c r="AA233" s="3">
        <f t="shared" si="16"/>
        <v>4772</v>
      </c>
      <c r="AB233">
        <v>0</v>
      </c>
      <c r="AC233" s="3">
        <f t="shared" si="17"/>
        <v>0</v>
      </c>
      <c r="AD233">
        <v>0</v>
      </c>
      <c r="AE233" s="3">
        <f t="shared" si="18"/>
        <v>0</v>
      </c>
      <c r="AF233" s="4">
        <f t="shared" si="19"/>
        <v>4794</v>
      </c>
      <c r="AG233">
        <v>0</v>
      </c>
      <c r="AH233">
        <v>0</v>
      </c>
      <c r="AI233">
        <v>0</v>
      </c>
      <c r="AJ233">
        <v>0</v>
      </c>
      <c r="AK233">
        <v>0</v>
      </c>
    </row>
    <row r="234" spans="1:37" hidden="1" x14ac:dyDescent="0.25">
      <c r="A234" t="str">
        <f t="shared" si="15"/>
        <v>1.1-00-2404_24618012_2434110</v>
      </c>
      <c r="B234" t="s">
        <v>148</v>
      </c>
      <c r="C234" t="s">
        <v>149</v>
      </c>
      <c r="D234" t="s">
        <v>34</v>
      </c>
      <c r="E234" t="s">
        <v>35</v>
      </c>
      <c r="F234" t="s">
        <v>36</v>
      </c>
      <c r="G234" t="s">
        <v>37</v>
      </c>
      <c r="H234" t="s">
        <v>38</v>
      </c>
      <c r="I234" t="s">
        <v>39</v>
      </c>
      <c r="J234">
        <v>6</v>
      </c>
      <c r="K234" t="s">
        <v>40</v>
      </c>
      <c r="L234">
        <v>18</v>
      </c>
      <c r="M234" t="s">
        <v>319</v>
      </c>
      <c r="N234" t="s">
        <v>320</v>
      </c>
      <c r="O234" t="s">
        <v>321</v>
      </c>
      <c r="P234">
        <v>3000</v>
      </c>
      <c r="Q234" t="s">
        <v>44</v>
      </c>
      <c r="R234">
        <v>3411</v>
      </c>
      <c r="S234" t="s">
        <v>326</v>
      </c>
      <c r="T234">
        <v>0</v>
      </c>
      <c r="U234" t="s">
        <v>46</v>
      </c>
      <c r="V234" s="1">
        <v>11500000</v>
      </c>
      <c r="W234" s="1">
        <v>7000000</v>
      </c>
      <c r="X234" s="1">
        <v>9250518.0099999998</v>
      </c>
      <c r="Y234" s="1">
        <v>9250518.0099999998</v>
      </c>
      <c r="Z234" s="1">
        <v>9250518.0099999998</v>
      </c>
      <c r="AA234" s="3">
        <f t="shared" si="16"/>
        <v>0</v>
      </c>
      <c r="AB234" s="1">
        <v>9250518.0099999998</v>
      </c>
      <c r="AC234" s="3">
        <f t="shared" si="17"/>
        <v>0</v>
      </c>
      <c r="AD234" s="1">
        <v>9250518.0099999998</v>
      </c>
      <c r="AE234" s="3">
        <f t="shared" si="18"/>
        <v>0</v>
      </c>
      <c r="AF234" s="4">
        <f t="shared" si="19"/>
        <v>2249481.9900000002</v>
      </c>
      <c r="AG234">
        <v>0</v>
      </c>
      <c r="AH234" s="1">
        <v>4500000</v>
      </c>
      <c r="AI234">
        <v>0</v>
      </c>
      <c r="AJ234">
        <v>0</v>
      </c>
      <c r="AK234" s="1">
        <v>4500000</v>
      </c>
    </row>
    <row r="235" spans="1:37" hidden="1" x14ac:dyDescent="0.25">
      <c r="A235" t="str">
        <f t="shared" si="15"/>
        <v>1.1-00-2404_24618012_2434210</v>
      </c>
      <c r="B235" t="s">
        <v>148</v>
      </c>
      <c r="C235" t="s">
        <v>149</v>
      </c>
      <c r="D235" t="s">
        <v>34</v>
      </c>
      <c r="E235" t="s">
        <v>35</v>
      </c>
      <c r="F235" t="s">
        <v>36</v>
      </c>
      <c r="G235" t="s">
        <v>37</v>
      </c>
      <c r="H235" t="s">
        <v>38</v>
      </c>
      <c r="I235" t="s">
        <v>39</v>
      </c>
      <c r="J235">
        <v>6</v>
      </c>
      <c r="K235" t="s">
        <v>40</v>
      </c>
      <c r="L235">
        <v>18</v>
      </c>
      <c r="M235" t="s">
        <v>319</v>
      </c>
      <c r="N235" t="s">
        <v>320</v>
      </c>
      <c r="O235" t="s">
        <v>321</v>
      </c>
      <c r="P235">
        <v>3000</v>
      </c>
      <c r="Q235" t="s">
        <v>44</v>
      </c>
      <c r="R235">
        <v>3421</v>
      </c>
      <c r="S235" t="s">
        <v>327</v>
      </c>
      <c r="T235">
        <v>0</v>
      </c>
      <c r="U235" t="s">
        <v>46</v>
      </c>
      <c r="V235" s="1">
        <v>79910000</v>
      </c>
      <c r="W235" s="1">
        <v>30000000</v>
      </c>
      <c r="X235" s="1">
        <v>28060152.75</v>
      </c>
      <c r="Y235" s="1">
        <v>28060152.75</v>
      </c>
      <c r="Z235" s="1">
        <v>20668612.300000001</v>
      </c>
      <c r="AA235" s="3">
        <f t="shared" si="16"/>
        <v>7391540.4499999993</v>
      </c>
      <c r="AB235" s="1">
        <v>20630026.73</v>
      </c>
      <c r="AC235" s="3">
        <f t="shared" si="17"/>
        <v>38585.570000000298</v>
      </c>
      <c r="AD235" s="1">
        <v>19280795.030000001</v>
      </c>
      <c r="AE235" s="3">
        <f t="shared" si="18"/>
        <v>1349231.6999999993</v>
      </c>
      <c r="AF235" s="4">
        <f t="shared" si="19"/>
        <v>51849847.25</v>
      </c>
      <c r="AG235">
        <v>0</v>
      </c>
      <c r="AH235" s="1">
        <v>49910000</v>
      </c>
      <c r="AI235">
        <v>0</v>
      </c>
      <c r="AJ235">
        <v>0</v>
      </c>
      <c r="AK235" s="1">
        <v>49910000</v>
      </c>
    </row>
    <row r="236" spans="1:37" hidden="1" x14ac:dyDescent="0.25">
      <c r="A236" t="str">
        <f t="shared" si="15"/>
        <v>1.1-00-2404_24618012_2434310</v>
      </c>
      <c r="B236" t="s">
        <v>148</v>
      </c>
      <c r="C236" t="s">
        <v>149</v>
      </c>
      <c r="D236" t="s">
        <v>34</v>
      </c>
      <c r="E236" t="s">
        <v>35</v>
      </c>
      <c r="F236" t="s">
        <v>36</v>
      </c>
      <c r="G236" t="s">
        <v>37</v>
      </c>
      <c r="H236" t="s">
        <v>38</v>
      </c>
      <c r="I236" t="s">
        <v>39</v>
      </c>
      <c r="J236">
        <v>6</v>
      </c>
      <c r="K236" t="s">
        <v>40</v>
      </c>
      <c r="L236">
        <v>18</v>
      </c>
      <c r="M236" t="s">
        <v>319</v>
      </c>
      <c r="N236" t="s">
        <v>320</v>
      </c>
      <c r="O236" t="s">
        <v>321</v>
      </c>
      <c r="P236">
        <v>3000</v>
      </c>
      <c r="Q236" t="s">
        <v>44</v>
      </c>
      <c r="R236">
        <v>3431</v>
      </c>
      <c r="S236" t="s">
        <v>328</v>
      </c>
      <c r="T236">
        <v>0</v>
      </c>
      <c r="U236" t="s">
        <v>46</v>
      </c>
      <c r="V236" s="1">
        <v>1850000</v>
      </c>
      <c r="W236" s="1">
        <v>850000</v>
      </c>
      <c r="X236" s="1">
        <v>850000</v>
      </c>
      <c r="Y236" s="1">
        <v>850000</v>
      </c>
      <c r="Z236" s="1">
        <v>708123.64</v>
      </c>
      <c r="AA236" s="3">
        <f t="shared" si="16"/>
        <v>141876.35999999999</v>
      </c>
      <c r="AB236" s="1">
        <v>708123.64</v>
      </c>
      <c r="AC236" s="3">
        <f t="shared" si="17"/>
        <v>0</v>
      </c>
      <c r="AD236" s="1">
        <v>78816</v>
      </c>
      <c r="AE236" s="3">
        <f t="shared" si="18"/>
        <v>629307.64</v>
      </c>
      <c r="AF236" s="4">
        <f t="shared" si="19"/>
        <v>1000000</v>
      </c>
      <c r="AG236">
        <v>0</v>
      </c>
      <c r="AH236" s="1">
        <v>1000000</v>
      </c>
      <c r="AI236">
        <v>0</v>
      </c>
      <c r="AJ236">
        <v>0</v>
      </c>
      <c r="AK236" s="1">
        <v>1000000</v>
      </c>
    </row>
    <row r="237" spans="1:37" hidden="1" x14ac:dyDescent="0.25">
      <c r="A237" t="str">
        <f t="shared" si="15"/>
        <v>1.1-00-2404_24618012_2435110</v>
      </c>
      <c r="B237" t="s">
        <v>148</v>
      </c>
      <c r="C237" t="s">
        <v>149</v>
      </c>
      <c r="D237" t="s">
        <v>34</v>
      </c>
      <c r="E237" t="s">
        <v>35</v>
      </c>
      <c r="F237" t="s">
        <v>36</v>
      </c>
      <c r="G237" t="s">
        <v>37</v>
      </c>
      <c r="H237" t="s">
        <v>38</v>
      </c>
      <c r="I237" t="s">
        <v>39</v>
      </c>
      <c r="J237">
        <v>6</v>
      </c>
      <c r="K237" t="s">
        <v>40</v>
      </c>
      <c r="L237">
        <v>18</v>
      </c>
      <c r="M237" t="s">
        <v>319</v>
      </c>
      <c r="N237" t="s">
        <v>320</v>
      </c>
      <c r="O237" t="s">
        <v>321</v>
      </c>
      <c r="P237">
        <v>3000</v>
      </c>
      <c r="Q237" t="s">
        <v>44</v>
      </c>
      <c r="R237">
        <v>3511</v>
      </c>
      <c r="S237" t="s">
        <v>329</v>
      </c>
      <c r="T237">
        <v>0</v>
      </c>
      <c r="U237" t="s">
        <v>46</v>
      </c>
      <c r="V237" s="1">
        <v>18992500</v>
      </c>
      <c r="W237" s="1">
        <v>18000000</v>
      </c>
      <c r="X237" s="1">
        <v>7764476.6100000003</v>
      </c>
      <c r="Y237" s="1">
        <v>7764476.6100000003</v>
      </c>
      <c r="Z237" s="1">
        <v>7764476.6100000003</v>
      </c>
      <c r="AA237" s="3">
        <f t="shared" si="16"/>
        <v>0</v>
      </c>
      <c r="AB237" s="1">
        <v>7764476.6100000003</v>
      </c>
      <c r="AC237" s="3">
        <f t="shared" si="17"/>
        <v>0</v>
      </c>
      <c r="AD237" s="1">
        <v>7764476.6100000003</v>
      </c>
      <c r="AE237" s="3">
        <f t="shared" si="18"/>
        <v>0</v>
      </c>
      <c r="AF237" s="4">
        <f t="shared" si="19"/>
        <v>11228023.390000001</v>
      </c>
      <c r="AG237">
        <v>0</v>
      </c>
      <c r="AH237" s="1">
        <v>1000000</v>
      </c>
      <c r="AI237">
        <v>0</v>
      </c>
      <c r="AJ237" s="1">
        <v>7500</v>
      </c>
      <c r="AK237" s="1">
        <v>992500</v>
      </c>
    </row>
    <row r="238" spans="1:37" hidden="1" x14ac:dyDescent="0.25">
      <c r="A238" t="str">
        <f t="shared" si="15"/>
        <v>1.1-00-2404_24618012_2437110</v>
      </c>
      <c r="B238" t="s">
        <v>148</v>
      </c>
      <c r="C238" t="s">
        <v>149</v>
      </c>
      <c r="D238" t="s">
        <v>34</v>
      </c>
      <c r="E238" t="s">
        <v>35</v>
      </c>
      <c r="F238" t="s">
        <v>36</v>
      </c>
      <c r="G238" t="s">
        <v>37</v>
      </c>
      <c r="H238" t="s">
        <v>38</v>
      </c>
      <c r="I238" t="s">
        <v>39</v>
      </c>
      <c r="J238">
        <v>6</v>
      </c>
      <c r="K238" t="s">
        <v>40</v>
      </c>
      <c r="L238">
        <v>18</v>
      </c>
      <c r="M238" t="s">
        <v>319</v>
      </c>
      <c r="N238" t="s">
        <v>320</v>
      </c>
      <c r="O238" t="s">
        <v>321</v>
      </c>
      <c r="P238">
        <v>3000</v>
      </c>
      <c r="Q238" t="s">
        <v>44</v>
      </c>
      <c r="R238">
        <v>3711</v>
      </c>
      <c r="S238" t="s">
        <v>330</v>
      </c>
      <c r="T238">
        <v>0</v>
      </c>
      <c r="U238" t="s">
        <v>46</v>
      </c>
      <c r="V238" s="1">
        <v>8960</v>
      </c>
      <c r="W238" s="1">
        <v>8960</v>
      </c>
      <c r="X238">
        <v>0</v>
      </c>
      <c r="Y238">
        <v>0</v>
      </c>
      <c r="Z238">
        <v>0</v>
      </c>
      <c r="AA238" s="3">
        <f t="shared" si="16"/>
        <v>0</v>
      </c>
      <c r="AB238">
        <v>0</v>
      </c>
      <c r="AC238" s="3">
        <f t="shared" si="17"/>
        <v>0</v>
      </c>
      <c r="AD238">
        <v>0</v>
      </c>
      <c r="AE238" s="3">
        <f t="shared" si="18"/>
        <v>0</v>
      </c>
      <c r="AF238" s="4">
        <f t="shared" si="19"/>
        <v>8960</v>
      </c>
      <c r="AG238">
        <v>0</v>
      </c>
      <c r="AH238">
        <v>0</v>
      </c>
      <c r="AI238">
        <v>0</v>
      </c>
      <c r="AJ238">
        <v>0</v>
      </c>
      <c r="AK238">
        <v>0</v>
      </c>
    </row>
    <row r="239" spans="1:37" hidden="1" x14ac:dyDescent="0.25">
      <c r="A239" t="str">
        <f t="shared" si="15"/>
        <v>1.1-00-2404_24618012_2437210</v>
      </c>
      <c r="B239" t="s">
        <v>148</v>
      </c>
      <c r="C239" t="s">
        <v>149</v>
      </c>
      <c r="D239" t="s">
        <v>34</v>
      </c>
      <c r="E239" t="s">
        <v>35</v>
      </c>
      <c r="F239" t="s">
        <v>36</v>
      </c>
      <c r="G239" t="s">
        <v>37</v>
      </c>
      <c r="H239" t="s">
        <v>38</v>
      </c>
      <c r="I239" t="s">
        <v>39</v>
      </c>
      <c r="J239">
        <v>6</v>
      </c>
      <c r="K239" t="s">
        <v>40</v>
      </c>
      <c r="L239">
        <v>18</v>
      </c>
      <c r="M239" t="s">
        <v>319</v>
      </c>
      <c r="N239" t="s">
        <v>320</v>
      </c>
      <c r="O239" t="s">
        <v>321</v>
      </c>
      <c r="P239">
        <v>3000</v>
      </c>
      <c r="Q239" t="s">
        <v>44</v>
      </c>
      <c r="R239">
        <v>3721</v>
      </c>
      <c r="S239" t="s">
        <v>331</v>
      </c>
      <c r="T239">
        <v>0</v>
      </c>
      <c r="U239" t="s">
        <v>46</v>
      </c>
      <c r="V239" s="1">
        <v>2480</v>
      </c>
      <c r="W239" s="1">
        <v>2480</v>
      </c>
      <c r="X239">
        <v>0</v>
      </c>
      <c r="Y239">
        <v>0</v>
      </c>
      <c r="Z239">
        <v>0</v>
      </c>
      <c r="AA239" s="3">
        <f t="shared" si="16"/>
        <v>0</v>
      </c>
      <c r="AB239">
        <v>0</v>
      </c>
      <c r="AC239" s="3">
        <f t="shared" si="17"/>
        <v>0</v>
      </c>
      <c r="AD239">
        <v>0</v>
      </c>
      <c r="AE239" s="3">
        <f t="shared" si="18"/>
        <v>0</v>
      </c>
      <c r="AF239" s="4">
        <f t="shared" si="19"/>
        <v>2480</v>
      </c>
      <c r="AG239">
        <v>0</v>
      </c>
      <c r="AH239">
        <v>0</v>
      </c>
      <c r="AI239">
        <v>0</v>
      </c>
      <c r="AJ239">
        <v>0</v>
      </c>
      <c r="AK239">
        <v>0</v>
      </c>
    </row>
    <row r="240" spans="1:37" hidden="1" x14ac:dyDescent="0.25">
      <c r="A240" t="str">
        <f t="shared" si="15"/>
        <v>1.1-00-2404_24618012_2437910</v>
      </c>
      <c r="B240" t="s">
        <v>148</v>
      </c>
      <c r="C240" t="s">
        <v>149</v>
      </c>
      <c r="D240" t="s">
        <v>34</v>
      </c>
      <c r="E240" t="s">
        <v>35</v>
      </c>
      <c r="F240" t="s">
        <v>36</v>
      </c>
      <c r="G240" t="s">
        <v>37</v>
      </c>
      <c r="H240" t="s">
        <v>38</v>
      </c>
      <c r="I240" t="s">
        <v>39</v>
      </c>
      <c r="J240">
        <v>6</v>
      </c>
      <c r="K240" t="s">
        <v>40</v>
      </c>
      <c r="L240">
        <v>18</v>
      </c>
      <c r="M240" t="s">
        <v>319</v>
      </c>
      <c r="N240" t="s">
        <v>320</v>
      </c>
      <c r="O240" t="s">
        <v>321</v>
      </c>
      <c r="P240">
        <v>3000</v>
      </c>
      <c r="Q240" t="s">
        <v>44</v>
      </c>
      <c r="R240">
        <v>3791</v>
      </c>
      <c r="S240" t="s">
        <v>332</v>
      </c>
      <c r="T240">
        <v>0</v>
      </c>
      <c r="U240" t="s">
        <v>46</v>
      </c>
      <c r="V240" s="1">
        <v>3500</v>
      </c>
      <c r="W240" s="1">
        <v>3500</v>
      </c>
      <c r="X240">
        <v>0</v>
      </c>
      <c r="Y240">
        <v>0</v>
      </c>
      <c r="Z240">
        <v>0</v>
      </c>
      <c r="AA240" s="3">
        <f t="shared" si="16"/>
        <v>0</v>
      </c>
      <c r="AB240">
        <v>0</v>
      </c>
      <c r="AC240" s="3">
        <f t="shared" si="17"/>
        <v>0</v>
      </c>
      <c r="AD240">
        <v>0</v>
      </c>
      <c r="AE240" s="3">
        <f t="shared" si="18"/>
        <v>0</v>
      </c>
      <c r="AF240" s="4">
        <f t="shared" si="19"/>
        <v>3500</v>
      </c>
      <c r="AG240">
        <v>0</v>
      </c>
      <c r="AH240">
        <v>0</v>
      </c>
      <c r="AI240">
        <v>0</v>
      </c>
      <c r="AJ240">
        <v>0</v>
      </c>
      <c r="AK240">
        <v>0</v>
      </c>
    </row>
    <row r="241" spans="1:37" hidden="1" x14ac:dyDescent="0.25">
      <c r="A241" t="str">
        <f t="shared" si="15"/>
        <v>1.1-00-2404_24618012_2438210</v>
      </c>
      <c r="B241" t="s">
        <v>148</v>
      </c>
      <c r="C241" t="s">
        <v>149</v>
      </c>
      <c r="D241" t="s">
        <v>34</v>
      </c>
      <c r="E241" t="s">
        <v>35</v>
      </c>
      <c r="F241" t="s">
        <v>36</v>
      </c>
      <c r="G241" t="s">
        <v>37</v>
      </c>
      <c r="H241" t="s">
        <v>38</v>
      </c>
      <c r="I241" t="s">
        <v>39</v>
      </c>
      <c r="J241">
        <v>6</v>
      </c>
      <c r="K241" t="s">
        <v>40</v>
      </c>
      <c r="L241">
        <v>18</v>
      </c>
      <c r="M241" t="s">
        <v>319</v>
      </c>
      <c r="N241" t="s">
        <v>320</v>
      </c>
      <c r="O241" t="s">
        <v>321</v>
      </c>
      <c r="P241">
        <v>3000</v>
      </c>
      <c r="Q241" t="s">
        <v>44</v>
      </c>
      <c r="R241">
        <v>3821</v>
      </c>
      <c r="S241" t="s">
        <v>175</v>
      </c>
      <c r="T241">
        <v>0</v>
      </c>
      <c r="U241" t="s">
        <v>46</v>
      </c>
      <c r="V241" s="1">
        <v>1000000</v>
      </c>
      <c r="W241" s="1">
        <v>1000000</v>
      </c>
      <c r="X241">
        <v>0</v>
      </c>
      <c r="Y241">
        <v>0</v>
      </c>
      <c r="Z241">
        <v>0</v>
      </c>
      <c r="AA241" s="3">
        <f t="shared" si="16"/>
        <v>0</v>
      </c>
      <c r="AB241">
        <v>0</v>
      </c>
      <c r="AC241" s="3">
        <f t="shared" si="17"/>
        <v>0</v>
      </c>
      <c r="AD241">
        <v>0</v>
      </c>
      <c r="AE241" s="3">
        <f t="shared" si="18"/>
        <v>0</v>
      </c>
      <c r="AF241" s="4">
        <f t="shared" si="19"/>
        <v>1000000</v>
      </c>
      <c r="AG241">
        <v>0</v>
      </c>
      <c r="AH241">
        <v>0</v>
      </c>
      <c r="AI241">
        <v>0</v>
      </c>
      <c r="AJ241">
        <v>0</v>
      </c>
      <c r="AK241">
        <v>0</v>
      </c>
    </row>
    <row r="242" spans="1:37" hidden="1" x14ac:dyDescent="0.25">
      <c r="A242" t="str">
        <f t="shared" si="15"/>
        <v>1.1-00-2404_24618012_2439610</v>
      </c>
      <c r="B242" t="s">
        <v>148</v>
      </c>
      <c r="C242" t="s">
        <v>149</v>
      </c>
      <c r="D242" t="s">
        <v>34</v>
      </c>
      <c r="E242" t="s">
        <v>35</v>
      </c>
      <c r="F242" t="s">
        <v>36</v>
      </c>
      <c r="G242" t="s">
        <v>37</v>
      </c>
      <c r="H242" t="s">
        <v>38</v>
      </c>
      <c r="I242" t="s">
        <v>39</v>
      </c>
      <c r="J242">
        <v>6</v>
      </c>
      <c r="K242" t="s">
        <v>40</v>
      </c>
      <c r="L242">
        <v>18</v>
      </c>
      <c r="M242" t="s">
        <v>319</v>
      </c>
      <c r="N242" t="s">
        <v>320</v>
      </c>
      <c r="O242" t="s">
        <v>321</v>
      </c>
      <c r="P242">
        <v>3000</v>
      </c>
      <c r="Q242" t="s">
        <v>44</v>
      </c>
      <c r="R242">
        <v>3961</v>
      </c>
      <c r="S242" t="s">
        <v>333</v>
      </c>
      <c r="T242">
        <v>0</v>
      </c>
      <c r="U242" t="s">
        <v>46</v>
      </c>
      <c r="V242" s="1">
        <v>18000</v>
      </c>
      <c r="W242" s="1">
        <v>18000</v>
      </c>
      <c r="X242" s="1">
        <v>15930.4</v>
      </c>
      <c r="Y242" s="1">
        <v>15930.4</v>
      </c>
      <c r="Z242" s="1">
        <v>15930.4</v>
      </c>
      <c r="AA242" s="3">
        <f t="shared" si="16"/>
        <v>0</v>
      </c>
      <c r="AB242" s="1">
        <v>15930.4</v>
      </c>
      <c r="AC242" s="3">
        <f t="shared" si="17"/>
        <v>0</v>
      </c>
      <c r="AD242" s="1">
        <v>15930.4</v>
      </c>
      <c r="AE242" s="3">
        <f t="shared" si="18"/>
        <v>0</v>
      </c>
      <c r="AF242" s="4">
        <f t="shared" si="19"/>
        <v>2069.6000000000004</v>
      </c>
      <c r="AG242">
        <v>0</v>
      </c>
      <c r="AH242">
        <v>0</v>
      </c>
      <c r="AI242">
        <v>0</v>
      </c>
      <c r="AJ242">
        <v>0</v>
      </c>
      <c r="AK242">
        <v>0</v>
      </c>
    </row>
    <row r="243" spans="1:37" hidden="1" x14ac:dyDescent="0.25">
      <c r="A243" t="str">
        <f t="shared" si="15"/>
        <v>1.1-00-2404_24618012_24632111</v>
      </c>
      <c r="B243" t="s">
        <v>148</v>
      </c>
      <c r="C243" t="s">
        <v>149</v>
      </c>
      <c r="D243" t="s">
        <v>34</v>
      </c>
      <c r="E243" t="s">
        <v>35</v>
      </c>
      <c r="F243" t="s">
        <v>36</v>
      </c>
      <c r="G243" t="s">
        <v>37</v>
      </c>
      <c r="H243" t="s">
        <v>38</v>
      </c>
      <c r="I243" t="s">
        <v>39</v>
      </c>
      <c r="J243">
        <v>6</v>
      </c>
      <c r="K243" t="s">
        <v>40</v>
      </c>
      <c r="L243">
        <v>18</v>
      </c>
      <c r="M243" t="s">
        <v>319</v>
      </c>
      <c r="N243" t="s">
        <v>320</v>
      </c>
      <c r="O243" t="s">
        <v>321</v>
      </c>
      <c r="P243">
        <v>6000</v>
      </c>
      <c r="Q243" t="s">
        <v>131</v>
      </c>
      <c r="R243">
        <v>6321</v>
      </c>
      <c r="S243" t="s">
        <v>334</v>
      </c>
      <c r="T243">
        <v>11</v>
      </c>
      <c r="U243" t="s">
        <v>335</v>
      </c>
      <c r="V243" s="1">
        <v>25545390</v>
      </c>
      <c r="W243" s="1">
        <v>25108346.399999999</v>
      </c>
      <c r="X243" s="1">
        <v>11790180</v>
      </c>
      <c r="Y243" s="1">
        <v>11790180</v>
      </c>
      <c r="Z243" s="1">
        <v>11790180</v>
      </c>
      <c r="AA243" s="3">
        <f t="shared" si="16"/>
        <v>0</v>
      </c>
      <c r="AB243" s="1">
        <v>11790180</v>
      </c>
      <c r="AC243" s="3">
        <f t="shared" si="17"/>
        <v>0</v>
      </c>
      <c r="AD243" s="1">
        <v>11790180</v>
      </c>
      <c r="AE243" s="3">
        <f t="shared" si="18"/>
        <v>0</v>
      </c>
      <c r="AF243" s="4">
        <f t="shared" si="19"/>
        <v>13755210</v>
      </c>
      <c r="AG243">
        <v>0</v>
      </c>
      <c r="AH243" s="1">
        <v>437043.6</v>
      </c>
      <c r="AI243">
        <v>0</v>
      </c>
      <c r="AJ243">
        <v>0</v>
      </c>
      <c r="AK243" s="1">
        <v>437043.6</v>
      </c>
    </row>
    <row r="244" spans="1:37" hidden="1" x14ac:dyDescent="0.25">
      <c r="A244" t="str">
        <f t="shared" si="15"/>
        <v>1.1-00-2404_24618012_24632112</v>
      </c>
      <c r="B244" t="s">
        <v>148</v>
      </c>
      <c r="C244" t="s">
        <v>149</v>
      </c>
      <c r="D244" t="s">
        <v>34</v>
      </c>
      <c r="E244" t="s">
        <v>35</v>
      </c>
      <c r="F244" t="s">
        <v>36</v>
      </c>
      <c r="G244" t="s">
        <v>37</v>
      </c>
      <c r="H244" t="s">
        <v>38</v>
      </c>
      <c r="I244" t="s">
        <v>39</v>
      </c>
      <c r="J244">
        <v>6</v>
      </c>
      <c r="K244" t="s">
        <v>40</v>
      </c>
      <c r="L244">
        <v>18</v>
      </c>
      <c r="M244" t="s">
        <v>319</v>
      </c>
      <c r="N244" t="s">
        <v>320</v>
      </c>
      <c r="O244" t="s">
        <v>321</v>
      </c>
      <c r="P244">
        <v>6000</v>
      </c>
      <c r="Q244" t="s">
        <v>131</v>
      </c>
      <c r="R244">
        <v>6321</v>
      </c>
      <c r="S244" t="s">
        <v>334</v>
      </c>
      <c r="T244">
        <v>12</v>
      </c>
      <c r="U244" t="s">
        <v>336</v>
      </c>
      <c r="V244" s="1">
        <v>80000000</v>
      </c>
      <c r="W244" s="1">
        <v>70000000</v>
      </c>
      <c r="X244" s="1">
        <v>32037228.949999999</v>
      </c>
      <c r="Y244" s="1">
        <v>32037228.949999999</v>
      </c>
      <c r="Z244" s="1">
        <v>32037228.949999999</v>
      </c>
      <c r="AA244" s="3">
        <f t="shared" si="16"/>
        <v>0</v>
      </c>
      <c r="AB244" s="1">
        <v>32037228.949999999</v>
      </c>
      <c r="AC244" s="3">
        <f t="shared" si="17"/>
        <v>0</v>
      </c>
      <c r="AD244" s="1">
        <v>32037228.949999999</v>
      </c>
      <c r="AE244" s="3">
        <f t="shared" si="18"/>
        <v>0</v>
      </c>
      <c r="AF244" s="4">
        <f t="shared" si="19"/>
        <v>47962771.049999997</v>
      </c>
      <c r="AG244">
        <v>0</v>
      </c>
      <c r="AH244" s="1">
        <v>10000000</v>
      </c>
      <c r="AI244">
        <v>0</v>
      </c>
      <c r="AJ244">
        <v>0</v>
      </c>
      <c r="AK244" s="1">
        <v>10000000</v>
      </c>
    </row>
    <row r="245" spans="1:37" hidden="1" x14ac:dyDescent="0.25">
      <c r="A245" t="str">
        <f t="shared" si="15"/>
        <v>1.1-00-2404_24619013_2434910</v>
      </c>
      <c r="B245" t="s">
        <v>148</v>
      </c>
      <c r="C245" t="s">
        <v>149</v>
      </c>
      <c r="D245" t="s">
        <v>34</v>
      </c>
      <c r="E245" t="s">
        <v>35</v>
      </c>
      <c r="F245" t="s">
        <v>36</v>
      </c>
      <c r="G245" t="s">
        <v>37</v>
      </c>
      <c r="H245" t="s">
        <v>38</v>
      </c>
      <c r="I245" t="s">
        <v>39</v>
      </c>
      <c r="J245">
        <v>6</v>
      </c>
      <c r="K245" t="s">
        <v>40</v>
      </c>
      <c r="L245">
        <v>19</v>
      </c>
      <c r="M245" t="s">
        <v>41</v>
      </c>
      <c r="N245" t="s">
        <v>42</v>
      </c>
      <c r="O245" t="s">
        <v>43</v>
      </c>
      <c r="P245">
        <v>3000</v>
      </c>
      <c r="Q245" t="s">
        <v>44</v>
      </c>
      <c r="R245">
        <v>3491</v>
      </c>
      <c r="S245" t="s">
        <v>337</v>
      </c>
      <c r="T245">
        <v>0</v>
      </c>
      <c r="U245" t="s">
        <v>46</v>
      </c>
      <c r="V245">
        <v>0</v>
      </c>
      <c r="W245">
        <v>0</v>
      </c>
      <c r="X245">
        <v>0</v>
      </c>
      <c r="Y245">
        <v>0</v>
      </c>
      <c r="Z245">
        <v>0</v>
      </c>
      <c r="AA245" s="3">
        <f t="shared" si="16"/>
        <v>0</v>
      </c>
      <c r="AB245">
        <v>0</v>
      </c>
      <c r="AC245" s="3">
        <f t="shared" si="17"/>
        <v>0</v>
      </c>
      <c r="AD245">
        <v>0</v>
      </c>
      <c r="AE245" s="3">
        <f t="shared" si="18"/>
        <v>0</v>
      </c>
      <c r="AF245" s="4">
        <f t="shared" si="19"/>
        <v>0</v>
      </c>
      <c r="AG245">
        <v>0</v>
      </c>
      <c r="AH245">
        <v>0</v>
      </c>
      <c r="AI245">
        <v>0</v>
      </c>
      <c r="AJ245">
        <v>0</v>
      </c>
      <c r="AK245">
        <v>0</v>
      </c>
    </row>
    <row r="246" spans="1:37" hidden="1" x14ac:dyDescent="0.25">
      <c r="A246" t="str">
        <f t="shared" si="15"/>
        <v>1.1-00-2404_24619013_2439410</v>
      </c>
      <c r="B246" t="s">
        <v>148</v>
      </c>
      <c r="C246" t="s">
        <v>149</v>
      </c>
      <c r="D246" t="s">
        <v>34</v>
      </c>
      <c r="E246" t="s">
        <v>35</v>
      </c>
      <c r="F246" t="s">
        <v>36</v>
      </c>
      <c r="G246" t="s">
        <v>37</v>
      </c>
      <c r="H246" t="s">
        <v>38</v>
      </c>
      <c r="I246" t="s">
        <v>39</v>
      </c>
      <c r="J246">
        <v>6</v>
      </c>
      <c r="K246" t="s">
        <v>40</v>
      </c>
      <c r="L246">
        <v>19</v>
      </c>
      <c r="M246" t="s">
        <v>41</v>
      </c>
      <c r="N246" t="s">
        <v>42</v>
      </c>
      <c r="O246" t="s">
        <v>43</v>
      </c>
      <c r="P246">
        <v>3000</v>
      </c>
      <c r="Q246" t="s">
        <v>44</v>
      </c>
      <c r="R246">
        <v>3941</v>
      </c>
      <c r="S246" t="s">
        <v>299</v>
      </c>
      <c r="T246">
        <v>0</v>
      </c>
      <c r="U246" t="s">
        <v>46</v>
      </c>
      <c r="V246" s="1">
        <v>1661937.89</v>
      </c>
      <c r="W246" s="1">
        <v>1661937.89</v>
      </c>
      <c r="X246" s="1">
        <v>11417</v>
      </c>
      <c r="Y246" s="1">
        <v>11417</v>
      </c>
      <c r="Z246" s="1">
        <v>11417</v>
      </c>
      <c r="AA246" s="3">
        <f t="shared" si="16"/>
        <v>0</v>
      </c>
      <c r="AB246" s="1">
        <v>11417</v>
      </c>
      <c r="AC246" s="3">
        <f t="shared" si="17"/>
        <v>0</v>
      </c>
      <c r="AD246" s="1">
        <v>11416</v>
      </c>
      <c r="AE246" s="3">
        <f t="shared" si="18"/>
        <v>1</v>
      </c>
      <c r="AF246" s="4">
        <f t="shared" si="19"/>
        <v>1650520.89</v>
      </c>
      <c r="AG246">
        <v>0</v>
      </c>
      <c r="AH246">
        <v>0</v>
      </c>
      <c r="AI246">
        <v>0</v>
      </c>
      <c r="AJ246">
        <v>0</v>
      </c>
      <c r="AK246">
        <v>0</v>
      </c>
    </row>
    <row r="247" spans="1:37" hidden="1" x14ac:dyDescent="0.25">
      <c r="A247" t="str">
        <f t="shared" si="15"/>
        <v>1.1-00-2404_24619013_2442110</v>
      </c>
      <c r="B247" t="s">
        <v>148</v>
      </c>
      <c r="C247" t="s">
        <v>149</v>
      </c>
      <c r="D247" t="s">
        <v>34</v>
      </c>
      <c r="E247" t="s">
        <v>35</v>
      </c>
      <c r="F247" t="s">
        <v>36</v>
      </c>
      <c r="G247" t="s">
        <v>37</v>
      </c>
      <c r="H247" t="s">
        <v>38</v>
      </c>
      <c r="I247" t="s">
        <v>39</v>
      </c>
      <c r="J247">
        <v>6</v>
      </c>
      <c r="K247" t="s">
        <v>40</v>
      </c>
      <c r="L247">
        <v>19</v>
      </c>
      <c r="M247" t="s">
        <v>41</v>
      </c>
      <c r="N247" t="s">
        <v>42</v>
      </c>
      <c r="O247" t="s">
        <v>43</v>
      </c>
      <c r="P247">
        <v>4000</v>
      </c>
      <c r="Q247" t="s">
        <v>49</v>
      </c>
      <c r="R247">
        <v>4211</v>
      </c>
      <c r="S247" t="s">
        <v>273</v>
      </c>
      <c r="T247">
        <v>0</v>
      </c>
      <c r="U247" t="s">
        <v>46</v>
      </c>
      <c r="V247" s="1">
        <v>2200000</v>
      </c>
      <c r="W247" s="1">
        <v>2200000</v>
      </c>
      <c r="X247" s="1">
        <v>1052783.3799999999</v>
      </c>
      <c r="Y247" s="1">
        <v>1052783.3799999999</v>
      </c>
      <c r="Z247" s="1">
        <v>1052783.3799999999</v>
      </c>
      <c r="AA247" s="3">
        <f t="shared" si="16"/>
        <v>0</v>
      </c>
      <c r="AB247" s="1">
        <v>1052783.3799999999</v>
      </c>
      <c r="AC247" s="3">
        <f t="shared" si="17"/>
        <v>0</v>
      </c>
      <c r="AD247" s="1">
        <v>1052783.3799999999</v>
      </c>
      <c r="AE247" s="3">
        <f t="shared" si="18"/>
        <v>0</v>
      </c>
      <c r="AF247" s="4">
        <f t="shared" si="19"/>
        <v>1147216.6200000001</v>
      </c>
      <c r="AG247">
        <v>0</v>
      </c>
      <c r="AH247">
        <v>0</v>
      </c>
      <c r="AI247">
        <v>0</v>
      </c>
      <c r="AJ247">
        <v>0</v>
      </c>
      <c r="AK247">
        <v>0</v>
      </c>
    </row>
    <row r="248" spans="1:37" hidden="1" x14ac:dyDescent="0.25">
      <c r="A248" t="str">
        <f t="shared" si="15"/>
        <v>1.1-00-2404_24619013_2442510</v>
      </c>
      <c r="B248" t="s">
        <v>148</v>
      </c>
      <c r="C248" t="s">
        <v>149</v>
      </c>
      <c r="D248" t="s">
        <v>34</v>
      </c>
      <c r="E248" t="s">
        <v>35</v>
      </c>
      <c r="F248" t="s">
        <v>36</v>
      </c>
      <c r="G248" t="s">
        <v>37</v>
      </c>
      <c r="H248" t="s">
        <v>38</v>
      </c>
      <c r="I248" t="s">
        <v>39</v>
      </c>
      <c r="J248">
        <v>6</v>
      </c>
      <c r="K248" t="s">
        <v>40</v>
      </c>
      <c r="L248">
        <v>19</v>
      </c>
      <c r="M248" t="s">
        <v>41</v>
      </c>
      <c r="N248" t="s">
        <v>42</v>
      </c>
      <c r="O248" t="s">
        <v>43</v>
      </c>
      <c r="P248">
        <v>4000</v>
      </c>
      <c r="Q248" t="s">
        <v>49</v>
      </c>
      <c r="R248">
        <v>4251</v>
      </c>
      <c r="S248" t="s">
        <v>50</v>
      </c>
      <c r="T248">
        <v>0</v>
      </c>
      <c r="U248" t="s">
        <v>46</v>
      </c>
      <c r="V248" s="1">
        <v>9158535.4499999993</v>
      </c>
      <c r="W248" s="1">
        <v>5000000</v>
      </c>
      <c r="X248">
        <v>0</v>
      </c>
      <c r="Y248">
        <v>0</v>
      </c>
      <c r="Z248">
        <v>0</v>
      </c>
      <c r="AA248" s="3">
        <f t="shared" si="16"/>
        <v>0</v>
      </c>
      <c r="AB248">
        <v>0</v>
      </c>
      <c r="AC248" s="3">
        <f t="shared" si="17"/>
        <v>0</v>
      </c>
      <c r="AD248">
        <v>0</v>
      </c>
      <c r="AE248" s="3">
        <f t="shared" si="18"/>
        <v>0</v>
      </c>
      <c r="AF248" s="4">
        <f t="shared" si="19"/>
        <v>9158535.4499999993</v>
      </c>
      <c r="AG248">
        <v>0</v>
      </c>
      <c r="AH248" s="1">
        <v>4158535.45</v>
      </c>
      <c r="AI248">
        <v>0</v>
      </c>
      <c r="AJ248">
        <v>0</v>
      </c>
      <c r="AK248" s="1">
        <v>4158535.45</v>
      </c>
    </row>
    <row r="249" spans="1:37" hidden="1" x14ac:dyDescent="0.25">
      <c r="A249" t="str">
        <f t="shared" si="15"/>
        <v>1.1-00-2404_24619013_24581138</v>
      </c>
      <c r="B249" t="s">
        <v>148</v>
      </c>
      <c r="C249" t="s">
        <v>149</v>
      </c>
      <c r="D249" t="s">
        <v>34</v>
      </c>
      <c r="E249" t="s">
        <v>35</v>
      </c>
      <c r="F249" t="s">
        <v>36</v>
      </c>
      <c r="G249" t="s">
        <v>37</v>
      </c>
      <c r="H249" t="s">
        <v>38</v>
      </c>
      <c r="I249" t="s">
        <v>39</v>
      </c>
      <c r="J249">
        <v>6</v>
      </c>
      <c r="K249" t="s">
        <v>40</v>
      </c>
      <c r="L249">
        <v>19</v>
      </c>
      <c r="M249" t="s">
        <v>41</v>
      </c>
      <c r="N249" t="s">
        <v>42</v>
      </c>
      <c r="O249" t="s">
        <v>43</v>
      </c>
      <c r="P249">
        <v>5000</v>
      </c>
      <c r="Q249" t="s">
        <v>99</v>
      </c>
      <c r="R249">
        <v>5811</v>
      </c>
      <c r="S249" t="s">
        <v>338</v>
      </c>
      <c r="T249">
        <v>38</v>
      </c>
      <c r="U249" t="s">
        <v>339</v>
      </c>
      <c r="V249">
        <v>0</v>
      </c>
      <c r="W249">
        <v>0</v>
      </c>
      <c r="X249" s="1">
        <v>98875.86</v>
      </c>
      <c r="Y249" s="1">
        <v>98875.86</v>
      </c>
      <c r="Z249" s="1">
        <v>98875.86</v>
      </c>
      <c r="AA249" s="3">
        <f t="shared" si="16"/>
        <v>0</v>
      </c>
      <c r="AB249" s="1">
        <v>98875.86</v>
      </c>
      <c r="AC249" s="3">
        <f t="shared" si="17"/>
        <v>0</v>
      </c>
      <c r="AD249" s="1">
        <v>98875.86</v>
      </c>
      <c r="AE249" s="3">
        <f t="shared" si="18"/>
        <v>0</v>
      </c>
      <c r="AF249" s="4">
        <f t="shared" si="19"/>
        <v>-98875.86</v>
      </c>
      <c r="AG249">
        <v>0</v>
      </c>
      <c r="AH249">
        <v>0</v>
      </c>
      <c r="AI249">
        <v>0</v>
      </c>
      <c r="AJ249">
        <v>0</v>
      </c>
      <c r="AK249">
        <v>0</v>
      </c>
    </row>
    <row r="250" spans="1:37" hidden="1" x14ac:dyDescent="0.25">
      <c r="A250" t="str">
        <f t="shared" si="15"/>
        <v>1.1-00-2404_24620014_2421810</v>
      </c>
      <c r="B250" t="s">
        <v>148</v>
      </c>
      <c r="C250" t="s">
        <v>149</v>
      </c>
      <c r="D250" t="s">
        <v>34</v>
      </c>
      <c r="E250" t="s">
        <v>35</v>
      </c>
      <c r="F250" t="s">
        <v>36</v>
      </c>
      <c r="G250" t="s">
        <v>37</v>
      </c>
      <c r="H250" t="s">
        <v>38</v>
      </c>
      <c r="I250" t="s">
        <v>39</v>
      </c>
      <c r="J250">
        <v>6</v>
      </c>
      <c r="K250" t="s">
        <v>40</v>
      </c>
      <c r="L250">
        <v>20</v>
      </c>
      <c r="M250" t="s">
        <v>340</v>
      </c>
      <c r="N250" t="s">
        <v>341</v>
      </c>
      <c r="O250" t="s">
        <v>342</v>
      </c>
      <c r="P250">
        <v>2000</v>
      </c>
      <c r="Q250" t="s">
        <v>121</v>
      </c>
      <c r="R250">
        <v>2181</v>
      </c>
      <c r="S250" t="s">
        <v>300</v>
      </c>
      <c r="T250">
        <v>0</v>
      </c>
      <c r="U250" t="s">
        <v>46</v>
      </c>
      <c r="V250" s="1">
        <v>1978500</v>
      </c>
      <c r="W250" s="1">
        <v>2000000</v>
      </c>
      <c r="X250" s="1">
        <v>3532640</v>
      </c>
      <c r="Y250" s="1">
        <v>3532640</v>
      </c>
      <c r="Z250" s="1">
        <v>789000</v>
      </c>
      <c r="AA250" s="3">
        <f t="shared" si="16"/>
        <v>2743640</v>
      </c>
      <c r="AB250" s="1">
        <v>789000</v>
      </c>
      <c r="AC250" s="3">
        <f t="shared" si="17"/>
        <v>0</v>
      </c>
      <c r="AD250" s="1">
        <v>789000</v>
      </c>
      <c r="AE250" s="3">
        <f t="shared" si="18"/>
        <v>0</v>
      </c>
      <c r="AF250" s="4">
        <f t="shared" si="19"/>
        <v>-1554140</v>
      </c>
      <c r="AG250">
        <v>0</v>
      </c>
      <c r="AH250">
        <v>0</v>
      </c>
      <c r="AI250">
        <v>0</v>
      </c>
      <c r="AJ250" s="1">
        <v>21500</v>
      </c>
      <c r="AK250" s="1">
        <v>-21500</v>
      </c>
    </row>
    <row r="251" spans="1:37" hidden="1" x14ac:dyDescent="0.25">
      <c r="A251" t="str">
        <f t="shared" si="15"/>
        <v>1.1-00-2404_24620014_2439420</v>
      </c>
      <c r="B251" t="s">
        <v>148</v>
      </c>
      <c r="C251" t="s">
        <v>149</v>
      </c>
      <c r="D251" t="s">
        <v>34</v>
      </c>
      <c r="E251" t="s">
        <v>35</v>
      </c>
      <c r="F251" t="s">
        <v>36</v>
      </c>
      <c r="G251" t="s">
        <v>37</v>
      </c>
      <c r="H251" t="s">
        <v>38</v>
      </c>
      <c r="I251" t="s">
        <v>39</v>
      </c>
      <c r="J251">
        <v>6</v>
      </c>
      <c r="K251" t="s">
        <v>40</v>
      </c>
      <c r="L251">
        <v>20</v>
      </c>
      <c r="M251" t="s">
        <v>340</v>
      </c>
      <c r="N251" t="s">
        <v>341</v>
      </c>
      <c r="O251" t="s">
        <v>342</v>
      </c>
      <c r="P251">
        <v>3000</v>
      </c>
      <c r="Q251" t="s">
        <v>44</v>
      </c>
      <c r="R251">
        <v>3942</v>
      </c>
      <c r="S251" t="s">
        <v>343</v>
      </c>
      <c r="T251">
        <v>0</v>
      </c>
      <c r="U251" t="s">
        <v>46</v>
      </c>
      <c r="V251" s="1">
        <v>450000</v>
      </c>
      <c r="W251" s="1">
        <v>450000</v>
      </c>
      <c r="X251" s="1">
        <v>4808.96</v>
      </c>
      <c r="Y251" s="1">
        <v>4808.96</v>
      </c>
      <c r="Z251" s="1">
        <v>4808.96</v>
      </c>
      <c r="AA251" s="3">
        <f t="shared" si="16"/>
        <v>0</v>
      </c>
      <c r="AB251" s="1">
        <v>4808.96</v>
      </c>
      <c r="AC251" s="3">
        <f t="shared" si="17"/>
        <v>0</v>
      </c>
      <c r="AD251" s="1">
        <v>4721.59</v>
      </c>
      <c r="AE251" s="3">
        <f t="shared" si="18"/>
        <v>87.369999999999891</v>
      </c>
      <c r="AF251" s="4">
        <f t="shared" si="19"/>
        <v>445191.04</v>
      </c>
      <c r="AG251">
        <v>0</v>
      </c>
      <c r="AH251">
        <v>0</v>
      </c>
      <c r="AI251">
        <v>0</v>
      </c>
      <c r="AJ251">
        <v>0</v>
      </c>
      <c r="AK251">
        <v>0</v>
      </c>
    </row>
    <row r="252" spans="1:37" hidden="1" x14ac:dyDescent="0.25">
      <c r="A252" t="str">
        <f t="shared" si="15"/>
        <v>1.1-00-2404_24620014_2439510</v>
      </c>
      <c r="B252" t="s">
        <v>148</v>
      </c>
      <c r="C252" t="s">
        <v>149</v>
      </c>
      <c r="D252" t="s">
        <v>34</v>
      </c>
      <c r="E252" t="s">
        <v>35</v>
      </c>
      <c r="F252" t="s">
        <v>36</v>
      </c>
      <c r="G252" t="s">
        <v>37</v>
      </c>
      <c r="H252" t="s">
        <v>38</v>
      </c>
      <c r="I252" t="s">
        <v>39</v>
      </c>
      <c r="J252">
        <v>6</v>
      </c>
      <c r="K252" t="s">
        <v>40</v>
      </c>
      <c r="L252">
        <v>20</v>
      </c>
      <c r="M252" t="s">
        <v>340</v>
      </c>
      <c r="N252" t="s">
        <v>341</v>
      </c>
      <c r="O252" t="s">
        <v>342</v>
      </c>
      <c r="P252">
        <v>3000</v>
      </c>
      <c r="Q252" t="s">
        <v>44</v>
      </c>
      <c r="R252">
        <v>3951</v>
      </c>
      <c r="S252" t="s">
        <v>344</v>
      </c>
      <c r="T252">
        <v>0</v>
      </c>
      <c r="U252" t="s">
        <v>46</v>
      </c>
      <c r="V252" s="1">
        <v>300000</v>
      </c>
      <c r="W252" s="1">
        <v>300000</v>
      </c>
      <c r="X252">
        <v>0</v>
      </c>
      <c r="Y252">
        <v>0</v>
      </c>
      <c r="Z252">
        <v>0</v>
      </c>
      <c r="AA252" s="3">
        <f t="shared" si="16"/>
        <v>0</v>
      </c>
      <c r="AB252">
        <v>0</v>
      </c>
      <c r="AC252" s="3">
        <f t="shared" si="17"/>
        <v>0</v>
      </c>
      <c r="AD252">
        <v>0</v>
      </c>
      <c r="AE252" s="3">
        <f t="shared" si="18"/>
        <v>0</v>
      </c>
      <c r="AF252" s="4">
        <f t="shared" si="19"/>
        <v>300000</v>
      </c>
      <c r="AG252">
        <v>0</v>
      </c>
      <c r="AH252">
        <v>0</v>
      </c>
      <c r="AI252">
        <v>0</v>
      </c>
      <c r="AJ252">
        <v>0</v>
      </c>
      <c r="AK252">
        <v>0</v>
      </c>
    </row>
    <row r="253" spans="1:37" hidden="1" x14ac:dyDescent="0.25">
      <c r="A253" t="str">
        <f t="shared" si="15"/>
        <v>1.1-00-2402_24114010_2421110</v>
      </c>
      <c r="B253" t="s">
        <v>148</v>
      </c>
      <c r="C253" t="s">
        <v>149</v>
      </c>
      <c r="D253" t="s">
        <v>34</v>
      </c>
      <c r="E253" t="s">
        <v>35</v>
      </c>
      <c r="F253" t="s">
        <v>152</v>
      </c>
      <c r="G253" t="s">
        <v>153</v>
      </c>
      <c r="H253" t="s">
        <v>85</v>
      </c>
      <c r="I253" t="s">
        <v>86</v>
      </c>
      <c r="J253">
        <v>1</v>
      </c>
      <c r="K253" t="s">
        <v>190</v>
      </c>
      <c r="L253">
        <v>14</v>
      </c>
      <c r="M253" t="s">
        <v>345</v>
      </c>
      <c r="N253" t="s">
        <v>199</v>
      </c>
      <c r="O253" t="s">
        <v>827</v>
      </c>
      <c r="P253">
        <v>2000</v>
      </c>
      <c r="Q253" t="s">
        <v>121</v>
      </c>
      <c r="R253">
        <v>2111</v>
      </c>
      <c r="S253" t="s">
        <v>200</v>
      </c>
      <c r="T253">
        <v>0</v>
      </c>
      <c r="U253" t="s">
        <v>46</v>
      </c>
      <c r="V253" s="1">
        <v>29000</v>
      </c>
      <c r="W253">
        <v>0</v>
      </c>
      <c r="X253" s="1">
        <v>27830.73</v>
      </c>
      <c r="Y253" s="1">
        <v>15015.98</v>
      </c>
      <c r="Z253">
        <v>0</v>
      </c>
      <c r="AA253" s="3">
        <f t="shared" si="16"/>
        <v>15015.98</v>
      </c>
      <c r="AB253">
        <v>0</v>
      </c>
      <c r="AC253" s="3">
        <f t="shared" si="17"/>
        <v>0</v>
      </c>
      <c r="AD253">
        <v>0</v>
      </c>
      <c r="AE253" s="3">
        <f t="shared" si="18"/>
        <v>0</v>
      </c>
      <c r="AF253" s="4">
        <f t="shared" si="19"/>
        <v>1169.2700000000004</v>
      </c>
      <c r="AG253">
        <v>0</v>
      </c>
      <c r="AH253" s="1">
        <v>29000</v>
      </c>
      <c r="AI253">
        <v>0</v>
      </c>
      <c r="AJ253">
        <v>0</v>
      </c>
      <c r="AK253" s="1">
        <v>29000</v>
      </c>
    </row>
    <row r="254" spans="1:37" hidden="1" x14ac:dyDescent="0.25">
      <c r="A254" t="str">
        <f t="shared" si="15"/>
        <v>1.1-00-2402_24114010_2421210</v>
      </c>
      <c r="B254" t="s">
        <v>148</v>
      </c>
      <c r="C254" t="s">
        <v>149</v>
      </c>
      <c r="D254" t="s">
        <v>34</v>
      </c>
      <c r="E254" t="s">
        <v>35</v>
      </c>
      <c r="F254" t="s">
        <v>152</v>
      </c>
      <c r="G254" t="s">
        <v>153</v>
      </c>
      <c r="H254" t="s">
        <v>85</v>
      </c>
      <c r="I254" t="s">
        <v>86</v>
      </c>
      <c r="J254">
        <v>1</v>
      </c>
      <c r="K254" t="s">
        <v>190</v>
      </c>
      <c r="L254">
        <v>14</v>
      </c>
      <c r="M254" t="s">
        <v>345</v>
      </c>
      <c r="N254" t="s">
        <v>199</v>
      </c>
      <c r="O254" t="s">
        <v>827</v>
      </c>
      <c r="P254">
        <v>2000</v>
      </c>
      <c r="Q254" t="s">
        <v>121</v>
      </c>
      <c r="R254">
        <v>2121</v>
      </c>
      <c r="S254" t="s">
        <v>201</v>
      </c>
      <c r="T254">
        <v>0</v>
      </c>
      <c r="U254" t="s">
        <v>46</v>
      </c>
      <c r="V254">
        <v>0</v>
      </c>
      <c r="W254" s="1">
        <v>70000</v>
      </c>
      <c r="X254">
        <v>0</v>
      </c>
      <c r="Y254">
        <v>0</v>
      </c>
      <c r="Z254">
        <v>0</v>
      </c>
      <c r="AA254" s="3">
        <f t="shared" si="16"/>
        <v>0</v>
      </c>
      <c r="AB254">
        <v>0</v>
      </c>
      <c r="AC254" s="3">
        <f t="shared" si="17"/>
        <v>0</v>
      </c>
      <c r="AD254">
        <v>0</v>
      </c>
      <c r="AE254" s="3">
        <f t="shared" si="18"/>
        <v>0</v>
      </c>
      <c r="AF254" s="4">
        <f t="shared" si="19"/>
        <v>0</v>
      </c>
      <c r="AG254">
        <v>0</v>
      </c>
      <c r="AH254">
        <v>0</v>
      </c>
      <c r="AI254">
        <v>0</v>
      </c>
      <c r="AJ254" s="1">
        <v>70000</v>
      </c>
      <c r="AK254" s="1">
        <v>-70000</v>
      </c>
    </row>
    <row r="255" spans="1:37" hidden="1" x14ac:dyDescent="0.25">
      <c r="A255" t="str">
        <f t="shared" si="15"/>
        <v>1.1-00-2402_24114010_2421610</v>
      </c>
      <c r="B255" t="s">
        <v>148</v>
      </c>
      <c r="C255" t="s">
        <v>149</v>
      </c>
      <c r="D255" t="s">
        <v>34</v>
      </c>
      <c r="E255" t="s">
        <v>35</v>
      </c>
      <c r="F255" t="s">
        <v>152</v>
      </c>
      <c r="G255" t="s">
        <v>153</v>
      </c>
      <c r="H255" t="s">
        <v>85</v>
      </c>
      <c r="I255" t="s">
        <v>86</v>
      </c>
      <c r="J255">
        <v>1</v>
      </c>
      <c r="K255" t="s">
        <v>190</v>
      </c>
      <c r="L255">
        <v>14</v>
      </c>
      <c r="M255" t="s">
        <v>345</v>
      </c>
      <c r="N255" t="s">
        <v>199</v>
      </c>
      <c r="O255" t="s">
        <v>827</v>
      </c>
      <c r="P255">
        <v>2000</v>
      </c>
      <c r="Q255" t="s">
        <v>121</v>
      </c>
      <c r="R255">
        <v>2161</v>
      </c>
      <c r="S255" t="s">
        <v>202</v>
      </c>
      <c r="T255">
        <v>0</v>
      </c>
      <c r="U255" t="s">
        <v>46</v>
      </c>
      <c r="V255" s="1">
        <v>15700</v>
      </c>
      <c r="W255">
        <v>0</v>
      </c>
      <c r="X255" s="1">
        <v>5588.88</v>
      </c>
      <c r="Y255" s="1">
        <v>5588.88</v>
      </c>
      <c r="Z255">
        <v>0</v>
      </c>
      <c r="AA255" s="3">
        <f t="shared" si="16"/>
        <v>5588.88</v>
      </c>
      <c r="AB255">
        <v>0</v>
      </c>
      <c r="AC255" s="3">
        <f t="shared" si="17"/>
        <v>0</v>
      </c>
      <c r="AD255">
        <v>0</v>
      </c>
      <c r="AE255" s="3">
        <f t="shared" si="18"/>
        <v>0</v>
      </c>
      <c r="AF255" s="4">
        <f t="shared" si="19"/>
        <v>10111.119999999999</v>
      </c>
      <c r="AG255">
        <v>0</v>
      </c>
      <c r="AH255" s="1">
        <v>15700</v>
      </c>
      <c r="AI255">
        <v>0</v>
      </c>
      <c r="AJ255">
        <v>0</v>
      </c>
      <c r="AK255" s="1">
        <v>15700</v>
      </c>
    </row>
    <row r="256" spans="1:37" hidden="1" x14ac:dyDescent="0.25">
      <c r="A256" t="str">
        <f t="shared" si="15"/>
        <v>1.1-00-2402_24114010_2424910</v>
      </c>
      <c r="B256" t="s">
        <v>148</v>
      </c>
      <c r="C256" t="s">
        <v>149</v>
      </c>
      <c r="D256" t="s">
        <v>34</v>
      </c>
      <c r="E256" t="s">
        <v>35</v>
      </c>
      <c r="F256" t="s">
        <v>152</v>
      </c>
      <c r="G256" t="s">
        <v>153</v>
      </c>
      <c r="H256" t="s">
        <v>85</v>
      </c>
      <c r="I256" t="s">
        <v>86</v>
      </c>
      <c r="J256">
        <v>1</v>
      </c>
      <c r="K256" t="s">
        <v>190</v>
      </c>
      <c r="L256">
        <v>14</v>
      </c>
      <c r="M256" t="s">
        <v>345</v>
      </c>
      <c r="N256" t="s">
        <v>199</v>
      </c>
      <c r="O256" t="s">
        <v>827</v>
      </c>
      <c r="P256">
        <v>2000</v>
      </c>
      <c r="Q256" t="s">
        <v>121</v>
      </c>
      <c r="R256">
        <v>2491</v>
      </c>
      <c r="S256" t="s">
        <v>203</v>
      </c>
      <c r="T256">
        <v>0</v>
      </c>
      <c r="U256" t="s">
        <v>46</v>
      </c>
      <c r="V256" s="1">
        <v>21000</v>
      </c>
      <c r="W256">
        <v>0</v>
      </c>
      <c r="X256" s="1">
        <v>8383.9599999999991</v>
      </c>
      <c r="Y256" s="1">
        <v>8383.9599999999991</v>
      </c>
      <c r="Z256">
        <v>0</v>
      </c>
      <c r="AA256" s="3">
        <f t="shared" si="16"/>
        <v>8383.9599999999991</v>
      </c>
      <c r="AB256">
        <v>0</v>
      </c>
      <c r="AC256" s="3">
        <f t="shared" si="17"/>
        <v>0</v>
      </c>
      <c r="AD256">
        <v>0</v>
      </c>
      <c r="AE256" s="3">
        <f t="shared" si="18"/>
        <v>0</v>
      </c>
      <c r="AF256" s="4">
        <f t="shared" si="19"/>
        <v>12616.04</v>
      </c>
      <c r="AG256">
        <v>0</v>
      </c>
      <c r="AH256" s="1">
        <v>21000</v>
      </c>
      <c r="AI256">
        <v>0</v>
      </c>
      <c r="AJ256">
        <v>0</v>
      </c>
      <c r="AK256" s="1">
        <v>21000</v>
      </c>
    </row>
    <row r="257" spans="1:37" hidden="1" x14ac:dyDescent="0.25">
      <c r="A257" t="str">
        <f t="shared" si="15"/>
        <v>1.1-00-2402_24114010_2427310</v>
      </c>
      <c r="B257" t="s">
        <v>148</v>
      </c>
      <c r="C257" t="s">
        <v>149</v>
      </c>
      <c r="D257" t="s">
        <v>34</v>
      </c>
      <c r="E257" t="s">
        <v>35</v>
      </c>
      <c r="F257" t="s">
        <v>152</v>
      </c>
      <c r="G257" t="s">
        <v>153</v>
      </c>
      <c r="H257" t="s">
        <v>85</v>
      </c>
      <c r="I257" t="s">
        <v>86</v>
      </c>
      <c r="J257">
        <v>1</v>
      </c>
      <c r="K257" t="s">
        <v>190</v>
      </c>
      <c r="L257">
        <v>14</v>
      </c>
      <c r="M257" t="s">
        <v>345</v>
      </c>
      <c r="N257" t="s">
        <v>199</v>
      </c>
      <c r="O257" t="s">
        <v>827</v>
      </c>
      <c r="P257">
        <v>2000</v>
      </c>
      <c r="Q257" t="s">
        <v>121</v>
      </c>
      <c r="R257">
        <v>2731</v>
      </c>
      <c r="S257" t="s">
        <v>346</v>
      </c>
      <c r="T257">
        <v>0</v>
      </c>
      <c r="U257" t="s">
        <v>46</v>
      </c>
      <c r="V257" s="1">
        <v>24000</v>
      </c>
      <c r="W257">
        <v>0</v>
      </c>
      <c r="X257" s="1">
        <v>21429</v>
      </c>
      <c r="Y257">
        <v>0</v>
      </c>
      <c r="Z257">
        <v>0</v>
      </c>
      <c r="AA257" s="3">
        <f t="shared" si="16"/>
        <v>0</v>
      </c>
      <c r="AB257">
        <v>0</v>
      </c>
      <c r="AC257" s="3">
        <f t="shared" si="17"/>
        <v>0</v>
      </c>
      <c r="AD257">
        <v>0</v>
      </c>
      <c r="AE257" s="3">
        <f t="shared" si="18"/>
        <v>0</v>
      </c>
      <c r="AF257" s="4">
        <f t="shared" si="19"/>
        <v>2571</v>
      </c>
      <c r="AG257">
        <v>0</v>
      </c>
      <c r="AH257" s="1">
        <v>24000</v>
      </c>
      <c r="AI257">
        <v>0</v>
      </c>
      <c r="AJ257">
        <v>0</v>
      </c>
      <c r="AK257" s="1">
        <v>24000</v>
      </c>
    </row>
    <row r="258" spans="1:37" hidden="1" x14ac:dyDescent="0.25">
      <c r="A258" t="str">
        <f t="shared" si="15"/>
        <v>1.1-00-2402_24114010_2429110</v>
      </c>
      <c r="B258" t="s">
        <v>148</v>
      </c>
      <c r="C258" t="s">
        <v>149</v>
      </c>
      <c r="D258" t="s">
        <v>34</v>
      </c>
      <c r="E258" t="s">
        <v>35</v>
      </c>
      <c r="F258" t="s">
        <v>152</v>
      </c>
      <c r="G258" t="s">
        <v>153</v>
      </c>
      <c r="H258" t="s">
        <v>85</v>
      </c>
      <c r="I258" t="s">
        <v>86</v>
      </c>
      <c r="J258">
        <v>1</v>
      </c>
      <c r="K258" t="s">
        <v>190</v>
      </c>
      <c r="L258">
        <v>14</v>
      </c>
      <c r="M258" t="s">
        <v>345</v>
      </c>
      <c r="N258" t="s">
        <v>199</v>
      </c>
      <c r="O258" t="s">
        <v>827</v>
      </c>
      <c r="P258">
        <v>2000</v>
      </c>
      <c r="Q258" t="s">
        <v>121</v>
      </c>
      <c r="R258">
        <v>2911</v>
      </c>
      <c r="S258" t="s">
        <v>171</v>
      </c>
      <c r="T258">
        <v>0</v>
      </c>
      <c r="U258" t="s">
        <v>46</v>
      </c>
      <c r="V258" s="1">
        <v>30300</v>
      </c>
      <c r="W258">
        <v>0</v>
      </c>
      <c r="X258" s="1">
        <v>15025.71</v>
      </c>
      <c r="Y258" s="1">
        <v>15025.71</v>
      </c>
      <c r="Z258">
        <v>0</v>
      </c>
      <c r="AA258" s="3">
        <f t="shared" si="16"/>
        <v>15025.71</v>
      </c>
      <c r="AB258">
        <v>0</v>
      </c>
      <c r="AC258" s="3">
        <f t="shared" si="17"/>
        <v>0</v>
      </c>
      <c r="AD258">
        <v>0</v>
      </c>
      <c r="AE258" s="3">
        <f t="shared" si="18"/>
        <v>0</v>
      </c>
      <c r="AF258" s="4">
        <f t="shared" si="19"/>
        <v>15274.29</v>
      </c>
      <c r="AG258">
        <v>0</v>
      </c>
      <c r="AH258" s="1">
        <v>30300</v>
      </c>
      <c r="AI258">
        <v>0</v>
      </c>
      <c r="AJ258">
        <v>0</v>
      </c>
      <c r="AK258" s="1">
        <v>30300</v>
      </c>
    </row>
    <row r="259" spans="1:37" hidden="1" x14ac:dyDescent="0.25">
      <c r="A259" t="str">
        <f t="shared" ref="A259:A322" si="20">CONCATENATE(B259,H259,J259,L259,N259,R259,T259)</f>
        <v>1.1-00-2402_24114010_2429210</v>
      </c>
      <c r="B259" t="s">
        <v>148</v>
      </c>
      <c r="C259" t="s">
        <v>149</v>
      </c>
      <c r="D259" t="s">
        <v>34</v>
      </c>
      <c r="E259" t="s">
        <v>35</v>
      </c>
      <c r="F259" t="s">
        <v>152</v>
      </c>
      <c r="G259" t="s">
        <v>153</v>
      </c>
      <c r="H259" t="s">
        <v>85</v>
      </c>
      <c r="I259" t="s">
        <v>86</v>
      </c>
      <c r="J259">
        <v>1</v>
      </c>
      <c r="K259" t="s">
        <v>190</v>
      </c>
      <c r="L259">
        <v>14</v>
      </c>
      <c r="M259" t="s">
        <v>345</v>
      </c>
      <c r="N259" t="s">
        <v>199</v>
      </c>
      <c r="O259" t="s">
        <v>827</v>
      </c>
      <c r="P259">
        <v>2000</v>
      </c>
      <c r="Q259" t="s">
        <v>121</v>
      </c>
      <c r="R259">
        <v>2921</v>
      </c>
      <c r="S259" t="s">
        <v>229</v>
      </c>
      <c r="T259">
        <v>0</v>
      </c>
      <c r="U259" t="s">
        <v>46</v>
      </c>
      <c r="V259">
        <v>0</v>
      </c>
      <c r="W259" s="1">
        <v>50000</v>
      </c>
      <c r="X259">
        <v>0</v>
      </c>
      <c r="Y259">
        <v>0</v>
      </c>
      <c r="Z259">
        <v>0</v>
      </c>
      <c r="AA259" s="3">
        <f t="shared" ref="AA259:AA322" si="21">Y259-Z259</f>
        <v>0</v>
      </c>
      <c r="AB259">
        <v>0</v>
      </c>
      <c r="AC259" s="3">
        <f t="shared" ref="AC259:AC322" si="22">Z259-AB259</f>
        <v>0</v>
      </c>
      <c r="AD259">
        <v>0</v>
      </c>
      <c r="AE259" s="3">
        <f t="shared" ref="AE259:AE322" si="23">AB259-AD259</f>
        <v>0</v>
      </c>
      <c r="AF259" s="4">
        <f t="shared" ref="AF259:AF322" si="24">V259-X259</f>
        <v>0</v>
      </c>
      <c r="AG259">
        <v>0</v>
      </c>
      <c r="AH259">
        <v>0</v>
      </c>
      <c r="AI259">
        <v>0</v>
      </c>
      <c r="AJ259" s="1">
        <v>50000</v>
      </c>
      <c r="AK259" s="1">
        <v>-50000</v>
      </c>
    </row>
    <row r="260" spans="1:37" hidden="1" x14ac:dyDescent="0.25">
      <c r="A260" t="str">
        <f t="shared" si="20"/>
        <v>1.1-00-2402_24114010_2433810</v>
      </c>
      <c r="B260" t="s">
        <v>148</v>
      </c>
      <c r="C260" t="s">
        <v>149</v>
      </c>
      <c r="D260" t="s">
        <v>34</v>
      </c>
      <c r="E260" t="s">
        <v>35</v>
      </c>
      <c r="F260" t="s">
        <v>152</v>
      </c>
      <c r="G260" t="s">
        <v>153</v>
      </c>
      <c r="H260" t="s">
        <v>85</v>
      </c>
      <c r="I260" t="s">
        <v>86</v>
      </c>
      <c r="J260">
        <v>1</v>
      </c>
      <c r="K260" t="s">
        <v>190</v>
      </c>
      <c r="L260">
        <v>14</v>
      </c>
      <c r="M260" t="s">
        <v>345</v>
      </c>
      <c r="N260" t="s">
        <v>199</v>
      </c>
      <c r="O260" t="s">
        <v>827</v>
      </c>
      <c r="P260">
        <v>3000</v>
      </c>
      <c r="Q260" t="s">
        <v>44</v>
      </c>
      <c r="R260">
        <v>3381</v>
      </c>
      <c r="S260" t="s">
        <v>220</v>
      </c>
      <c r="T260">
        <v>0</v>
      </c>
      <c r="U260" t="s">
        <v>46</v>
      </c>
      <c r="V260" s="1">
        <v>1238100</v>
      </c>
      <c r="W260" s="1">
        <v>1000000</v>
      </c>
      <c r="X260" s="1">
        <v>4116144</v>
      </c>
      <c r="Y260" s="1">
        <v>4116144</v>
      </c>
      <c r="Z260" s="1">
        <v>476760</v>
      </c>
      <c r="AA260" s="3">
        <f t="shared" si="21"/>
        <v>3639384</v>
      </c>
      <c r="AB260">
        <v>0</v>
      </c>
      <c r="AC260" s="3">
        <f t="shared" si="22"/>
        <v>476760</v>
      </c>
      <c r="AD260">
        <v>0</v>
      </c>
      <c r="AE260" s="3">
        <f t="shared" si="23"/>
        <v>0</v>
      </c>
      <c r="AF260" s="4">
        <f t="shared" si="24"/>
        <v>-2878044</v>
      </c>
      <c r="AG260">
        <v>0</v>
      </c>
      <c r="AH260" s="1">
        <v>238100</v>
      </c>
      <c r="AI260">
        <v>0</v>
      </c>
      <c r="AJ260">
        <v>0</v>
      </c>
      <c r="AK260" s="1">
        <v>238100</v>
      </c>
    </row>
    <row r="261" spans="1:37" hidden="1" x14ac:dyDescent="0.25">
      <c r="A261" t="str">
        <f t="shared" si="20"/>
        <v>1.1-00-2402_24114010_2433910</v>
      </c>
      <c r="B261" t="s">
        <v>148</v>
      </c>
      <c r="C261" t="s">
        <v>149</v>
      </c>
      <c r="D261" t="s">
        <v>34</v>
      </c>
      <c r="E261" t="s">
        <v>35</v>
      </c>
      <c r="F261" t="s">
        <v>152</v>
      </c>
      <c r="G261" t="s">
        <v>153</v>
      </c>
      <c r="H261" t="s">
        <v>85</v>
      </c>
      <c r="I261" t="s">
        <v>86</v>
      </c>
      <c r="J261">
        <v>1</v>
      </c>
      <c r="K261" t="s">
        <v>190</v>
      </c>
      <c r="L261">
        <v>14</v>
      </c>
      <c r="M261" t="s">
        <v>345</v>
      </c>
      <c r="N261" t="s">
        <v>199</v>
      </c>
      <c r="O261" t="s">
        <v>827</v>
      </c>
      <c r="P261">
        <v>3000</v>
      </c>
      <c r="Q261" t="s">
        <v>44</v>
      </c>
      <c r="R261">
        <v>3391</v>
      </c>
      <c r="S261" t="s">
        <v>194</v>
      </c>
      <c r="T261">
        <v>0</v>
      </c>
      <c r="U261" t="s">
        <v>46</v>
      </c>
      <c r="V261" s="1">
        <v>411900</v>
      </c>
      <c r="W261" s="1">
        <v>500000</v>
      </c>
      <c r="X261" s="1">
        <v>98600</v>
      </c>
      <c r="Y261" s="1">
        <v>98600</v>
      </c>
      <c r="Z261">
        <v>0</v>
      </c>
      <c r="AA261" s="3">
        <f t="shared" si="21"/>
        <v>98600</v>
      </c>
      <c r="AB261">
        <v>0</v>
      </c>
      <c r="AC261" s="3">
        <f t="shared" si="22"/>
        <v>0</v>
      </c>
      <c r="AD261">
        <v>0</v>
      </c>
      <c r="AE261" s="3">
        <f t="shared" si="23"/>
        <v>0</v>
      </c>
      <c r="AF261" s="4">
        <f t="shared" si="24"/>
        <v>313300</v>
      </c>
      <c r="AG261">
        <v>0</v>
      </c>
      <c r="AH261">
        <v>0</v>
      </c>
      <c r="AI261">
        <v>0</v>
      </c>
      <c r="AJ261" s="1">
        <v>88100</v>
      </c>
      <c r="AK261" s="1">
        <v>-88100</v>
      </c>
    </row>
    <row r="262" spans="1:37" hidden="1" x14ac:dyDescent="0.25">
      <c r="A262" t="str">
        <f t="shared" si="20"/>
        <v>1.1-00-2402_24114010_2438210</v>
      </c>
      <c r="B262" t="s">
        <v>148</v>
      </c>
      <c r="C262" t="s">
        <v>149</v>
      </c>
      <c r="D262" t="s">
        <v>34</v>
      </c>
      <c r="E262" t="s">
        <v>35</v>
      </c>
      <c r="F262" t="s">
        <v>152</v>
      </c>
      <c r="G262" t="s">
        <v>153</v>
      </c>
      <c r="H262" t="s">
        <v>85</v>
      </c>
      <c r="I262" t="s">
        <v>86</v>
      </c>
      <c r="J262">
        <v>1</v>
      </c>
      <c r="K262" t="s">
        <v>190</v>
      </c>
      <c r="L262">
        <v>14</v>
      </c>
      <c r="M262" t="s">
        <v>345</v>
      </c>
      <c r="N262" t="s">
        <v>199</v>
      </c>
      <c r="O262" t="s">
        <v>827</v>
      </c>
      <c r="P262">
        <v>3000</v>
      </c>
      <c r="Q262" t="s">
        <v>44</v>
      </c>
      <c r="R262">
        <v>3821</v>
      </c>
      <c r="S262" t="s">
        <v>175</v>
      </c>
      <c r="T262">
        <v>0</v>
      </c>
      <c r="U262" t="s">
        <v>46</v>
      </c>
      <c r="V262" s="1">
        <v>1246800</v>
      </c>
      <c r="W262" s="1">
        <v>1000000</v>
      </c>
      <c r="X262" s="1">
        <v>1217304</v>
      </c>
      <c r="Y262" s="1">
        <v>504600</v>
      </c>
      <c r="Z262" s="1">
        <v>504600</v>
      </c>
      <c r="AA262" s="3">
        <f t="shared" si="21"/>
        <v>0</v>
      </c>
      <c r="AB262">
        <v>0</v>
      </c>
      <c r="AC262" s="3">
        <f t="shared" si="22"/>
        <v>504600</v>
      </c>
      <c r="AD262">
        <v>0</v>
      </c>
      <c r="AE262" s="3">
        <f t="shared" si="23"/>
        <v>0</v>
      </c>
      <c r="AF262" s="4">
        <f t="shared" si="24"/>
        <v>29496</v>
      </c>
      <c r="AG262">
        <v>0</v>
      </c>
      <c r="AH262" s="1">
        <v>396800</v>
      </c>
      <c r="AI262">
        <v>0</v>
      </c>
      <c r="AJ262" s="1">
        <v>150000</v>
      </c>
      <c r="AK262" s="1">
        <v>246800</v>
      </c>
    </row>
    <row r="263" spans="1:37" hidden="1" x14ac:dyDescent="0.25">
      <c r="A263" t="str">
        <f t="shared" si="20"/>
        <v>1.1-00-2402_24114010_2451910</v>
      </c>
      <c r="B263" t="s">
        <v>148</v>
      </c>
      <c r="C263" t="s">
        <v>149</v>
      </c>
      <c r="D263" t="s">
        <v>34</v>
      </c>
      <c r="E263" t="s">
        <v>35</v>
      </c>
      <c r="F263" t="s">
        <v>152</v>
      </c>
      <c r="G263" t="s">
        <v>153</v>
      </c>
      <c r="H263" t="s">
        <v>85</v>
      </c>
      <c r="I263" t="s">
        <v>86</v>
      </c>
      <c r="J263">
        <v>1</v>
      </c>
      <c r="K263" t="s">
        <v>190</v>
      </c>
      <c r="L263">
        <v>14</v>
      </c>
      <c r="M263" t="s">
        <v>345</v>
      </c>
      <c r="N263" t="s">
        <v>199</v>
      </c>
      <c r="O263" t="s">
        <v>827</v>
      </c>
      <c r="P263">
        <v>5000</v>
      </c>
      <c r="Q263" t="s">
        <v>99</v>
      </c>
      <c r="R263">
        <v>5191</v>
      </c>
      <c r="S263" t="s">
        <v>246</v>
      </c>
      <c r="T263">
        <v>0</v>
      </c>
      <c r="U263" t="s">
        <v>46</v>
      </c>
      <c r="V263" s="1">
        <v>57000</v>
      </c>
      <c r="W263">
        <v>0</v>
      </c>
      <c r="X263" s="1">
        <v>24821.68</v>
      </c>
      <c r="Y263" s="1">
        <v>24821.68</v>
      </c>
      <c r="Z263">
        <v>0</v>
      </c>
      <c r="AA263" s="3">
        <f t="shared" si="21"/>
        <v>24821.68</v>
      </c>
      <c r="AB263">
        <v>0</v>
      </c>
      <c r="AC263" s="3">
        <f t="shared" si="22"/>
        <v>0</v>
      </c>
      <c r="AD263">
        <v>0</v>
      </c>
      <c r="AE263" s="3">
        <f t="shared" si="23"/>
        <v>0</v>
      </c>
      <c r="AF263" s="4">
        <f t="shared" si="24"/>
        <v>32178.32</v>
      </c>
      <c r="AG263">
        <v>0</v>
      </c>
      <c r="AH263" s="1">
        <v>57000</v>
      </c>
      <c r="AI263">
        <v>0</v>
      </c>
      <c r="AJ263">
        <v>0</v>
      </c>
      <c r="AK263" s="1">
        <v>57000</v>
      </c>
    </row>
    <row r="264" spans="1:37" hidden="1" x14ac:dyDescent="0.25">
      <c r="A264" t="str">
        <f t="shared" si="20"/>
        <v>1.1-00-2402_24114010_2452310</v>
      </c>
      <c r="B264" t="s">
        <v>148</v>
      </c>
      <c r="C264" t="s">
        <v>149</v>
      </c>
      <c r="D264" t="s">
        <v>34</v>
      </c>
      <c r="E264" t="s">
        <v>35</v>
      </c>
      <c r="F264" t="s">
        <v>152</v>
      </c>
      <c r="G264" t="s">
        <v>153</v>
      </c>
      <c r="H264" t="s">
        <v>85</v>
      </c>
      <c r="I264" t="s">
        <v>86</v>
      </c>
      <c r="J264">
        <v>1</v>
      </c>
      <c r="K264" t="s">
        <v>190</v>
      </c>
      <c r="L264">
        <v>14</v>
      </c>
      <c r="M264" t="s">
        <v>345</v>
      </c>
      <c r="N264" t="s">
        <v>199</v>
      </c>
      <c r="O264" t="s">
        <v>827</v>
      </c>
      <c r="P264">
        <v>5000</v>
      </c>
      <c r="Q264" t="s">
        <v>99</v>
      </c>
      <c r="R264">
        <v>5231</v>
      </c>
      <c r="S264" t="s">
        <v>249</v>
      </c>
      <c r="T264">
        <v>0</v>
      </c>
      <c r="U264" t="s">
        <v>46</v>
      </c>
      <c r="V264">
        <v>0</v>
      </c>
      <c r="W264" s="1">
        <v>125000</v>
      </c>
      <c r="X264">
        <v>0</v>
      </c>
      <c r="Y264">
        <v>0</v>
      </c>
      <c r="Z264">
        <v>0</v>
      </c>
      <c r="AA264" s="3">
        <f t="shared" si="21"/>
        <v>0</v>
      </c>
      <c r="AB264">
        <v>0</v>
      </c>
      <c r="AC264" s="3">
        <f t="shared" si="22"/>
        <v>0</v>
      </c>
      <c r="AD264">
        <v>0</v>
      </c>
      <c r="AE264" s="3">
        <f t="shared" si="23"/>
        <v>0</v>
      </c>
      <c r="AF264" s="4">
        <f t="shared" si="24"/>
        <v>0</v>
      </c>
      <c r="AG264">
        <v>0</v>
      </c>
      <c r="AH264">
        <v>0</v>
      </c>
      <c r="AI264">
        <v>0</v>
      </c>
      <c r="AJ264" s="1">
        <v>125000</v>
      </c>
      <c r="AK264" s="1">
        <v>-125000</v>
      </c>
    </row>
    <row r="265" spans="1:37" hidden="1" x14ac:dyDescent="0.25">
      <c r="A265" t="str">
        <f t="shared" si="20"/>
        <v>1.1-00-2402_24114010_2456510</v>
      </c>
      <c r="B265" t="s">
        <v>148</v>
      </c>
      <c r="C265" t="s">
        <v>149</v>
      </c>
      <c r="D265" t="s">
        <v>34</v>
      </c>
      <c r="E265" t="s">
        <v>35</v>
      </c>
      <c r="F265" t="s">
        <v>152</v>
      </c>
      <c r="G265" t="s">
        <v>153</v>
      </c>
      <c r="H265" t="s">
        <v>85</v>
      </c>
      <c r="I265" t="s">
        <v>86</v>
      </c>
      <c r="J265">
        <v>1</v>
      </c>
      <c r="K265" t="s">
        <v>190</v>
      </c>
      <c r="L265">
        <v>14</v>
      </c>
      <c r="M265" t="s">
        <v>345</v>
      </c>
      <c r="N265" t="s">
        <v>199</v>
      </c>
      <c r="O265" t="s">
        <v>827</v>
      </c>
      <c r="P265">
        <v>5000</v>
      </c>
      <c r="Q265" t="s">
        <v>99</v>
      </c>
      <c r="R265">
        <v>5651</v>
      </c>
      <c r="S265" t="s">
        <v>204</v>
      </c>
      <c r="T265">
        <v>0</v>
      </c>
      <c r="U265" t="s">
        <v>46</v>
      </c>
      <c r="V265">
        <v>0</v>
      </c>
      <c r="W265" s="1">
        <v>10000</v>
      </c>
      <c r="X265">
        <v>0</v>
      </c>
      <c r="Y265">
        <v>0</v>
      </c>
      <c r="Z265">
        <v>0</v>
      </c>
      <c r="AA265" s="3">
        <f t="shared" si="21"/>
        <v>0</v>
      </c>
      <c r="AB265">
        <v>0</v>
      </c>
      <c r="AC265" s="3">
        <f t="shared" si="22"/>
        <v>0</v>
      </c>
      <c r="AD265">
        <v>0</v>
      </c>
      <c r="AE265" s="3">
        <f t="shared" si="23"/>
        <v>0</v>
      </c>
      <c r="AF265" s="4">
        <f t="shared" si="24"/>
        <v>0</v>
      </c>
      <c r="AG265">
        <v>0</v>
      </c>
      <c r="AH265">
        <v>0</v>
      </c>
      <c r="AI265">
        <v>0</v>
      </c>
      <c r="AJ265" s="1">
        <v>10000</v>
      </c>
      <c r="AK265" s="1">
        <v>-10000</v>
      </c>
    </row>
    <row r="266" spans="1:37" hidden="1" x14ac:dyDescent="0.25">
      <c r="A266" t="str">
        <f t="shared" si="20"/>
        <v>1.1-00-2402_24114010_2456710</v>
      </c>
      <c r="B266" t="s">
        <v>148</v>
      </c>
      <c r="C266" t="s">
        <v>149</v>
      </c>
      <c r="D266" t="s">
        <v>34</v>
      </c>
      <c r="E266" t="s">
        <v>35</v>
      </c>
      <c r="F266" t="s">
        <v>152</v>
      </c>
      <c r="G266" t="s">
        <v>153</v>
      </c>
      <c r="H266" t="s">
        <v>85</v>
      </c>
      <c r="I266" t="s">
        <v>86</v>
      </c>
      <c r="J266">
        <v>1</v>
      </c>
      <c r="K266" t="s">
        <v>190</v>
      </c>
      <c r="L266">
        <v>14</v>
      </c>
      <c r="M266" t="s">
        <v>345</v>
      </c>
      <c r="N266" t="s">
        <v>199</v>
      </c>
      <c r="O266" t="s">
        <v>827</v>
      </c>
      <c r="P266">
        <v>5000</v>
      </c>
      <c r="Q266" t="s">
        <v>99</v>
      </c>
      <c r="R266">
        <v>5671</v>
      </c>
      <c r="S266" t="s">
        <v>185</v>
      </c>
      <c r="T266">
        <v>0</v>
      </c>
      <c r="U266" t="s">
        <v>46</v>
      </c>
      <c r="V266" s="1">
        <v>78000</v>
      </c>
      <c r="W266">
        <v>0</v>
      </c>
      <c r="X266" s="1">
        <v>63892.800000000003</v>
      </c>
      <c r="Y266" s="1">
        <v>63892.800000000003</v>
      </c>
      <c r="Z266">
        <v>0</v>
      </c>
      <c r="AA266" s="3">
        <f t="shared" si="21"/>
        <v>63892.800000000003</v>
      </c>
      <c r="AB266">
        <v>0</v>
      </c>
      <c r="AC266" s="3">
        <f t="shared" si="22"/>
        <v>0</v>
      </c>
      <c r="AD266">
        <v>0</v>
      </c>
      <c r="AE266" s="3">
        <f t="shared" si="23"/>
        <v>0</v>
      </c>
      <c r="AF266" s="4">
        <f t="shared" si="24"/>
        <v>14107.199999999997</v>
      </c>
      <c r="AG266">
        <v>0</v>
      </c>
      <c r="AH266" s="1">
        <v>78000</v>
      </c>
      <c r="AI266">
        <v>0</v>
      </c>
      <c r="AJ266">
        <v>0</v>
      </c>
      <c r="AK266" s="1">
        <v>78000</v>
      </c>
    </row>
    <row r="267" spans="1:37" hidden="1" x14ac:dyDescent="0.25">
      <c r="A267" t="str">
        <f t="shared" si="20"/>
        <v>1.1-00-2402_24115010_2421710</v>
      </c>
      <c r="B267" t="s">
        <v>148</v>
      </c>
      <c r="C267" t="s">
        <v>149</v>
      </c>
      <c r="D267" t="s">
        <v>34</v>
      </c>
      <c r="E267" t="s">
        <v>35</v>
      </c>
      <c r="F267" t="s">
        <v>347</v>
      </c>
      <c r="G267" t="s">
        <v>348</v>
      </c>
      <c r="H267" t="s">
        <v>85</v>
      </c>
      <c r="I267" t="s">
        <v>86</v>
      </c>
      <c r="J267">
        <v>1</v>
      </c>
      <c r="K267" t="s">
        <v>190</v>
      </c>
      <c r="L267">
        <v>15</v>
      </c>
      <c r="M267" t="s">
        <v>349</v>
      </c>
      <c r="N267" t="s">
        <v>199</v>
      </c>
      <c r="O267" t="s">
        <v>827</v>
      </c>
      <c r="P267">
        <v>2000</v>
      </c>
      <c r="Q267" t="s">
        <v>121</v>
      </c>
      <c r="R267">
        <v>2171</v>
      </c>
      <c r="S267" t="s">
        <v>295</v>
      </c>
      <c r="T267">
        <v>0</v>
      </c>
      <c r="U267" t="s">
        <v>46</v>
      </c>
      <c r="V267" s="1">
        <v>300000</v>
      </c>
      <c r="W267" s="1">
        <v>300000</v>
      </c>
      <c r="X267">
        <v>0</v>
      </c>
      <c r="Y267">
        <v>0</v>
      </c>
      <c r="Z267">
        <v>0</v>
      </c>
      <c r="AA267" s="3">
        <f t="shared" si="21"/>
        <v>0</v>
      </c>
      <c r="AB267">
        <v>0</v>
      </c>
      <c r="AC267" s="3">
        <f t="shared" si="22"/>
        <v>0</v>
      </c>
      <c r="AD267">
        <v>0</v>
      </c>
      <c r="AE267" s="3">
        <f t="shared" si="23"/>
        <v>0</v>
      </c>
      <c r="AF267" s="4">
        <f t="shared" si="24"/>
        <v>300000</v>
      </c>
      <c r="AG267">
        <v>0</v>
      </c>
      <c r="AH267">
        <v>0</v>
      </c>
      <c r="AI267">
        <v>0</v>
      </c>
      <c r="AJ267">
        <v>0</v>
      </c>
      <c r="AK267">
        <v>0</v>
      </c>
    </row>
    <row r="268" spans="1:37" hidden="1" x14ac:dyDescent="0.25">
      <c r="A268" t="str">
        <f t="shared" si="20"/>
        <v>1.1-00-2402_24115010_2424110</v>
      </c>
      <c r="B268" t="s">
        <v>148</v>
      </c>
      <c r="C268" t="s">
        <v>149</v>
      </c>
      <c r="D268" t="s">
        <v>34</v>
      </c>
      <c r="E268" t="s">
        <v>35</v>
      </c>
      <c r="F268" t="s">
        <v>347</v>
      </c>
      <c r="G268" t="s">
        <v>348</v>
      </c>
      <c r="H268" t="s">
        <v>85</v>
      </c>
      <c r="I268" t="s">
        <v>86</v>
      </c>
      <c r="J268">
        <v>1</v>
      </c>
      <c r="K268" t="s">
        <v>190</v>
      </c>
      <c r="L268">
        <v>15</v>
      </c>
      <c r="M268" t="s">
        <v>349</v>
      </c>
      <c r="N268" t="s">
        <v>199</v>
      </c>
      <c r="O268" t="s">
        <v>827</v>
      </c>
      <c r="P268">
        <v>2000</v>
      </c>
      <c r="Q268" t="s">
        <v>121</v>
      </c>
      <c r="R268">
        <v>2411</v>
      </c>
      <c r="S268" t="s">
        <v>210</v>
      </c>
      <c r="T268">
        <v>0</v>
      </c>
      <c r="U268" t="s">
        <v>46</v>
      </c>
      <c r="V268" s="1">
        <v>150000</v>
      </c>
      <c r="W268" s="1">
        <v>150000</v>
      </c>
      <c r="X268">
        <v>0</v>
      </c>
      <c r="Y268">
        <v>0</v>
      </c>
      <c r="Z268">
        <v>0</v>
      </c>
      <c r="AA268" s="3">
        <f t="shared" si="21"/>
        <v>0</v>
      </c>
      <c r="AB268">
        <v>0</v>
      </c>
      <c r="AC268" s="3">
        <f t="shared" si="22"/>
        <v>0</v>
      </c>
      <c r="AD268">
        <v>0</v>
      </c>
      <c r="AE268" s="3">
        <f t="shared" si="23"/>
        <v>0</v>
      </c>
      <c r="AF268" s="4">
        <f t="shared" si="24"/>
        <v>150000</v>
      </c>
      <c r="AG268">
        <v>0</v>
      </c>
      <c r="AH268">
        <v>0</v>
      </c>
      <c r="AI268">
        <v>0</v>
      </c>
      <c r="AJ268">
        <v>0</v>
      </c>
      <c r="AK268">
        <v>0</v>
      </c>
    </row>
    <row r="269" spans="1:37" hidden="1" x14ac:dyDescent="0.25">
      <c r="A269" t="str">
        <f t="shared" si="20"/>
        <v>1.1-00-2402_24115010_2424210</v>
      </c>
      <c r="B269" t="s">
        <v>148</v>
      </c>
      <c r="C269" t="s">
        <v>149</v>
      </c>
      <c r="D269" t="s">
        <v>34</v>
      </c>
      <c r="E269" t="s">
        <v>35</v>
      </c>
      <c r="F269" t="s">
        <v>347</v>
      </c>
      <c r="G269" t="s">
        <v>348</v>
      </c>
      <c r="H269" t="s">
        <v>85</v>
      </c>
      <c r="I269" t="s">
        <v>86</v>
      </c>
      <c r="J269">
        <v>1</v>
      </c>
      <c r="K269" t="s">
        <v>190</v>
      </c>
      <c r="L269">
        <v>15</v>
      </c>
      <c r="M269" t="s">
        <v>349</v>
      </c>
      <c r="N269" t="s">
        <v>199</v>
      </c>
      <c r="O269" t="s">
        <v>827</v>
      </c>
      <c r="P269">
        <v>2000</v>
      </c>
      <c r="Q269" t="s">
        <v>121</v>
      </c>
      <c r="R269">
        <v>2421</v>
      </c>
      <c r="S269" t="s">
        <v>211</v>
      </c>
      <c r="T269">
        <v>0</v>
      </c>
      <c r="U269" t="s">
        <v>46</v>
      </c>
      <c r="V269" s="1">
        <v>100000</v>
      </c>
      <c r="W269" s="1">
        <v>100000</v>
      </c>
      <c r="X269">
        <v>0</v>
      </c>
      <c r="Y269">
        <v>0</v>
      </c>
      <c r="Z269">
        <v>0</v>
      </c>
      <c r="AA269" s="3">
        <f t="shared" si="21"/>
        <v>0</v>
      </c>
      <c r="AB269">
        <v>0</v>
      </c>
      <c r="AC269" s="3">
        <f t="shared" si="22"/>
        <v>0</v>
      </c>
      <c r="AD269">
        <v>0</v>
      </c>
      <c r="AE269" s="3">
        <f t="shared" si="23"/>
        <v>0</v>
      </c>
      <c r="AF269" s="4">
        <f t="shared" si="24"/>
        <v>100000</v>
      </c>
      <c r="AG269">
        <v>0</v>
      </c>
      <c r="AH269">
        <v>0</v>
      </c>
      <c r="AI269">
        <v>0</v>
      </c>
      <c r="AJ269">
        <v>0</v>
      </c>
      <c r="AK269">
        <v>0</v>
      </c>
    </row>
    <row r="270" spans="1:37" hidden="1" x14ac:dyDescent="0.25">
      <c r="A270" t="str">
        <f t="shared" si="20"/>
        <v>1.1-00-2402_24115010_2424410</v>
      </c>
      <c r="B270" t="s">
        <v>148</v>
      </c>
      <c r="C270" t="s">
        <v>149</v>
      </c>
      <c r="D270" t="s">
        <v>34</v>
      </c>
      <c r="E270" t="s">
        <v>35</v>
      </c>
      <c r="F270" t="s">
        <v>347</v>
      </c>
      <c r="G270" t="s">
        <v>348</v>
      </c>
      <c r="H270" t="s">
        <v>85</v>
      </c>
      <c r="I270" t="s">
        <v>86</v>
      </c>
      <c r="J270">
        <v>1</v>
      </c>
      <c r="K270" t="s">
        <v>190</v>
      </c>
      <c r="L270">
        <v>15</v>
      </c>
      <c r="M270" t="s">
        <v>349</v>
      </c>
      <c r="N270" t="s">
        <v>199</v>
      </c>
      <c r="O270" t="s">
        <v>827</v>
      </c>
      <c r="P270">
        <v>2000</v>
      </c>
      <c r="Q270" t="s">
        <v>121</v>
      </c>
      <c r="R270">
        <v>2441</v>
      </c>
      <c r="S270" t="s">
        <v>350</v>
      </c>
      <c r="T270">
        <v>0</v>
      </c>
      <c r="U270" t="s">
        <v>46</v>
      </c>
      <c r="V270" s="1">
        <v>100000</v>
      </c>
      <c r="W270" s="1">
        <v>100000</v>
      </c>
      <c r="X270">
        <v>0</v>
      </c>
      <c r="Y270">
        <v>0</v>
      </c>
      <c r="Z270">
        <v>0</v>
      </c>
      <c r="AA270" s="3">
        <f t="shared" si="21"/>
        <v>0</v>
      </c>
      <c r="AB270">
        <v>0</v>
      </c>
      <c r="AC270" s="3">
        <f t="shared" si="22"/>
        <v>0</v>
      </c>
      <c r="AD270">
        <v>0</v>
      </c>
      <c r="AE270" s="3">
        <f t="shared" si="23"/>
        <v>0</v>
      </c>
      <c r="AF270" s="4">
        <f t="shared" si="24"/>
        <v>100000</v>
      </c>
      <c r="AG270">
        <v>0</v>
      </c>
      <c r="AH270">
        <v>0</v>
      </c>
      <c r="AI270">
        <v>0</v>
      </c>
      <c r="AJ270">
        <v>0</v>
      </c>
      <c r="AK270">
        <v>0</v>
      </c>
    </row>
    <row r="271" spans="1:37" hidden="1" x14ac:dyDescent="0.25">
      <c r="A271" t="str">
        <f t="shared" si="20"/>
        <v>1.1-00-2402_24115010_2424710</v>
      </c>
      <c r="B271" t="s">
        <v>148</v>
      </c>
      <c r="C271" t="s">
        <v>149</v>
      </c>
      <c r="D271" t="s">
        <v>34</v>
      </c>
      <c r="E271" t="s">
        <v>35</v>
      </c>
      <c r="F271" t="s">
        <v>347</v>
      </c>
      <c r="G271" t="s">
        <v>348</v>
      </c>
      <c r="H271" t="s">
        <v>85</v>
      </c>
      <c r="I271" t="s">
        <v>86</v>
      </c>
      <c r="J271">
        <v>1</v>
      </c>
      <c r="K271" t="s">
        <v>190</v>
      </c>
      <c r="L271">
        <v>15</v>
      </c>
      <c r="M271" t="s">
        <v>349</v>
      </c>
      <c r="N271" t="s">
        <v>199</v>
      </c>
      <c r="O271" t="s">
        <v>827</v>
      </c>
      <c r="P271">
        <v>2000</v>
      </c>
      <c r="Q271" t="s">
        <v>121</v>
      </c>
      <c r="R271">
        <v>2471</v>
      </c>
      <c r="S271" t="s">
        <v>213</v>
      </c>
      <c r="T271">
        <v>0</v>
      </c>
      <c r="U271" t="s">
        <v>46</v>
      </c>
      <c r="V271" s="1">
        <v>150000</v>
      </c>
      <c r="W271" s="1">
        <v>150000</v>
      </c>
      <c r="X271">
        <v>0</v>
      </c>
      <c r="Y271">
        <v>0</v>
      </c>
      <c r="Z271">
        <v>0</v>
      </c>
      <c r="AA271" s="3">
        <f t="shared" si="21"/>
        <v>0</v>
      </c>
      <c r="AB271">
        <v>0</v>
      </c>
      <c r="AC271" s="3">
        <f t="shared" si="22"/>
        <v>0</v>
      </c>
      <c r="AD271">
        <v>0</v>
      </c>
      <c r="AE271" s="3">
        <f t="shared" si="23"/>
        <v>0</v>
      </c>
      <c r="AF271" s="4">
        <f t="shared" si="24"/>
        <v>150000</v>
      </c>
      <c r="AG271">
        <v>0</v>
      </c>
      <c r="AH271">
        <v>0</v>
      </c>
      <c r="AI271">
        <v>0</v>
      </c>
      <c r="AJ271">
        <v>0</v>
      </c>
      <c r="AK271">
        <v>0</v>
      </c>
    </row>
    <row r="272" spans="1:37" hidden="1" x14ac:dyDescent="0.25">
      <c r="A272" t="str">
        <f t="shared" si="20"/>
        <v>1.1-00-2402_24115010_2424910</v>
      </c>
      <c r="B272" t="s">
        <v>148</v>
      </c>
      <c r="C272" t="s">
        <v>149</v>
      </c>
      <c r="D272" t="s">
        <v>34</v>
      </c>
      <c r="E272" t="s">
        <v>35</v>
      </c>
      <c r="F272" t="s">
        <v>347</v>
      </c>
      <c r="G272" t="s">
        <v>348</v>
      </c>
      <c r="H272" t="s">
        <v>85</v>
      </c>
      <c r="I272" t="s">
        <v>86</v>
      </c>
      <c r="J272">
        <v>1</v>
      </c>
      <c r="K272" t="s">
        <v>190</v>
      </c>
      <c r="L272">
        <v>15</v>
      </c>
      <c r="M272" t="s">
        <v>349</v>
      </c>
      <c r="N272" t="s">
        <v>199</v>
      </c>
      <c r="O272" t="s">
        <v>827</v>
      </c>
      <c r="P272">
        <v>2000</v>
      </c>
      <c r="Q272" t="s">
        <v>121</v>
      </c>
      <c r="R272">
        <v>2491</v>
      </c>
      <c r="S272" t="s">
        <v>203</v>
      </c>
      <c r="T272">
        <v>0</v>
      </c>
      <c r="U272" t="s">
        <v>46</v>
      </c>
      <c r="V272" s="1">
        <v>500000</v>
      </c>
      <c r="W272" s="1">
        <v>500000</v>
      </c>
      <c r="X272">
        <v>0</v>
      </c>
      <c r="Y272">
        <v>0</v>
      </c>
      <c r="Z272">
        <v>0</v>
      </c>
      <c r="AA272" s="3">
        <f t="shared" si="21"/>
        <v>0</v>
      </c>
      <c r="AB272">
        <v>0</v>
      </c>
      <c r="AC272" s="3">
        <f t="shared" si="22"/>
        <v>0</v>
      </c>
      <c r="AD272">
        <v>0</v>
      </c>
      <c r="AE272" s="3">
        <f t="shared" si="23"/>
        <v>0</v>
      </c>
      <c r="AF272" s="4">
        <f t="shared" si="24"/>
        <v>500000</v>
      </c>
      <c r="AG272">
        <v>0</v>
      </c>
      <c r="AH272">
        <v>0</v>
      </c>
      <c r="AI272">
        <v>0</v>
      </c>
      <c r="AJ272">
        <v>0</v>
      </c>
      <c r="AK272">
        <v>0</v>
      </c>
    </row>
    <row r="273" spans="1:37" hidden="1" x14ac:dyDescent="0.25">
      <c r="A273" t="str">
        <f t="shared" si="20"/>
        <v>1.1-00-2402_24115010_2427210</v>
      </c>
      <c r="B273" t="s">
        <v>148</v>
      </c>
      <c r="C273" t="s">
        <v>149</v>
      </c>
      <c r="D273" t="s">
        <v>34</v>
      </c>
      <c r="E273" t="s">
        <v>35</v>
      </c>
      <c r="F273" t="s">
        <v>347</v>
      </c>
      <c r="G273" t="s">
        <v>348</v>
      </c>
      <c r="H273" t="s">
        <v>85</v>
      </c>
      <c r="I273" t="s">
        <v>86</v>
      </c>
      <c r="J273">
        <v>1</v>
      </c>
      <c r="K273" t="s">
        <v>190</v>
      </c>
      <c r="L273">
        <v>15</v>
      </c>
      <c r="M273" t="s">
        <v>349</v>
      </c>
      <c r="N273" t="s">
        <v>199</v>
      </c>
      <c r="O273" t="s">
        <v>827</v>
      </c>
      <c r="P273">
        <v>2000</v>
      </c>
      <c r="Q273" t="s">
        <v>121</v>
      </c>
      <c r="R273">
        <v>2721</v>
      </c>
      <c r="S273" t="s">
        <v>170</v>
      </c>
      <c r="T273">
        <v>0</v>
      </c>
      <c r="U273" t="s">
        <v>46</v>
      </c>
      <c r="V273" s="1">
        <v>300000</v>
      </c>
      <c r="W273" s="1">
        <v>300000</v>
      </c>
      <c r="X273">
        <v>0</v>
      </c>
      <c r="Y273">
        <v>0</v>
      </c>
      <c r="Z273">
        <v>0</v>
      </c>
      <c r="AA273" s="3">
        <f t="shared" si="21"/>
        <v>0</v>
      </c>
      <c r="AB273">
        <v>0</v>
      </c>
      <c r="AC273" s="3">
        <f t="shared" si="22"/>
        <v>0</v>
      </c>
      <c r="AD273">
        <v>0</v>
      </c>
      <c r="AE273" s="3">
        <f t="shared" si="23"/>
        <v>0</v>
      </c>
      <c r="AF273" s="4">
        <f t="shared" si="24"/>
        <v>300000</v>
      </c>
      <c r="AG273">
        <v>0</v>
      </c>
      <c r="AH273">
        <v>0</v>
      </c>
      <c r="AI273">
        <v>0</v>
      </c>
      <c r="AJ273">
        <v>0</v>
      </c>
      <c r="AK273">
        <v>0</v>
      </c>
    </row>
    <row r="274" spans="1:37" hidden="1" x14ac:dyDescent="0.25">
      <c r="A274" t="str">
        <f t="shared" si="20"/>
        <v>1.1-00-2402_24115010_2432510</v>
      </c>
      <c r="B274" t="s">
        <v>148</v>
      </c>
      <c r="C274" t="s">
        <v>149</v>
      </c>
      <c r="D274" t="s">
        <v>34</v>
      </c>
      <c r="E274" t="s">
        <v>35</v>
      </c>
      <c r="F274" t="s">
        <v>347</v>
      </c>
      <c r="G274" t="s">
        <v>348</v>
      </c>
      <c r="H274" t="s">
        <v>85</v>
      </c>
      <c r="I274" t="s">
        <v>86</v>
      </c>
      <c r="J274">
        <v>1</v>
      </c>
      <c r="K274" t="s">
        <v>190</v>
      </c>
      <c r="L274">
        <v>15</v>
      </c>
      <c r="M274" t="s">
        <v>349</v>
      </c>
      <c r="N274" t="s">
        <v>199</v>
      </c>
      <c r="O274" t="s">
        <v>827</v>
      </c>
      <c r="P274">
        <v>3000</v>
      </c>
      <c r="Q274" t="s">
        <v>44</v>
      </c>
      <c r="R274">
        <v>3251</v>
      </c>
      <c r="S274" t="s">
        <v>91</v>
      </c>
      <c r="T274">
        <v>0</v>
      </c>
      <c r="U274" t="s">
        <v>46</v>
      </c>
      <c r="V274">
        <v>0</v>
      </c>
      <c r="W274" s="1">
        <v>100000</v>
      </c>
      <c r="X274">
        <v>0</v>
      </c>
      <c r="Y274">
        <v>0</v>
      </c>
      <c r="Z274">
        <v>0</v>
      </c>
      <c r="AA274" s="3">
        <f t="shared" si="21"/>
        <v>0</v>
      </c>
      <c r="AB274">
        <v>0</v>
      </c>
      <c r="AC274" s="3">
        <f t="shared" si="22"/>
        <v>0</v>
      </c>
      <c r="AD274">
        <v>0</v>
      </c>
      <c r="AE274" s="3">
        <f t="shared" si="23"/>
        <v>0</v>
      </c>
      <c r="AF274" s="4">
        <f t="shared" si="24"/>
        <v>0</v>
      </c>
      <c r="AG274">
        <v>0</v>
      </c>
      <c r="AH274">
        <v>0</v>
      </c>
      <c r="AI274">
        <v>0</v>
      </c>
      <c r="AJ274" s="1">
        <v>100000</v>
      </c>
      <c r="AK274" s="1">
        <v>-100000</v>
      </c>
    </row>
    <row r="275" spans="1:37" hidden="1" x14ac:dyDescent="0.25">
      <c r="A275" t="str">
        <f t="shared" si="20"/>
        <v>1.1-00-2402_24115010_2433910</v>
      </c>
      <c r="B275" t="s">
        <v>148</v>
      </c>
      <c r="C275" t="s">
        <v>149</v>
      </c>
      <c r="D275" t="s">
        <v>34</v>
      </c>
      <c r="E275" t="s">
        <v>35</v>
      </c>
      <c r="F275" t="s">
        <v>347</v>
      </c>
      <c r="G275" t="s">
        <v>348</v>
      </c>
      <c r="H275" t="s">
        <v>85</v>
      </c>
      <c r="I275" t="s">
        <v>86</v>
      </c>
      <c r="J275">
        <v>1</v>
      </c>
      <c r="K275" t="s">
        <v>190</v>
      </c>
      <c r="L275">
        <v>15</v>
      </c>
      <c r="M275" t="s">
        <v>349</v>
      </c>
      <c r="N275" t="s">
        <v>199</v>
      </c>
      <c r="O275" t="s">
        <v>827</v>
      </c>
      <c r="P275">
        <v>3000</v>
      </c>
      <c r="Q275" t="s">
        <v>44</v>
      </c>
      <c r="R275">
        <v>3391</v>
      </c>
      <c r="S275" t="s">
        <v>194</v>
      </c>
      <c r="T275">
        <v>0</v>
      </c>
      <c r="U275" t="s">
        <v>46</v>
      </c>
      <c r="V275" s="1">
        <v>600000</v>
      </c>
      <c r="W275" s="1">
        <v>500000</v>
      </c>
      <c r="X275" s="1">
        <v>584640</v>
      </c>
      <c r="Y275" s="1">
        <v>584640</v>
      </c>
      <c r="Z275">
        <v>0</v>
      </c>
      <c r="AA275" s="3">
        <f t="shared" si="21"/>
        <v>584640</v>
      </c>
      <c r="AB275">
        <v>0</v>
      </c>
      <c r="AC275" s="3">
        <f t="shared" si="22"/>
        <v>0</v>
      </c>
      <c r="AD275">
        <v>0</v>
      </c>
      <c r="AE275" s="3">
        <f t="shared" si="23"/>
        <v>0</v>
      </c>
      <c r="AF275" s="4">
        <f t="shared" si="24"/>
        <v>15360</v>
      </c>
      <c r="AG275">
        <v>0</v>
      </c>
      <c r="AH275" s="1">
        <v>100000</v>
      </c>
      <c r="AI275">
        <v>0</v>
      </c>
      <c r="AJ275">
        <v>0</v>
      </c>
      <c r="AK275" s="1">
        <v>100000</v>
      </c>
    </row>
    <row r="276" spans="1:37" hidden="1" x14ac:dyDescent="0.25">
      <c r="A276" t="str">
        <f t="shared" si="20"/>
        <v>1.1-00-2402_24115010_2438210</v>
      </c>
      <c r="B276" t="s">
        <v>148</v>
      </c>
      <c r="C276" t="s">
        <v>149</v>
      </c>
      <c r="D276" t="s">
        <v>34</v>
      </c>
      <c r="E276" t="s">
        <v>35</v>
      </c>
      <c r="F276" t="s">
        <v>347</v>
      </c>
      <c r="G276" t="s">
        <v>348</v>
      </c>
      <c r="H276" t="s">
        <v>85</v>
      </c>
      <c r="I276" t="s">
        <v>86</v>
      </c>
      <c r="J276">
        <v>1</v>
      </c>
      <c r="K276" t="s">
        <v>190</v>
      </c>
      <c r="L276">
        <v>15</v>
      </c>
      <c r="M276" t="s">
        <v>349</v>
      </c>
      <c r="N276" t="s">
        <v>199</v>
      </c>
      <c r="O276" t="s">
        <v>827</v>
      </c>
      <c r="P276">
        <v>3000</v>
      </c>
      <c r="Q276" t="s">
        <v>44</v>
      </c>
      <c r="R276">
        <v>3821</v>
      </c>
      <c r="S276" t="s">
        <v>175</v>
      </c>
      <c r="T276">
        <v>0</v>
      </c>
      <c r="U276" t="s">
        <v>46</v>
      </c>
      <c r="V276" s="1">
        <v>603200</v>
      </c>
      <c r="W276" s="1">
        <v>1000000</v>
      </c>
      <c r="X276" s="1">
        <v>603200</v>
      </c>
      <c r="Y276" s="1">
        <v>603200</v>
      </c>
      <c r="Z276">
        <v>0</v>
      </c>
      <c r="AA276" s="3">
        <f t="shared" si="21"/>
        <v>603200</v>
      </c>
      <c r="AB276">
        <v>0</v>
      </c>
      <c r="AC276" s="3">
        <f t="shared" si="22"/>
        <v>0</v>
      </c>
      <c r="AD276">
        <v>0</v>
      </c>
      <c r="AE276" s="3">
        <f t="shared" si="23"/>
        <v>0</v>
      </c>
      <c r="AF276" s="4">
        <f t="shared" si="24"/>
        <v>0</v>
      </c>
      <c r="AG276">
        <v>0</v>
      </c>
      <c r="AH276">
        <v>0</v>
      </c>
      <c r="AI276">
        <v>0</v>
      </c>
      <c r="AJ276" s="1">
        <v>396800</v>
      </c>
      <c r="AK276" s="1">
        <v>-396800</v>
      </c>
    </row>
    <row r="277" spans="1:37" hidden="1" x14ac:dyDescent="0.25">
      <c r="A277" t="str">
        <f t="shared" si="20"/>
        <v>1.1-00-2401_2411001_2444110</v>
      </c>
      <c r="B277" t="s">
        <v>148</v>
      </c>
      <c r="C277" t="s">
        <v>149</v>
      </c>
      <c r="D277" t="s">
        <v>34</v>
      </c>
      <c r="E277" t="s">
        <v>35</v>
      </c>
      <c r="F277" t="s">
        <v>51</v>
      </c>
      <c r="G277" t="s">
        <v>52</v>
      </c>
      <c r="H277" t="s">
        <v>351</v>
      </c>
      <c r="I277" t="s">
        <v>352</v>
      </c>
      <c r="J277">
        <v>1</v>
      </c>
      <c r="K277" t="s">
        <v>190</v>
      </c>
      <c r="L277">
        <v>1</v>
      </c>
      <c r="M277" t="s">
        <v>353</v>
      </c>
      <c r="N277" t="s">
        <v>354</v>
      </c>
      <c r="O277" t="s">
        <v>355</v>
      </c>
      <c r="P277">
        <v>4000</v>
      </c>
      <c r="Q277" t="s">
        <v>49</v>
      </c>
      <c r="R277">
        <v>4411</v>
      </c>
      <c r="S277" t="s">
        <v>195</v>
      </c>
      <c r="T277">
        <v>0</v>
      </c>
      <c r="U277" t="s">
        <v>46</v>
      </c>
      <c r="V277" s="1">
        <v>2163246</v>
      </c>
      <c r="W277" s="1">
        <v>2163246</v>
      </c>
      <c r="X277" s="1">
        <v>781428.4</v>
      </c>
      <c r="Y277" s="1">
        <v>781428.4</v>
      </c>
      <c r="Z277" s="1">
        <v>781428.4</v>
      </c>
      <c r="AA277" s="3">
        <f t="shared" si="21"/>
        <v>0</v>
      </c>
      <c r="AB277" s="1">
        <v>699578.4</v>
      </c>
      <c r="AC277" s="3">
        <f t="shared" si="22"/>
        <v>81850</v>
      </c>
      <c r="AD277" s="1">
        <v>699578.4</v>
      </c>
      <c r="AE277" s="3">
        <f t="shared" si="23"/>
        <v>0</v>
      </c>
      <c r="AF277" s="4">
        <f t="shared" si="24"/>
        <v>1381817.6</v>
      </c>
      <c r="AG277">
        <v>0</v>
      </c>
      <c r="AH277">
        <v>0</v>
      </c>
      <c r="AI277">
        <v>0</v>
      </c>
      <c r="AJ277">
        <v>0</v>
      </c>
      <c r="AK277">
        <v>0</v>
      </c>
    </row>
    <row r="278" spans="1:37" hidden="1" x14ac:dyDescent="0.25">
      <c r="A278" t="str">
        <f t="shared" si="20"/>
        <v>1.1-00-2401_2411001_2444112</v>
      </c>
      <c r="B278" t="s">
        <v>148</v>
      </c>
      <c r="C278" t="s">
        <v>149</v>
      </c>
      <c r="D278" t="s">
        <v>34</v>
      </c>
      <c r="E278" t="s">
        <v>35</v>
      </c>
      <c r="F278" t="s">
        <v>51</v>
      </c>
      <c r="G278" t="s">
        <v>52</v>
      </c>
      <c r="H278" t="s">
        <v>351</v>
      </c>
      <c r="I278" t="s">
        <v>352</v>
      </c>
      <c r="J278">
        <v>1</v>
      </c>
      <c r="K278" t="s">
        <v>190</v>
      </c>
      <c r="L278">
        <v>1</v>
      </c>
      <c r="M278" t="s">
        <v>353</v>
      </c>
      <c r="N278" t="s">
        <v>354</v>
      </c>
      <c r="O278" t="s">
        <v>355</v>
      </c>
      <c r="P278">
        <v>4000</v>
      </c>
      <c r="Q278" t="s">
        <v>49</v>
      </c>
      <c r="R278">
        <v>4411</v>
      </c>
      <c r="S278" t="s">
        <v>195</v>
      </c>
      <c r="T278">
        <v>2</v>
      </c>
      <c r="U278" t="s">
        <v>356</v>
      </c>
      <c r="V278" s="1">
        <v>324000</v>
      </c>
      <c r="W278" s="1">
        <v>324000</v>
      </c>
      <c r="X278" s="1">
        <v>72000</v>
      </c>
      <c r="Y278" s="1">
        <v>72000</v>
      </c>
      <c r="Z278" s="1">
        <v>72000</v>
      </c>
      <c r="AA278" s="3">
        <f t="shared" si="21"/>
        <v>0</v>
      </c>
      <c r="AB278" s="1">
        <v>72000</v>
      </c>
      <c r="AC278" s="3">
        <f t="shared" si="22"/>
        <v>0</v>
      </c>
      <c r="AD278" s="1">
        <v>72000</v>
      </c>
      <c r="AE278" s="3">
        <f t="shared" si="23"/>
        <v>0</v>
      </c>
      <c r="AF278" s="4">
        <f t="shared" si="24"/>
        <v>252000</v>
      </c>
      <c r="AG278">
        <v>0</v>
      </c>
      <c r="AH278">
        <v>0</v>
      </c>
      <c r="AI278">
        <v>0</v>
      </c>
      <c r="AJ278">
        <v>0</v>
      </c>
      <c r="AK278">
        <v>0</v>
      </c>
    </row>
    <row r="279" spans="1:37" hidden="1" x14ac:dyDescent="0.25">
      <c r="A279" t="str">
        <f t="shared" si="20"/>
        <v>1.1-00-2401_2411001_24441137</v>
      </c>
      <c r="B279" t="s">
        <v>148</v>
      </c>
      <c r="C279" t="s">
        <v>149</v>
      </c>
      <c r="D279" t="s">
        <v>34</v>
      </c>
      <c r="E279" t="s">
        <v>35</v>
      </c>
      <c r="F279" t="s">
        <v>51</v>
      </c>
      <c r="G279" t="s">
        <v>52</v>
      </c>
      <c r="H279" t="s">
        <v>351</v>
      </c>
      <c r="I279" t="s">
        <v>352</v>
      </c>
      <c r="J279">
        <v>1</v>
      </c>
      <c r="K279" t="s">
        <v>190</v>
      </c>
      <c r="L279">
        <v>1</v>
      </c>
      <c r="M279" t="s">
        <v>353</v>
      </c>
      <c r="N279" t="s">
        <v>354</v>
      </c>
      <c r="O279" t="s">
        <v>355</v>
      </c>
      <c r="P279">
        <v>4000</v>
      </c>
      <c r="Q279" t="s">
        <v>49</v>
      </c>
      <c r="R279">
        <v>4411</v>
      </c>
      <c r="S279" t="s">
        <v>195</v>
      </c>
      <c r="T279">
        <v>37</v>
      </c>
      <c r="U279" t="s">
        <v>357</v>
      </c>
      <c r="V279">
        <v>0</v>
      </c>
      <c r="W279">
        <v>0</v>
      </c>
      <c r="X279">
        <v>0</v>
      </c>
      <c r="Y279">
        <v>0</v>
      </c>
      <c r="Z279">
        <v>0</v>
      </c>
      <c r="AA279" s="3">
        <f t="shared" si="21"/>
        <v>0</v>
      </c>
      <c r="AB279">
        <v>0</v>
      </c>
      <c r="AC279" s="3">
        <f t="shared" si="22"/>
        <v>0</v>
      </c>
      <c r="AD279">
        <v>0</v>
      </c>
      <c r="AE279" s="3">
        <f t="shared" si="23"/>
        <v>0</v>
      </c>
      <c r="AF279" s="4">
        <f t="shared" si="24"/>
        <v>0</v>
      </c>
      <c r="AG279">
        <v>0</v>
      </c>
      <c r="AH279">
        <v>0</v>
      </c>
      <c r="AI279">
        <v>0</v>
      </c>
      <c r="AJ279">
        <v>0</v>
      </c>
      <c r="AK279">
        <v>0</v>
      </c>
    </row>
    <row r="280" spans="1:37" hidden="1" x14ac:dyDescent="0.25">
      <c r="A280" t="str">
        <f t="shared" si="20"/>
        <v>1.1-00-2401_2411001_2444510</v>
      </c>
      <c r="B280" t="s">
        <v>148</v>
      </c>
      <c r="C280" t="s">
        <v>149</v>
      </c>
      <c r="D280" t="s">
        <v>34</v>
      </c>
      <c r="E280" t="s">
        <v>35</v>
      </c>
      <c r="F280" t="s">
        <v>51</v>
      </c>
      <c r="G280" t="s">
        <v>52</v>
      </c>
      <c r="H280" t="s">
        <v>351</v>
      </c>
      <c r="I280" t="s">
        <v>352</v>
      </c>
      <c r="J280">
        <v>1</v>
      </c>
      <c r="K280" t="s">
        <v>190</v>
      </c>
      <c r="L280">
        <v>1</v>
      </c>
      <c r="M280" t="s">
        <v>353</v>
      </c>
      <c r="N280" t="s">
        <v>354</v>
      </c>
      <c r="O280" t="s">
        <v>355</v>
      </c>
      <c r="P280">
        <v>4000</v>
      </c>
      <c r="Q280" t="s">
        <v>49</v>
      </c>
      <c r="R280">
        <v>4451</v>
      </c>
      <c r="S280" t="s">
        <v>280</v>
      </c>
      <c r="T280">
        <v>0</v>
      </c>
      <c r="U280" t="s">
        <v>46</v>
      </c>
      <c r="V280" s="1">
        <v>640000</v>
      </c>
      <c r="W280" s="1">
        <v>640000</v>
      </c>
      <c r="X280">
        <v>0</v>
      </c>
      <c r="Y280">
        <v>0</v>
      </c>
      <c r="Z280">
        <v>0</v>
      </c>
      <c r="AA280" s="3">
        <f t="shared" si="21"/>
        <v>0</v>
      </c>
      <c r="AB280">
        <v>0</v>
      </c>
      <c r="AC280" s="3">
        <f t="shared" si="22"/>
        <v>0</v>
      </c>
      <c r="AD280">
        <v>0</v>
      </c>
      <c r="AE280" s="3">
        <f t="shared" si="23"/>
        <v>0</v>
      </c>
      <c r="AF280" s="4">
        <f t="shared" si="24"/>
        <v>640000</v>
      </c>
      <c r="AG280">
        <v>0</v>
      </c>
      <c r="AH280">
        <v>0</v>
      </c>
      <c r="AI280">
        <v>0</v>
      </c>
      <c r="AJ280">
        <v>0</v>
      </c>
      <c r="AK280">
        <v>0</v>
      </c>
    </row>
    <row r="281" spans="1:37" hidden="1" x14ac:dyDescent="0.25">
      <c r="A281" t="str">
        <f t="shared" si="20"/>
        <v>1.1-00-2401_2411001_2444513</v>
      </c>
      <c r="B281" t="s">
        <v>148</v>
      </c>
      <c r="C281" t="s">
        <v>149</v>
      </c>
      <c r="D281" t="s">
        <v>34</v>
      </c>
      <c r="E281" t="s">
        <v>35</v>
      </c>
      <c r="F281" t="s">
        <v>51</v>
      </c>
      <c r="G281" t="s">
        <v>52</v>
      </c>
      <c r="H281" t="s">
        <v>351</v>
      </c>
      <c r="I281" t="s">
        <v>352</v>
      </c>
      <c r="J281">
        <v>1</v>
      </c>
      <c r="K281" t="s">
        <v>190</v>
      </c>
      <c r="L281">
        <v>1</v>
      </c>
      <c r="M281" t="s">
        <v>353</v>
      </c>
      <c r="N281" t="s">
        <v>354</v>
      </c>
      <c r="O281" t="s">
        <v>355</v>
      </c>
      <c r="P281">
        <v>4000</v>
      </c>
      <c r="Q281" t="s">
        <v>49</v>
      </c>
      <c r="R281">
        <v>4451</v>
      </c>
      <c r="S281" t="s">
        <v>280</v>
      </c>
      <c r="T281">
        <v>3</v>
      </c>
      <c r="U281" t="s">
        <v>358</v>
      </c>
      <c r="V281" s="1">
        <v>180000</v>
      </c>
      <c r="W281" s="1">
        <v>180000</v>
      </c>
      <c r="X281" s="1">
        <v>75000</v>
      </c>
      <c r="Y281" s="1">
        <v>75000</v>
      </c>
      <c r="Z281" s="1">
        <v>75000</v>
      </c>
      <c r="AA281" s="3">
        <f t="shared" si="21"/>
        <v>0</v>
      </c>
      <c r="AB281" s="1">
        <v>75000</v>
      </c>
      <c r="AC281" s="3">
        <f t="shared" si="22"/>
        <v>0</v>
      </c>
      <c r="AD281" s="1">
        <v>75000</v>
      </c>
      <c r="AE281" s="3">
        <f t="shared" si="23"/>
        <v>0</v>
      </c>
      <c r="AF281" s="4">
        <f t="shared" si="24"/>
        <v>105000</v>
      </c>
      <c r="AG281">
        <v>0</v>
      </c>
      <c r="AH281">
        <v>0</v>
      </c>
      <c r="AI281">
        <v>0</v>
      </c>
      <c r="AJ281">
        <v>0</v>
      </c>
      <c r="AK281">
        <v>0</v>
      </c>
    </row>
    <row r="282" spans="1:37" hidden="1" x14ac:dyDescent="0.25">
      <c r="A282" t="str">
        <f t="shared" si="20"/>
        <v>1.1-00-2401_2411001_2444514</v>
      </c>
      <c r="B282" t="s">
        <v>148</v>
      </c>
      <c r="C282" t="s">
        <v>149</v>
      </c>
      <c r="D282" t="s">
        <v>34</v>
      </c>
      <c r="E282" t="s">
        <v>35</v>
      </c>
      <c r="F282" t="s">
        <v>51</v>
      </c>
      <c r="G282" t="s">
        <v>52</v>
      </c>
      <c r="H282" t="s">
        <v>351</v>
      </c>
      <c r="I282" t="s">
        <v>352</v>
      </c>
      <c r="J282">
        <v>1</v>
      </c>
      <c r="K282" t="s">
        <v>190</v>
      </c>
      <c r="L282">
        <v>1</v>
      </c>
      <c r="M282" t="s">
        <v>353</v>
      </c>
      <c r="N282" t="s">
        <v>354</v>
      </c>
      <c r="O282" t="s">
        <v>355</v>
      </c>
      <c r="P282">
        <v>4000</v>
      </c>
      <c r="Q282" t="s">
        <v>49</v>
      </c>
      <c r="R282">
        <v>4451</v>
      </c>
      <c r="S282" t="s">
        <v>280</v>
      </c>
      <c r="T282">
        <v>4</v>
      </c>
      <c r="U282" t="s">
        <v>359</v>
      </c>
      <c r="V282" s="1">
        <v>300000</v>
      </c>
      <c r="W282" s="1">
        <v>300000</v>
      </c>
      <c r="X282">
        <v>0</v>
      </c>
      <c r="Y282">
        <v>0</v>
      </c>
      <c r="Z282">
        <v>0</v>
      </c>
      <c r="AA282" s="3">
        <f t="shared" si="21"/>
        <v>0</v>
      </c>
      <c r="AB282">
        <v>0</v>
      </c>
      <c r="AC282" s="3">
        <f t="shared" si="22"/>
        <v>0</v>
      </c>
      <c r="AD282">
        <v>0</v>
      </c>
      <c r="AE282" s="3">
        <f t="shared" si="23"/>
        <v>0</v>
      </c>
      <c r="AF282" s="4">
        <f t="shared" si="24"/>
        <v>300000</v>
      </c>
      <c r="AG282">
        <v>0</v>
      </c>
      <c r="AH282">
        <v>0</v>
      </c>
      <c r="AI282">
        <v>0</v>
      </c>
      <c r="AJ282">
        <v>0</v>
      </c>
      <c r="AK282">
        <v>0</v>
      </c>
    </row>
    <row r="283" spans="1:37" hidden="1" x14ac:dyDescent="0.25">
      <c r="A283" t="str">
        <f t="shared" si="20"/>
        <v>1.1-00-2401_2411001_2444515</v>
      </c>
      <c r="B283" t="s">
        <v>148</v>
      </c>
      <c r="C283" t="s">
        <v>149</v>
      </c>
      <c r="D283" t="s">
        <v>34</v>
      </c>
      <c r="E283" t="s">
        <v>35</v>
      </c>
      <c r="F283" t="s">
        <v>51</v>
      </c>
      <c r="G283" t="s">
        <v>52</v>
      </c>
      <c r="H283" t="s">
        <v>351</v>
      </c>
      <c r="I283" t="s">
        <v>352</v>
      </c>
      <c r="J283">
        <v>1</v>
      </c>
      <c r="K283" t="s">
        <v>190</v>
      </c>
      <c r="L283">
        <v>1</v>
      </c>
      <c r="M283" t="s">
        <v>353</v>
      </c>
      <c r="N283" t="s">
        <v>354</v>
      </c>
      <c r="O283" t="s">
        <v>355</v>
      </c>
      <c r="P283">
        <v>4000</v>
      </c>
      <c r="Q283" t="s">
        <v>49</v>
      </c>
      <c r="R283">
        <v>4451</v>
      </c>
      <c r="S283" t="s">
        <v>280</v>
      </c>
      <c r="T283">
        <v>5</v>
      </c>
      <c r="U283" t="s">
        <v>360</v>
      </c>
      <c r="V283" s="1">
        <v>1000000</v>
      </c>
      <c r="W283" s="1">
        <v>1000000</v>
      </c>
      <c r="X283">
        <v>0</v>
      </c>
      <c r="Y283">
        <v>0</v>
      </c>
      <c r="Z283">
        <v>0</v>
      </c>
      <c r="AA283" s="3">
        <f t="shared" si="21"/>
        <v>0</v>
      </c>
      <c r="AB283">
        <v>0</v>
      </c>
      <c r="AC283" s="3">
        <f t="shared" si="22"/>
        <v>0</v>
      </c>
      <c r="AD283">
        <v>0</v>
      </c>
      <c r="AE283" s="3">
        <f t="shared" si="23"/>
        <v>0</v>
      </c>
      <c r="AF283" s="4">
        <f t="shared" si="24"/>
        <v>1000000</v>
      </c>
      <c r="AG283">
        <v>0</v>
      </c>
      <c r="AH283">
        <v>0</v>
      </c>
      <c r="AI283">
        <v>0</v>
      </c>
      <c r="AJ283">
        <v>0</v>
      </c>
      <c r="AK283">
        <v>0</v>
      </c>
    </row>
    <row r="284" spans="1:37" hidden="1" x14ac:dyDescent="0.25">
      <c r="A284" t="str">
        <f t="shared" si="20"/>
        <v>1.1-00-2401_2411001_2444516</v>
      </c>
      <c r="B284" t="s">
        <v>148</v>
      </c>
      <c r="C284" t="s">
        <v>149</v>
      </c>
      <c r="D284" t="s">
        <v>34</v>
      </c>
      <c r="E284" t="s">
        <v>35</v>
      </c>
      <c r="F284" t="s">
        <v>51</v>
      </c>
      <c r="G284" t="s">
        <v>52</v>
      </c>
      <c r="H284" t="s">
        <v>351</v>
      </c>
      <c r="I284" t="s">
        <v>352</v>
      </c>
      <c r="J284">
        <v>1</v>
      </c>
      <c r="K284" t="s">
        <v>190</v>
      </c>
      <c r="L284">
        <v>1</v>
      </c>
      <c r="M284" t="s">
        <v>353</v>
      </c>
      <c r="N284" t="s">
        <v>354</v>
      </c>
      <c r="O284" t="s">
        <v>355</v>
      </c>
      <c r="P284">
        <v>4000</v>
      </c>
      <c r="Q284" t="s">
        <v>49</v>
      </c>
      <c r="R284">
        <v>4451</v>
      </c>
      <c r="S284" t="s">
        <v>280</v>
      </c>
      <c r="T284">
        <v>6</v>
      </c>
      <c r="U284" t="s">
        <v>361</v>
      </c>
      <c r="V284" s="1">
        <v>70000</v>
      </c>
      <c r="W284" s="1">
        <v>70000</v>
      </c>
      <c r="X284">
        <v>0</v>
      </c>
      <c r="Y284">
        <v>0</v>
      </c>
      <c r="Z284">
        <v>0</v>
      </c>
      <c r="AA284" s="3">
        <f t="shared" si="21"/>
        <v>0</v>
      </c>
      <c r="AB284">
        <v>0</v>
      </c>
      <c r="AC284" s="3">
        <f t="shared" si="22"/>
        <v>0</v>
      </c>
      <c r="AD284">
        <v>0</v>
      </c>
      <c r="AE284" s="3">
        <f t="shared" si="23"/>
        <v>0</v>
      </c>
      <c r="AF284" s="4">
        <f t="shared" si="24"/>
        <v>70000</v>
      </c>
      <c r="AG284">
        <v>0</v>
      </c>
      <c r="AH284">
        <v>0</v>
      </c>
      <c r="AI284">
        <v>0</v>
      </c>
      <c r="AJ284">
        <v>0</v>
      </c>
      <c r="AK284">
        <v>0</v>
      </c>
    </row>
    <row r="285" spans="1:37" hidden="1" x14ac:dyDescent="0.25">
      <c r="A285" t="str">
        <f t="shared" si="20"/>
        <v>1.1-00-2401_2452002_2422110</v>
      </c>
      <c r="B285" t="s">
        <v>148</v>
      </c>
      <c r="C285" t="s">
        <v>149</v>
      </c>
      <c r="D285" t="s">
        <v>34</v>
      </c>
      <c r="E285" t="s">
        <v>35</v>
      </c>
      <c r="F285" t="s">
        <v>51</v>
      </c>
      <c r="G285" t="s">
        <v>52</v>
      </c>
      <c r="H285" t="s">
        <v>351</v>
      </c>
      <c r="I285" t="s">
        <v>352</v>
      </c>
      <c r="J285">
        <v>5</v>
      </c>
      <c r="K285" t="s">
        <v>276</v>
      </c>
      <c r="L285">
        <v>2</v>
      </c>
      <c r="M285" t="s">
        <v>362</v>
      </c>
      <c r="N285" t="s">
        <v>363</v>
      </c>
      <c r="O285" t="s">
        <v>364</v>
      </c>
      <c r="P285">
        <v>2000</v>
      </c>
      <c r="Q285" t="s">
        <v>121</v>
      </c>
      <c r="R285">
        <v>2211</v>
      </c>
      <c r="S285" t="s">
        <v>226</v>
      </c>
      <c r="T285">
        <v>0</v>
      </c>
      <c r="U285" t="s">
        <v>46</v>
      </c>
      <c r="V285">
        <v>0</v>
      </c>
      <c r="W285" s="1">
        <v>100000</v>
      </c>
      <c r="X285">
        <v>0</v>
      </c>
      <c r="Y285">
        <v>0</v>
      </c>
      <c r="Z285">
        <v>0</v>
      </c>
      <c r="AA285" s="3">
        <f t="shared" si="21"/>
        <v>0</v>
      </c>
      <c r="AB285">
        <v>0</v>
      </c>
      <c r="AC285" s="3">
        <f t="shared" si="22"/>
        <v>0</v>
      </c>
      <c r="AD285">
        <v>0</v>
      </c>
      <c r="AE285" s="3">
        <f t="shared" si="23"/>
        <v>0</v>
      </c>
      <c r="AF285" s="4">
        <f t="shared" si="24"/>
        <v>0</v>
      </c>
      <c r="AG285">
        <v>0</v>
      </c>
      <c r="AH285">
        <v>0</v>
      </c>
      <c r="AI285">
        <v>0</v>
      </c>
      <c r="AJ285" s="1">
        <v>100000</v>
      </c>
      <c r="AK285" s="1">
        <v>-100000</v>
      </c>
    </row>
    <row r="286" spans="1:37" hidden="1" x14ac:dyDescent="0.25">
      <c r="A286" t="str">
        <f t="shared" si="20"/>
        <v>1.1-00-2401_2452002_2432910</v>
      </c>
      <c r="B286" t="s">
        <v>148</v>
      </c>
      <c r="C286" t="s">
        <v>149</v>
      </c>
      <c r="D286" t="s">
        <v>34</v>
      </c>
      <c r="E286" t="s">
        <v>35</v>
      </c>
      <c r="F286" t="s">
        <v>51</v>
      </c>
      <c r="G286" t="s">
        <v>52</v>
      </c>
      <c r="H286" t="s">
        <v>351</v>
      </c>
      <c r="I286" t="s">
        <v>352</v>
      </c>
      <c r="J286">
        <v>5</v>
      </c>
      <c r="K286" t="s">
        <v>276</v>
      </c>
      <c r="L286">
        <v>2</v>
      </c>
      <c r="M286" t="s">
        <v>362</v>
      </c>
      <c r="N286" t="s">
        <v>363</v>
      </c>
      <c r="O286" t="s">
        <v>364</v>
      </c>
      <c r="P286">
        <v>3000</v>
      </c>
      <c r="Q286" t="s">
        <v>44</v>
      </c>
      <c r="R286">
        <v>3291</v>
      </c>
      <c r="S286" t="s">
        <v>174</v>
      </c>
      <c r="T286">
        <v>0</v>
      </c>
      <c r="U286" t="s">
        <v>46</v>
      </c>
      <c r="V286">
        <v>0</v>
      </c>
      <c r="W286" s="1">
        <v>500000</v>
      </c>
      <c r="X286">
        <v>0</v>
      </c>
      <c r="Y286">
        <v>0</v>
      </c>
      <c r="Z286">
        <v>0</v>
      </c>
      <c r="AA286" s="3">
        <f t="shared" si="21"/>
        <v>0</v>
      </c>
      <c r="AB286">
        <v>0</v>
      </c>
      <c r="AC286" s="3">
        <f t="shared" si="22"/>
        <v>0</v>
      </c>
      <c r="AD286">
        <v>0</v>
      </c>
      <c r="AE286" s="3">
        <f t="shared" si="23"/>
        <v>0</v>
      </c>
      <c r="AF286" s="4">
        <f t="shared" si="24"/>
        <v>0</v>
      </c>
      <c r="AG286">
        <v>0</v>
      </c>
      <c r="AH286">
        <v>0</v>
      </c>
      <c r="AI286">
        <v>0</v>
      </c>
      <c r="AJ286" s="1">
        <v>500000</v>
      </c>
      <c r="AK286" s="1">
        <v>-500000</v>
      </c>
    </row>
    <row r="287" spans="1:37" x14ac:dyDescent="0.25">
      <c r="A287" t="str">
        <f t="shared" si="20"/>
        <v>1.1-00-2401_2452002_2435810</v>
      </c>
      <c r="B287" t="s">
        <v>148</v>
      </c>
      <c r="C287" t="s">
        <v>149</v>
      </c>
      <c r="D287" t="s">
        <v>34</v>
      </c>
      <c r="E287" t="s">
        <v>35</v>
      </c>
      <c r="F287" t="s">
        <v>51</v>
      </c>
      <c r="G287" t="s">
        <v>52</v>
      </c>
      <c r="H287" t="s">
        <v>351</v>
      </c>
      <c r="I287" t="s">
        <v>352</v>
      </c>
      <c r="J287">
        <v>5</v>
      </c>
      <c r="K287" t="s">
        <v>276</v>
      </c>
      <c r="L287">
        <v>2</v>
      </c>
      <c r="M287" t="s">
        <v>362</v>
      </c>
      <c r="N287" t="s">
        <v>363</v>
      </c>
      <c r="O287" t="s">
        <v>364</v>
      </c>
      <c r="P287">
        <v>3000</v>
      </c>
      <c r="Q287" t="s">
        <v>44</v>
      </c>
      <c r="R287">
        <v>3581</v>
      </c>
      <c r="S287" t="s">
        <v>108</v>
      </c>
      <c r="T287">
        <v>0</v>
      </c>
      <c r="U287" t="s">
        <v>46</v>
      </c>
      <c r="V287">
        <v>0</v>
      </c>
      <c r="W287" s="1">
        <v>15000</v>
      </c>
      <c r="X287">
        <v>0</v>
      </c>
      <c r="Y287">
        <v>0</v>
      </c>
      <c r="Z287">
        <v>0</v>
      </c>
      <c r="AA287" s="3">
        <f t="shared" si="21"/>
        <v>0</v>
      </c>
      <c r="AB287">
        <v>0</v>
      </c>
      <c r="AC287" s="3">
        <f t="shared" si="22"/>
        <v>0</v>
      </c>
      <c r="AD287">
        <v>0</v>
      </c>
      <c r="AE287" s="3">
        <f t="shared" si="23"/>
        <v>0</v>
      </c>
      <c r="AF287" s="4">
        <f t="shared" si="24"/>
        <v>0</v>
      </c>
      <c r="AG287">
        <v>0</v>
      </c>
      <c r="AH287">
        <v>0</v>
      </c>
      <c r="AI287">
        <v>0</v>
      </c>
      <c r="AJ287" s="1">
        <v>15000</v>
      </c>
      <c r="AK287" s="1">
        <v>-15000</v>
      </c>
    </row>
    <row r="288" spans="1:37" hidden="1" x14ac:dyDescent="0.25">
      <c r="A288" t="str">
        <f t="shared" si="20"/>
        <v>1.1-00-2401_2452002_2438210</v>
      </c>
      <c r="B288" t="s">
        <v>148</v>
      </c>
      <c r="C288" t="s">
        <v>149</v>
      </c>
      <c r="D288" t="s">
        <v>34</v>
      </c>
      <c r="E288" t="s">
        <v>35</v>
      </c>
      <c r="F288" t="s">
        <v>51</v>
      </c>
      <c r="G288" t="s">
        <v>52</v>
      </c>
      <c r="H288" t="s">
        <v>351</v>
      </c>
      <c r="I288" t="s">
        <v>352</v>
      </c>
      <c r="J288">
        <v>5</v>
      </c>
      <c r="K288" t="s">
        <v>276</v>
      </c>
      <c r="L288">
        <v>2</v>
      </c>
      <c r="M288" t="s">
        <v>362</v>
      </c>
      <c r="N288" t="s">
        <v>363</v>
      </c>
      <c r="O288" t="s">
        <v>364</v>
      </c>
      <c r="P288">
        <v>3000</v>
      </c>
      <c r="Q288" t="s">
        <v>44</v>
      </c>
      <c r="R288">
        <v>3821</v>
      </c>
      <c r="S288" t="s">
        <v>175</v>
      </c>
      <c r="T288">
        <v>0</v>
      </c>
      <c r="U288" t="s">
        <v>46</v>
      </c>
      <c r="V288">
        <v>0</v>
      </c>
      <c r="W288" s="1">
        <v>850588.4</v>
      </c>
      <c r="X288">
        <v>0</v>
      </c>
      <c r="Y288">
        <v>0</v>
      </c>
      <c r="Z288">
        <v>0</v>
      </c>
      <c r="AA288" s="3">
        <f t="shared" si="21"/>
        <v>0</v>
      </c>
      <c r="AB288">
        <v>0</v>
      </c>
      <c r="AC288" s="3">
        <f t="shared" si="22"/>
        <v>0</v>
      </c>
      <c r="AD288">
        <v>0</v>
      </c>
      <c r="AE288" s="3">
        <f t="shared" si="23"/>
        <v>0</v>
      </c>
      <c r="AF288" s="4">
        <f t="shared" si="24"/>
        <v>0</v>
      </c>
      <c r="AG288">
        <v>0</v>
      </c>
      <c r="AH288">
        <v>0</v>
      </c>
      <c r="AI288">
        <v>0</v>
      </c>
      <c r="AJ288" s="1">
        <v>850588.4</v>
      </c>
      <c r="AK288" s="1">
        <v>-850588.4</v>
      </c>
    </row>
    <row r="289" spans="1:37" hidden="1" x14ac:dyDescent="0.25">
      <c r="A289" t="str">
        <f t="shared" si="20"/>
        <v>1.1-00-2401_2455005_2422110</v>
      </c>
      <c r="B289" t="s">
        <v>148</v>
      </c>
      <c r="C289" t="s">
        <v>149</v>
      </c>
      <c r="D289" t="s">
        <v>34</v>
      </c>
      <c r="E289" t="s">
        <v>35</v>
      </c>
      <c r="F289" t="s">
        <v>51</v>
      </c>
      <c r="G289" t="s">
        <v>52</v>
      </c>
      <c r="H289" t="s">
        <v>351</v>
      </c>
      <c r="I289" t="s">
        <v>352</v>
      </c>
      <c r="J289">
        <v>5</v>
      </c>
      <c r="K289" t="s">
        <v>276</v>
      </c>
      <c r="L289">
        <v>5</v>
      </c>
      <c r="M289" t="s">
        <v>365</v>
      </c>
      <c r="N289" t="s">
        <v>366</v>
      </c>
      <c r="O289" t="s">
        <v>367</v>
      </c>
      <c r="P289">
        <v>2000</v>
      </c>
      <c r="Q289" t="s">
        <v>121</v>
      </c>
      <c r="R289">
        <v>2211</v>
      </c>
      <c r="S289" t="s">
        <v>226</v>
      </c>
      <c r="T289">
        <v>0</v>
      </c>
      <c r="U289" t="s">
        <v>46</v>
      </c>
      <c r="V289" s="1">
        <v>100000</v>
      </c>
      <c r="W289">
        <v>0</v>
      </c>
      <c r="X289" s="1">
        <v>38667</v>
      </c>
      <c r="Y289" s="1">
        <v>38667</v>
      </c>
      <c r="Z289" s="1">
        <v>28667</v>
      </c>
      <c r="AA289" s="3">
        <f t="shared" si="21"/>
        <v>10000</v>
      </c>
      <c r="AB289" s="1">
        <v>17740.689999999999</v>
      </c>
      <c r="AC289" s="3">
        <f t="shared" si="22"/>
        <v>10926.310000000001</v>
      </c>
      <c r="AD289" s="1">
        <v>17740.689999999999</v>
      </c>
      <c r="AE289" s="3">
        <f t="shared" si="23"/>
        <v>0</v>
      </c>
      <c r="AF289" s="4">
        <f t="shared" si="24"/>
        <v>61333</v>
      </c>
      <c r="AG289">
        <v>0</v>
      </c>
      <c r="AH289" s="1">
        <v>100000</v>
      </c>
      <c r="AI289">
        <v>0</v>
      </c>
      <c r="AJ289">
        <v>0</v>
      </c>
      <c r="AK289" s="1">
        <v>100000</v>
      </c>
    </row>
    <row r="290" spans="1:37" hidden="1" x14ac:dyDescent="0.25">
      <c r="A290" t="str">
        <f t="shared" si="20"/>
        <v>1.1-00-2401_2455005_2432910</v>
      </c>
      <c r="B290" t="s">
        <v>148</v>
      </c>
      <c r="C290" t="s">
        <v>149</v>
      </c>
      <c r="D290" t="s">
        <v>34</v>
      </c>
      <c r="E290" t="s">
        <v>35</v>
      </c>
      <c r="F290" t="s">
        <v>51</v>
      </c>
      <c r="G290" t="s">
        <v>52</v>
      </c>
      <c r="H290" t="s">
        <v>351</v>
      </c>
      <c r="I290" t="s">
        <v>352</v>
      </c>
      <c r="J290">
        <v>5</v>
      </c>
      <c r="K290" t="s">
        <v>276</v>
      </c>
      <c r="L290">
        <v>5</v>
      </c>
      <c r="M290" t="s">
        <v>365</v>
      </c>
      <c r="N290" t="s">
        <v>366</v>
      </c>
      <c r="O290" t="s">
        <v>367</v>
      </c>
      <c r="P290">
        <v>3000</v>
      </c>
      <c r="Q290" t="s">
        <v>44</v>
      </c>
      <c r="R290">
        <v>3291</v>
      </c>
      <c r="S290" t="s">
        <v>174</v>
      </c>
      <c r="T290">
        <v>0</v>
      </c>
      <c r="U290" t="s">
        <v>46</v>
      </c>
      <c r="V290" s="1">
        <v>500000</v>
      </c>
      <c r="W290">
        <v>0</v>
      </c>
      <c r="X290" s="1">
        <v>223300</v>
      </c>
      <c r="Y290" s="1">
        <v>206480</v>
      </c>
      <c r="Z290" s="1">
        <v>130848</v>
      </c>
      <c r="AA290" s="3">
        <f t="shared" si="21"/>
        <v>75632</v>
      </c>
      <c r="AB290" s="1">
        <v>130848</v>
      </c>
      <c r="AC290" s="3">
        <f t="shared" si="22"/>
        <v>0</v>
      </c>
      <c r="AD290" s="1">
        <v>130848</v>
      </c>
      <c r="AE290" s="3">
        <f t="shared" si="23"/>
        <v>0</v>
      </c>
      <c r="AF290" s="4">
        <f t="shared" si="24"/>
        <v>276700</v>
      </c>
      <c r="AG290">
        <v>0</v>
      </c>
      <c r="AH290" s="1">
        <v>500000</v>
      </c>
      <c r="AI290">
        <v>0</v>
      </c>
      <c r="AJ290">
        <v>0</v>
      </c>
      <c r="AK290" s="1">
        <v>500000</v>
      </c>
    </row>
    <row r="291" spans="1:37" x14ac:dyDescent="0.25">
      <c r="A291" t="str">
        <f t="shared" si="20"/>
        <v>1.1-00-2401_2455005_2435810</v>
      </c>
      <c r="B291" t="s">
        <v>148</v>
      </c>
      <c r="C291" t="s">
        <v>149</v>
      </c>
      <c r="D291" t="s">
        <v>34</v>
      </c>
      <c r="E291" t="s">
        <v>35</v>
      </c>
      <c r="F291" t="s">
        <v>51</v>
      </c>
      <c r="G291" t="s">
        <v>52</v>
      </c>
      <c r="H291" t="s">
        <v>351</v>
      </c>
      <c r="I291" t="s">
        <v>352</v>
      </c>
      <c r="J291">
        <v>5</v>
      </c>
      <c r="K291" t="s">
        <v>276</v>
      </c>
      <c r="L291">
        <v>5</v>
      </c>
      <c r="M291" t="s">
        <v>365</v>
      </c>
      <c r="N291" t="s">
        <v>366</v>
      </c>
      <c r="O291" t="s">
        <v>367</v>
      </c>
      <c r="P291">
        <v>3000</v>
      </c>
      <c r="Q291" t="s">
        <v>44</v>
      </c>
      <c r="R291">
        <v>3581</v>
      </c>
      <c r="S291" t="s">
        <v>108</v>
      </c>
      <c r="T291">
        <v>0</v>
      </c>
      <c r="U291" t="s">
        <v>46</v>
      </c>
      <c r="V291" s="1">
        <v>15000</v>
      </c>
      <c r="W291">
        <v>0</v>
      </c>
      <c r="X291">
        <v>820.82</v>
      </c>
      <c r="Y291">
        <v>820.82</v>
      </c>
      <c r="Z291">
        <v>820.82</v>
      </c>
      <c r="AA291" s="3">
        <f t="shared" si="21"/>
        <v>0</v>
      </c>
      <c r="AB291">
        <v>820.82</v>
      </c>
      <c r="AC291" s="3">
        <f t="shared" si="22"/>
        <v>0</v>
      </c>
      <c r="AD291">
        <v>820.82</v>
      </c>
      <c r="AE291" s="3">
        <f t="shared" si="23"/>
        <v>0</v>
      </c>
      <c r="AF291" s="4">
        <f t="shared" si="24"/>
        <v>14179.18</v>
      </c>
      <c r="AG291">
        <v>0</v>
      </c>
      <c r="AH291" s="1">
        <v>15000</v>
      </c>
      <c r="AI291">
        <v>0</v>
      </c>
      <c r="AJ291">
        <v>0</v>
      </c>
      <c r="AK291" s="1">
        <v>15000</v>
      </c>
    </row>
    <row r="292" spans="1:37" hidden="1" x14ac:dyDescent="0.25">
      <c r="A292" t="str">
        <f t="shared" si="20"/>
        <v>1.1-00-2401_2455005_2438210</v>
      </c>
      <c r="B292" t="s">
        <v>148</v>
      </c>
      <c r="C292" t="s">
        <v>149</v>
      </c>
      <c r="D292" t="s">
        <v>34</v>
      </c>
      <c r="E292" t="s">
        <v>35</v>
      </c>
      <c r="F292" t="s">
        <v>51</v>
      </c>
      <c r="G292" t="s">
        <v>52</v>
      </c>
      <c r="H292" t="s">
        <v>351</v>
      </c>
      <c r="I292" t="s">
        <v>352</v>
      </c>
      <c r="J292">
        <v>5</v>
      </c>
      <c r="K292" t="s">
        <v>276</v>
      </c>
      <c r="L292">
        <v>5</v>
      </c>
      <c r="M292" t="s">
        <v>365</v>
      </c>
      <c r="N292" t="s">
        <v>366</v>
      </c>
      <c r="O292" t="s">
        <v>367</v>
      </c>
      <c r="P292">
        <v>3000</v>
      </c>
      <c r="Q292" t="s">
        <v>44</v>
      </c>
      <c r="R292">
        <v>3821</v>
      </c>
      <c r="S292" t="s">
        <v>175</v>
      </c>
      <c r="T292">
        <v>0</v>
      </c>
      <c r="U292" t="s">
        <v>46</v>
      </c>
      <c r="V292" s="1">
        <v>850588.4</v>
      </c>
      <c r="W292" s="1">
        <v>500000</v>
      </c>
      <c r="X292" s="1">
        <v>162110</v>
      </c>
      <c r="Y292" s="1">
        <v>162110</v>
      </c>
      <c r="Z292" s="1">
        <v>93322</v>
      </c>
      <c r="AA292" s="3">
        <f t="shared" si="21"/>
        <v>68788</v>
      </c>
      <c r="AB292" s="1">
        <v>93322</v>
      </c>
      <c r="AC292" s="3">
        <f t="shared" si="22"/>
        <v>0</v>
      </c>
      <c r="AD292" s="1">
        <v>93322</v>
      </c>
      <c r="AE292" s="3">
        <f t="shared" si="23"/>
        <v>0</v>
      </c>
      <c r="AF292" s="4">
        <f t="shared" si="24"/>
        <v>688478.4</v>
      </c>
      <c r="AG292">
        <v>0</v>
      </c>
      <c r="AH292" s="1">
        <v>350588.4</v>
      </c>
      <c r="AI292">
        <v>0</v>
      </c>
      <c r="AJ292">
        <v>0</v>
      </c>
      <c r="AK292" s="1">
        <v>350588.4</v>
      </c>
    </row>
    <row r="293" spans="1:37" hidden="1" x14ac:dyDescent="0.25">
      <c r="A293" t="str">
        <f t="shared" si="20"/>
        <v>1.1-00-2401_2455005_24382132</v>
      </c>
      <c r="B293" t="s">
        <v>148</v>
      </c>
      <c r="C293" t="s">
        <v>149</v>
      </c>
      <c r="D293" t="s">
        <v>34</v>
      </c>
      <c r="E293" t="s">
        <v>35</v>
      </c>
      <c r="F293" t="s">
        <v>51</v>
      </c>
      <c r="G293" t="s">
        <v>52</v>
      </c>
      <c r="H293" t="s">
        <v>351</v>
      </c>
      <c r="I293" t="s">
        <v>352</v>
      </c>
      <c r="J293">
        <v>5</v>
      </c>
      <c r="K293" t="s">
        <v>276</v>
      </c>
      <c r="L293">
        <v>5</v>
      </c>
      <c r="M293" t="s">
        <v>365</v>
      </c>
      <c r="N293" t="s">
        <v>366</v>
      </c>
      <c r="O293" t="s">
        <v>367</v>
      </c>
      <c r="P293">
        <v>3000</v>
      </c>
      <c r="Q293" t="s">
        <v>44</v>
      </c>
      <c r="R293">
        <v>3821</v>
      </c>
      <c r="S293" t="s">
        <v>175</v>
      </c>
      <c r="T293">
        <v>32</v>
      </c>
      <c r="U293" t="s">
        <v>368</v>
      </c>
      <c r="V293" s="1">
        <v>500000</v>
      </c>
      <c r="W293">
        <v>0</v>
      </c>
      <c r="X293">
        <v>0</v>
      </c>
      <c r="Y293">
        <v>0</v>
      </c>
      <c r="Z293">
        <v>0</v>
      </c>
      <c r="AA293" s="3">
        <f t="shared" si="21"/>
        <v>0</v>
      </c>
      <c r="AB293">
        <v>0</v>
      </c>
      <c r="AC293" s="3">
        <f t="shared" si="22"/>
        <v>0</v>
      </c>
      <c r="AD293">
        <v>0</v>
      </c>
      <c r="AE293" s="3">
        <f t="shared" si="23"/>
        <v>0</v>
      </c>
      <c r="AF293" s="4">
        <f t="shared" si="24"/>
        <v>500000</v>
      </c>
      <c r="AG293">
        <v>0</v>
      </c>
      <c r="AH293" s="1">
        <v>500000</v>
      </c>
      <c r="AI293">
        <v>0</v>
      </c>
      <c r="AJ293">
        <v>0</v>
      </c>
      <c r="AK293" s="1">
        <v>500000</v>
      </c>
    </row>
    <row r="294" spans="1:37" hidden="1" x14ac:dyDescent="0.25">
      <c r="A294" t="str">
        <f t="shared" si="20"/>
        <v>1.1-00-2401_2463003_2427110</v>
      </c>
      <c r="B294" t="s">
        <v>148</v>
      </c>
      <c r="C294" t="s">
        <v>149</v>
      </c>
      <c r="D294" t="s">
        <v>34</v>
      </c>
      <c r="E294" t="s">
        <v>35</v>
      </c>
      <c r="F294" t="s">
        <v>51</v>
      </c>
      <c r="G294" t="s">
        <v>52</v>
      </c>
      <c r="H294" t="s">
        <v>351</v>
      </c>
      <c r="I294" t="s">
        <v>352</v>
      </c>
      <c r="J294">
        <v>6</v>
      </c>
      <c r="K294" t="s">
        <v>40</v>
      </c>
      <c r="L294">
        <v>3</v>
      </c>
      <c r="M294" t="s">
        <v>369</v>
      </c>
      <c r="N294" t="s">
        <v>370</v>
      </c>
      <c r="O294" t="s">
        <v>371</v>
      </c>
      <c r="P294">
        <v>2000</v>
      </c>
      <c r="Q294" t="s">
        <v>121</v>
      </c>
      <c r="R294">
        <v>2711</v>
      </c>
      <c r="S294" t="s">
        <v>228</v>
      </c>
      <c r="T294">
        <v>0</v>
      </c>
      <c r="U294" t="s">
        <v>46</v>
      </c>
      <c r="V294" s="1">
        <v>2926756.09</v>
      </c>
      <c r="W294" s="1">
        <v>2926756.09</v>
      </c>
      <c r="X294">
        <v>0</v>
      </c>
      <c r="Y294">
        <v>0</v>
      </c>
      <c r="Z294">
        <v>0</v>
      </c>
      <c r="AA294" s="3">
        <f t="shared" si="21"/>
        <v>0</v>
      </c>
      <c r="AB294">
        <v>0</v>
      </c>
      <c r="AC294" s="3">
        <f t="shared" si="22"/>
        <v>0</v>
      </c>
      <c r="AD294">
        <v>0</v>
      </c>
      <c r="AE294" s="3">
        <f t="shared" si="23"/>
        <v>0</v>
      </c>
      <c r="AF294" s="4">
        <f t="shared" si="24"/>
        <v>2926756.09</v>
      </c>
      <c r="AG294">
        <v>0</v>
      </c>
      <c r="AH294">
        <v>0</v>
      </c>
      <c r="AI294">
        <v>0</v>
      </c>
      <c r="AJ294">
        <v>0</v>
      </c>
      <c r="AK294">
        <v>0</v>
      </c>
    </row>
    <row r="295" spans="1:37" hidden="1" x14ac:dyDescent="0.25">
      <c r="A295" t="str">
        <f t="shared" si="20"/>
        <v>1.1-00-2401_2463003_2433610</v>
      </c>
      <c r="B295" t="s">
        <v>148</v>
      </c>
      <c r="C295" t="s">
        <v>149</v>
      </c>
      <c r="D295" t="s">
        <v>34</v>
      </c>
      <c r="E295" t="s">
        <v>35</v>
      </c>
      <c r="F295" t="s">
        <v>51</v>
      </c>
      <c r="G295" t="s">
        <v>52</v>
      </c>
      <c r="H295" t="s">
        <v>351</v>
      </c>
      <c r="I295" t="s">
        <v>352</v>
      </c>
      <c r="J295">
        <v>6</v>
      </c>
      <c r="K295" t="s">
        <v>40</v>
      </c>
      <c r="L295">
        <v>3</v>
      </c>
      <c r="M295" t="s">
        <v>369</v>
      </c>
      <c r="N295" t="s">
        <v>370</v>
      </c>
      <c r="O295" t="s">
        <v>371</v>
      </c>
      <c r="P295">
        <v>3000</v>
      </c>
      <c r="Q295" t="s">
        <v>44</v>
      </c>
      <c r="R295">
        <v>3361</v>
      </c>
      <c r="S295" t="s">
        <v>123</v>
      </c>
      <c r="T295">
        <v>0</v>
      </c>
      <c r="U295" t="s">
        <v>46</v>
      </c>
      <c r="V295" s="1">
        <v>13515565</v>
      </c>
      <c r="W295" s="1">
        <v>10500000</v>
      </c>
      <c r="X295" s="1">
        <v>13763590.779999999</v>
      </c>
      <c r="Y295" s="1">
        <v>12408033.689999999</v>
      </c>
      <c r="Z295" s="1">
        <v>10408033.689999999</v>
      </c>
      <c r="AA295" s="3">
        <f t="shared" si="21"/>
        <v>2000000</v>
      </c>
      <c r="AB295" s="1">
        <v>10408033.689999999</v>
      </c>
      <c r="AC295" s="3">
        <f t="shared" si="22"/>
        <v>0</v>
      </c>
      <c r="AD295" s="1">
        <v>10408033.689999999</v>
      </c>
      <c r="AE295" s="3">
        <f t="shared" si="23"/>
        <v>0</v>
      </c>
      <c r="AF295" s="4">
        <f t="shared" si="24"/>
        <v>-248025.77999999933</v>
      </c>
      <c r="AG295">
        <v>0</v>
      </c>
      <c r="AH295" s="1">
        <v>3015565</v>
      </c>
      <c r="AI295">
        <v>0</v>
      </c>
      <c r="AJ295">
        <v>0</v>
      </c>
      <c r="AK295" s="1">
        <v>3015565</v>
      </c>
    </row>
    <row r="296" spans="1:37" hidden="1" x14ac:dyDescent="0.25">
      <c r="A296" t="str">
        <f t="shared" si="20"/>
        <v>1.1-00-2401_2463003_2437110</v>
      </c>
      <c r="B296" t="s">
        <v>148</v>
      </c>
      <c r="C296" t="s">
        <v>149</v>
      </c>
      <c r="D296" t="s">
        <v>34</v>
      </c>
      <c r="E296" t="s">
        <v>35</v>
      </c>
      <c r="F296" t="s">
        <v>51</v>
      </c>
      <c r="G296" t="s">
        <v>52</v>
      </c>
      <c r="H296" t="s">
        <v>351</v>
      </c>
      <c r="I296" t="s">
        <v>352</v>
      </c>
      <c r="J296">
        <v>6</v>
      </c>
      <c r="K296" t="s">
        <v>40</v>
      </c>
      <c r="L296">
        <v>3</v>
      </c>
      <c r="M296" t="s">
        <v>369</v>
      </c>
      <c r="N296" t="s">
        <v>370</v>
      </c>
      <c r="O296" t="s">
        <v>371</v>
      </c>
      <c r="P296">
        <v>3000</v>
      </c>
      <c r="Q296" t="s">
        <v>44</v>
      </c>
      <c r="R296">
        <v>3711</v>
      </c>
      <c r="S296" t="s">
        <v>330</v>
      </c>
      <c r="T296">
        <v>0</v>
      </c>
      <c r="U296" t="s">
        <v>46</v>
      </c>
      <c r="V296" s="1">
        <v>14707.69</v>
      </c>
      <c r="W296" s="1">
        <v>14707.69</v>
      </c>
      <c r="X296">
        <v>0</v>
      </c>
      <c r="Y296">
        <v>0</v>
      </c>
      <c r="Z296">
        <v>0</v>
      </c>
      <c r="AA296" s="3">
        <f t="shared" si="21"/>
        <v>0</v>
      </c>
      <c r="AB296">
        <v>0</v>
      </c>
      <c r="AC296" s="3">
        <f t="shared" si="22"/>
        <v>0</v>
      </c>
      <c r="AD296">
        <v>0</v>
      </c>
      <c r="AE296" s="3">
        <f t="shared" si="23"/>
        <v>0</v>
      </c>
      <c r="AF296" s="4">
        <f t="shared" si="24"/>
        <v>14707.69</v>
      </c>
      <c r="AG296">
        <v>0</v>
      </c>
      <c r="AH296">
        <v>0</v>
      </c>
      <c r="AI296">
        <v>0</v>
      </c>
      <c r="AJ296">
        <v>0</v>
      </c>
      <c r="AK296">
        <v>0</v>
      </c>
    </row>
    <row r="297" spans="1:37" hidden="1" x14ac:dyDescent="0.25">
      <c r="A297" t="str">
        <f t="shared" si="20"/>
        <v>1.1-00-2401_2463003_2437510</v>
      </c>
      <c r="B297" t="s">
        <v>148</v>
      </c>
      <c r="C297" t="s">
        <v>149</v>
      </c>
      <c r="D297" t="s">
        <v>34</v>
      </c>
      <c r="E297" t="s">
        <v>35</v>
      </c>
      <c r="F297" t="s">
        <v>51</v>
      </c>
      <c r="G297" t="s">
        <v>52</v>
      </c>
      <c r="H297" t="s">
        <v>351</v>
      </c>
      <c r="I297" t="s">
        <v>352</v>
      </c>
      <c r="J297">
        <v>6</v>
      </c>
      <c r="K297" t="s">
        <v>40</v>
      </c>
      <c r="L297">
        <v>3</v>
      </c>
      <c r="M297" t="s">
        <v>369</v>
      </c>
      <c r="N297" t="s">
        <v>370</v>
      </c>
      <c r="O297" t="s">
        <v>371</v>
      </c>
      <c r="P297">
        <v>3000</v>
      </c>
      <c r="Q297" t="s">
        <v>44</v>
      </c>
      <c r="R297">
        <v>3751</v>
      </c>
      <c r="S297" t="s">
        <v>372</v>
      </c>
      <c r="T297">
        <v>0</v>
      </c>
      <c r="U297" t="s">
        <v>46</v>
      </c>
      <c r="V297" s="1">
        <v>11397.95</v>
      </c>
      <c r="W297" s="1">
        <v>11397.95</v>
      </c>
      <c r="X297">
        <v>0</v>
      </c>
      <c r="Y297">
        <v>0</v>
      </c>
      <c r="Z297">
        <v>0</v>
      </c>
      <c r="AA297" s="3">
        <f t="shared" si="21"/>
        <v>0</v>
      </c>
      <c r="AB297">
        <v>0</v>
      </c>
      <c r="AC297" s="3">
        <f t="shared" si="22"/>
        <v>0</v>
      </c>
      <c r="AD297">
        <v>0</v>
      </c>
      <c r="AE297" s="3">
        <f t="shared" si="23"/>
        <v>0</v>
      </c>
      <c r="AF297" s="4">
        <f t="shared" si="24"/>
        <v>11397.95</v>
      </c>
      <c r="AG297">
        <v>0</v>
      </c>
      <c r="AH297">
        <v>0</v>
      </c>
      <c r="AI297">
        <v>0</v>
      </c>
      <c r="AJ297">
        <v>0</v>
      </c>
      <c r="AK297">
        <v>0</v>
      </c>
    </row>
    <row r="298" spans="1:37" hidden="1" x14ac:dyDescent="0.25">
      <c r="A298" t="str">
        <f t="shared" si="20"/>
        <v>1.1-00-2401_2464004_2431810</v>
      </c>
      <c r="B298" t="s">
        <v>148</v>
      </c>
      <c r="C298" t="s">
        <v>149</v>
      </c>
      <c r="D298" t="s">
        <v>34</v>
      </c>
      <c r="E298" t="s">
        <v>35</v>
      </c>
      <c r="F298" t="s">
        <v>51</v>
      </c>
      <c r="G298" t="s">
        <v>52</v>
      </c>
      <c r="H298" t="s">
        <v>351</v>
      </c>
      <c r="I298" t="s">
        <v>352</v>
      </c>
      <c r="J298">
        <v>6</v>
      </c>
      <c r="K298" t="s">
        <v>40</v>
      </c>
      <c r="L298">
        <v>4</v>
      </c>
      <c r="M298" t="s">
        <v>373</v>
      </c>
      <c r="N298" t="s">
        <v>374</v>
      </c>
      <c r="O298" t="s">
        <v>375</v>
      </c>
      <c r="P298">
        <v>3000</v>
      </c>
      <c r="Q298" t="s">
        <v>44</v>
      </c>
      <c r="R298">
        <v>3181</v>
      </c>
      <c r="S298" t="s">
        <v>242</v>
      </c>
      <c r="T298">
        <v>0</v>
      </c>
      <c r="U298" t="s">
        <v>46</v>
      </c>
      <c r="V298" s="1">
        <v>5000</v>
      </c>
      <c r="W298" s="1">
        <v>5000</v>
      </c>
      <c r="X298">
        <v>0</v>
      </c>
      <c r="Y298">
        <v>0</v>
      </c>
      <c r="Z298">
        <v>0</v>
      </c>
      <c r="AA298" s="3">
        <f t="shared" si="21"/>
        <v>0</v>
      </c>
      <c r="AB298">
        <v>0</v>
      </c>
      <c r="AC298" s="3">
        <f t="shared" si="22"/>
        <v>0</v>
      </c>
      <c r="AD298">
        <v>0</v>
      </c>
      <c r="AE298" s="3">
        <f t="shared" si="23"/>
        <v>0</v>
      </c>
      <c r="AF298" s="4">
        <f t="shared" si="24"/>
        <v>5000</v>
      </c>
      <c r="AG298">
        <v>0</v>
      </c>
      <c r="AH298">
        <v>0</v>
      </c>
      <c r="AI298">
        <v>0</v>
      </c>
      <c r="AJ298">
        <v>0</v>
      </c>
      <c r="AK298">
        <v>0</v>
      </c>
    </row>
    <row r="299" spans="1:37" hidden="1" x14ac:dyDescent="0.25">
      <c r="A299" t="str">
        <f t="shared" si="20"/>
        <v>1.1-00-2401_2464004_2433910</v>
      </c>
      <c r="B299" t="s">
        <v>148</v>
      </c>
      <c r="C299" t="s">
        <v>149</v>
      </c>
      <c r="D299" t="s">
        <v>34</v>
      </c>
      <c r="E299" t="s">
        <v>35</v>
      </c>
      <c r="F299" t="s">
        <v>51</v>
      </c>
      <c r="G299" t="s">
        <v>52</v>
      </c>
      <c r="H299" t="s">
        <v>351</v>
      </c>
      <c r="I299" t="s">
        <v>352</v>
      </c>
      <c r="J299">
        <v>6</v>
      </c>
      <c r="K299" t="s">
        <v>40</v>
      </c>
      <c r="L299">
        <v>4</v>
      </c>
      <c r="M299" t="s">
        <v>373</v>
      </c>
      <c r="N299" t="s">
        <v>374</v>
      </c>
      <c r="O299" t="s">
        <v>375</v>
      </c>
      <c r="P299">
        <v>3000</v>
      </c>
      <c r="Q299" t="s">
        <v>44</v>
      </c>
      <c r="R299">
        <v>3391</v>
      </c>
      <c r="S299" t="s">
        <v>194</v>
      </c>
      <c r="T299">
        <v>0</v>
      </c>
      <c r="U299" t="s">
        <v>46</v>
      </c>
      <c r="V299" s="1">
        <v>450000</v>
      </c>
      <c r="W299" s="1">
        <v>450000</v>
      </c>
      <c r="X299">
        <v>0</v>
      </c>
      <c r="Y299">
        <v>0</v>
      </c>
      <c r="Z299">
        <v>0</v>
      </c>
      <c r="AA299" s="3">
        <f t="shared" si="21"/>
        <v>0</v>
      </c>
      <c r="AB299">
        <v>0</v>
      </c>
      <c r="AC299" s="3">
        <f t="shared" si="22"/>
        <v>0</v>
      </c>
      <c r="AD299">
        <v>0</v>
      </c>
      <c r="AE299" s="3">
        <f t="shared" si="23"/>
        <v>0</v>
      </c>
      <c r="AF299" s="4">
        <f t="shared" si="24"/>
        <v>450000</v>
      </c>
      <c r="AG299">
        <v>0</v>
      </c>
      <c r="AH299">
        <v>0</v>
      </c>
      <c r="AI299">
        <v>0</v>
      </c>
      <c r="AJ299">
        <v>0</v>
      </c>
      <c r="AK299">
        <v>0</v>
      </c>
    </row>
    <row r="300" spans="1:37" hidden="1" x14ac:dyDescent="0.25">
      <c r="A300" t="str">
        <f t="shared" si="20"/>
        <v>1.1-00-2401_2464004_2436110</v>
      </c>
      <c r="B300" t="s">
        <v>148</v>
      </c>
      <c r="C300" t="s">
        <v>149</v>
      </c>
      <c r="D300" t="s">
        <v>34</v>
      </c>
      <c r="E300" t="s">
        <v>35</v>
      </c>
      <c r="F300" t="s">
        <v>51</v>
      </c>
      <c r="G300" t="s">
        <v>52</v>
      </c>
      <c r="H300" t="s">
        <v>351</v>
      </c>
      <c r="I300" t="s">
        <v>352</v>
      </c>
      <c r="J300">
        <v>6</v>
      </c>
      <c r="K300" t="s">
        <v>40</v>
      </c>
      <c r="L300">
        <v>4</v>
      </c>
      <c r="M300" t="s">
        <v>373</v>
      </c>
      <c r="N300" t="s">
        <v>374</v>
      </c>
      <c r="O300" t="s">
        <v>375</v>
      </c>
      <c r="P300">
        <v>3000</v>
      </c>
      <c r="Q300" t="s">
        <v>44</v>
      </c>
      <c r="R300">
        <v>3611</v>
      </c>
      <c r="S300" t="s">
        <v>376</v>
      </c>
      <c r="T300">
        <v>0</v>
      </c>
      <c r="U300" t="s">
        <v>46</v>
      </c>
      <c r="V300" s="1">
        <v>35000000</v>
      </c>
      <c r="W300" s="1">
        <v>27900000</v>
      </c>
      <c r="X300" s="1">
        <v>6599158</v>
      </c>
      <c r="Y300" s="1">
        <v>6599158</v>
      </c>
      <c r="Z300" s="1">
        <v>2395594.5699999998</v>
      </c>
      <c r="AA300" s="3">
        <f t="shared" si="21"/>
        <v>4203563.43</v>
      </c>
      <c r="AB300" s="1">
        <v>56195</v>
      </c>
      <c r="AC300" s="3">
        <f t="shared" si="22"/>
        <v>2339399.5699999998</v>
      </c>
      <c r="AD300" s="1">
        <v>46197</v>
      </c>
      <c r="AE300" s="3">
        <f t="shared" si="23"/>
        <v>9998</v>
      </c>
      <c r="AF300" s="4">
        <f t="shared" si="24"/>
        <v>28400842</v>
      </c>
      <c r="AG300">
        <v>0</v>
      </c>
      <c r="AH300" s="1">
        <v>7100000</v>
      </c>
      <c r="AI300">
        <v>0</v>
      </c>
      <c r="AJ300">
        <v>0</v>
      </c>
      <c r="AK300" s="1">
        <v>7100000</v>
      </c>
    </row>
    <row r="301" spans="1:37" hidden="1" x14ac:dyDescent="0.25">
      <c r="A301" t="str">
        <f t="shared" si="20"/>
        <v>1.1-00-2401_2464004_2436111</v>
      </c>
      <c r="B301" t="s">
        <v>148</v>
      </c>
      <c r="C301" t="s">
        <v>149</v>
      </c>
      <c r="D301" t="s">
        <v>34</v>
      </c>
      <c r="E301" t="s">
        <v>35</v>
      </c>
      <c r="F301" t="s">
        <v>51</v>
      </c>
      <c r="G301" t="s">
        <v>52</v>
      </c>
      <c r="H301" t="s">
        <v>351</v>
      </c>
      <c r="I301" t="s">
        <v>352</v>
      </c>
      <c r="J301">
        <v>6</v>
      </c>
      <c r="K301" t="s">
        <v>40</v>
      </c>
      <c r="L301">
        <v>4</v>
      </c>
      <c r="M301" t="s">
        <v>373</v>
      </c>
      <c r="N301" t="s">
        <v>374</v>
      </c>
      <c r="O301" t="s">
        <v>375</v>
      </c>
      <c r="P301">
        <v>3000</v>
      </c>
      <c r="Q301" t="s">
        <v>44</v>
      </c>
      <c r="R301">
        <v>3611</v>
      </c>
      <c r="S301" t="s">
        <v>376</v>
      </c>
      <c r="T301">
        <v>1</v>
      </c>
      <c r="U301" t="s">
        <v>377</v>
      </c>
      <c r="V301" s="1">
        <v>1740000</v>
      </c>
      <c r="W301" s="1">
        <v>1500000</v>
      </c>
      <c r="X301">
        <v>0</v>
      </c>
      <c r="Y301">
        <v>0</v>
      </c>
      <c r="Z301">
        <v>0</v>
      </c>
      <c r="AA301" s="3">
        <f t="shared" si="21"/>
        <v>0</v>
      </c>
      <c r="AB301">
        <v>0</v>
      </c>
      <c r="AC301" s="3">
        <f t="shared" si="22"/>
        <v>0</v>
      </c>
      <c r="AD301">
        <v>0</v>
      </c>
      <c r="AE301" s="3">
        <f t="shared" si="23"/>
        <v>0</v>
      </c>
      <c r="AF301" s="4">
        <f t="shared" si="24"/>
        <v>1740000</v>
      </c>
      <c r="AG301">
        <v>0</v>
      </c>
      <c r="AH301" s="1">
        <v>240000</v>
      </c>
      <c r="AI301">
        <v>0</v>
      </c>
      <c r="AJ301">
        <v>0</v>
      </c>
      <c r="AK301" s="1">
        <v>240000</v>
      </c>
    </row>
    <row r="302" spans="1:37" hidden="1" x14ac:dyDescent="0.25">
      <c r="A302" t="str">
        <f t="shared" si="20"/>
        <v>1.1-00-2401_2464004_2436510</v>
      </c>
      <c r="B302" t="s">
        <v>148</v>
      </c>
      <c r="C302" t="s">
        <v>149</v>
      </c>
      <c r="D302" t="s">
        <v>34</v>
      </c>
      <c r="E302" t="s">
        <v>35</v>
      </c>
      <c r="F302" t="s">
        <v>51</v>
      </c>
      <c r="G302" t="s">
        <v>52</v>
      </c>
      <c r="H302" t="s">
        <v>351</v>
      </c>
      <c r="I302" t="s">
        <v>352</v>
      </c>
      <c r="J302">
        <v>6</v>
      </c>
      <c r="K302" t="s">
        <v>40</v>
      </c>
      <c r="L302">
        <v>4</v>
      </c>
      <c r="M302" t="s">
        <v>373</v>
      </c>
      <c r="N302" t="s">
        <v>374</v>
      </c>
      <c r="O302" t="s">
        <v>375</v>
      </c>
      <c r="P302">
        <v>3000</v>
      </c>
      <c r="Q302" t="s">
        <v>44</v>
      </c>
      <c r="R302">
        <v>3651</v>
      </c>
      <c r="S302" t="s">
        <v>378</v>
      </c>
      <c r="T302">
        <v>0</v>
      </c>
      <c r="U302" t="s">
        <v>46</v>
      </c>
      <c r="V302" s="1">
        <v>4728216</v>
      </c>
      <c r="W302" s="1">
        <v>3000000</v>
      </c>
      <c r="X302" s="1">
        <v>2336400</v>
      </c>
      <c r="Y302" s="1">
        <v>2336400</v>
      </c>
      <c r="Z302" s="1">
        <v>1038400</v>
      </c>
      <c r="AA302" s="3">
        <f t="shared" si="21"/>
        <v>1298000</v>
      </c>
      <c r="AB302" s="1">
        <v>1038400</v>
      </c>
      <c r="AC302" s="3">
        <f t="shared" si="22"/>
        <v>0</v>
      </c>
      <c r="AD302" s="1">
        <v>1038400</v>
      </c>
      <c r="AE302" s="3">
        <f t="shared" si="23"/>
        <v>0</v>
      </c>
      <c r="AF302" s="4">
        <f t="shared" si="24"/>
        <v>2391816</v>
      </c>
      <c r="AG302">
        <v>0</v>
      </c>
      <c r="AH302" s="1">
        <v>1728216</v>
      </c>
      <c r="AI302">
        <v>0</v>
      </c>
      <c r="AJ302">
        <v>0</v>
      </c>
      <c r="AK302" s="1">
        <v>1728216</v>
      </c>
    </row>
    <row r="303" spans="1:37" hidden="1" x14ac:dyDescent="0.25">
      <c r="A303" t="str">
        <f t="shared" si="20"/>
        <v>1.1-00-2401_2464004_2436610</v>
      </c>
      <c r="B303" t="s">
        <v>148</v>
      </c>
      <c r="C303" t="s">
        <v>149</v>
      </c>
      <c r="D303" t="s">
        <v>34</v>
      </c>
      <c r="E303" t="s">
        <v>35</v>
      </c>
      <c r="F303" t="s">
        <v>51</v>
      </c>
      <c r="G303" t="s">
        <v>52</v>
      </c>
      <c r="H303" t="s">
        <v>351</v>
      </c>
      <c r="I303" t="s">
        <v>352</v>
      </c>
      <c r="J303">
        <v>6</v>
      </c>
      <c r="K303" t="s">
        <v>40</v>
      </c>
      <c r="L303">
        <v>4</v>
      </c>
      <c r="M303" t="s">
        <v>373</v>
      </c>
      <c r="N303" t="s">
        <v>374</v>
      </c>
      <c r="O303" t="s">
        <v>375</v>
      </c>
      <c r="P303">
        <v>3000</v>
      </c>
      <c r="Q303" t="s">
        <v>44</v>
      </c>
      <c r="R303">
        <v>3661</v>
      </c>
      <c r="S303" t="s">
        <v>379</v>
      </c>
      <c r="T303">
        <v>0</v>
      </c>
      <c r="U303" t="s">
        <v>46</v>
      </c>
      <c r="V303" s="1">
        <v>8995784</v>
      </c>
      <c r="W303" s="1">
        <v>7000000</v>
      </c>
      <c r="X303" s="1">
        <v>5421165.9800000004</v>
      </c>
      <c r="Y303" s="1">
        <v>5421165.9800000004</v>
      </c>
      <c r="Z303" s="1">
        <v>2576073.7599999998</v>
      </c>
      <c r="AA303" s="3">
        <f t="shared" si="21"/>
        <v>2845092.2200000007</v>
      </c>
      <c r="AB303" s="1">
        <v>2576073.7599999998</v>
      </c>
      <c r="AC303" s="3">
        <f t="shared" si="22"/>
        <v>0</v>
      </c>
      <c r="AD303" s="1">
        <v>2576073.7599999998</v>
      </c>
      <c r="AE303" s="3">
        <f t="shared" si="23"/>
        <v>0</v>
      </c>
      <c r="AF303" s="4">
        <f t="shared" si="24"/>
        <v>3574618.0199999996</v>
      </c>
      <c r="AG303">
        <v>0</v>
      </c>
      <c r="AH303" s="1">
        <v>1995784</v>
      </c>
      <c r="AI303">
        <v>0</v>
      </c>
      <c r="AJ303">
        <v>0</v>
      </c>
      <c r="AK303" s="1">
        <v>1995784</v>
      </c>
    </row>
    <row r="304" spans="1:37" hidden="1" x14ac:dyDescent="0.25">
      <c r="A304" t="str">
        <f t="shared" si="20"/>
        <v>1.1-00-2405_24621015_2421110</v>
      </c>
      <c r="B304" t="s">
        <v>148</v>
      </c>
      <c r="C304" t="s">
        <v>149</v>
      </c>
      <c r="D304" t="s">
        <v>34</v>
      </c>
      <c r="E304" t="s">
        <v>35</v>
      </c>
      <c r="F304" t="s">
        <v>51</v>
      </c>
      <c r="G304" t="s">
        <v>52</v>
      </c>
      <c r="H304" t="s">
        <v>53</v>
      </c>
      <c r="I304" t="s">
        <v>54</v>
      </c>
      <c r="J304">
        <v>6</v>
      </c>
      <c r="K304" t="s">
        <v>40</v>
      </c>
      <c r="L304">
        <v>21</v>
      </c>
      <c r="M304" t="s">
        <v>55</v>
      </c>
      <c r="N304" t="s">
        <v>56</v>
      </c>
      <c r="O304" t="s">
        <v>57</v>
      </c>
      <c r="P304">
        <v>2000</v>
      </c>
      <c r="Q304" t="s">
        <v>121</v>
      </c>
      <c r="R304">
        <v>2111</v>
      </c>
      <c r="S304" t="s">
        <v>200</v>
      </c>
      <c r="T304">
        <v>0</v>
      </c>
      <c r="U304" t="s">
        <v>46</v>
      </c>
      <c r="V304" s="1">
        <v>3473950</v>
      </c>
      <c r="W304" s="1">
        <v>3474000</v>
      </c>
      <c r="X304" s="1">
        <v>1219419.52</v>
      </c>
      <c r="Y304" s="1">
        <v>1219419.52</v>
      </c>
      <c r="Z304" s="1">
        <v>809194.93</v>
      </c>
      <c r="AA304" s="3">
        <f t="shared" si="21"/>
        <v>410224.58999999997</v>
      </c>
      <c r="AB304" s="1">
        <v>736961.73</v>
      </c>
      <c r="AC304" s="3">
        <f t="shared" si="22"/>
        <v>72233.20000000007</v>
      </c>
      <c r="AD304" s="1">
        <v>1110304.6599999999</v>
      </c>
      <c r="AE304" s="3">
        <f t="shared" si="23"/>
        <v>-373342.92999999993</v>
      </c>
      <c r="AF304" s="4">
        <f t="shared" si="24"/>
        <v>2254530.48</v>
      </c>
      <c r="AG304">
        <v>0</v>
      </c>
      <c r="AH304" s="1">
        <v>11000</v>
      </c>
      <c r="AI304">
        <v>0</v>
      </c>
      <c r="AJ304" s="1">
        <v>11050</v>
      </c>
      <c r="AK304">
        <v>-50</v>
      </c>
    </row>
    <row r="305" spans="1:37" hidden="1" x14ac:dyDescent="0.25">
      <c r="A305" t="str">
        <f t="shared" si="20"/>
        <v>1.1-00-2405_24621015_2421410</v>
      </c>
      <c r="B305" t="s">
        <v>148</v>
      </c>
      <c r="C305" t="s">
        <v>149</v>
      </c>
      <c r="D305" t="s">
        <v>34</v>
      </c>
      <c r="E305" t="s">
        <v>35</v>
      </c>
      <c r="F305" t="s">
        <v>51</v>
      </c>
      <c r="G305" t="s">
        <v>52</v>
      </c>
      <c r="H305" t="s">
        <v>53</v>
      </c>
      <c r="I305" t="s">
        <v>54</v>
      </c>
      <c r="J305">
        <v>6</v>
      </c>
      <c r="K305" t="s">
        <v>40</v>
      </c>
      <c r="L305">
        <v>21</v>
      </c>
      <c r="M305" t="s">
        <v>55</v>
      </c>
      <c r="N305" t="s">
        <v>56</v>
      </c>
      <c r="O305" t="s">
        <v>57</v>
      </c>
      <c r="P305">
        <v>2000</v>
      </c>
      <c r="Q305" t="s">
        <v>121</v>
      </c>
      <c r="R305">
        <v>2141</v>
      </c>
      <c r="S305" t="s">
        <v>237</v>
      </c>
      <c r="T305">
        <v>0</v>
      </c>
      <c r="U305" t="s">
        <v>46</v>
      </c>
      <c r="V305" s="1">
        <v>31553.78</v>
      </c>
      <c r="W305" s="1">
        <v>23000</v>
      </c>
      <c r="X305" s="1">
        <v>7342.8</v>
      </c>
      <c r="Y305" s="1">
        <v>7342.8</v>
      </c>
      <c r="Z305" s="1">
        <v>7342.8</v>
      </c>
      <c r="AA305" s="3">
        <f t="shared" si="21"/>
        <v>0</v>
      </c>
      <c r="AB305">
        <v>0</v>
      </c>
      <c r="AC305" s="3">
        <f t="shared" si="22"/>
        <v>7342.8</v>
      </c>
      <c r="AD305">
        <v>0</v>
      </c>
      <c r="AE305" s="3">
        <f t="shared" si="23"/>
        <v>0</v>
      </c>
      <c r="AF305" s="4">
        <f t="shared" si="24"/>
        <v>24210.98</v>
      </c>
      <c r="AG305">
        <v>0</v>
      </c>
      <c r="AH305" s="1">
        <v>8553.7800000000007</v>
      </c>
      <c r="AI305">
        <v>0</v>
      </c>
      <c r="AJ305">
        <v>0</v>
      </c>
      <c r="AK305" s="1">
        <v>8553.7800000000007</v>
      </c>
    </row>
    <row r="306" spans="1:37" hidden="1" x14ac:dyDescent="0.25">
      <c r="A306" t="str">
        <f t="shared" si="20"/>
        <v>1.1-00-2405_24621015_2421510</v>
      </c>
      <c r="B306" t="s">
        <v>148</v>
      </c>
      <c r="C306" t="s">
        <v>149</v>
      </c>
      <c r="D306" t="s">
        <v>34</v>
      </c>
      <c r="E306" t="s">
        <v>35</v>
      </c>
      <c r="F306" t="s">
        <v>51</v>
      </c>
      <c r="G306" t="s">
        <v>52</v>
      </c>
      <c r="H306" t="s">
        <v>53</v>
      </c>
      <c r="I306" t="s">
        <v>54</v>
      </c>
      <c r="J306">
        <v>6</v>
      </c>
      <c r="K306" t="s">
        <v>40</v>
      </c>
      <c r="L306">
        <v>21</v>
      </c>
      <c r="M306" t="s">
        <v>55</v>
      </c>
      <c r="N306" t="s">
        <v>56</v>
      </c>
      <c r="O306" t="s">
        <v>57</v>
      </c>
      <c r="P306">
        <v>2000</v>
      </c>
      <c r="Q306" t="s">
        <v>121</v>
      </c>
      <c r="R306">
        <v>2151</v>
      </c>
      <c r="S306" t="s">
        <v>380</v>
      </c>
      <c r="T306">
        <v>0</v>
      </c>
      <c r="U306" t="s">
        <v>46</v>
      </c>
      <c r="V306">
        <v>420</v>
      </c>
      <c r="W306">
        <v>420</v>
      </c>
      <c r="X306">
        <v>0</v>
      </c>
      <c r="Y306">
        <v>0</v>
      </c>
      <c r="Z306">
        <v>0</v>
      </c>
      <c r="AA306" s="3">
        <f t="shared" si="21"/>
        <v>0</v>
      </c>
      <c r="AB306">
        <v>0</v>
      </c>
      <c r="AC306" s="3">
        <f t="shared" si="22"/>
        <v>0</v>
      </c>
      <c r="AD306">
        <v>0</v>
      </c>
      <c r="AE306" s="3">
        <f t="shared" si="23"/>
        <v>0</v>
      </c>
      <c r="AF306" s="4">
        <f t="shared" si="24"/>
        <v>420</v>
      </c>
      <c r="AG306">
        <v>0</v>
      </c>
      <c r="AH306">
        <v>0</v>
      </c>
      <c r="AI306">
        <v>0</v>
      </c>
      <c r="AJ306">
        <v>0</v>
      </c>
      <c r="AK306">
        <v>0</v>
      </c>
    </row>
    <row r="307" spans="1:37" hidden="1" x14ac:dyDescent="0.25">
      <c r="A307" t="str">
        <f t="shared" si="20"/>
        <v>1.1-00-2405_24621015_2421610</v>
      </c>
      <c r="B307" t="s">
        <v>148</v>
      </c>
      <c r="C307" t="s">
        <v>149</v>
      </c>
      <c r="D307" t="s">
        <v>34</v>
      </c>
      <c r="E307" t="s">
        <v>35</v>
      </c>
      <c r="F307" t="s">
        <v>51</v>
      </c>
      <c r="G307" t="s">
        <v>52</v>
      </c>
      <c r="H307" t="s">
        <v>53</v>
      </c>
      <c r="I307" t="s">
        <v>54</v>
      </c>
      <c r="J307">
        <v>6</v>
      </c>
      <c r="K307" t="s">
        <v>40</v>
      </c>
      <c r="L307">
        <v>21</v>
      </c>
      <c r="M307" t="s">
        <v>55</v>
      </c>
      <c r="N307" t="s">
        <v>56</v>
      </c>
      <c r="O307" t="s">
        <v>57</v>
      </c>
      <c r="P307">
        <v>2000</v>
      </c>
      <c r="Q307" t="s">
        <v>121</v>
      </c>
      <c r="R307">
        <v>2161</v>
      </c>
      <c r="S307" t="s">
        <v>202</v>
      </c>
      <c r="T307">
        <v>0</v>
      </c>
      <c r="U307" t="s">
        <v>46</v>
      </c>
      <c r="V307" s="1">
        <v>1828856.1</v>
      </c>
      <c r="W307" s="1">
        <v>1828856.1</v>
      </c>
      <c r="X307" s="1">
        <v>366786.3</v>
      </c>
      <c r="Y307" s="1">
        <v>320148.5</v>
      </c>
      <c r="Z307" s="1">
        <v>201630.14</v>
      </c>
      <c r="AA307" s="3">
        <f t="shared" si="21"/>
        <v>118518.35999999999</v>
      </c>
      <c r="AB307" s="1">
        <v>201630.14</v>
      </c>
      <c r="AC307" s="3">
        <f t="shared" si="22"/>
        <v>0</v>
      </c>
      <c r="AD307" s="1">
        <v>201630.14</v>
      </c>
      <c r="AE307" s="3">
        <f t="shared" si="23"/>
        <v>0</v>
      </c>
      <c r="AF307" s="4">
        <f t="shared" si="24"/>
        <v>1462069.8</v>
      </c>
      <c r="AG307">
        <v>0</v>
      </c>
      <c r="AH307">
        <v>0</v>
      </c>
      <c r="AI307">
        <v>0</v>
      </c>
      <c r="AJ307">
        <v>0</v>
      </c>
      <c r="AK307">
        <v>0</v>
      </c>
    </row>
    <row r="308" spans="1:37" hidden="1" x14ac:dyDescent="0.25">
      <c r="A308" t="str">
        <f t="shared" si="20"/>
        <v>1.1-00-2405_24621015_2422110</v>
      </c>
      <c r="B308" t="s">
        <v>148</v>
      </c>
      <c r="C308" t="s">
        <v>149</v>
      </c>
      <c r="D308" t="s">
        <v>34</v>
      </c>
      <c r="E308" t="s">
        <v>35</v>
      </c>
      <c r="F308" t="s">
        <v>51</v>
      </c>
      <c r="G308" t="s">
        <v>52</v>
      </c>
      <c r="H308" t="s">
        <v>53</v>
      </c>
      <c r="I308" t="s">
        <v>54</v>
      </c>
      <c r="J308">
        <v>6</v>
      </c>
      <c r="K308" t="s">
        <v>40</v>
      </c>
      <c r="L308">
        <v>21</v>
      </c>
      <c r="M308" t="s">
        <v>55</v>
      </c>
      <c r="N308" t="s">
        <v>56</v>
      </c>
      <c r="O308" t="s">
        <v>57</v>
      </c>
      <c r="P308">
        <v>2000</v>
      </c>
      <c r="Q308" t="s">
        <v>121</v>
      </c>
      <c r="R308">
        <v>2211</v>
      </c>
      <c r="S308" t="s">
        <v>226</v>
      </c>
      <c r="T308">
        <v>0</v>
      </c>
      <c r="U308" t="s">
        <v>46</v>
      </c>
      <c r="V308" s="1">
        <v>342574</v>
      </c>
      <c r="W308" s="1">
        <v>200000</v>
      </c>
      <c r="X308" s="1">
        <v>338174</v>
      </c>
      <c r="Y308" s="1">
        <v>338174</v>
      </c>
      <c r="Z308" s="1">
        <v>93598.399999999994</v>
      </c>
      <c r="AA308" s="3">
        <f t="shared" si="21"/>
        <v>244575.6</v>
      </c>
      <c r="AB308" s="1">
        <v>93598.399999999994</v>
      </c>
      <c r="AC308" s="3">
        <f t="shared" si="22"/>
        <v>0</v>
      </c>
      <c r="AD308" s="1">
        <v>93598.399999999994</v>
      </c>
      <c r="AE308" s="3">
        <f t="shared" si="23"/>
        <v>0</v>
      </c>
      <c r="AF308" s="4">
        <f t="shared" si="24"/>
        <v>4400</v>
      </c>
      <c r="AG308">
        <v>0</v>
      </c>
      <c r="AH308" s="1">
        <v>142574</v>
      </c>
      <c r="AI308">
        <v>0</v>
      </c>
      <c r="AJ308">
        <v>0</v>
      </c>
      <c r="AK308" s="1">
        <v>142574</v>
      </c>
    </row>
    <row r="309" spans="1:37" hidden="1" x14ac:dyDescent="0.25">
      <c r="A309" t="str">
        <f t="shared" si="20"/>
        <v>1.1-00-2405_24621015_2424110</v>
      </c>
      <c r="B309" t="s">
        <v>148</v>
      </c>
      <c r="C309" t="s">
        <v>149</v>
      </c>
      <c r="D309" t="s">
        <v>34</v>
      </c>
      <c r="E309" t="s">
        <v>35</v>
      </c>
      <c r="F309" t="s">
        <v>51</v>
      </c>
      <c r="G309" t="s">
        <v>52</v>
      </c>
      <c r="H309" t="s">
        <v>53</v>
      </c>
      <c r="I309" t="s">
        <v>54</v>
      </c>
      <c r="J309">
        <v>6</v>
      </c>
      <c r="K309" t="s">
        <v>40</v>
      </c>
      <c r="L309">
        <v>21</v>
      </c>
      <c r="M309" t="s">
        <v>55</v>
      </c>
      <c r="N309" t="s">
        <v>56</v>
      </c>
      <c r="O309" t="s">
        <v>57</v>
      </c>
      <c r="P309">
        <v>2000</v>
      </c>
      <c r="Q309" t="s">
        <v>121</v>
      </c>
      <c r="R309">
        <v>2411</v>
      </c>
      <c r="S309" t="s">
        <v>210</v>
      </c>
      <c r="T309">
        <v>0</v>
      </c>
      <c r="U309" t="s">
        <v>46</v>
      </c>
      <c r="V309" s="1">
        <v>2000</v>
      </c>
      <c r="W309" s="1">
        <v>2000</v>
      </c>
      <c r="X309">
        <v>0</v>
      </c>
      <c r="Y309">
        <v>0</v>
      </c>
      <c r="Z309">
        <v>0</v>
      </c>
      <c r="AA309" s="3">
        <f t="shared" si="21"/>
        <v>0</v>
      </c>
      <c r="AB309">
        <v>0</v>
      </c>
      <c r="AC309" s="3">
        <f t="shared" si="22"/>
        <v>0</v>
      </c>
      <c r="AD309">
        <v>0</v>
      </c>
      <c r="AE309" s="3">
        <f t="shared" si="23"/>
        <v>0</v>
      </c>
      <c r="AF309" s="4">
        <f t="shared" si="24"/>
        <v>2000</v>
      </c>
      <c r="AG309">
        <v>0</v>
      </c>
      <c r="AH309">
        <v>0</v>
      </c>
      <c r="AI309">
        <v>0</v>
      </c>
      <c r="AJ309">
        <v>0</v>
      </c>
      <c r="AK309">
        <v>0</v>
      </c>
    </row>
    <row r="310" spans="1:37" hidden="1" x14ac:dyDescent="0.25">
      <c r="A310" t="str">
        <f t="shared" si="20"/>
        <v>1.1-00-2405_24621015_2424210</v>
      </c>
      <c r="B310" t="s">
        <v>148</v>
      </c>
      <c r="C310" t="s">
        <v>149</v>
      </c>
      <c r="D310" t="s">
        <v>34</v>
      </c>
      <c r="E310" t="s">
        <v>35</v>
      </c>
      <c r="F310" t="s">
        <v>51</v>
      </c>
      <c r="G310" t="s">
        <v>52</v>
      </c>
      <c r="H310" t="s">
        <v>53</v>
      </c>
      <c r="I310" t="s">
        <v>54</v>
      </c>
      <c r="J310">
        <v>6</v>
      </c>
      <c r="K310" t="s">
        <v>40</v>
      </c>
      <c r="L310">
        <v>21</v>
      </c>
      <c r="M310" t="s">
        <v>55</v>
      </c>
      <c r="N310" t="s">
        <v>56</v>
      </c>
      <c r="O310" t="s">
        <v>57</v>
      </c>
      <c r="P310">
        <v>2000</v>
      </c>
      <c r="Q310" t="s">
        <v>121</v>
      </c>
      <c r="R310">
        <v>2421</v>
      </c>
      <c r="S310" t="s">
        <v>211</v>
      </c>
      <c r="T310">
        <v>0</v>
      </c>
      <c r="U310" t="s">
        <v>46</v>
      </c>
      <c r="V310" s="1">
        <v>20000</v>
      </c>
      <c r="W310" s="1">
        <v>20000</v>
      </c>
      <c r="X310">
        <v>0</v>
      </c>
      <c r="Y310">
        <v>0</v>
      </c>
      <c r="Z310">
        <v>0</v>
      </c>
      <c r="AA310" s="3">
        <f t="shared" si="21"/>
        <v>0</v>
      </c>
      <c r="AB310">
        <v>0</v>
      </c>
      <c r="AC310" s="3">
        <f t="shared" si="22"/>
        <v>0</v>
      </c>
      <c r="AD310">
        <v>0</v>
      </c>
      <c r="AE310" s="3">
        <f t="shared" si="23"/>
        <v>0</v>
      </c>
      <c r="AF310" s="4">
        <f t="shared" si="24"/>
        <v>20000</v>
      </c>
      <c r="AG310">
        <v>0</v>
      </c>
      <c r="AH310">
        <v>0</v>
      </c>
      <c r="AI310">
        <v>0</v>
      </c>
      <c r="AJ310">
        <v>0</v>
      </c>
      <c r="AK310">
        <v>0</v>
      </c>
    </row>
    <row r="311" spans="1:37" hidden="1" x14ac:dyDescent="0.25">
      <c r="A311" t="str">
        <f t="shared" si="20"/>
        <v>1.1-00-2405_24621015_2424510</v>
      </c>
      <c r="B311" t="s">
        <v>148</v>
      </c>
      <c r="C311" t="s">
        <v>149</v>
      </c>
      <c r="D311" t="s">
        <v>34</v>
      </c>
      <c r="E311" t="s">
        <v>35</v>
      </c>
      <c r="F311" t="s">
        <v>51</v>
      </c>
      <c r="G311" t="s">
        <v>52</v>
      </c>
      <c r="H311" t="s">
        <v>53</v>
      </c>
      <c r="I311" t="s">
        <v>54</v>
      </c>
      <c r="J311">
        <v>6</v>
      </c>
      <c r="K311" t="s">
        <v>40</v>
      </c>
      <c r="L311">
        <v>21</v>
      </c>
      <c r="M311" t="s">
        <v>55</v>
      </c>
      <c r="N311" t="s">
        <v>56</v>
      </c>
      <c r="O311" t="s">
        <v>57</v>
      </c>
      <c r="P311">
        <v>2000</v>
      </c>
      <c r="Q311" t="s">
        <v>121</v>
      </c>
      <c r="R311">
        <v>2451</v>
      </c>
      <c r="S311" t="s">
        <v>169</v>
      </c>
      <c r="T311">
        <v>0</v>
      </c>
      <c r="U311" t="s">
        <v>46</v>
      </c>
      <c r="V311" s="1">
        <v>47757.2</v>
      </c>
      <c r="W311" s="1">
        <v>47757.2</v>
      </c>
      <c r="X311">
        <v>0</v>
      </c>
      <c r="Y311">
        <v>0</v>
      </c>
      <c r="Z311">
        <v>0</v>
      </c>
      <c r="AA311" s="3">
        <f t="shared" si="21"/>
        <v>0</v>
      </c>
      <c r="AB311">
        <v>0</v>
      </c>
      <c r="AC311" s="3">
        <f t="shared" si="22"/>
        <v>0</v>
      </c>
      <c r="AD311">
        <v>0</v>
      </c>
      <c r="AE311" s="3">
        <f t="shared" si="23"/>
        <v>0</v>
      </c>
      <c r="AF311" s="4">
        <f t="shared" si="24"/>
        <v>47757.2</v>
      </c>
      <c r="AG311">
        <v>0</v>
      </c>
      <c r="AH311">
        <v>0</v>
      </c>
      <c r="AI311">
        <v>0</v>
      </c>
      <c r="AJ311">
        <v>0</v>
      </c>
      <c r="AK311">
        <v>0</v>
      </c>
    </row>
    <row r="312" spans="1:37" hidden="1" x14ac:dyDescent="0.25">
      <c r="A312" t="str">
        <f t="shared" si="20"/>
        <v>1.1-00-2405_24621015_2424610</v>
      </c>
      <c r="B312" t="s">
        <v>148</v>
      </c>
      <c r="C312" t="s">
        <v>149</v>
      </c>
      <c r="D312" t="s">
        <v>34</v>
      </c>
      <c r="E312" t="s">
        <v>35</v>
      </c>
      <c r="F312" t="s">
        <v>51</v>
      </c>
      <c r="G312" t="s">
        <v>52</v>
      </c>
      <c r="H312" t="s">
        <v>53</v>
      </c>
      <c r="I312" t="s">
        <v>54</v>
      </c>
      <c r="J312">
        <v>6</v>
      </c>
      <c r="K312" t="s">
        <v>40</v>
      </c>
      <c r="L312">
        <v>21</v>
      </c>
      <c r="M312" t="s">
        <v>55</v>
      </c>
      <c r="N312" t="s">
        <v>56</v>
      </c>
      <c r="O312" t="s">
        <v>57</v>
      </c>
      <c r="P312">
        <v>2000</v>
      </c>
      <c r="Q312" t="s">
        <v>121</v>
      </c>
      <c r="R312">
        <v>2461</v>
      </c>
      <c r="S312" t="s">
        <v>212</v>
      </c>
      <c r="T312">
        <v>0</v>
      </c>
      <c r="U312" t="s">
        <v>46</v>
      </c>
      <c r="V312" s="1">
        <v>150000</v>
      </c>
      <c r="W312" s="1">
        <v>150000</v>
      </c>
      <c r="X312" s="1">
        <v>50075.3</v>
      </c>
      <c r="Y312" s="1">
        <v>50075.3</v>
      </c>
      <c r="Z312" s="1">
        <v>40599.26</v>
      </c>
      <c r="AA312" s="3">
        <f t="shared" si="21"/>
        <v>9476.0400000000009</v>
      </c>
      <c r="AB312" s="1">
        <v>40599.26</v>
      </c>
      <c r="AC312" s="3">
        <f t="shared" si="22"/>
        <v>0</v>
      </c>
      <c r="AD312" s="1">
        <v>40599.26</v>
      </c>
      <c r="AE312" s="3">
        <f t="shared" si="23"/>
        <v>0</v>
      </c>
      <c r="AF312" s="4">
        <f t="shared" si="24"/>
        <v>99924.7</v>
      </c>
      <c r="AG312">
        <v>0</v>
      </c>
      <c r="AH312">
        <v>0</v>
      </c>
      <c r="AI312">
        <v>0</v>
      </c>
      <c r="AJ312">
        <v>0</v>
      </c>
      <c r="AK312">
        <v>0</v>
      </c>
    </row>
    <row r="313" spans="1:37" hidden="1" x14ac:dyDescent="0.25">
      <c r="A313" t="str">
        <f t="shared" si="20"/>
        <v>1.1-00-2405_24621015_2424710</v>
      </c>
      <c r="B313" t="s">
        <v>148</v>
      </c>
      <c r="C313" t="s">
        <v>149</v>
      </c>
      <c r="D313" t="s">
        <v>34</v>
      </c>
      <c r="E313" t="s">
        <v>35</v>
      </c>
      <c r="F313" t="s">
        <v>51</v>
      </c>
      <c r="G313" t="s">
        <v>52</v>
      </c>
      <c r="H313" t="s">
        <v>53</v>
      </c>
      <c r="I313" t="s">
        <v>54</v>
      </c>
      <c r="J313">
        <v>6</v>
      </c>
      <c r="K313" t="s">
        <v>40</v>
      </c>
      <c r="L313">
        <v>21</v>
      </c>
      <c r="M313" t="s">
        <v>55</v>
      </c>
      <c r="N313" t="s">
        <v>56</v>
      </c>
      <c r="O313" t="s">
        <v>57</v>
      </c>
      <c r="P313">
        <v>2000</v>
      </c>
      <c r="Q313" t="s">
        <v>121</v>
      </c>
      <c r="R313">
        <v>2471</v>
      </c>
      <c r="S313" t="s">
        <v>213</v>
      </c>
      <c r="T313">
        <v>0</v>
      </c>
      <c r="U313" t="s">
        <v>46</v>
      </c>
      <c r="V313" s="1">
        <v>45300</v>
      </c>
      <c r="W313" s="1">
        <v>50000</v>
      </c>
      <c r="X313" s="1">
        <v>17839.62</v>
      </c>
      <c r="Y313" s="1">
        <v>17839.62</v>
      </c>
      <c r="Z313" s="1">
        <v>17839.62</v>
      </c>
      <c r="AA313" s="3">
        <f t="shared" si="21"/>
        <v>0</v>
      </c>
      <c r="AB313" s="1">
        <v>17839.62</v>
      </c>
      <c r="AC313" s="3">
        <f t="shared" si="22"/>
        <v>0</v>
      </c>
      <c r="AD313" s="1">
        <v>17839.62</v>
      </c>
      <c r="AE313" s="3">
        <f t="shared" si="23"/>
        <v>0</v>
      </c>
      <c r="AF313" s="4">
        <f t="shared" si="24"/>
        <v>27460.38</v>
      </c>
      <c r="AG313">
        <v>0</v>
      </c>
      <c r="AH313">
        <v>0</v>
      </c>
      <c r="AI313">
        <v>0</v>
      </c>
      <c r="AJ313" s="1">
        <v>4700</v>
      </c>
      <c r="AK313" s="1">
        <v>-4700</v>
      </c>
    </row>
    <row r="314" spans="1:37" hidden="1" x14ac:dyDescent="0.25">
      <c r="A314" t="str">
        <f t="shared" si="20"/>
        <v>1.1-00-2405_24621015_2424910</v>
      </c>
      <c r="B314" t="s">
        <v>148</v>
      </c>
      <c r="C314" t="s">
        <v>149</v>
      </c>
      <c r="D314" t="s">
        <v>34</v>
      </c>
      <c r="E314" t="s">
        <v>35</v>
      </c>
      <c r="F314" t="s">
        <v>51</v>
      </c>
      <c r="G314" t="s">
        <v>52</v>
      </c>
      <c r="H314" t="s">
        <v>53</v>
      </c>
      <c r="I314" t="s">
        <v>54</v>
      </c>
      <c r="J314">
        <v>6</v>
      </c>
      <c r="K314" t="s">
        <v>40</v>
      </c>
      <c r="L314">
        <v>21</v>
      </c>
      <c r="M314" t="s">
        <v>55</v>
      </c>
      <c r="N314" t="s">
        <v>56</v>
      </c>
      <c r="O314" t="s">
        <v>57</v>
      </c>
      <c r="P314">
        <v>2000</v>
      </c>
      <c r="Q314" t="s">
        <v>121</v>
      </c>
      <c r="R314">
        <v>2491</v>
      </c>
      <c r="S314" t="s">
        <v>203</v>
      </c>
      <c r="T314">
        <v>0</v>
      </c>
      <c r="U314" t="s">
        <v>46</v>
      </c>
      <c r="V314" s="1">
        <v>420000</v>
      </c>
      <c r="W314" s="1">
        <v>420000</v>
      </c>
      <c r="X314" s="1">
        <v>192703.7</v>
      </c>
      <c r="Y314" s="1">
        <v>105825.5</v>
      </c>
      <c r="Z314" s="1">
        <v>90460.07</v>
      </c>
      <c r="AA314" s="3">
        <f t="shared" si="21"/>
        <v>15365.429999999993</v>
      </c>
      <c r="AB314" s="1">
        <v>90460.07</v>
      </c>
      <c r="AC314" s="3">
        <f t="shared" si="22"/>
        <v>0</v>
      </c>
      <c r="AD314" s="1">
        <v>90460.07</v>
      </c>
      <c r="AE314" s="3">
        <f t="shared" si="23"/>
        <v>0</v>
      </c>
      <c r="AF314" s="4">
        <f t="shared" si="24"/>
        <v>227296.3</v>
      </c>
      <c r="AG314">
        <v>0</v>
      </c>
      <c r="AH314">
        <v>0</v>
      </c>
      <c r="AI314">
        <v>0</v>
      </c>
      <c r="AJ314">
        <v>0</v>
      </c>
      <c r="AK314">
        <v>0</v>
      </c>
    </row>
    <row r="315" spans="1:37" hidden="1" x14ac:dyDescent="0.25">
      <c r="A315" t="str">
        <f t="shared" si="20"/>
        <v>1.1-00-2405_24621015_2425210</v>
      </c>
      <c r="B315" t="s">
        <v>148</v>
      </c>
      <c r="C315" t="s">
        <v>149</v>
      </c>
      <c r="D315" t="s">
        <v>34</v>
      </c>
      <c r="E315" t="s">
        <v>35</v>
      </c>
      <c r="F315" t="s">
        <v>51</v>
      </c>
      <c r="G315" t="s">
        <v>52</v>
      </c>
      <c r="H315" t="s">
        <v>53</v>
      </c>
      <c r="I315" t="s">
        <v>54</v>
      </c>
      <c r="J315">
        <v>6</v>
      </c>
      <c r="K315" t="s">
        <v>40</v>
      </c>
      <c r="L315">
        <v>21</v>
      </c>
      <c r="M315" t="s">
        <v>55</v>
      </c>
      <c r="N315" t="s">
        <v>56</v>
      </c>
      <c r="O315" t="s">
        <v>57</v>
      </c>
      <c r="P315">
        <v>2000</v>
      </c>
      <c r="Q315" t="s">
        <v>121</v>
      </c>
      <c r="R315">
        <v>2521</v>
      </c>
      <c r="S315" t="s">
        <v>187</v>
      </c>
      <c r="T315">
        <v>0</v>
      </c>
      <c r="U315" t="s">
        <v>46</v>
      </c>
      <c r="V315" s="1">
        <v>123580</v>
      </c>
      <c r="W315" s="1">
        <v>123580</v>
      </c>
      <c r="X315">
        <v>0</v>
      </c>
      <c r="Y315">
        <v>0</v>
      </c>
      <c r="Z315">
        <v>0</v>
      </c>
      <c r="AA315" s="3">
        <f t="shared" si="21"/>
        <v>0</v>
      </c>
      <c r="AB315">
        <v>0</v>
      </c>
      <c r="AC315" s="3">
        <f t="shared" si="22"/>
        <v>0</v>
      </c>
      <c r="AD315">
        <v>0</v>
      </c>
      <c r="AE315" s="3">
        <f t="shared" si="23"/>
        <v>0</v>
      </c>
      <c r="AF315" s="4">
        <f t="shared" si="24"/>
        <v>123580</v>
      </c>
      <c r="AG315">
        <v>0</v>
      </c>
      <c r="AH315">
        <v>0</v>
      </c>
      <c r="AI315">
        <v>0</v>
      </c>
      <c r="AJ315">
        <v>0</v>
      </c>
      <c r="AK315">
        <v>0</v>
      </c>
    </row>
    <row r="316" spans="1:37" hidden="1" x14ac:dyDescent="0.25">
      <c r="A316" t="str">
        <f t="shared" si="20"/>
        <v>1.1-00-2405_24621015_2425610</v>
      </c>
      <c r="B316" t="s">
        <v>148</v>
      </c>
      <c r="C316" t="s">
        <v>149</v>
      </c>
      <c r="D316" t="s">
        <v>34</v>
      </c>
      <c r="E316" t="s">
        <v>35</v>
      </c>
      <c r="F316" t="s">
        <v>51</v>
      </c>
      <c r="G316" t="s">
        <v>52</v>
      </c>
      <c r="H316" t="s">
        <v>53</v>
      </c>
      <c r="I316" t="s">
        <v>54</v>
      </c>
      <c r="J316">
        <v>6</v>
      </c>
      <c r="K316" t="s">
        <v>40</v>
      </c>
      <c r="L316">
        <v>21</v>
      </c>
      <c r="M316" t="s">
        <v>55</v>
      </c>
      <c r="N316" t="s">
        <v>56</v>
      </c>
      <c r="O316" t="s">
        <v>57</v>
      </c>
      <c r="P316">
        <v>2000</v>
      </c>
      <c r="Q316" t="s">
        <v>121</v>
      </c>
      <c r="R316">
        <v>2561</v>
      </c>
      <c r="S316" t="s">
        <v>216</v>
      </c>
      <c r="T316">
        <v>0</v>
      </c>
      <c r="U316" t="s">
        <v>46</v>
      </c>
      <c r="V316" s="1">
        <v>16200</v>
      </c>
      <c r="W316" s="1">
        <v>1500</v>
      </c>
      <c r="X316" s="1">
        <v>3280.93</v>
      </c>
      <c r="Y316" s="1">
        <v>3280.93</v>
      </c>
      <c r="Z316" s="1">
        <v>3280.93</v>
      </c>
      <c r="AA316" s="3">
        <f t="shared" si="21"/>
        <v>0</v>
      </c>
      <c r="AB316" s="1">
        <v>3280.93</v>
      </c>
      <c r="AC316" s="3">
        <f t="shared" si="22"/>
        <v>0</v>
      </c>
      <c r="AD316" s="1">
        <v>3280.93</v>
      </c>
      <c r="AE316" s="3">
        <f t="shared" si="23"/>
        <v>0</v>
      </c>
      <c r="AF316" s="4">
        <f t="shared" si="24"/>
        <v>12919.07</v>
      </c>
      <c r="AG316">
        <v>0</v>
      </c>
      <c r="AH316" s="1">
        <v>14700</v>
      </c>
      <c r="AI316">
        <v>0</v>
      </c>
      <c r="AJ316">
        <v>0</v>
      </c>
      <c r="AK316" s="1">
        <v>14700</v>
      </c>
    </row>
    <row r="317" spans="1:37" hidden="1" x14ac:dyDescent="0.25">
      <c r="A317" t="str">
        <f t="shared" si="20"/>
        <v>1.1-00-2405_24621015_2426110</v>
      </c>
      <c r="B317" t="s">
        <v>148</v>
      </c>
      <c r="C317" t="s">
        <v>149</v>
      </c>
      <c r="D317" t="s">
        <v>34</v>
      </c>
      <c r="E317" t="s">
        <v>35</v>
      </c>
      <c r="F317" t="s">
        <v>51</v>
      </c>
      <c r="G317" t="s">
        <v>52</v>
      </c>
      <c r="H317" t="s">
        <v>53</v>
      </c>
      <c r="I317" t="s">
        <v>54</v>
      </c>
      <c r="J317">
        <v>6</v>
      </c>
      <c r="K317" t="s">
        <v>40</v>
      </c>
      <c r="L317">
        <v>21</v>
      </c>
      <c r="M317" t="s">
        <v>55</v>
      </c>
      <c r="N317" t="s">
        <v>56</v>
      </c>
      <c r="O317" t="s">
        <v>57</v>
      </c>
      <c r="P317">
        <v>2000</v>
      </c>
      <c r="Q317" t="s">
        <v>121</v>
      </c>
      <c r="R317">
        <v>2611</v>
      </c>
      <c r="S317" t="s">
        <v>125</v>
      </c>
      <c r="T317">
        <v>0</v>
      </c>
      <c r="U317" t="s">
        <v>46</v>
      </c>
      <c r="V317" s="1">
        <v>47577000</v>
      </c>
      <c r="W317" s="1">
        <v>47577000</v>
      </c>
      <c r="X317" s="1">
        <v>16291947.390000001</v>
      </c>
      <c r="Y317" s="1">
        <v>15931767.390000001</v>
      </c>
      <c r="Z317" s="1">
        <v>15854645.84</v>
      </c>
      <c r="AA317" s="3">
        <f t="shared" si="21"/>
        <v>77121.550000000745</v>
      </c>
      <c r="AB317" s="1">
        <v>15851089.84</v>
      </c>
      <c r="AC317" s="3">
        <f t="shared" si="22"/>
        <v>3556</v>
      </c>
      <c r="AD317" s="1">
        <v>15851089.84</v>
      </c>
      <c r="AE317" s="3">
        <f t="shared" si="23"/>
        <v>0</v>
      </c>
      <c r="AF317" s="4">
        <f t="shared" si="24"/>
        <v>31285052.609999999</v>
      </c>
      <c r="AG317">
        <v>0</v>
      </c>
      <c r="AH317">
        <v>0</v>
      </c>
      <c r="AI317">
        <v>0</v>
      </c>
      <c r="AJ317">
        <v>0</v>
      </c>
      <c r="AK317">
        <v>0</v>
      </c>
    </row>
    <row r="318" spans="1:37" hidden="1" x14ac:dyDescent="0.25">
      <c r="A318" t="str">
        <f t="shared" si="20"/>
        <v>1.1-00-2405_24621015_2427210</v>
      </c>
      <c r="B318" t="s">
        <v>148</v>
      </c>
      <c r="C318" t="s">
        <v>149</v>
      </c>
      <c r="D318" t="s">
        <v>34</v>
      </c>
      <c r="E318" t="s">
        <v>35</v>
      </c>
      <c r="F318" t="s">
        <v>51</v>
      </c>
      <c r="G318" t="s">
        <v>52</v>
      </c>
      <c r="H318" t="s">
        <v>53</v>
      </c>
      <c r="I318" t="s">
        <v>54</v>
      </c>
      <c r="J318">
        <v>6</v>
      </c>
      <c r="K318" t="s">
        <v>40</v>
      </c>
      <c r="L318">
        <v>21</v>
      </c>
      <c r="M318" t="s">
        <v>55</v>
      </c>
      <c r="N318" t="s">
        <v>56</v>
      </c>
      <c r="O318" t="s">
        <v>57</v>
      </c>
      <c r="P318">
        <v>2000</v>
      </c>
      <c r="Q318" t="s">
        <v>121</v>
      </c>
      <c r="R318">
        <v>2721</v>
      </c>
      <c r="S318" t="s">
        <v>170</v>
      </c>
      <c r="T318">
        <v>0</v>
      </c>
      <c r="U318" t="s">
        <v>46</v>
      </c>
      <c r="V318" s="1">
        <v>195000</v>
      </c>
      <c r="W318" s="1">
        <v>195000</v>
      </c>
      <c r="X318" s="1">
        <v>75917.240000000005</v>
      </c>
      <c r="Y318" s="1">
        <v>25573.24</v>
      </c>
      <c r="Z318">
        <v>950.04</v>
      </c>
      <c r="AA318" s="3">
        <f t="shared" si="21"/>
        <v>24623.200000000001</v>
      </c>
      <c r="AB318">
        <v>950.04</v>
      </c>
      <c r="AC318" s="3">
        <f t="shared" si="22"/>
        <v>0</v>
      </c>
      <c r="AD318">
        <v>950.04</v>
      </c>
      <c r="AE318" s="3">
        <f t="shared" si="23"/>
        <v>0</v>
      </c>
      <c r="AF318" s="4">
        <f t="shared" si="24"/>
        <v>119082.76</v>
      </c>
      <c r="AG318">
        <v>0</v>
      </c>
      <c r="AH318">
        <v>0</v>
      </c>
      <c r="AI318">
        <v>0</v>
      </c>
      <c r="AJ318">
        <v>0</v>
      </c>
      <c r="AK318">
        <v>0</v>
      </c>
    </row>
    <row r="319" spans="1:37" hidden="1" x14ac:dyDescent="0.25">
      <c r="A319" t="str">
        <f t="shared" si="20"/>
        <v>1.1-00-2405_24621015_2429110</v>
      </c>
      <c r="B319" t="s">
        <v>148</v>
      </c>
      <c r="C319" t="s">
        <v>149</v>
      </c>
      <c r="D319" t="s">
        <v>34</v>
      </c>
      <c r="E319" t="s">
        <v>35</v>
      </c>
      <c r="F319" t="s">
        <v>51</v>
      </c>
      <c r="G319" t="s">
        <v>52</v>
      </c>
      <c r="H319" t="s">
        <v>53</v>
      </c>
      <c r="I319" t="s">
        <v>54</v>
      </c>
      <c r="J319">
        <v>6</v>
      </c>
      <c r="K319" t="s">
        <v>40</v>
      </c>
      <c r="L319">
        <v>21</v>
      </c>
      <c r="M319" t="s">
        <v>55</v>
      </c>
      <c r="N319" t="s">
        <v>56</v>
      </c>
      <c r="O319" t="s">
        <v>57</v>
      </c>
      <c r="P319">
        <v>2000</v>
      </c>
      <c r="Q319" t="s">
        <v>121</v>
      </c>
      <c r="R319">
        <v>2911</v>
      </c>
      <c r="S319" t="s">
        <v>171</v>
      </c>
      <c r="T319">
        <v>0</v>
      </c>
      <c r="U319" t="s">
        <v>46</v>
      </c>
      <c r="V319" s="1">
        <v>147560.85999999999</v>
      </c>
      <c r="W319" s="1">
        <v>147560.85999999999</v>
      </c>
      <c r="X319" s="1">
        <v>87155.15</v>
      </c>
      <c r="Y319" s="1">
        <v>69782.990000000005</v>
      </c>
      <c r="Z319" s="1">
        <v>67635.5</v>
      </c>
      <c r="AA319" s="3">
        <f t="shared" si="21"/>
        <v>2147.4900000000052</v>
      </c>
      <c r="AB319" s="1">
        <v>65241.5</v>
      </c>
      <c r="AC319" s="3">
        <f t="shared" si="22"/>
        <v>2394</v>
      </c>
      <c r="AD319" s="1">
        <v>65241.5</v>
      </c>
      <c r="AE319" s="3">
        <f t="shared" si="23"/>
        <v>0</v>
      </c>
      <c r="AF319" s="4">
        <f t="shared" si="24"/>
        <v>60405.709999999992</v>
      </c>
      <c r="AG319">
        <v>0</v>
      </c>
      <c r="AH319">
        <v>0</v>
      </c>
      <c r="AI319">
        <v>0</v>
      </c>
      <c r="AJ319">
        <v>0</v>
      </c>
      <c r="AK319">
        <v>0</v>
      </c>
    </row>
    <row r="320" spans="1:37" hidden="1" x14ac:dyDescent="0.25">
      <c r="A320" t="str">
        <f t="shared" si="20"/>
        <v>1.1-00-2405_24621015_2429210</v>
      </c>
      <c r="B320" t="s">
        <v>148</v>
      </c>
      <c r="C320" t="s">
        <v>149</v>
      </c>
      <c r="D320" t="s">
        <v>34</v>
      </c>
      <c r="E320" t="s">
        <v>35</v>
      </c>
      <c r="F320" t="s">
        <v>51</v>
      </c>
      <c r="G320" t="s">
        <v>52</v>
      </c>
      <c r="H320" t="s">
        <v>53</v>
      </c>
      <c r="I320" t="s">
        <v>54</v>
      </c>
      <c r="J320">
        <v>6</v>
      </c>
      <c r="K320" t="s">
        <v>40</v>
      </c>
      <c r="L320">
        <v>21</v>
      </c>
      <c r="M320" t="s">
        <v>55</v>
      </c>
      <c r="N320" t="s">
        <v>56</v>
      </c>
      <c r="O320" t="s">
        <v>57</v>
      </c>
      <c r="P320">
        <v>2000</v>
      </c>
      <c r="Q320" t="s">
        <v>121</v>
      </c>
      <c r="R320">
        <v>2921</v>
      </c>
      <c r="S320" t="s">
        <v>229</v>
      </c>
      <c r="T320">
        <v>0</v>
      </c>
      <c r="U320" t="s">
        <v>46</v>
      </c>
      <c r="V320" s="1">
        <v>45000</v>
      </c>
      <c r="W320" s="1">
        <v>45000</v>
      </c>
      <c r="X320" s="1">
        <v>24165.279999999999</v>
      </c>
      <c r="Y320" s="1">
        <v>24165.279999999999</v>
      </c>
      <c r="Z320" s="1">
        <v>24165.279999999999</v>
      </c>
      <c r="AA320" s="3">
        <f t="shared" si="21"/>
        <v>0</v>
      </c>
      <c r="AB320" s="1">
        <v>24165.279999999999</v>
      </c>
      <c r="AC320" s="3">
        <f t="shared" si="22"/>
        <v>0</v>
      </c>
      <c r="AD320" s="1">
        <v>24165.279999999999</v>
      </c>
      <c r="AE320" s="3">
        <f t="shared" si="23"/>
        <v>0</v>
      </c>
      <c r="AF320" s="4">
        <f t="shared" si="24"/>
        <v>20834.72</v>
      </c>
      <c r="AG320">
        <v>0</v>
      </c>
      <c r="AH320">
        <v>0</v>
      </c>
      <c r="AI320">
        <v>0</v>
      </c>
      <c r="AJ320">
        <v>0</v>
      </c>
      <c r="AK320">
        <v>0</v>
      </c>
    </row>
    <row r="321" spans="1:37" hidden="1" x14ac:dyDescent="0.25">
      <c r="A321" t="str">
        <f t="shared" si="20"/>
        <v>1.1-00-2405_24621015_2429410</v>
      </c>
      <c r="B321" t="s">
        <v>148</v>
      </c>
      <c r="C321" t="s">
        <v>149</v>
      </c>
      <c r="D321" t="s">
        <v>34</v>
      </c>
      <c r="E321" t="s">
        <v>35</v>
      </c>
      <c r="F321" t="s">
        <v>51</v>
      </c>
      <c r="G321" t="s">
        <v>52</v>
      </c>
      <c r="H321" t="s">
        <v>53</v>
      </c>
      <c r="I321" t="s">
        <v>54</v>
      </c>
      <c r="J321">
        <v>6</v>
      </c>
      <c r="K321" t="s">
        <v>40</v>
      </c>
      <c r="L321">
        <v>21</v>
      </c>
      <c r="M321" t="s">
        <v>55</v>
      </c>
      <c r="N321" t="s">
        <v>56</v>
      </c>
      <c r="O321" t="s">
        <v>57</v>
      </c>
      <c r="P321">
        <v>2000</v>
      </c>
      <c r="Q321" t="s">
        <v>121</v>
      </c>
      <c r="R321">
        <v>2941</v>
      </c>
      <c r="S321" t="s">
        <v>238</v>
      </c>
      <c r="T321">
        <v>0</v>
      </c>
      <c r="U321" t="s">
        <v>46</v>
      </c>
      <c r="V321" s="1">
        <v>1050</v>
      </c>
      <c r="W321">
        <v>0</v>
      </c>
      <c r="X321" s="1">
        <v>1040</v>
      </c>
      <c r="Y321" s="1">
        <v>1040</v>
      </c>
      <c r="Z321" s="1">
        <v>1040</v>
      </c>
      <c r="AA321" s="3">
        <f t="shared" si="21"/>
        <v>0</v>
      </c>
      <c r="AB321" s="1">
        <v>1040</v>
      </c>
      <c r="AC321" s="3">
        <f t="shared" si="22"/>
        <v>0</v>
      </c>
      <c r="AD321" s="1">
        <v>1040</v>
      </c>
      <c r="AE321" s="3">
        <f t="shared" si="23"/>
        <v>0</v>
      </c>
      <c r="AF321" s="4">
        <f t="shared" si="24"/>
        <v>10</v>
      </c>
      <c r="AG321">
        <v>0</v>
      </c>
      <c r="AH321" s="1">
        <v>1050</v>
      </c>
      <c r="AI321">
        <v>0</v>
      </c>
      <c r="AJ321">
        <v>0</v>
      </c>
      <c r="AK321" s="1">
        <v>1050</v>
      </c>
    </row>
    <row r="322" spans="1:37" hidden="1" x14ac:dyDescent="0.25">
      <c r="A322" t="str">
        <f t="shared" si="20"/>
        <v>1.1-00-2405_24621015_2429610</v>
      </c>
      <c r="B322" t="s">
        <v>148</v>
      </c>
      <c r="C322" t="s">
        <v>149</v>
      </c>
      <c r="D322" t="s">
        <v>34</v>
      </c>
      <c r="E322" t="s">
        <v>35</v>
      </c>
      <c r="F322" t="s">
        <v>51</v>
      </c>
      <c r="G322" t="s">
        <v>52</v>
      </c>
      <c r="H322" t="s">
        <v>53</v>
      </c>
      <c r="I322" t="s">
        <v>54</v>
      </c>
      <c r="J322">
        <v>6</v>
      </c>
      <c r="K322" t="s">
        <v>40</v>
      </c>
      <c r="L322">
        <v>21</v>
      </c>
      <c r="M322" t="s">
        <v>55</v>
      </c>
      <c r="N322" t="s">
        <v>56</v>
      </c>
      <c r="O322" t="s">
        <v>57</v>
      </c>
      <c r="P322">
        <v>2000</v>
      </c>
      <c r="Q322" t="s">
        <v>121</v>
      </c>
      <c r="R322">
        <v>2961</v>
      </c>
      <c r="S322" t="s">
        <v>230</v>
      </c>
      <c r="T322">
        <v>0</v>
      </c>
      <c r="U322" t="s">
        <v>46</v>
      </c>
      <c r="V322" s="1">
        <v>1437424.1</v>
      </c>
      <c r="W322" s="1">
        <v>1000000</v>
      </c>
      <c r="X322" s="1">
        <v>594373.51</v>
      </c>
      <c r="Y322" s="1">
        <v>573777.36</v>
      </c>
      <c r="Z322" s="1">
        <v>84215.15</v>
      </c>
      <c r="AA322" s="3">
        <f t="shared" si="21"/>
        <v>489562.20999999996</v>
      </c>
      <c r="AB322" s="1">
        <v>38776</v>
      </c>
      <c r="AC322" s="3">
        <f t="shared" si="22"/>
        <v>45439.149999999994</v>
      </c>
      <c r="AD322" s="1">
        <v>38776</v>
      </c>
      <c r="AE322" s="3">
        <f t="shared" si="23"/>
        <v>0</v>
      </c>
      <c r="AF322" s="4">
        <f t="shared" si="24"/>
        <v>843050.59000000008</v>
      </c>
      <c r="AG322">
        <v>0</v>
      </c>
      <c r="AH322" s="1">
        <v>478544.1</v>
      </c>
      <c r="AI322">
        <v>0</v>
      </c>
      <c r="AJ322" s="1">
        <v>41120</v>
      </c>
      <c r="AK322" s="1">
        <v>437424.1</v>
      </c>
    </row>
    <row r="323" spans="1:37" hidden="1" x14ac:dyDescent="0.25">
      <c r="A323" t="str">
        <f t="shared" ref="A323:A386" si="25">CONCATENATE(B323,H323,J323,L323,N323,R323,T323)</f>
        <v>1.1-00-2405_24621015_2429810</v>
      </c>
      <c r="B323" t="s">
        <v>148</v>
      </c>
      <c r="C323" t="s">
        <v>149</v>
      </c>
      <c r="D323" t="s">
        <v>34</v>
      </c>
      <c r="E323" t="s">
        <v>35</v>
      </c>
      <c r="F323" t="s">
        <v>51</v>
      </c>
      <c r="G323" t="s">
        <v>52</v>
      </c>
      <c r="H323" t="s">
        <v>53</v>
      </c>
      <c r="I323" t="s">
        <v>54</v>
      </c>
      <c r="J323">
        <v>6</v>
      </c>
      <c r="K323" t="s">
        <v>40</v>
      </c>
      <c r="L323">
        <v>21</v>
      </c>
      <c r="M323" t="s">
        <v>55</v>
      </c>
      <c r="N323" t="s">
        <v>56</v>
      </c>
      <c r="O323" t="s">
        <v>57</v>
      </c>
      <c r="P323">
        <v>2000</v>
      </c>
      <c r="Q323" t="s">
        <v>121</v>
      </c>
      <c r="R323">
        <v>2981</v>
      </c>
      <c r="S323" t="s">
        <v>217</v>
      </c>
      <c r="T323">
        <v>0</v>
      </c>
      <c r="U323" t="s">
        <v>46</v>
      </c>
      <c r="V323" s="1">
        <v>596896.4</v>
      </c>
      <c r="W323" s="1">
        <v>698350.4</v>
      </c>
      <c r="X323" s="1">
        <v>447488.39</v>
      </c>
      <c r="Y323" s="1">
        <v>421330.39</v>
      </c>
      <c r="Z323" s="1">
        <v>239283.47</v>
      </c>
      <c r="AA323" s="3">
        <f t="shared" ref="AA323:AA386" si="26">Y323-Z323</f>
        <v>182046.92</v>
      </c>
      <c r="AB323" s="1">
        <v>239283.47</v>
      </c>
      <c r="AC323" s="3">
        <f t="shared" ref="AC323:AC386" si="27">Z323-AB323</f>
        <v>0</v>
      </c>
      <c r="AD323" s="1">
        <v>1448.67</v>
      </c>
      <c r="AE323" s="3">
        <f t="shared" ref="AE323:AE386" si="28">AB323-AD323</f>
        <v>237834.8</v>
      </c>
      <c r="AF323" s="4">
        <f t="shared" ref="AF323:AF386" si="29">V323-X323</f>
        <v>149408.01</v>
      </c>
      <c r="AG323">
        <v>0</v>
      </c>
      <c r="AH323">
        <v>0</v>
      </c>
      <c r="AI323">
        <v>0</v>
      </c>
      <c r="AJ323" s="1">
        <v>101454</v>
      </c>
      <c r="AK323" s="1">
        <v>-101454</v>
      </c>
    </row>
    <row r="324" spans="1:37" hidden="1" x14ac:dyDescent="0.25">
      <c r="A324" t="str">
        <f t="shared" si="25"/>
        <v>1.1-00-2405_24621015_2429910</v>
      </c>
      <c r="B324" t="s">
        <v>148</v>
      </c>
      <c r="C324" t="s">
        <v>149</v>
      </c>
      <c r="D324" t="s">
        <v>34</v>
      </c>
      <c r="E324" t="s">
        <v>35</v>
      </c>
      <c r="F324" t="s">
        <v>51</v>
      </c>
      <c r="G324" t="s">
        <v>52</v>
      </c>
      <c r="H324" t="s">
        <v>53</v>
      </c>
      <c r="I324" t="s">
        <v>54</v>
      </c>
      <c r="J324">
        <v>6</v>
      </c>
      <c r="K324" t="s">
        <v>40</v>
      </c>
      <c r="L324">
        <v>21</v>
      </c>
      <c r="M324" t="s">
        <v>55</v>
      </c>
      <c r="N324" t="s">
        <v>56</v>
      </c>
      <c r="O324" t="s">
        <v>57</v>
      </c>
      <c r="P324">
        <v>2000</v>
      </c>
      <c r="Q324" t="s">
        <v>121</v>
      </c>
      <c r="R324">
        <v>2991</v>
      </c>
      <c r="S324" t="s">
        <v>239</v>
      </c>
      <c r="T324">
        <v>0</v>
      </c>
      <c r="U324" t="s">
        <v>46</v>
      </c>
      <c r="V324">
        <v>0</v>
      </c>
      <c r="W324">
        <v>0</v>
      </c>
      <c r="X324" s="1">
        <v>423400</v>
      </c>
      <c r="Y324" s="1">
        <v>423400</v>
      </c>
      <c r="Z324" s="1">
        <v>423400</v>
      </c>
      <c r="AA324" s="3">
        <f t="shared" si="26"/>
        <v>0</v>
      </c>
      <c r="AB324" s="1">
        <v>423400</v>
      </c>
      <c r="AC324" s="3">
        <f t="shared" si="27"/>
        <v>0</v>
      </c>
      <c r="AD324" s="1">
        <v>423400</v>
      </c>
      <c r="AE324" s="3">
        <f t="shared" si="28"/>
        <v>0</v>
      </c>
      <c r="AF324" s="4">
        <f t="shared" si="29"/>
        <v>-423400</v>
      </c>
      <c r="AG324">
        <v>0</v>
      </c>
      <c r="AH324">
        <v>0</v>
      </c>
      <c r="AI324">
        <v>0</v>
      </c>
      <c r="AJ324">
        <v>0</v>
      </c>
      <c r="AK324">
        <v>0</v>
      </c>
    </row>
    <row r="325" spans="1:37" hidden="1" x14ac:dyDescent="0.25">
      <c r="A325" t="str">
        <f t="shared" si="25"/>
        <v>1.1-00-2405_24621015_2431110</v>
      </c>
      <c r="B325" t="s">
        <v>148</v>
      </c>
      <c r="C325" t="s">
        <v>149</v>
      </c>
      <c r="D325" t="s">
        <v>34</v>
      </c>
      <c r="E325" t="s">
        <v>35</v>
      </c>
      <c r="F325" t="s">
        <v>51</v>
      </c>
      <c r="G325" t="s">
        <v>52</v>
      </c>
      <c r="H325" t="s">
        <v>53</v>
      </c>
      <c r="I325" t="s">
        <v>54</v>
      </c>
      <c r="J325">
        <v>6</v>
      </c>
      <c r="K325" t="s">
        <v>40</v>
      </c>
      <c r="L325">
        <v>21</v>
      </c>
      <c r="M325" t="s">
        <v>55</v>
      </c>
      <c r="N325" t="s">
        <v>56</v>
      </c>
      <c r="O325" t="s">
        <v>57</v>
      </c>
      <c r="P325">
        <v>3000</v>
      </c>
      <c r="Q325" t="s">
        <v>44</v>
      </c>
      <c r="R325">
        <v>3111</v>
      </c>
      <c r="S325" t="s">
        <v>141</v>
      </c>
      <c r="T325">
        <v>0</v>
      </c>
      <c r="U325" t="s">
        <v>46</v>
      </c>
      <c r="V325" s="1">
        <v>5820000</v>
      </c>
      <c r="W325" s="1">
        <v>5820000</v>
      </c>
      <c r="X325" s="1">
        <v>4469727.99</v>
      </c>
      <c r="Y325" s="1">
        <v>4469727.99</v>
      </c>
      <c r="Z325" s="1">
        <v>2234698.9900000002</v>
      </c>
      <c r="AA325" s="3">
        <f t="shared" si="26"/>
        <v>2235029</v>
      </c>
      <c r="AB325" s="1">
        <v>2234698.9900000002</v>
      </c>
      <c r="AC325" s="3">
        <f t="shared" si="27"/>
        <v>0</v>
      </c>
      <c r="AD325" s="1">
        <v>2234698.9900000002</v>
      </c>
      <c r="AE325" s="3">
        <f t="shared" si="28"/>
        <v>0</v>
      </c>
      <c r="AF325" s="4">
        <f t="shared" si="29"/>
        <v>1350272.0099999998</v>
      </c>
      <c r="AG325">
        <v>0</v>
      </c>
      <c r="AH325">
        <v>0</v>
      </c>
      <c r="AI325">
        <v>0</v>
      </c>
      <c r="AJ325">
        <v>0</v>
      </c>
      <c r="AK325">
        <v>0</v>
      </c>
    </row>
    <row r="326" spans="1:37" hidden="1" x14ac:dyDescent="0.25">
      <c r="A326" t="str">
        <f t="shared" si="25"/>
        <v>1.1-00-2405_24621015_2431410</v>
      </c>
      <c r="B326" t="s">
        <v>148</v>
      </c>
      <c r="C326" t="s">
        <v>149</v>
      </c>
      <c r="D326" t="s">
        <v>34</v>
      </c>
      <c r="E326" t="s">
        <v>35</v>
      </c>
      <c r="F326" t="s">
        <v>51</v>
      </c>
      <c r="G326" t="s">
        <v>52</v>
      </c>
      <c r="H326" t="s">
        <v>53</v>
      </c>
      <c r="I326" t="s">
        <v>54</v>
      </c>
      <c r="J326">
        <v>6</v>
      </c>
      <c r="K326" t="s">
        <v>40</v>
      </c>
      <c r="L326">
        <v>21</v>
      </c>
      <c r="M326" t="s">
        <v>55</v>
      </c>
      <c r="N326" t="s">
        <v>56</v>
      </c>
      <c r="O326" t="s">
        <v>57</v>
      </c>
      <c r="P326">
        <v>3000</v>
      </c>
      <c r="Q326" t="s">
        <v>44</v>
      </c>
      <c r="R326">
        <v>3141</v>
      </c>
      <c r="S326" t="s">
        <v>240</v>
      </c>
      <c r="T326">
        <v>0</v>
      </c>
      <c r="U326" t="s">
        <v>46</v>
      </c>
      <c r="V326" s="1">
        <v>720000</v>
      </c>
      <c r="W326" s="1">
        <v>720000</v>
      </c>
      <c r="X326" s="1">
        <v>522000</v>
      </c>
      <c r="Y326" s="1">
        <v>522000</v>
      </c>
      <c r="Z326" s="1">
        <v>231477.89</v>
      </c>
      <c r="AA326" s="3">
        <f t="shared" si="26"/>
        <v>290522.11</v>
      </c>
      <c r="AB326" s="1">
        <v>231477.89</v>
      </c>
      <c r="AC326" s="3">
        <f t="shared" si="27"/>
        <v>0</v>
      </c>
      <c r="AD326" s="1">
        <v>231477.89</v>
      </c>
      <c r="AE326" s="3">
        <f t="shared" si="28"/>
        <v>0</v>
      </c>
      <c r="AF326" s="4">
        <f t="shared" si="29"/>
        <v>198000</v>
      </c>
      <c r="AG326">
        <v>0</v>
      </c>
      <c r="AH326">
        <v>0</v>
      </c>
      <c r="AI326">
        <v>0</v>
      </c>
      <c r="AJ326">
        <v>0</v>
      </c>
      <c r="AK326">
        <v>0</v>
      </c>
    </row>
    <row r="327" spans="1:37" hidden="1" x14ac:dyDescent="0.25">
      <c r="A327" t="str">
        <f t="shared" si="25"/>
        <v>1.1-00-2405_24621015_2431610</v>
      </c>
      <c r="B327" t="s">
        <v>148</v>
      </c>
      <c r="C327" t="s">
        <v>149</v>
      </c>
      <c r="D327" t="s">
        <v>34</v>
      </c>
      <c r="E327" t="s">
        <v>35</v>
      </c>
      <c r="F327" t="s">
        <v>51</v>
      </c>
      <c r="G327" t="s">
        <v>52</v>
      </c>
      <c r="H327" t="s">
        <v>53</v>
      </c>
      <c r="I327" t="s">
        <v>54</v>
      </c>
      <c r="J327">
        <v>6</v>
      </c>
      <c r="K327" t="s">
        <v>40</v>
      </c>
      <c r="L327">
        <v>21</v>
      </c>
      <c r="M327" t="s">
        <v>55</v>
      </c>
      <c r="N327" t="s">
        <v>56</v>
      </c>
      <c r="O327" t="s">
        <v>57</v>
      </c>
      <c r="P327">
        <v>3000</v>
      </c>
      <c r="Q327" t="s">
        <v>44</v>
      </c>
      <c r="R327">
        <v>3161</v>
      </c>
      <c r="S327" t="s">
        <v>241</v>
      </c>
      <c r="T327">
        <v>0</v>
      </c>
      <c r="U327" t="s">
        <v>46</v>
      </c>
      <c r="V327" s="1">
        <v>2700000</v>
      </c>
      <c r="W327" s="1">
        <v>2700000</v>
      </c>
      <c r="X327" s="1">
        <v>1835584</v>
      </c>
      <c r="Y327" s="1">
        <v>1835584</v>
      </c>
      <c r="Z327" s="1">
        <v>548680</v>
      </c>
      <c r="AA327" s="3">
        <f t="shared" si="26"/>
        <v>1286904</v>
      </c>
      <c r="AB327" s="1">
        <v>548680</v>
      </c>
      <c r="AC327" s="3">
        <f t="shared" si="27"/>
        <v>0</v>
      </c>
      <c r="AD327" s="1">
        <v>548680</v>
      </c>
      <c r="AE327" s="3">
        <f t="shared" si="28"/>
        <v>0</v>
      </c>
      <c r="AF327" s="4">
        <f t="shared" si="29"/>
        <v>864416</v>
      </c>
      <c r="AG327">
        <v>0</v>
      </c>
      <c r="AH327">
        <v>0</v>
      </c>
      <c r="AI327">
        <v>0</v>
      </c>
      <c r="AJ327">
        <v>0</v>
      </c>
      <c r="AK327">
        <v>0</v>
      </c>
    </row>
    <row r="328" spans="1:37" hidden="1" x14ac:dyDescent="0.25">
      <c r="A328" t="str">
        <f t="shared" si="25"/>
        <v>1.1-00-2405_24621015_2432210</v>
      </c>
      <c r="B328" t="s">
        <v>148</v>
      </c>
      <c r="C328" t="s">
        <v>149</v>
      </c>
      <c r="D328" t="s">
        <v>34</v>
      </c>
      <c r="E328" t="s">
        <v>35</v>
      </c>
      <c r="F328" t="s">
        <v>51</v>
      </c>
      <c r="G328" t="s">
        <v>52</v>
      </c>
      <c r="H328" t="s">
        <v>53</v>
      </c>
      <c r="I328" t="s">
        <v>54</v>
      </c>
      <c r="J328">
        <v>6</v>
      </c>
      <c r="K328" t="s">
        <v>40</v>
      </c>
      <c r="L328">
        <v>21</v>
      </c>
      <c r="M328" t="s">
        <v>55</v>
      </c>
      <c r="N328" t="s">
        <v>56</v>
      </c>
      <c r="O328" t="s">
        <v>57</v>
      </c>
      <c r="P328">
        <v>3000</v>
      </c>
      <c r="Q328" t="s">
        <v>44</v>
      </c>
      <c r="R328">
        <v>3221</v>
      </c>
      <c r="S328" t="s">
        <v>381</v>
      </c>
      <c r="T328">
        <v>0</v>
      </c>
      <c r="U328" t="s">
        <v>46</v>
      </c>
      <c r="V328" s="1">
        <v>1674000</v>
      </c>
      <c r="W328" s="1">
        <v>1500000</v>
      </c>
      <c r="X328" s="1">
        <v>1604946.17</v>
      </c>
      <c r="Y328" s="1">
        <v>1604946.17</v>
      </c>
      <c r="Z328" s="1">
        <v>925644.15</v>
      </c>
      <c r="AA328" s="3">
        <f t="shared" si="26"/>
        <v>679302.0199999999</v>
      </c>
      <c r="AB328" s="1">
        <v>736637.45</v>
      </c>
      <c r="AC328" s="3">
        <f t="shared" si="27"/>
        <v>189006.70000000007</v>
      </c>
      <c r="AD328" s="1">
        <v>715757.45</v>
      </c>
      <c r="AE328" s="3">
        <f t="shared" si="28"/>
        <v>20880</v>
      </c>
      <c r="AF328" s="4">
        <f t="shared" si="29"/>
        <v>69053.830000000075</v>
      </c>
      <c r="AG328">
        <v>0</v>
      </c>
      <c r="AH328" s="1">
        <v>174000</v>
      </c>
      <c r="AI328">
        <v>0</v>
      </c>
      <c r="AJ328">
        <v>0</v>
      </c>
      <c r="AK328" s="1">
        <v>174000</v>
      </c>
    </row>
    <row r="329" spans="1:37" hidden="1" x14ac:dyDescent="0.25">
      <c r="A329" t="str">
        <f t="shared" si="25"/>
        <v>1.1-00-2405_24621015_2432310</v>
      </c>
      <c r="B329" t="s">
        <v>148</v>
      </c>
      <c r="C329" t="s">
        <v>149</v>
      </c>
      <c r="D329" t="s">
        <v>34</v>
      </c>
      <c r="E329" t="s">
        <v>35</v>
      </c>
      <c r="F329" t="s">
        <v>51</v>
      </c>
      <c r="G329" t="s">
        <v>52</v>
      </c>
      <c r="H329" t="s">
        <v>53</v>
      </c>
      <c r="I329" t="s">
        <v>54</v>
      </c>
      <c r="J329">
        <v>6</v>
      </c>
      <c r="K329" t="s">
        <v>40</v>
      </c>
      <c r="L329">
        <v>21</v>
      </c>
      <c r="M329" t="s">
        <v>55</v>
      </c>
      <c r="N329" t="s">
        <v>56</v>
      </c>
      <c r="O329" t="s">
        <v>57</v>
      </c>
      <c r="P329">
        <v>3000</v>
      </c>
      <c r="Q329" t="s">
        <v>44</v>
      </c>
      <c r="R329">
        <v>3231</v>
      </c>
      <c r="S329" t="s">
        <v>250</v>
      </c>
      <c r="T329">
        <v>0</v>
      </c>
      <c r="U329" t="s">
        <v>46</v>
      </c>
      <c r="V329" s="1">
        <v>3000000</v>
      </c>
      <c r="W329" s="1">
        <v>3000000</v>
      </c>
      <c r="X329">
        <v>0</v>
      </c>
      <c r="Y329">
        <v>0</v>
      </c>
      <c r="Z329">
        <v>0</v>
      </c>
      <c r="AA329" s="3">
        <f t="shared" si="26"/>
        <v>0</v>
      </c>
      <c r="AB329">
        <v>0</v>
      </c>
      <c r="AC329" s="3">
        <f t="shared" si="27"/>
        <v>0</v>
      </c>
      <c r="AD329">
        <v>0</v>
      </c>
      <c r="AE329" s="3">
        <f t="shared" si="28"/>
        <v>0</v>
      </c>
      <c r="AF329" s="4">
        <f t="shared" si="29"/>
        <v>3000000</v>
      </c>
      <c r="AG329">
        <v>0</v>
      </c>
      <c r="AH329">
        <v>0</v>
      </c>
      <c r="AI329">
        <v>0</v>
      </c>
      <c r="AJ329">
        <v>0</v>
      </c>
      <c r="AK329">
        <v>0</v>
      </c>
    </row>
    <row r="330" spans="1:37" hidden="1" x14ac:dyDescent="0.25">
      <c r="A330" t="str">
        <f t="shared" si="25"/>
        <v>1.1-00-2405_24621015_2432510</v>
      </c>
      <c r="B330" t="s">
        <v>148</v>
      </c>
      <c r="C330" t="s">
        <v>149</v>
      </c>
      <c r="D330" t="s">
        <v>34</v>
      </c>
      <c r="E330" t="s">
        <v>35</v>
      </c>
      <c r="F330" t="s">
        <v>51</v>
      </c>
      <c r="G330" t="s">
        <v>52</v>
      </c>
      <c r="H330" t="s">
        <v>53</v>
      </c>
      <c r="I330" t="s">
        <v>54</v>
      </c>
      <c r="J330">
        <v>6</v>
      </c>
      <c r="K330" t="s">
        <v>40</v>
      </c>
      <c r="L330">
        <v>21</v>
      </c>
      <c r="M330" t="s">
        <v>55</v>
      </c>
      <c r="N330" t="s">
        <v>56</v>
      </c>
      <c r="O330" t="s">
        <v>57</v>
      </c>
      <c r="P330">
        <v>3000</v>
      </c>
      <c r="Q330" t="s">
        <v>44</v>
      </c>
      <c r="R330">
        <v>3251</v>
      </c>
      <c r="S330" t="s">
        <v>91</v>
      </c>
      <c r="T330">
        <v>0</v>
      </c>
      <c r="U330" t="s">
        <v>46</v>
      </c>
      <c r="V330" s="1">
        <v>35849789.109999999</v>
      </c>
      <c r="W330">
        <v>0</v>
      </c>
      <c r="X330">
        <v>0</v>
      </c>
      <c r="Y330">
        <v>0</v>
      </c>
      <c r="Z330">
        <v>0</v>
      </c>
      <c r="AA330" s="3">
        <f t="shared" si="26"/>
        <v>0</v>
      </c>
      <c r="AB330">
        <v>0</v>
      </c>
      <c r="AC330" s="3">
        <f t="shared" si="27"/>
        <v>0</v>
      </c>
      <c r="AD330">
        <v>0</v>
      </c>
      <c r="AE330" s="3">
        <f t="shared" si="28"/>
        <v>0</v>
      </c>
      <c r="AF330" s="4">
        <f t="shared" si="29"/>
        <v>35849789.109999999</v>
      </c>
      <c r="AG330">
        <v>0</v>
      </c>
      <c r="AH330" s="1">
        <v>35849789.109999999</v>
      </c>
      <c r="AI330">
        <v>0</v>
      </c>
      <c r="AJ330">
        <v>0</v>
      </c>
      <c r="AK330" s="1">
        <v>35849789.109999999</v>
      </c>
    </row>
    <row r="331" spans="1:37" hidden="1" x14ac:dyDescent="0.25">
      <c r="A331" t="str">
        <f t="shared" si="25"/>
        <v>1.1-00-2405_24621015_2432910</v>
      </c>
      <c r="B331" t="s">
        <v>148</v>
      </c>
      <c r="C331" t="s">
        <v>149</v>
      </c>
      <c r="D331" t="s">
        <v>34</v>
      </c>
      <c r="E331" t="s">
        <v>35</v>
      </c>
      <c r="F331" t="s">
        <v>51</v>
      </c>
      <c r="G331" t="s">
        <v>52</v>
      </c>
      <c r="H331" t="s">
        <v>53</v>
      </c>
      <c r="I331" t="s">
        <v>54</v>
      </c>
      <c r="J331">
        <v>6</v>
      </c>
      <c r="K331" t="s">
        <v>40</v>
      </c>
      <c r="L331">
        <v>21</v>
      </c>
      <c r="M331" t="s">
        <v>55</v>
      </c>
      <c r="N331" t="s">
        <v>56</v>
      </c>
      <c r="O331" t="s">
        <v>57</v>
      </c>
      <c r="P331">
        <v>3000</v>
      </c>
      <c r="Q331" t="s">
        <v>44</v>
      </c>
      <c r="R331">
        <v>3291</v>
      </c>
      <c r="S331" t="s">
        <v>174</v>
      </c>
      <c r="T331">
        <v>0</v>
      </c>
      <c r="U331" t="s">
        <v>46</v>
      </c>
      <c r="V331" s="1">
        <v>184000</v>
      </c>
      <c r="W331" s="1">
        <v>10000</v>
      </c>
      <c r="X331">
        <v>0</v>
      </c>
      <c r="Y331">
        <v>0</v>
      </c>
      <c r="Z331">
        <v>0</v>
      </c>
      <c r="AA331" s="3">
        <f t="shared" si="26"/>
        <v>0</v>
      </c>
      <c r="AB331">
        <v>0</v>
      </c>
      <c r="AC331" s="3">
        <f t="shared" si="27"/>
        <v>0</v>
      </c>
      <c r="AD331">
        <v>0</v>
      </c>
      <c r="AE331" s="3">
        <f t="shared" si="28"/>
        <v>0</v>
      </c>
      <c r="AF331" s="4">
        <f t="shared" si="29"/>
        <v>184000</v>
      </c>
      <c r="AG331">
        <v>0</v>
      </c>
      <c r="AH331" s="1">
        <v>174000</v>
      </c>
      <c r="AI331">
        <v>0</v>
      </c>
      <c r="AJ331">
        <v>0</v>
      </c>
      <c r="AK331" s="1">
        <v>174000</v>
      </c>
    </row>
    <row r="332" spans="1:37" hidden="1" x14ac:dyDescent="0.25">
      <c r="A332" t="str">
        <f t="shared" si="25"/>
        <v>1.1-00-2405_24621015_2433110</v>
      </c>
      <c r="B332" t="s">
        <v>148</v>
      </c>
      <c r="C332" t="s">
        <v>149</v>
      </c>
      <c r="D332" t="s">
        <v>34</v>
      </c>
      <c r="E332" t="s">
        <v>35</v>
      </c>
      <c r="F332" t="s">
        <v>51</v>
      </c>
      <c r="G332" t="s">
        <v>52</v>
      </c>
      <c r="H332" t="s">
        <v>53</v>
      </c>
      <c r="I332" t="s">
        <v>54</v>
      </c>
      <c r="J332">
        <v>6</v>
      </c>
      <c r="K332" t="s">
        <v>40</v>
      </c>
      <c r="L332">
        <v>21</v>
      </c>
      <c r="M332" t="s">
        <v>55</v>
      </c>
      <c r="N332" t="s">
        <v>56</v>
      </c>
      <c r="O332" t="s">
        <v>57</v>
      </c>
      <c r="P332">
        <v>3000</v>
      </c>
      <c r="Q332" t="s">
        <v>44</v>
      </c>
      <c r="R332">
        <v>3311</v>
      </c>
      <c r="S332" t="s">
        <v>218</v>
      </c>
      <c r="T332">
        <v>0</v>
      </c>
      <c r="U332" t="s">
        <v>46</v>
      </c>
      <c r="V332" s="1">
        <v>250000</v>
      </c>
      <c r="W332" s="1">
        <v>250000</v>
      </c>
      <c r="X332" s="1">
        <v>231420</v>
      </c>
      <c r="Y332" s="1">
        <v>231420</v>
      </c>
      <c r="Z332">
        <v>0</v>
      </c>
      <c r="AA332" s="3">
        <f t="shared" si="26"/>
        <v>231420</v>
      </c>
      <c r="AB332">
        <v>0</v>
      </c>
      <c r="AC332" s="3">
        <f t="shared" si="27"/>
        <v>0</v>
      </c>
      <c r="AD332">
        <v>0</v>
      </c>
      <c r="AE332" s="3">
        <f t="shared" si="28"/>
        <v>0</v>
      </c>
      <c r="AF332" s="4">
        <f t="shared" si="29"/>
        <v>18580</v>
      </c>
      <c r="AG332">
        <v>0</v>
      </c>
      <c r="AH332">
        <v>0</v>
      </c>
      <c r="AI332">
        <v>0</v>
      </c>
      <c r="AJ332">
        <v>0</v>
      </c>
      <c r="AK332">
        <v>0</v>
      </c>
    </row>
    <row r="333" spans="1:37" hidden="1" x14ac:dyDescent="0.25">
      <c r="A333" t="str">
        <f t="shared" si="25"/>
        <v>1.1-00-2405_24621015_2433210</v>
      </c>
      <c r="B333" t="s">
        <v>148</v>
      </c>
      <c r="C333" t="s">
        <v>149</v>
      </c>
      <c r="D333" t="s">
        <v>34</v>
      </c>
      <c r="E333" t="s">
        <v>35</v>
      </c>
      <c r="F333" t="s">
        <v>51</v>
      </c>
      <c r="G333" t="s">
        <v>52</v>
      </c>
      <c r="H333" t="s">
        <v>53</v>
      </c>
      <c r="I333" t="s">
        <v>54</v>
      </c>
      <c r="J333">
        <v>6</v>
      </c>
      <c r="K333" t="s">
        <v>40</v>
      </c>
      <c r="L333">
        <v>21</v>
      </c>
      <c r="M333" t="s">
        <v>55</v>
      </c>
      <c r="N333" t="s">
        <v>56</v>
      </c>
      <c r="O333" t="s">
        <v>57</v>
      </c>
      <c r="P333">
        <v>3000</v>
      </c>
      <c r="Q333" t="s">
        <v>44</v>
      </c>
      <c r="R333">
        <v>3321</v>
      </c>
      <c r="S333" t="s">
        <v>219</v>
      </c>
      <c r="T333">
        <v>0</v>
      </c>
      <c r="U333" t="s">
        <v>46</v>
      </c>
      <c r="V333" s="1">
        <v>74538</v>
      </c>
      <c r="W333" s="1">
        <v>69408</v>
      </c>
      <c r="X333">
        <v>0</v>
      </c>
      <c r="Y333">
        <v>0</v>
      </c>
      <c r="Z333">
        <v>0</v>
      </c>
      <c r="AA333" s="3">
        <f t="shared" si="26"/>
        <v>0</v>
      </c>
      <c r="AB333">
        <v>0</v>
      </c>
      <c r="AC333" s="3">
        <f t="shared" si="27"/>
        <v>0</v>
      </c>
      <c r="AD333">
        <v>0</v>
      </c>
      <c r="AE333" s="3">
        <f t="shared" si="28"/>
        <v>0</v>
      </c>
      <c r="AF333" s="4">
        <f t="shared" si="29"/>
        <v>74538</v>
      </c>
      <c r="AG333">
        <v>0</v>
      </c>
      <c r="AH333" s="1">
        <v>5130</v>
      </c>
      <c r="AI333">
        <v>0</v>
      </c>
      <c r="AJ333">
        <v>0</v>
      </c>
      <c r="AK333" s="1">
        <v>5130</v>
      </c>
    </row>
    <row r="334" spans="1:37" hidden="1" x14ac:dyDescent="0.25">
      <c r="A334" t="str">
        <f t="shared" si="25"/>
        <v>1.1-00-2405_24621015_2433310</v>
      </c>
      <c r="B334" t="s">
        <v>148</v>
      </c>
      <c r="C334" t="s">
        <v>149</v>
      </c>
      <c r="D334" t="s">
        <v>34</v>
      </c>
      <c r="E334" t="s">
        <v>35</v>
      </c>
      <c r="F334" t="s">
        <v>51</v>
      </c>
      <c r="G334" t="s">
        <v>52</v>
      </c>
      <c r="H334" t="s">
        <v>53</v>
      </c>
      <c r="I334" t="s">
        <v>54</v>
      </c>
      <c r="J334">
        <v>6</v>
      </c>
      <c r="K334" t="s">
        <v>40</v>
      </c>
      <c r="L334">
        <v>21</v>
      </c>
      <c r="M334" t="s">
        <v>55</v>
      </c>
      <c r="N334" t="s">
        <v>56</v>
      </c>
      <c r="O334" t="s">
        <v>57</v>
      </c>
      <c r="P334">
        <v>3000</v>
      </c>
      <c r="Q334" t="s">
        <v>44</v>
      </c>
      <c r="R334">
        <v>3331</v>
      </c>
      <c r="S334" t="s">
        <v>251</v>
      </c>
      <c r="T334">
        <v>0</v>
      </c>
      <c r="U334" t="s">
        <v>46</v>
      </c>
      <c r="V334" s="1">
        <v>100000</v>
      </c>
      <c r="W334" s="1">
        <v>100000</v>
      </c>
      <c r="X334" s="1">
        <v>38699.17</v>
      </c>
      <c r="Y334">
        <v>0</v>
      </c>
      <c r="Z334">
        <v>0</v>
      </c>
      <c r="AA334" s="3">
        <f t="shared" si="26"/>
        <v>0</v>
      </c>
      <c r="AB334">
        <v>0</v>
      </c>
      <c r="AC334" s="3">
        <f t="shared" si="27"/>
        <v>0</v>
      </c>
      <c r="AD334">
        <v>0</v>
      </c>
      <c r="AE334" s="3">
        <f t="shared" si="28"/>
        <v>0</v>
      </c>
      <c r="AF334" s="4">
        <f t="shared" si="29"/>
        <v>61300.83</v>
      </c>
      <c r="AG334">
        <v>0</v>
      </c>
      <c r="AH334">
        <v>0</v>
      </c>
      <c r="AI334">
        <v>0</v>
      </c>
      <c r="AJ334">
        <v>0</v>
      </c>
      <c r="AK334">
        <v>0</v>
      </c>
    </row>
    <row r="335" spans="1:37" hidden="1" x14ac:dyDescent="0.25">
      <c r="A335" t="str">
        <f t="shared" si="25"/>
        <v>1.1-00-2405_24621015_2433410</v>
      </c>
      <c r="B335" t="s">
        <v>148</v>
      </c>
      <c r="C335" t="s">
        <v>149</v>
      </c>
      <c r="D335" t="s">
        <v>34</v>
      </c>
      <c r="E335" t="s">
        <v>35</v>
      </c>
      <c r="F335" t="s">
        <v>51</v>
      </c>
      <c r="G335" t="s">
        <v>52</v>
      </c>
      <c r="H335" t="s">
        <v>53</v>
      </c>
      <c r="I335" t="s">
        <v>54</v>
      </c>
      <c r="J335">
        <v>6</v>
      </c>
      <c r="K335" t="s">
        <v>40</v>
      </c>
      <c r="L335">
        <v>21</v>
      </c>
      <c r="M335" t="s">
        <v>55</v>
      </c>
      <c r="N335" t="s">
        <v>56</v>
      </c>
      <c r="O335" t="s">
        <v>57</v>
      </c>
      <c r="P335">
        <v>3000</v>
      </c>
      <c r="Q335" t="s">
        <v>44</v>
      </c>
      <c r="R335">
        <v>3341</v>
      </c>
      <c r="S335" t="s">
        <v>119</v>
      </c>
      <c r="T335">
        <v>0</v>
      </c>
      <c r="U335" t="s">
        <v>46</v>
      </c>
      <c r="V335" s="1">
        <v>735486</v>
      </c>
      <c r="W335" s="1">
        <v>735486</v>
      </c>
      <c r="X335" s="1">
        <v>371346.4</v>
      </c>
      <c r="Y335" s="1">
        <v>371346.4</v>
      </c>
      <c r="Z335" s="1">
        <v>273906.40000000002</v>
      </c>
      <c r="AA335" s="3">
        <f t="shared" si="26"/>
        <v>97440</v>
      </c>
      <c r="AB335" s="1">
        <v>183906.4</v>
      </c>
      <c r="AC335" s="3">
        <f t="shared" si="27"/>
        <v>90000.000000000029</v>
      </c>
      <c r="AD335" s="1">
        <v>183906.4</v>
      </c>
      <c r="AE335" s="3">
        <f t="shared" si="28"/>
        <v>0</v>
      </c>
      <c r="AF335" s="4">
        <f t="shared" si="29"/>
        <v>364139.6</v>
      </c>
      <c r="AG335">
        <v>0</v>
      </c>
      <c r="AH335">
        <v>0</v>
      </c>
      <c r="AI335">
        <v>0</v>
      </c>
      <c r="AJ335">
        <v>0</v>
      </c>
      <c r="AK335">
        <v>0</v>
      </c>
    </row>
    <row r="336" spans="1:37" hidden="1" x14ac:dyDescent="0.25">
      <c r="A336" t="str">
        <f t="shared" si="25"/>
        <v>1.1-00-2405_24621015_2433710</v>
      </c>
      <c r="B336" t="s">
        <v>148</v>
      </c>
      <c r="C336" t="s">
        <v>149</v>
      </c>
      <c r="D336" t="s">
        <v>34</v>
      </c>
      <c r="E336" t="s">
        <v>35</v>
      </c>
      <c r="F336" t="s">
        <v>51</v>
      </c>
      <c r="G336" t="s">
        <v>52</v>
      </c>
      <c r="H336" t="s">
        <v>53</v>
      </c>
      <c r="I336" t="s">
        <v>54</v>
      </c>
      <c r="J336">
        <v>6</v>
      </c>
      <c r="K336" t="s">
        <v>40</v>
      </c>
      <c r="L336">
        <v>21</v>
      </c>
      <c r="M336" t="s">
        <v>55</v>
      </c>
      <c r="N336" t="s">
        <v>56</v>
      </c>
      <c r="O336" t="s">
        <v>57</v>
      </c>
      <c r="P336">
        <v>3000</v>
      </c>
      <c r="Q336" t="s">
        <v>44</v>
      </c>
      <c r="R336">
        <v>3371</v>
      </c>
      <c r="S336" t="s">
        <v>382</v>
      </c>
      <c r="T336">
        <v>0</v>
      </c>
      <c r="U336" t="s">
        <v>46</v>
      </c>
      <c r="V336" s="1">
        <v>20000000</v>
      </c>
      <c r="W336" s="1">
        <v>20000000</v>
      </c>
      <c r="X336" s="1">
        <v>9967306.8599999994</v>
      </c>
      <c r="Y336" s="1">
        <v>9967306.8599999994</v>
      </c>
      <c r="Z336" s="1">
        <v>9259996.8599999994</v>
      </c>
      <c r="AA336" s="3">
        <f t="shared" si="26"/>
        <v>707310</v>
      </c>
      <c r="AB336" s="1">
        <v>8945636.8599999994</v>
      </c>
      <c r="AC336" s="3">
        <f t="shared" si="27"/>
        <v>314360</v>
      </c>
      <c r="AD336" s="1">
        <v>8945636.8599999994</v>
      </c>
      <c r="AE336" s="3">
        <f t="shared" si="28"/>
        <v>0</v>
      </c>
      <c r="AF336" s="4">
        <f t="shared" si="29"/>
        <v>10032693.140000001</v>
      </c>
      <c r="AG336">
        <v>0</v>
      </c>
      <c r="AH336">
        <v>0</v>
      </c>
      <c r="AI336">
        <v>0</v>
      </c>
      <c r="AJ336">
        <v>0</v>
      </c>
      <c r="AK336">
        <v>0</v>
      </c>
    </row>
    <row r="337" spans="1:37" hidden="1" x14ac:dyDescent="0.25">
      <c r="A337" t="str">
        <f t="shared" si="25"/>
        <v>1.1-00-2405_24621015_2434410</v>
      </c>
      <c r="B337" t="s">
        <v>148</v>
      </c>
      <c r="C337" t="s">
        <v>149</v>
      </c>
      <c r="D337" t="s">
        <v>34</v>
      </c>
      <c r="E337" t="s">
        <v>35</v>
      </c>
      <c r="F337" t="s">
        <v>51</v>
      </c>
      <c r="G337" t="s">
        <v>52</v>
      </c>
      <c r="H337" t="s">
        <v>53</v>
      </c>
      <c r="I337" t="s">
        <v>54</v>
      </c>
      <c r="J337">
        <v>6</v>
      </c>
      <c r="K337" t="s">
        <v>40</v>
      </c>
      <c r="L337">
        <v>21</v>
      </c>
      <c r="M337" t="s">
        <v>55</v>
      </c>
      <c r="N337" t="s">
        <v>56</v>
      </c>
      <c r="O337" t="s">
        <v>57</v>
      </c>
      <c r="P337">
        <v>3000</v>
      </c>
      <c r="Q337" t="s">
        <v>44</v>
      </c>
      <c r="R337">
        <v>3441</v>
      </c>
      <c r="S337" t="s">
        <v>383</v>
      </c>
      <c r="T337">
        <v>0</v>
      </c>
      <c r="U337" t="s">
        <v>46</v>
      </c>
      <c r="V337" s="1">
        <v>160000</v>
      </c>
      <c r="W337" s="1">
        <v>160000</v>
      </c>
      <c r="X337" s="1">
        <v>139176.79999999999</v>
      </c>
      <c r="Y337" s="1">
        <v>139176.79999999999</v>
      </c>
      <c r="Z337" s="1">
        <v>138599.44</v>
      </c>
      <c r="AA337" s="3">
        <f t="shared" si="26"/>
        <v>577.35999999998603</v>
      </c>
      <c r="AB337" s="1">
        <v>138599.44</v>
      </c>
      <c r="AC337" s="3">
        <f t="shared" si="27"/>
        <v>0</v>
      </c>
      <c r="AD337" s="1">
        <v>138599.44</v>
      </c>
      <c r="AE337" s="3">
        <f t="shared" si="28"/>
        <v>0</v>
      </c>
      <c r="AF337" s="4">
        <f t="shared" si="29"/>
        <v>20823.200000000012</v>
      </c>
      <c r="AG337">
        <v>0</v>
      </c>
      <c r="AH337">
        <v>0</v>
      </c>
      <c r="AI337">
        <v>0</v>
      </c>
      <c r="AJ337">
        <v>0</v>
      </c>
      <c r="AK337">
        <v>0</v>
      </c>
    </row>
    <row r="338" spans="1:37" hidden="1" x14ac:dyDescent="0.25">
      <c r="A338" t="str">
        <f t="shared" si="25"/>
        <v>1.1-00-2405_24621015_2434510</v>
      </c>
      <c r="B338" t="s">
        <v>148</v>
      </c>
      <c r="C338" t="s">
        <v>149</v>
      </c>
      <c r="D338" t="s">
        <v>34</v>
      </c>
      <c r="E338" t="s">
        <v>35</v>
      </c>
      <c r="F338" t="s">
        <v>51</v>
      </c>
      <c r="G338" t="s">
        <v>52</v>
      </c>
      <c r="H338" t="s">
        <v>53</v>
      </c>
      <c r="I338" t="s">
        <v>54</v>
      </c>
      <c r="J338">
        <v>6</v>
      </c>
      <c r="K338" t="s">
        <v>40</v>
      </c>
      <c r="L338">
        <v>21</v>
      </c>
      <c r="M338" t="s">
        <v>55</v>
      </c>
      <c r="N338" t="s">
        <v>56</v>
      </c>
      <c r="O338" t="s">
        <v>57</v>
      </c>
      <c r="P338">
        <v>3000</v>
      </c>
      <c r="Q338" t="s">
        <v>44</v>
      </c>
      <c r="R338">
        <v>3451</v>
      </c>
      <c r="S338" t="s">
        <v>384</v>
      </c>
      <c r="T338">
        <v>0</v>
      </c>
      <c r="U338" t="s">
        <v>46</v>
      </c>
      <c r="V338" s="1">
        <v>6000000</v>
      </c>
      <c r="W338" s="1">
        <v>6000000</v>
      </c>
      <c r="X338" s="1">
        <v>4706853.3600000003</v>
      </c>
      <c r="Y338" s="1">
        <v>4706853.3600000003</v>
      </c>
      <c r="Z338" s="1">
        <v>4706853.3600000003</v>
      </c>
      <c r="AA338" s="3">
        <f t="shared" si="26"/>
        <v>0</v>
      </c>
      <c r="AB338" s="1">
        <v>4706853.3600000003</v>
      </c>
      <c r="AC338" s="3">
        <f t="shared" si="27"/>
        <v>0</v>
      </c>
      <c r="AD338" s="1">
        <v>4706853.3600000003</v>
      </c>
      <c r="AE338" s="3">
        <f t="shared" si="28"/>
        <v>0</v>
      </c>
      <c r="AF338" s="4">
        <f t="shared" si="29"/>
        <v>1293146.6399999997</v>
      </c>
      <c r="AG338">
        <v>0</v>
      </c>
      <c r="AH338">
        <v>0</v>
      </c>
      <c r="AI338">
        <v>0</v>
      </c>
      <c r="AJ338">
        <v>0</v>
      </c>
      <c r="AK338">
        <v>0</v>
      </c>
    </row>
    <row r="339" spans="1:37" hidden="1" x14ac:dyDescent="0.25">
      <c r="A339" t="str">
        <f t="shared" si="25"/>
        <v>1.1-00-2405_24621015_2434810</v>
      </c>
      <c r="B339" t="s">
        <v>148</v>
      </c>
      <c r="C339" t="s">
        <v>149</v>
      </c>
      <c r="D339" t="s">
        <v>34</v>
      </c>
      <c r="E339" t="s">
        <v>35</v>
      </c>
      <c r="F339" t="s">
        <v>51</v>
      </c>
      <c r="G339" t="s">
        <v>52</v>
      </c>
      <c r="H339" t="s">
        <v>53</v>
      </c>
      <c r="I339" t="s">
        <v>54</v>
      </c>
      <c r="J339">
        <v>6</v>
      </c>
      <c r="K339" t="s">
        <v>40</v>
      </c>
      <c r="L339">
        <v>21</v>
      </c>
      <c r="M339" t="s">
        <v>55</v>
      </c>
      <c r="N339" t="s">
        <v>56</v>
      </c>
      <c r="O339" t="s">
        <v>57</v>
      </c>
      <c r="P339">
        <v>3000</v>
      </c>
      <c r="Q339" t="s">
        <v>44</v>
      </c>
      <c r="R339">
        <v>3481</v>
      </c>
      <c r="S339" t="s">
        <v>385</v>
      </c>
      <c r="T339">
        <v>0</v>
      </c>
      <c r="U339" t="s">
        <v>46</v>
      </c>
      <c r="V339" s="1">
        <v>1180000</v>
      </c>
      <c r="W339" s="1">
        <v>1180000</v>
      </c>
      <c r="X339" s="1">
        <v>393697.13</v>
      </c>
      <c r="Y339" s="1">
        <v>393697.13</v>
      </c>
      <c r="Z339" s="1">
        <v>393697.12</v>
      </c>
      <c r="AA339" s="3">
        <f t="shared" si="26"/>
        <v>1.0000000009313226E-2</v>
      </c>
      <c r="AB339" s="1">
        <v>393697.12</v>
      </c>
      <c r="AC339" s="3">
        <f t="shared" si="27"/>
        <v>0</v>
      </c>
      <c r="AD339" s="1">
        <v>393697.12</v>
      </c>
      <c r="AE339" s="3">
        <f t="shared" si="28"/>
        <v>0</v>
      </c>
      <c r="AF339" s="4">
        <f t="shared" si="29"/>
        <v>786302.87</v>
      </c>
      <c r="AG339">
        <v>0</v>
      </c>
      <c r="AH339">
        <v>0</v>
      </c>
      <c r="AI339">
        <v>0</v>
      </c>
      <c r="AJ339">
        <v>0</v>
      </c>
      <c r="AK339">
        <v>0</v>
      </c>
    </row>
    <row r="340" spans="1:37" hidden="1" x14ac:dyDescent="0.25">
      <c r="A340" t="str">
        <f t="shared" si="25"/>
        <v>1.1-00-2405_24621015_2435110</v>
      </c>
      <c r="B340" t="s">
        <v>148</v>
      </c>
      <c r="C340" t="s">
        <v>149</v>
      </c>
      <c r="D340" t="s">
        <v>34</v>
      </c>
      <c r="E340" t="s">
        <v>35</v>
      </c>
      <c r="F340" t="s">
        <v>51</v>
      </c>
      <c r="G340" t="s">
        <v>52</v>
      </c>
      <c r="H340" t="s">
        <v>53</v>
      </c>
      <c r="I340" t="s">
        <v>54</v>
      </c>
      <c r="J340">
        <v>6</v>
      </c>
      <c r="K340" t="s">
        <v>40</v>
      </c>
      <c r="L340">
        <v>21</v>
      </c>
      <c r="M340" t="s">
        <v>55</v>
      </c>
      <c r="N340" t="s">
        <v>56</v>
      </c>
      <c r="O340" t="s">
        <v>57</v>
      </c>
      <c r="P340">
        <v>3000</v>
      </c>
      <c r="Q340" t="s">
        <v>44</v>
      </c>
      <c r="R340">
        <v>3511</v>
      </c>
      <c r="S340" t="s">
        <v>329</v>
      </c>
      <c r="T340">
        <v>0</v>
      </c>
      <c r="U340" t="s">
        <v>46</v>
      </c>
      <c r="V340" s="1">
        <v>685740</v>
      </c>
      <c r="W340" s="1">
        <v>685740</v>
      </c>
      <c r="X340" s="1">
        <v>94933.53</v>
      </c>
      <c r="Y340" s="1">
        <v>94933.53</v>
      </c>
      <c r="Z340" s="1">
        <v>52740.85</v>
      </c>
      <c r="AA340" s="3">
        <f t="shared" si="26"/>
        <v>42192.68</v>
      </c>
      <c r="AB340" s="1">
        <v>38513.15</v>
      </c>
      <c r="AC340" s="3">
        <f t="shared" si="27"/>
        <v>14227.699999999997</v>
      </c>
      <c r="AD340" s="1">
        <v>38513.15</v>
      </c>
      <c r="AE340" s="3">
        <f t="shared" si="28"/>
        <v>0</v>
      </c>
      <c r="AF340" s="4">
        <f t="shared" si="29"/>
        <v>590806.47</v>
      </c>
      <c r="AG340">
        <v>0</v>
      </c>
      <c r="AH340">
        <v>0</v>
      </c>
      <c r="AI340">
        <v>0</v>
      </c>
      <c r="AJ340">
        <v>0</v>
      </c>
      <c r="AK340">
        <v>0</v>
      </c>
    </row>
    <row r="341" spans="1:37" hidden="1" x14ac:dyDescent="0.25">
      <c r="A341" t="str">
        <f t="shared" si="25"/>
        <v>1.1-00-2405_24621015_2435210</v>
      </c>
      <c r="B341" t="s">
        <v>148</v>
      </c>
      <c r="C341" t="s">
        <v>149</v>
      </c>
      <c r="D341" t="s">
        <v>34</v>
      </c>
      <c r="E341" t="s">
        <v>35</v>
      </c>
      <c r="F341" t="s">
        <v>51</v>
      </c>
      <c r="G341" t="s">
        <v>52</v>
      </c>
      <c r="H341" t="s">
        <v>53</v>
      </c>
      <c r="I341" t="s">
        <v>54</v>
      </c>
      <c r="J341">
        <v>6</v>
      </c>
      <c r="K341" t="s">
        <v>40</v>
      </c>
      <c r="L341">
        <v>21</v>
      </c>
      <c r="M341" t="s">
        <v>55</v>
      </c>
      <c r="N341" t="s">
        <v>56</v>
      </c>
      <c r="O341" t="s">
        <v>57</v>
      </c>
      <c r="P341">
        <v>3000</v>
      </c>
      <c r="Q341" t="s">
        <v>44</v>
      </c>
      <c r="R341">
        <v>3521</v>
      </c>
      <c r="S341" t="s">
        <v>231</v>
      </c>
      <c r="T341">
        <v>0</v>
      </c>
      <c r="U341" t="s">
        <v>46</v>
      </c>
      <c r="V341" s="1">
        <v>26000</v>
      </c>
      <c r="W341" s="1">
        <v>26000</v>
      </c>
      <c r="X341">
        <v>0</v>
      </c>
      <c r="Y341">
        <v>0</v>
      </c>
      <c r="Z341">
        <v>0</v>
      </c>
      <c r="AA341" s="3">
        <f t="shared" si="26"/>
        <v>0</v>
      </c>
      <c r="AB341">
        <v>0</v>
      </c>
      <c r="AC341" s="3">
        <f t="shared" si="27"/>
        <v>0</v>
      </c>
      <c r="AD341">
        <v>0</v>
      </c>
      <c r="AE341" s="3">
        <f t="shared" si="28"/>
        <v>0</v>
      </c>
      <c r="AF341" s="4">
        <f t="shared" si="29"/>
        <v>26000</v>
      </c>
      <c r="AG341">
        <v>0</v>
      </c>
      <c r="AH341">
        <v>0</v>
      </c>
      <c r="AI341">
        <v>0</v>
      </c>
      <c r="AJ341">
        <v>0</v>
      </c>
      <c r="AK341">
        <v>0</v>
      </c>
    </row>
    <row r="342" spans="1:37" hidden="1" x14ac:dyDescent="0.25">
      <c r="A342" t="str">
        <f t="shared" si="25"/>
        <v>1.1-00-2405_24621015_2435510</v>
      </c>
      <c r="B342" t="s">
        <v>148</v>
      </c>
      <c r="C342" t="s">
        <v>149</v>
      </c>
      <c r="D342" t="s">
        <v>34</v>
      </c>
      <c r="E342" t="s">
        <v>35</v>
      </c>
      <c r="F342" t="s">
        <v>51</v>
      </c>
      <c r="G342" t="s">
        <v>52</v>
      </c>
      <c r="H342" t="s">
        <v>53</v>
      </c>
      <c r="I342" t="s">
        <v>54</v>
      </c>
      <c r="J342">
        <v>6</v>
      </c>
      <c r="K342" t="s">
        <v>40</v>
      </c>
      <c r="L342">
        <v>21</v>
      </c>
      <c r="M342" t="s">
        <v>55</v>
      </c>
      <c r="N342" t="s">
        <v>56</v>
      </c>
      <c r="O342" t="s">
        <v>57</v>
      </c>
      <c r="P342">
        <v>3000</v>
      </c>
      <c r="Q342" t="s">
        <v>44</v>
      </c>
      <c r="R342">
        <v>3551</v>
      </c>
      <c r="S342" t="s">
        <v>386</v>
      </c>
      <c r="T342">
        <v>0</v>
      </c>
      <c r="U342" t="s">
        <v>46</v>
      </c>
      <c r="V342" s="1">
        <v>7000000</v>
      </c>
      <c r="W342" s="1">
        <v>7000000</v>
      </c>
      <c r="X342" s="1">
        <v>6258891.7000000002</v>
      </c>
      <c r="Y342" s="1">
        <v>6258891.7000000002</v>
      </c>
      <c r="Z342" s="1">
        <v>6258891.7000000002</v>
      </c>
      <c r="AA342" s="3">
        <f t="shared" si="26"/>
        <v>0</v>
      </c>
      <c r="AB342" s="1">
        <v>6258891.7000000002</v>
      </c>
      <c r="AC342" s="3">
        <f t="shared" si="27"/>
        <v>0</v>
      </c>
      <c r="AD342" s="1">
        <v>6258891.7000000002</v>
      </c>
      <c r="AE342" s="3">
        <f t="shared" si="28"/>
        <v>0</v>
      </c>
      <c r="AF342" s="4">
        <f t="shared" si="29"/>
        <v>741108.29999999981</v>
      </c>
      <c r="AG342">
        <v>0</v>
      </c>
      <c r="AH342">
        <v>0</v>
      </c>
      <c r="AI342">
        <v>0</v>
      </c>
      <c r="AJ342">
        <v>0</v>
      </c>
      <c r="AK342">
        <v>0</v>
      </c>
    </row>
    <row r="343" spans="1:37" hidden="1" x14ac:dyDescent="0.25">
      <c r="A343" t="str">
        <f t="shared" si="25"/>
        <v>1.1-00-2405_24621015_2435710</v>
      </c>
      <c r="B343" t="s">
        <v>148</v>
      </c>
      <c r="C343" t="s">
        <v>149</v>
      </c>
      <c r="D343" t="s">
        <v>34</v>
      </c>
      <c r="E343" t="s">
        <v>35</v>
      </c>
      <c r="F343" t="s">
        <v>51</v>
      </c>
      <c r="G343" t="s">
        <v>52</v>
      </c>
      <c r="H343" t="s">
        <v>53</v>
      </c>
      <c r="I343" t="s">
        <v>54</v>
      </c>
      <c r="J343">
        <v>6</v>
      </c>
      <c r="K343" t="s">
        <v>40</v>
      </c>
      <c r="L343">
        <v>21</v>
      </c>
      <c r="M343" t="s">
        <v>55</v>
      </c>
      <c r="N343" t="s">
        <v>56</v>
      </c>
      <c r="O343" t="s">
        <v>57</v>
      </c>
      <c r="P343">
        <v>3000</v>
      </c>
      <c r="Q343" t="s">
        <v>44</v>
      </c>
      <c r="R343">
        <v>3571</v>
      </c>
      <c r="S343" t="s">
        <v>221</v>
      </c>
      <c r="T343">
        <v>0</v>
      </c>
      <c r="U343" t="s">
        <v>46</v>
      </c>
      <c r="V343" s="1">
        <v>10000000</v>
      </c>
      <c r="W343" s="1">
        <v>10000000</v>
      </c>
      <c r="X343" s="1">
        <v>8863875.7400000002</v>
      </c>
      <c r="Y343" s="1">
        <v>6587161.1399999997</v>
      </c>
      <c r="Z343" s="1">
        <v>5492901.0199999996</v>
      </c>
      <c r="AA343" s="3">
        <f t="shared" si="26"/>
        <v>1094260.1200000001</v>
      </c>
      <c r="AB343" s="1">
        <v>5492901.0199999996</v>
      </c>
      <c r="AC343" s="3">
        <f t="shared" si="27"/>
        <v>0</v>
      </c>
      <c r="AD343" s="1">
        <v>5492901.0199999996</v>
      </c>
      <c r="AE343" s="3">
        <f t="shared" si="28"/>
        <v>0</v>
      </c>
      <c r="AF343" s="4">
        <f t="shared" si="29"/>
        <v>1136124.2599999998</v>
      </c>
      <c r="AG343">
        <v>0</v>
      </c>
      <c r="AH343">
        <v>0</v>
      </c>
      <c r="AI343">
        <v>0</v>
      </c>
      <c r="AJ343">
        <v>0</v>
      </c>
      <c r="AK343">
        <v>0</v>
      </c>
    </row>
    <row r="344" spans="1:37" hidden="1" x14ac:dyDescent="0.25">
      <c r="A344" t="str">
        <f t="shared" si="25"/>
        <v>1.1-00-2405_24621015_2436310</v>
      </c>
      <c r="B344" t="s">
        <v>148</v>
      </c>
      <c r="C344" t="s">
        <v>149</v>
      </c>
      <c r="D344" t="s">
        <v>34</v>
      </c>
      <c r="E344" t="s">
        <v>35</v>
      </c>
      <c r="F344" t="s">
        <v>51</v>
      </c>
      <c r="G344" t="s">
        <v>52</v>
      </c>
      <c r="H344" t="s">
        <v>53</v>
      </c>
      <c r="I344" t="s">
        <v>54</v>
      </c>
      <c r="J344">
        <v>6</v>
      </c>
      <c r="K344" t="s">
        <v>40</v>
      </c>
      <c r="L344">
        <v>21</v>
      </c>
      <c r="M344" t="s">
        <v>55</v>
      </c>
      <c r="N344" t="s">
        <v>56</v>
      </c>
      <c r="O344" t="s">
        <v>57</v>
      </c>
      <c r="P344">
        <v>3000</v>
      </c>
      <c r="Q344" t="s">
        <v>44</v>
      </c>
      <c r="R344">
        <v>3631</v>
      </c>
      <c r="S344" t="s">
        <v>387</v>
      </c>
      <c r="T344">
        <v>0</v>
      </c>
      <c r="U344" t="s">
        <v>46</v>
      </c>
      <c r="V344" s="1">
        <v>4866666.55</v>
      </c>
      <c r="W344" s="1">
        <v>4866666.55</v>
      </c>
      <c r="X344" s="1">
        <v>3649999.82</v>
      </c>
      <c r="Y344" s="1">
        <v>3649999.82</v>
      </c>
      <c r="Z344" s="1">
        <v>1622222.2</v>
      </c>
      <c r="AA344" s="3">
        <f t="shared" si="26"/>
        <v>2027777.6199999999</v>
      </c>
      <c r="AB344" s="1">
        <v>1622222.2</v>
      </c>
      <c r="AC344" s="3">
        <f t="shared" si="27"/>
        <v>0</v>
      </c>
      <c r="AD344" s="1">
        <v>1622222.2</v>
      </c>
      <c r="AE344" s="3">
        <f t="shared" si="28"/>
        <v>0</v>
      </c>
      <c r="AF344" s="4">
        <f t="shared" si="29"/>
        <v>1216666.73</v>
      </c>
      <c r="AG344">
        <v>0</v>
      </c>
      <c r="AH344">
        <v>0</v>
      </c>
      <c r="AI344">
        <v>0</v>
      </c>
      <c r="AJ344">
        <v>0</v>
      </c>
      <c r="AK344">
        <v>0</v>
      </c>
    </row>
    <row r="345" spans="1:37" hidden="1" x14ac:dyDescent="0.25">
      <c r="A345" t="str">
        <f t="shared" si="25"/>
        <v>1.1-00-2405_24621015_2438210</v>
      </c>
      <c r="B345" t="s">
        <v>148</v>
      </c>
      <c r="C345" t="s">
        <v>149</v>
      </c>
      <c r="D345" t="s">
        <v>34</v>
      </c>
      <c r="E345" t="s">
        <v>35</v>
      </c>
      <c r="F345" t="s">
        <v>51</v>
      </c>
      <c r="G345" t="s">
        <v>52</v>
      </c>
      <c r="H345" t="s">
        <v>53</v>
      </c>
      <c r="I345" t="s">
        <v>54</v>
      </c>
      <c r="J345">
        <v>6</v>
      </c>
      <c r="K345" t="s">
        <v>40</v>
      </c>
      <c r="L345">
        <v>21</v>
      </c>
      <c r="M345" t="s">
        <v>55</v>
      </c>
      <c r="N345" t="s">
        <v>56</v>
      </c>
      <c r="O345" t="s">
        <v>57</v>
      </c>
      <c r="P345">
        <v>3000</v>
      </c>
      <c r="Q345" t="s">
        <v>44</v>
      </c>
      <c r="R345">
        <v>3821</v>
      </c>
      <c r="S345" t="s">
        <v>175</v>
      </c>
      <c r="T345">
        <v>0</v>
      </c>
      <c r="U345" t="s">
        <v>46</v>
      </c>
      <c r="V345" s="1">
        <v>639567.19999999995</v>
      </c>
      <c r="W345" s="1">
        <v>639567.19999999995</v>
      </c>
      <c r="X345" s="1">
        <v>514777.25</v>
      </c>
      <c r="Y345" s="1">
        <v>514777.25</v>
      </c>
      <c r="Z345">
        <v>0</v>
      </c>
      <c r="AA345" s="3">
        <f t="shared" si="26"/>
        <v>514777.25</v>
      </c>
      <c r="AB345">
        <v>0</v>
      </c>
      <c r="AC345" s="3">
        <f t="shared" si="27"/>
        <v>0</v>
      </c>
      <c r="AD345">
        <v>0</v>
      </c>
      <c r="AE345" s="3">
        <f t="shared" si="28"/>
        <v>0</v>
      </c>
      <c r="AF345" s="4">
        <f t="shared" si="29"/>
        <v>124789.94999999995</v>
      </c>
      <c r="AG345">
        <v>0</v>
      </c>
      <c r="AH345">
        <v>0</v>
      </c>
      <c r="AI345">
        <v>0</v>
      </c>
      <c r="AJ345">
        <v>0</v>
      </c>
      <c r="AK345">
        <v>0</v>
      </c>
    </row>
    <row r="346" spans="1:37" hidden="1" x14ac:dyDescent="0.25">
      <c r="A346" t="str">
        <f t="shared" si="25"/>
        <v>1.1-00-2405_24621015_2439110</v>
      </c>
      <c r="B346" t="s">
        <v>148</v>
      </c>
      <c r="C346" t="s">
        <v>149</v>
      </c>
      <c r="D346" t="s">
        <v>34</v>
      </c>
      <c r="E346" t="s">
        <v>35</v>
      </c>
      <c r="F346" t="s">
        <v>51</v>
      </c>
      <c r="G346" t="s">
        <v>52</v>
      </c>
      <c r="H346" t="s">
        <v>53</v>
      </c>
      <c r="I346" t="s">
        <v>54</v>
      </c>
      <c r="J346">
        <v>6</v>
      </c>
      <c r="K346" t="s">
        <v>40</v>
      </c>
      <c r="L346">
        <v>21</v>
      </c>
      <c r="M346" t="s">
        <v>55</v>
      </c>
      <c r="N346" t="s">
        <v>56</v>
      </c>
      <c r="O346" t="s">
        <v>57</v>
      </c>
      <c r="P346">
        <v>3000</v>
      </c>
      <c r="Q346" t="s">
        <v>44</v>
      </c>
      <c r="R346">
        <v>3911</v>
      </c>
      <c r="S346" t="s">
        <v>388</v>
      </c>
      <c r="T346">
        <v>0</v>
      </c>
      <c r="U346" t="s">
        <v>46</v>
      </c>
      <c r="V346" s="1">
        <v>700000</v>
      </c>
      <c r="W346" s="1">
        <v>700000</v>
      </c>
      <c r="X346" s="1">
        <v>233266.26</v>
      </c>
      <c r="Y346" s="1">
        <v>233266.26</v>
      </c>
      <c r="Z346" s="1">
        <v>233266.26</v>
      </c>
      <c r="AA346" s="3">
        <f t="shared" si="26"/>
        <v>0</v>
      </c>
      <c r="AB346" s="1">
        <v>179940.14</v>
      </c>
      <c r="AC346" s="3">
        <f t="shared" si="27"/>
        <v>53326.119999999995</v>
      </c>
      <c r="AD346" s="1">
        <v>179940.14</v>
      </c>
      <c r="AE346" s="3">
        <f t="shared" si="28"/>
        <v>0</v>
      </c>
      <c r="AF346" s="4">
        <f t="shared" si="29"/>
        <v>466733.74</v>
      </c>
      <c r="AG346">
        <v>0</v>
      </c>
      <c r="AH346">
        <v>0</v>
      </c>
      <c r="AI346">
        <v>0</v>
      </c>
      <c r="AJ346">
        <v>0</v>
      </c>
      <c r="AK346">
        <v>0</v>
      </c>
    </row>
    <row r="347" spans="1:37" hidden="1" x14ac:dyDescent="0.25">
      <c r="A347" t="str">
        <f t="shared" si="25"/>
        <v>1.1-00-2405_24621015_2439220</v>
      </c>
      <c r="B347" t="s">
        <v>148</v>
      </c>
      <c r="C347" t="s">
        <v>149</v>
      </c>
      <c r="D347" t="s">
        <v>34</v>
      </c>
      <c r="E347" t="s">
        <v>35</v>
      </c>
      <c r="F347" t="s">
        <v>51</v>
      </c>
      <c r="G347" t="s">
        <v>52</v>
      </c>
      <c r="H347" t="s">
        <v>53</v>
      </c>
      <c r="I347" t="s">
        <v>54</v>
      </c>
      <c r="J347">
        <v>6</v>
      </c>
      <c r="K347" t="s">
        <v>40</v>
      </c>
      <c r="L347">
        <v>21</v>
      </c>
      <c r="M347" t="s">
        <v>55</v>
      </c>
      <c r="N347" t="s">
        <v>56</v>
      </c>
      <c r="O347" t="s">
        <v>57</v>
      </c>
      <c r="P347">
        <v>3000</v>
      </c>
      <c r="Q347" t="s">
        <v>44</v>
      </c>
      <c r="R347">
        <v>3922</v>
      </c>
      <c r="S347" t="s">
        <v>222</v>
      </c>
      <c r="T347">
        <v>0</v>
      </c>
      <c r="U347" t="s">
        <v>46</v>
      </c>
      <c r="V347" s="1">
        <v>1000000</v>
      </c>
      <c r="W347" s="1">
        <v>1000000</v>
      </c>
      <c r="X347" s="1">
        <v>1078238.06</v>
      </c>
      <c r="Y347" s="1">
        <v>1078238.06</v>
      </c>
      <c r="Z347" s="1">
        <v>455436</v>
      </c>
      <c r="AA347" s="3">
        <f t="shared" si="26"/>
        <v>622802.06000000006</v>
      </c>
      <c r="AB347" s="1">
        <v>455436</v>
      </c>
      <c r="AC347" s="3">
        <f t="shared" si="27"/>
        <v>0</v>
      </c>
      <c r="AD347" s="1">
        <v>455436</v>
      </c>
      <c r="AE347" s="3">
        <f t="shared" si="28"/>
        <v>0</v>
      </c>
      <c r="AF347" s="4">
        <f t="shared" si="29"/>
        <v>-78238.060000000056</v>
      </c>
      <c r="AG347">
        <v>0</v>
      </c>
      <c r="AH347">
        <v>0</v>
      </c>
      <c r="AI347">
        <v>0</v>
      </c>
      <c r="AJ347">
        <v>0</v>
      </c>
      <c r="AK347">
        <v>0</v>
      </c>
    </row>
    <row r="348" spans="1:37" hidden="1" x14ac:dyDescent="0.25">
      <c r="A348" t="str">
        <f t="shared" si="25"/>
        <v>1.1-00-2405_24621015_2439410</v>
      </c>
      <c r="B348" t="s">
        <v>148</v>
      </c>
      <c r="C348" t="s">
        <v>149</v>
      </c>
      <c r="D348" t="s">
        <v>34</v>
      </c>
      <c r="E348" t="s">
        <v>35</v>
      </c>
      <c r="F348" t="s">
        <v>51</v>
      </c>
      <c r="G348" t="s">
        <v>52</v>
      </c>
      <c r="H348" t="s">
        <v>53</v>
      </c>
      <c r="I348" t="s">
        <v>54</v>
      </c>
      <c r="J348">
        <v>6</v>
      </c>
      <c r="K348" t="s">
        <v>40</v>
      </c>
      <c r="L348">
        <v>21</v>
      </c>
      <c r="M348" t="s">
        <v>55</v>
      </c>
      <c r="N348" t="s">
        <v>56</v>
      </c>
      <c r="O348" t="s">
        <v>57</v>
      </c>
      <c r="P348">
        <v>3000</v>
      </c>
      <c r="Q348" t="s">
        <v>44</v>
      </c>
      <c r="R348">
        <v>3941</v>
      </c>
      <c r="S348" t="s">
        <v>299</v>
      </c>
      <c r="T348">
        <v>0</v>
      </c>
      <c r="U348" t="s">
        <v>46</v>
      </c>
      <c r="V348" s="1">
        <v>10000000</v>
      </c>
      <c r="W348" s="1">
        <v>10000000</v>
      </c>
      <c r="X348" s="1">
        <v>7697896.2199999997</v>
      </c>
      <c r="Y348" s="1">
        <v>7697896.2199999997</v>
      </c>
      <c r="Z348" s="1">
        <v>7697896.2199999997</v>
      </c>
      <c r="AA348" s="3">
        <f t="shared" si="26"/>
        <v>0</v>
      </c>
      <c r="AB348" s="1">
        <v>7697896.2199999997</v>
      </c>
      <c r="AC348" s="3">
        <f t="shared" si="27"/>
        <v>0</v>
      </c>
      <c r="AD348" s="1">
        <v>7697896.2199999997</v>
      </c>
      <c r="AE348" s="3">
        <f t="shared" si="28"/>
        <v>0</v>
      </c>
      <c r="AF348" s="4">
        <f t="shared" si="29"/>
        <v>2302103.7800000003</v>
      </c>
      <c r="AG348">
        <v>0</v>
      </c>
      <c r="AH348">
        <v>0</v>
      </c>
      <c r="AI348">
        <v>0</v>
      </c>
      <c r="AJ348">
        <v>0</v>
      </c>
      <c r="AK348">
        <v>0</v>
      </c>
    </row>
    <row r="349" spans="1:37" hidden="1" x14ac:dyDescent="0.25">
      <c r="A349" t="str">
        <f t="shared" si="25"/>
        <v>1.1-00-2405_24621015_2439620</v>
      </c>
      <c r="B349" t="s">
        <v>148</v>
      </c>
      <c r="C349" t="s">
        <v>149</v>
      </c>
      <c r="D349" t="s">
        <v>34</v>
      </c>
      <c r="E349" t="s">
        <v>35</v>
      </c>
      <c r="F349" t="s">
        <v>51</v>
      </c>
      <c r="G349" t="s">
        <v>52</v>
      </c>
      <c r="H349" t="s">
        <v>53</v>
      </c>
      <c r="I349" t="s">
        <v>54</v>
      </c>
      <c r="J349">
        <v>6</v>
      </c>
      <c r="K349" t="s">
        <v>40</v>
      </c>
      <c r="L349">
        <v>21</v>
      </c>
      <c r="M349" t="s">
        <v>55</v>
      </c>
      <c r="N349" t="s">
        <v>56</v>
      </c>
      <c r="O349" t="s">
        <v>57</v>
      </c>
      <c r="P349">
        <v>3000</v>
      </c>
      <c r="Q349" t="s">
        <v>44</v>
      </c>
      <c r="R349">
        <v>3962</v>
      </c>
      <c r="S349" t="s">
        <v>304</v>
      </c>
      <c r="T349">
        <v>0</v>
      </c>
      <c r="U349" t="s">
        <v>46</v>
      </c>
      <c r="V349" s="1">
        <v>100000</v>
      </c>
      <c r="W349" s="1">
        <v>100000</v>
      </c>
      <c r="X349" s="1">
        <v>61794</v>
      </c>
      <c r="Y349" s="1">
        <v>61794</v>
      </c>
      <c r="Z349" s="1">
        <v>61794</v>
      </c>
      <c r="AA349" s="3">
        <f t="shared" si="26"/>
        <v>0</v>
      </c>
      <c r="AB349" s="1">
        <v>61794</v>
      </c>
      <c r="AC349" s="3">
        <f t="shared" si="27"/>
        <v>0</v>
      </c>
      <c r="AD349" s="1">
        <v>61794</v>
      </c>
      <c r="AE349" s="3">
        <f t="shared" si="28"/>
        <v>0</v>
      </c>
      <c r="AF349" s="4">
        <f t="shared" si="29"/>
        <v>38206</v>
      </c>
      <c r="AG349">
        <v>0</v>
      </c>
      <c r="AH349">
        <v>0</v>
      </c>
      <c r="AI349">
        <v>0</v>
      </c>
      <c r="AJ349">
        <v>0</v>
      </c>
      <c r="AK349">
        <v>0</v>
      </c>
    </row>
    <row r="350" spans="1:37" hidden="1" x14ac:dyDescent="0.25">
      <c r="A350" t="str">
        <f t="shared" si="25"/>
        <v>1.1-00-2405_24621015_2451110</v>
      </c>
      <c r="B350" t="s">
        <v>148</v>
      </c>
      <c r="C350" t="s">
        <v>149</v>
      </c>
      <c r="D350" t="s">
        <v>34</v>
      </c>
      <c r="E350" t="s">
        <v>35</v>
      </c>
      <c r="F350" t="s">
        <v>51</v>
      </c>
      <c r="G350" t="s">
        <v>52</v>
      </c>
      <c r="H350" t="s">
        <v>53</v>
      </c>
      <c r="I350" t="s">
        <v>54</v>
      </c>
      <c r="J350">
        <v>6</v>
      </c>
      <c r="K350" t="s">
        <v>40</v>
      </c>
      <c r="L350">
        <v>21</v>
      </c>
      <c r="M350" t="s">
        <v>55</v>
      </c>
      <c r="N350" t="s">
        <v>56</v>
      </c>
      <c r="O350" t="s">
        <v>57</v>
      </c>
      <c r="P350">
        <v>5000</v>
      </c>
      <c r="Q350" t="s">
        <v>99</v>
      </c>
      <c r="R350">
        <v>5111</v>
      </c>
      <c r="S350" t="s">
        <v>389</v>
      </c>
      <c r="T350">
        <v>0</v>
      </c>
      <c r="U350" t="s">
        <v>46</v>
      </c>
      <c r="V350" s="1">
        <v>1099313</v>
      </c>
      <c r="W350" s="1">
        <v>1185000</v>
      </c>
      <c r="X350" s="1">
        <v>61851.199999999997</v>
      </c>
      <c r="Y350" s="1">
        <v>61851.199999999997</v>
      </c>
      <c r="Z350" s="1">
        <v>61851.199999999997</v>
      </c>
      <c r="AA350" s="3">
        <f t="shared" si="26"/>
        <v>0</v>
      </c>
      <c r="AB350" s="1">
        <v>51886.8</v>
      </c>
      <c r="AC350" s="3">
        <f t="shared" si="27"/>
        <v>9964.3999999999942</v>
      </c>
      <c r="AD350" s="1">
        <v>51886.8</v>
      </c>
      <c r="AE350" s="3">
        <f t="shared" si="28"/>
        <v>0</v>
      </c>
      <c r="AF350" s="4">
        <f t="shared" si="29"/>
        <v>1037461.8</v>
      </c>
      <c r="AG350">
        <v>0</v>
      </c>
      <c r="AH350">
        <v>0</v>
      </c>
      <c r="AI350">
        <v>0</v>
      </c>
      <c r="AJ350" s="1">
        <v>85687</v>
      </c>
      <c r="AK350" s="1">
        <v>-85687</v>
      </c>
    </row>
    <row r="351" spans="1:37" hidden="1" x14ac:dyDescent="0.25">
      <c r="A351" t="str">
        <f t="shared" si="25"/>
        <v>1.1-00-2405_24621015_2451910</v>
      </c>
      <c r="B351" t="s">
        <v>148</v>
      </c>
      <c r="C351" t="s">
        <v>149</v>
      </c>
      <c r="D351" t="s">
        <v>34</v>
      </c>
      <c r="E351" t="s">
        <v>35</v>
      </c>
      <c r="F351" t="s">
        <v>51</v>
      </c>
      <c r="G351" t="s">
        <v>52</v>
      </c>
      <c r="H351" t="s">
        <v>53</v>
      </c>
      <c r="I351" t="s">
        <v>54</v>
      </c>
      <c r="J351">
        <v>6</v>
      </c>
      <c r="K351" t="s">
        <v>40</v>
      </c>
      <c r="L351">
        <v>21</v>
      </c>
      <c r="M351" t="s">
        <v>55</v>
      </c>
      <c r="N351" t="s">
        <v>56</v>
      </c>
      <c r="O351" t="s">
        <v>57</v>
      </c>
      <c r="P351">
        <v>5000</v>
      </c>
      <c r="Q351" t="s">
        <v>99</v>
      </c>
      <c r="R351">
        <v>5191</v>
      </c>
      <c r="S351" t="s">
        <v>246</v>
      </c>
      <c r="T351">
        <v>0</v>
      </c>
      <c r="U351" t="s">
        <v>46</v>
      </c>
      <c r="V351" s="1">
        <v>68041</v>
      </c>
      <c r="W351" s="1">
        <v>68041</v>
      </c>
      <c r="X351" s="1">
        <v>42825.79</v>
      </c>
      <c r="Y351" s="1">
        <v>13593.79</v>
      </c>
      <c r="Z351" s="1">
        <v>13593.79</v>
      </c>
      <c r="AA351" s="3">
        <f t="shared" si="26"/>
        <v>0</v>
      </c>
      <c r="AB351" s="1">
        <v>6580.01</v>
      </c>
      <c r="AC351" s="3">
        <f t="shared" si="27"/>
        <v>7013.7800000000007</v>
      </c>
      <c r="AD351" s="1">
        <v>6580.01</v>
      </c>
      <c r="AE351" s="3">
        <f t="shared" si="28"/>
        <v>0</v>
      </c>
      <c r="AF351" s="4">
        <f t="shared" si="29"/>
        <v>25215.21</v>
      </c>
      <c r="AG351">
        <v>0</v>
      </c>
      <c r="AH351">
        <v>0</v>
      </c>
      <c r="AI351">
        <v>0</v>
      </c>
      <c r="AJ351">
        <v>0</v>
      </c>
      <c r="AK351">
        <v>0</v>
      </c>
    </row>
    <row r="352" spans="1:37" hidden="1" x14ac:dyDescent="0.25">
      <c r="A352" t="str">
        <f t="shared" si="25"/>
        <v>1.1-00-2405_24621015_2452110</v>
      </c>
      <c r="B352" t="s">
        <v>148</v>
      </c>
      <c r="C352" t="s">
        <v>149</v>
      </c>
      <c r="D352" t="s">
        <v>34</v>
      </c>
      <c r="E352" t="s">
        <v>35</v>
      </c>
      <c r="F352" t="s">
        <v>51</v>
      </c>
      <c r="G352" t="s">
        <v>52</v>
      </c>
      <c r="H352" t="s">
        <v>53</v>
      </c>
      <c r="I352" t="s">
        <v>54</v>
      </c>
      <c r="J352">
        <v>6</v>
      </c>
      <c r="K352" t="s">
        <v>40</v>
      </c>
      <c r="L352">
        <v>21</v>
      </c>
      <c r="M352" t="s">
        <v>55</v>
      </c>
      <c r="N352" t="s">
        <v>56</v>
      </c>
      <c r="O352" t="s">
        <v>57</v>
      </c>
      <c r="P352">
        <v>5000</v>
      </c>
      <c r="Q352" t="s">
        <v>99</v>
      </c>
      <c r="R352">
        <v>5211</v>
      </c>
      <c r="S352" t="s">
        <v>248</v>
      </c>
      <c r="T352">
        <v>0</v>
      </c>
      <c r="U352" t="s">
        <v>46</v>
      </c>
      <c r="V352">
        <v>0</v>
      </c>
      <c r="W352">
        <v>0</v>
      </c>
      <c r="X352" s="1">
        <v>29232</v>
      </c>
      <c r="Y352">
        <v>0</v>
      </c>
      <c r="Z352">
        <v>0</v>
      </c>
      <c r="AA352" s="3">
        <f t="shared" si="26"/>
        <v>0</v>
      </c>
      <c r="AB352">
        <v>0</v>
      </c>
      <c r="AC352" s="3">
        <f t="shared" si="27"/>
        <v>0</v>
      </c>
      <c r="AD352">
        <v>0</v>
      </c>
      <c r="AE352" s="3">
        <f t="shared" si="28"/>
        <v>0</v>
      </c>
      <c r="AF352" s="4">
        <f t="shared" si="29"/>
        <v>-29232</v>
      </c>
      <c r="AG352">
        <v>0</v>
      </c>
      <c r="AH352">
        <v>0</v>
      </c>
      <c r="AI352">
        <v>0</v>
      </c>
      <c r="AJ352">
        <v>0</v>
      </c>
      <c r="AK352">
        <v>0</v>
      </c>
    </row>
    <row r="353" spans="1:37" hidden="1" x14ac:dyDescent="0.25">
      <c r="A353" t="str">
        <f t="shared" si="25"/>
        <v>1.1-00-2405_24621015_2456410</v>
      </c>
      <c r="B353" t="s">
        <v>148</v>
      </c>
      <c r="C353" t="s">
        <v>149</v>
      </c>
      <c r="D353" t="s">
        <v>34</v>
      </c>
      <c r="E353" t="s">
        <v>35</v>
      </c>
      <c r="F353" t="s">
        <v>51</v>
      </c>
      <c r="G353" t="s">
        <v>52</v>
      </c>
      <c r="H353" t="s">
        <v>53</v>
      </c>
      <c r="I353" t="s">
        <v>54</v>
      </c>
      <c r="J353">
        <v>6</v>
      </c>
      <c r="K353" t="s">
        <v>40</v>
      </c>
      <c r="L353">
        <v>21</v>
      </c>
      <c r="M353" t="s">
        <v>55</v>
      </c>
      <c r="N353" t="s">
        <v>56</v>
      </c>
      <c r="O353" t="s">
        <v>57</v>
      </c>
      <c r="P353">
        <v>5000</v>
      </c>
      <c r="Q353" t="s">
        <v>99</v>
      </c>
      <c r="R353">
        <v>5641</v>
      </c>
      <c r="S353" t="s">
        <v>264</v>
      </c>
      <c r="T353">
        <v>0</v>
      </c>
      <c r="U353" t="s">
        <v>46</v>
      </c>
      <c r="V353" s="1">
        <v>133632.64000000001</v>
      </c>
      <c r="W353" s="1">
        <v>61745.64</v>
      </c>
      <c r="X353" s="1">
        <v>123839.98</v>
      </c>
      <c r="Y353" s="1">
        <v>123839.98</v>
      </c>
      <c r="Z353">
        <v>0</v>
      </c>
      <c r="AA353" s="3">
        <f t="shared" si="26"/>
        <v>123839.98</v>
      </c>
      <c r="AB353">
        <v>0</v>
      </c>
      <c r="AC353" s="3">
        <f t="shared" si="27"/>
        <v>0</v>
      </c>
      <c r="AD353">
        <v>0</v>
      </c>
      <c r="AE353" s="3">
        <f t="shared" si="28"/>
        <v>0</v>
      </c>
      <c r="AF353" s="4">
        <f t="shared" si="29"/>
        <v>9792.660000000018</v>
      </c>
      <c r="AG353">
        <v>0</v>
      </c>
      <c r="AH353" s="1">
        <v>71887</v>
      </c>
      <c r="AI353">
        <v>0</v>
      </c>
      <c r="AJ353">
        <v>0</v>
      </c>
      <c r="AK353" s="1">
        <v>71887</v>
      </c>
    </row>
    <row r="354" spans="1:37" hidden="1" x14ac:dyDescent="0.25">
      <c r="A354" t="str">
        <f t="shared" si="25"/>
        <v>1.1-00-2405_24621015_2459110</v>
      </c>
      <c r="B354" t="s">
        <v>148</v>
      </c>
      <c r="C354" t="s">
        <v>149</v>
      </c>
      <c r="D354" t="s">
        <v>34</v>
      </c>
      <c r="E354" t="s">
        <v>35</v>
      </c>
      <c r="F354" t="s">
        <v>51</v>
      </c>
      <c r="G354" t="s">
        <v>52</v>
      </c>
      <c r="H354" t="s">
        <v>53</v>
      </c>
      <c r="I354" t="s">
        <v>54</v>
      </c>
      <c r="J354">
        <v>6</v>
      </c>
      <c r="K354" t="s">
        <v>40</v>
      </c>
      <c r="L354">
        <v>21</v>
      </c>
      <c r="M354" t="s">
        <v>55</v>
      </c>
      <c r="N354" t="s">
        <v>56</v>
      </c>
      <c r="O354" t="s">
        <v>57</v>
      </c>
      <c r="P354">
        <v>5000</v>
      </c>
      <c r="Q354" t="s">
        <v>99</v>
      </c>
      <c r="R354">
        <v>5911</v>
      </c>
      <c r="S354" t="s">
        <v>252</v>
      </c>
      <c r="T354">
        <v>0</v>
      </c>
      <c r="U354" t="s">
        <v>46</v>
      </c>
      <c r="V354" s="1">
        <v>1800</v>
      </c>
      <c r="W354">
        <v>0</v>
      </c>
      <c r="X354" s="1">
        <v>1670</v>
      </c>
      <c r="Y354" s="1">
        <v>1670</v>
      </c>
      <c r="Z354" s="1">
        <v>1670</v>
      </c>
      <c r="AA354" s="3">
        <f t="shared" si="26"/>
        <v>0</v>
      </c>
      <c r="AB354" s="1">
        <v>1670</v>
      </c>
      <c r="AC354" s="3">
        <f t="shared" si="27"/>
        <v>0</v>
      </c>
      <c r="AD354" s="1">
        <v>1670</v>
      </c>
      <c r="AE354" s="3">
        <f t="shared" si="28"/>
        <v>0</v>
      </c>
      <c r="AF354" s="4">
        <f t="shared" si="29"/>
        <v>130</v>
      </c>
      <c r="AG354">
        <v>0</v>
      </c>
      <c r="AH354" s="1">
        <v>1800</v>
      </c>
      <c r="AI354">
        <v>0</v>
      </c>
      <c r="AJ354">
        <v>0</v>
      </c>
      <c r="AK354" s="1">
        <v>1800</v>
      </c>
    </row>
    <row r="355" spans="1:37" hidden="1" x14ac:dyDescent="0.25">
      <c r="A355" t="str">
        <f t="shared" si="25"/>
        <v>1.1-00-2405_24624015_2411110</v>
      </c>
      <c r="B355" t="s">
        <v>148</v>
      </c>
      <c r="C355" t="s">
        <v>149</v>
      </c>
      <c r="D355" t="s">
        <v>34</v>
      </c>
      <c r="E355" t="s">
        <v>35</v>
      </c>
      <c r="F355" t="s">
        <v>51</v>
      </c>
      <c r="G355" t="s">
        <v>52</v>
      </c>
      <c r="H355" t="s">
        <v>53</v>
      </c>
      <c r="I355" t="s">
        <v>54</v>
      </c>
      <c r="J355">
        <v>6</v>
      </c>
      <c r="K355" t="s">
        <v>40</v>
      </c>
      <c r="L355">
        <v>24</v>
      </c>
      <c r="M355" t="s">
        <v>58</v>
      </c>
      <c r="N355" t="s">
        <v>56</v>
      </c>
      <c r="O355" t="s">
        <v>57</v>
      </c>
      <c r="P355">
        <v>1000</v>
      </c>
      <c r="Q355" t="s">
        <v>58</v>
      </c>
      <c r="R355">
        <v>1111</v>
      </c>
      <c r="S355" t="s">
        <v>63</v>
      </c>
      <c r="T355">
        <v>0</v>
      </c>
      <c r="U355" t="s">
        <v>46</v>
      </c>
      <c r="V355" s="1">
        <v>12975991.18</v>
      </c>
      <c r="W355" s="1">
        <v>12975991.18</v>
      </c>
      <c r="X355" s="1">
        <v>1986144.84</v>
      </c>
      <c r="Y355" s="1">
        <v>1986144.84</v>
      </c>
      <c r="Z355" s="1">
        <v>1986144.84</v>
      </c>
      <c r="AA355" s="3">
        <f t="shared" si="26"/>
        <v>0</v>
      </c>
      <c r="AB355" s="1">
        <v>1986144.84</v>
      </c>
      <c r="AC355" s="3">
        <f t="shared" si="27"/>
        <v>0</v>
      </c>
      <c r="AD355" s="1">
        <v>1986144.84</v>
      </c>
      <c r="AE355" s="3">
        <f t="shared" si="28"/>
        <v>0</v>
      </c>
      <c r="AF355" s="4">
        <f t="shared" si="29"/>
        <v>10989846.34</v>
      </c>
      <c r="AG355">
        <v>0</v>
      </c>
      <c r="AH355">
        <v>0</v>
      </c>
      <c r="AI355">
        <v>0</v>
      </c>
      <c r="AJ355">
        <v>0</v>
      </c>
      <c r="AK355">
        <v>0</v>
      </c>
    </row>
    <row r="356" spans="1:37" hidden="1" x14ac:dyDescent="0.25">
      <c r="A356" t="str">
        <f t="shared" si="25"/>
        <v>1.1-00-2405_24624015_24113113</v>
      </c>
      <c r="B356" t="s">
        <v>148</v>
      </c>
      <c r="C356" t="s">
        <v>149</v>
      </c>
      <c r="D356" t="s">
        <v>34</v>
      </c>
      <c r="E356" t="s">
        <v>35</v>
      </c>
      <c r="F356" t="s">
        <v>51</v>
      </c>
      <c r="G356" t="s">
        <v>52</v>
      </c>
      <c r="H356" t="s">
        <v>53</v>
      </c>
      <c r="I356" t="s">
        <v>54</v>
      </c>
      <c r="J356">
        <v>6</v>
      </c>
      <c r="K356" t="s">
        <v>40</v>
      </c>
      <c r="L356">
        <v>24</v>
      </c>
      <c r="M356" t="s">
        <v>58</v>
      </c>
      <c r="N356" t="s">
        <v>56</v>
      </c>
      <c r="O356" t="s">
        <v>57</v>
      </c>
      <c r="P356">
        <v>1000</v>
      </c>
      <c r="Q356" t="s">
        <v>58</v>
      </c>
      <c r="R356">
        <v>1131</v>
      </c>
      <c r="S356" t="s">
        <v>77</v>
      </c>
      <c r="T356">
        <v>13</v>
      </c>
      <c r="U356" t="s">
        <v>76</v>
      </c>
      <c r="V356" s="1">
        <v>55146025.950000003</v>
      </c>
      <c r="W356" s="1">
        <v>66640393.869999997</v>
      </c>
      <c r="X356" s="1">
        <v>55136596.079999998</v>
      </c>
      <c r="Y356" s="1">
        <v>55136596.079999998</v>
      </c>
      <c r="Z356" s="1">
        <v>55136596.079999998</v>
      </c>
      <c r="AA356" s="3">
        <f t="shared" si="26"/>
        <v>0</v>
      </c>
      <c r="AB356" s="1">
        <v>55136596.079999998</v>
      </c>
      <c r="AC356" s="3">
        <f t="shared" si="27"/>
        <v>0</v>
      </c>
      <c r="AD356" s="1">
        <v>55136596.079999998</v>
      </c>
      <c r="AE356" s="3">
        <f t="shared" si="28"/>
        <v>0</v>
      </c>
      <c r="AF356" s="4">
        <f t="shared" si="29"/>
        <v>9429.8700000047684</v>
      </c>
      <c r="AG356">
        <v>0</v>
      </c>
      <c r="AH356">
        <v>0</v>
      </c>
      <c r="AI356">
        <v>0</v>
      </c>
      <c r="AJ356" s="1">
        <v>11494367.92</v>
      </c>
      <c r="AK356" s="1">
        <v>-11494367.92</v>
      </c>
    </row>
    <row r="357" spans="1:37" hidden="1" x14ac:dyDescent="0.25">
      <c r="A357" t="str">
        <f t="shared" si="25"/>
        <v>1.1-00-2405_24624015_2412110</v>
      </c>
      <c r="B357" t="s">
        <v>148</v>
      </c>
      <c r="C357" t="s">
        <v>149</v>
      </c>
      <c r="D357" t="s">
        <v>34</v>
      </c>
      <c r="E357" t="s">
        <v>35</v>
      </c>
      <c r="F357" t="s">
        <v>51</v>
      </c>
      <c r="G357" t="s">
        <v>52</v>
      </c>
      <c r="H357" t="s">
        <v>53</v>
      </c>
      <c r="I357" t="s">
        <v>54</v>
      </c>
      <c r="J357">
        <v>6</v>
      </c>
      <c r="K357" t="s">
        <v>40</v>
      </c>
      <c r="L357">
        <v>24</v>
      </c>
      <c r="M357" t="s">
        <v>58</v>
      </c>
      <c r="N357" t="s">
        <v>56</v>
      </c>
      <c r="O357" t="s">
        <v>57</v>
      </c>
      <c r="P357">
        <v>1000</v>
      </c>
      <c r="Q357" t="s">
        <v>58</v>
      </c>
      <c r="R357">
        <v>1211</v>
      </c>
      <c r="S357" t="s">
        <v>390</v>
      </c>
      <c r="T357">
        <v>0</v>
      </c>
      <c r="U357" t="s">
        <v>46</v>
      </c>
      <c r="V357">
        <v>0</v>
      </c>
      <c r="W357">
        <v>0</v>
      </c>
      <c r="X357" s="1">
        <v>470363.43</v>
      </c>
      <c r="Y357" s="1">
        <v>470363.43</v>
      </c>
      <c r="Z357" s="1">
        <v>470363.43</v>
      </c>
      <c r="AA357" s="3">
        <f t="shared" si="26"/>
        <v>0</v>
      </c>
      <c r="AB357" s="1">
        <v>470363.43</v>
      </c>
      <c r="AC357" s="3">
        <f t="shared" si="27"/>
        <v>0</v>
      </c>
      <c r="AD357" s="1">
        <v>470363.43</v>
      </c>
      <c r="AE357" s="3">
        <f t="shared" si="28"/>
        <v>0</v>
      </c>
      <c r="AF357" s="4">
        <f t="shared" si="29"/>
        <v>-470363.43</v>
      </c>
      <c r="AG357">
        <v>0</v>
      </c>
      <c r="AH357">
        <v>0</v>
      </c>
      <c r="AI357">
        <v>0</v>
      </c>
      <c r="AJ357">
        <v>0</v>
      </c>
      <c r="AK357">
        <v>0</v>
      </c>
    </row>
    <row r="358" spans="1:37" hidden="1" x14ac:dyDescent="0.25">
      <c r="A358" t="str">
        <f t="shared" si="25"/>
        <v>1.1-00-2405_24624015_24122114</v>
      </c>
      <c r="B358" t="s">
        <v>148</v>
      </c>
      <c r="C358" t="s">
        <v>149</v>
      </c>
      <c r="D358" t="s">
        <v>34</v>
      </c>
      <c r="E358" t="s">
        <v>35</v>
      </c>
      <c r="F358" t="s">
        <v>51</v>
      </c>
      <c r="G358" t="s">
        <v>52</v>
      </c>
      <c r="H358" t="s">
        <v>53</v>
      </c>
      <c r="I358" t="s">
        <v>54</v>
      </c>
      <c r="J358">
        <v>6</v>
      </c>
      <c r="K358" t="s">
        <v>40</v>
      </c>
      <c r="L358">
        <v>24</v>
      </c>
      <c r="M358" t="s">
        <v>58</v>
      </c>
      <c r="N358" t="s">
        <v>56</v>
      </c>
      <c r="O358" t="s">
        <v>57</v>
      </c>
      <c r="P358">
        <v>1000</v>
      </c>
      <c r="Q358" t="s">
        <v>58</v>
      </c>
      <c r="R358">
        <v>1221</v>
      </c>
      <c r="S358" t="s">
        <v>59</v>
      </c>
      <c r="T358">
        <v>14</v>
      </c>
      <c r="U358" t="s">
        <v>60</v>
      </c>
      <c r="V358" s="1">
        <v>35006532.630000003</v>
      </c>
      <c r="W358" s="1">
        <v>52109314.159999996</v>
      </c>
      <c r="X358" s="1">
        <v>10136308.68</v>
      </c>
      <c r="Y358" s="1">
        <v>10136308.68</v>
      </c>
      <c r="Z358" s="1">
        <v>10136308.68</v>
      </c>
      <c r="AA358" s="3">
        <f t="shared" si="26"/>
        <v>0</v>
      </c>
      <c r="AB358" s="1">
        <v>10136308.68</v>
      </c>
      <c r="AC358" s="3">
        <f t="shared" si="27"/>
        <v>0</v>
      </c>
      <c r="AD358" s="1">
        <v>10136308.68</v>
      </c>
      <c r="AE358" s="3">
        <f t="shared" si="28"/>
        <v>0</v>
      </c>
      <c r="AF358" s="4">
        <f t="shared" si="29"/>
        <v>24870223.950000003</v>
      </c>
      <c r="AG358">
        <v>0</v>
      </c>
      <c r="AH358" s="1">
        <v>20286199.98</v>
      </c>
      <c r="AI358">
        <v>0</v>
      </c>
      <c r="AJ358" s="1">
        <v>37388981.509999998</v>
      </c>
      <c r="AK358" s="1">
        <v>-17102781.530000001</v>
      </c>
    </row>
    <row r="359" spans="1:37" hidden="1" x14ac:dyDescent="0.25">
      <c r="A359" t="str">
        <f t="shared" si="25"/>
        <v>1.1-00-2405_24624015_2412310</v>
      </c>
      <c r="B359" t="s">
        <v>148</v>
      </c>
      <c r="C359" t="s">
        <v>149</v>
      </c>
      <c r="D359" t="s">
        <v>34</v>
      </c>
      <c r="E359" t="s">
        <v>35</v>
      </c>
      <c r="F359" t="s">
        <v>51</v>
      </c>
      <c r="G359" t="s">
        <v>52</v>
      </c>
      <c r="H359" t="s">
        <v>53</v>
      </c>
      <c r="I359" t="s">
        <v>54</v>
      </c>
      <c r="J359">
        <v>6</v>
      </c>
      <c r="K359" t="s">
        <v>40</v>
      </c>
      <c r="L359">
        <v>24</v>
      </c>
      <c r="M359" t="s">
        <v>58</v>
      </c>
      <c r="N359" t="s">
        <v>56</v>
      </c>
      <c r="O359" t="s">
        <v>57</v>
      </c>
      <c r="P359">
        <v>1000</v>
      </c>
      <c r="Q359" t="s">
        <v>58</v>
      </c>
      <c r="R359">
        <v>1231</v>
      </c>
      <c r="S359" t="s">
        <v>391</v>
      </c>
      <c r="T359">
        <v>0</v>
      </c>
      <c r="U359" t="s">
        <v>46</v>
      </c>
      <c r="V359" s="1">
        <v>26400</v>
      </c>
      <c r="W359" s="1">
        <v>26400</v>
      </c>
      <c r="X359">
        <v>0</v>
      </c>
      <c r="Y359">
        <v>0</v>
      </c>
      <c r="Z359">
        <v>0</v>
      </c>
      <c r="AA359" s="3">
        <f t="shared" si="26"/>
        <v>0</v>
      </c>
      <c r="AB359">
        <v>0</v>
      </c>
      <c r="AC359" s="3">
        <f t="shared" si="27"/>
        <v>0</v>
      </c>
      <c r="AD359">
        <v>0</v>
      </c>
      <c r="AE359" s="3">
        <f t="shared" si="28"/>
        <v>0</v>
      </c>
      <c r="AF359" s="4">
        <f t="shared" si="29"/>
        <v>26400</v>
      </c>
      <c r="AG359">
        <v>0</v>
      </c>
      <c r="AH359">
        <v>0</v>
      </c>
      <c r="AI359">
        <v>0</v>
      </c>
      <c r="AJ359">
        <v>0</v>
      </c>
      <c r="AK359">
        <v>0</v>
      </c>
    </row>
    <row r="360" spans="1:37" hidden="1" x14ac:dyDescent="0.25">
      <c r="A360" t="str">
        <f t="shared" si="25"/>
        <v>1.1-00-2405_24624015_24132113</v>
      </c>
      <c r="B360" t="s">
        <v>148</v>
      </c>
      <c r="C360" t="s">
        <v>149</v>
      </c>
      <c r="D360" t="s">
        <v>34</v>
      </c>
      <c r="E360" t="s">
        <v>35</v>
      </c>
      <c r="F360" t="s">
        <v>51</v>
      </c>
      <c r="G360" t="s">
        <v>52</v>
      </c>
      <c r="H360" t="s">
        <v>53</v>
      </c>
      <c r="I360" t="s">
        <v>54</v>
      </c>
      <c r="J360">
        <v>6</v>
      </c>
      <c r="K360" t="s">
        <v>40</v>
      </c>
      <c r="L360">
        <v>24</v>
      </c>
      <c r="M360" t="s">
        <v>58</v>
      </c>
      <c r="N360" t="s">
        <v>56</v>
      </c>
      <c r="O360" t="s">
        <v>57</v>
      </c>
      <c r="P360">
        <v>1000</v>
      </c>
      <c r="Q360" t="s">
        <v>58</v>
      </c>
      <c r="R360">
        <v>1321</v>
      </c>
      <c r="S360" t="s">
        <v>64</v>
      </c>
      <c r="T360">
        <v>13</v>
      </c>
      <c r="U360" t="s">
        <v>76</v>
      </c>
      <c r="V360" s="1">
        <v>23421.37</v>
      </c>
      <c r="W360" s="1">
        <v>10516224.880000001</v>
      </c>
      <c r="X360" s="1">
        <v>23260.11</v>
      </c>
      <c r="Y360" s="1">
        <v>23260.11</v>
      </c>
      <c r="Z360" s="1">
        <v>23260.11</v>
      </c>
      <c r="AA360" s="3">
        <f t="shared" si="26"/>
        <v>0</v>
      </c>
      <c r="AB360" s="1">
        <v>23260.11</v>
      </c>
      <c r="AC360" s="3">
        <f t="shared" si="27"/>
        <v>0</v>
      </c>
      <c r="AD360" s="1">
        <v>23260.11</v>
      </c>
      <c r="AE360" s="3">
        <f t="shared" si="28"/>
        <v>0</v>
      </c>
      <c r="AF360" s="4">
        <f t="shared" si="29"/>
        <v>161.2599999999984</v>
      </c>
      <c r="AG360">
        <v>0</v>
      </c>
      <c r="AH360">
        <v>2.83</v>
      </c>
      <c r="AI360">
        <v>0</v>
      </c>
      <c r="AJ360" s="1">
        <v>10492806.34</v>
      </c>
      <c r="AK360" s="1">
        <v>-10492803.51</v>
      </c>
    </row>
    <row r="361" spans="1:37" hidden="1" x14ac:dyDescent="0.25">
      <c r="A361" t="str">
        <f t="shared" si="25"/>
        <v>1.1-00-2405_24624015_24132114</v>
      </c>
      <c r="B361" t="s">
        <v>148</v>
      </c>
      <c r="C361" t="s">
        <v>149</v>
      </c>
      <c r="D361" t="s">
        <v>34</v>
      </c>
      <c r="E361" t="s">
        <v>35</v>
      </c>
      <c r="F361" t="s">
        <v>51</v>
      </c>
      <c r="G361" t="s">
        <v>52</v>
      </c>
      <c r="H361" t="s">
        <v>53</v>
      </c>
      <c r="I361" t="s">
        <v>54</v>
      </c>
      <c r="J361">
        <v>6</v>
      </c>
      <c r="K361" t="s">
        <v>40</v>
      </c>
      <c r="L361">
        <v>24</v>
      </c>
      <c r="M361" t="s">
        <v>58</v>
      </c>
      <c r="N361" t="s">
        <v>56</v>
      </c>
      <c r="O361" t="s">
        <v>57</v>
      </c>
      <c r="P361">
        <v>1000</v>
      </c>
      <c r="Q361" t="s">
        <v>58</v>
      </c>
      <c r="R361">
        <v>1321</v>
      </c>
      <c r="S361" t="s">
        <v>64</v>
      </c>
      <c r="T361">
        <v>14</v>
      </c>
      <c r="U361" t="s">
        <v>60</v>
      </c>
      <c r="V361" s="1">
        <v>1696839.89</v>
      </c>
      <c r="W361" s="1">
        <v>1512329.12</v>
      </c>
      <c r="X361" s="1">
        <v>20486.72</v>
      </c>
      <c r="Y361" s="1">
        <v>20486.72</v>
      </c>
      <c r="Z361" s="1">
        <v>20486.72</v>
      </c>
      <c r="AA361" s="3">
        <f t="shared" si="26"/>
        <v>0</v>
      </c>
      <c r="AB361" s="1">
        <v>20486.72</v>
      </c>
      <c r="AC361" s="3">
        <f t="shared" si="27"/>
        <v>0</v>
      </c>
      <c r="AD361" s="1">
        <v>20486.72</v>
      </c>
      <c r="AE361" s="3">
        <f t="shared" si="28"/>
        <v>0</v>
      </c>
      <c r="AF361" s="4">
        <f t="shared" si="29"/>
        <v>1676353.17</v>
      </c>
      <c r="AG361">
        <v>0</v>
      </c>
      <c r="AH361" s="1">
        <v>184513.6</v>
      </c>
      <c r="AI361">
        <v>0</v>
      </c>
      <c r="AJ361">
        <v>2.83</v>
      </c>
      <c r="AK361" s="1">
        <v>184510.77</v>
      </c>
    </row>
    <row r="362" spans="1:37" hidden="1" x14ac:dyDescent="0.25">
      <c r="A362" t="str">
        <f t="shared" si="25"/>
        <v>1.1-00-2405_24624015_24132213</v>
      </c>
      <c r="B362" t="s">
        <v>148</v>
      </c>
      <c r="C362" t="s">
        <v>149</v>
      </c>
      <c r="D362" t="s">
        <v>34</v>
      </c>
      <c r="E362" t="s">
        <v>35</v>
      </c>
      <c r="F362" t="s">
        <v>51</v>
      </c>
      <c r="G362" t="s">
        <v>52</v>
      </c>
      <c r="H362" t="s">
        <v>53</v>
      </c>
      <c r="I362" t="s">
        <v>54</v>
      </c>
      <c r="J362">
        <v>6</v>
      </c>
      <c r="K362" t="s">
        <v>40</v>
      </c>
      <c r="L362">
        <v>24</v>
      </c>
      <c r="M362" t="s">
        <v>58</v>
      </c>
      <c r="N362" t="s">
        <v>56</v>
      </c>
      <c r="O362" t="s">
        <v>57</v>
      </c>
      <c r="P362">
        <v>1000</v>
      </c>
      <c r="Q362" t="s">
        <v>58</v>
      </c>
      <c r="R362">
        <v>1322</v>
      </c>
      <c r="S362" t="s">
        <v>65</v>
      </c>
      <c r="T362">
        <v>13</v>
      </c>
      <c r="U362" t="s">
        <v>76</v>
      </c>
      <c r="V362" s="1">
        <v>210001.87</v>
      </c>
      <c r="W362" s="1">
        <v>105162275.34</v>
      </c>
      <c r="X362" s="1">
        <v>218306.17</v>
      </c>
      <c r="Y362" s="1">
        <v>218306.17</v>
      </c>
      <c r="Z362" s="1">
        <v>218306.17</v>
      </c>
      <c r="AA362" s="3">
        <f t="shared" si="26"/>
        <v>0</v>
      </c>
      <c r="AB362" s="1">
        <v>218306.17</v>
      </c>
      <c r="AC362" s="3">
        <f t="shared" si="27"/>
        <v>0</v>
      </c>
      <c r="AD362" s="1">
        <v>218306.17</v>
      </c>
      <c r="AE362" s="3">
        <f t="shared" si="28"/>
        <v>0</v>
      </c>
      <c r="AF362" s="4">
        <f t="shared" si="29"/>
        <v>-8304.3000000000175</v>
      </c>
      <c r="AG362">
        <v>0</v>
      </c>
      <c r="AH362">
        <v>1.78</v>
      </c>
      <c r="AI362">
        <v>0</v>
      </c>
      <c r="AJ362" s="1">
        <v>104952275.25</v>
      </c>
      <c r="AK362" s="1">
        <v>-104952273.47</v>
      </c>
    </row>
    <row r="363" spans="1:37" hidden="1" x14ac:dyDescent="0.25">
      <c r="A363" t="str">
        <f t="shared" si="25"/>
        <v>1.1-00-2405_24624015_24132214</v>
      </c>
      <c r="B363" t="s">
        <v>148</v>
      </c>
      <c r="C363" t="s">
        <v>149</v>
      </c>
      <c r="D363" t="s">
        <v>34</v>
      </c>
      <c r="E363" t="s">
        <v>35</v>
      </c>
      <c r="F363" t="s">
        <v>51</v>
      </c>
      <c r="G363" t="s">
        <v>52</v>
      </c>
      <c r="H363" t="s">
        <v>53</v>
      </c>
      <c r="I363" t="s">
        <v>54</v>
      </c>
      <c r="J363">
        <v>6</v>
      </c>
      <c r="K363" t="s">
        <v>40</v>
      </c>
      <c r="L363">
        <v>24</v>
      </c>
      <c r="M363" t="s">
        <v>58</v>
      </c>
      <c r="N363" t="s">
        <v>56</v>
      </c>
      <c r="O363" t="s">
        <v>57</v>
      </c>
      <c r="P363">
        <v>1000</v>
      </c>
      <c r="Q363" t="s">
        <v>58</v>
      </c>
      <c r="R363">
        <v>1322</v>
      </c>
      <c r="S363" t="s">
        <v>65</v>
      </c>
      <c r="T363">
        <v>14</v>
      </c>
      <c r="U363" t="s">
        <v>60</v>
      </c>
      <c r="V363" s="1">
        <v>62676.46</v>
      </c>
      <c r="W363" s="1">
        <v>15123264.68</v>
      </c>
      <c r="X363" s="1">
        <v>62676.46</v>
      </c>
      <c r="Y363" s="1">
        <v>62676.46</v>
      </c>
      <c r="Z363" s="1">
        <v>62676.46</v>
      </c>
      <c r="AA363" s="3">
        <f t="shared" si="26"/>
        <v>0</v>
      </c>
      <c r="AB363" s="1">
        <v>62676.46</v>
      </c>
      <c r="AC363" s="3">
        <f t="shared" si="27"/>
        <v>0</v>
      </c>
      <c r="AD363" s="1">
        <v>62676.46</v>
      </c>
      <c r="AE363" s="3">
        <f t="shared" si="28"/>
        <v>0</v>
      </c>
      <c r="AF363" s="4">
        <f t="shared" si="29"/>
        <v>0</v>
      </c>
      <c r="AG363">
        <v>0</v>
      </c>
      <c r="AH363">
        <v>0</v>
      </c>
      <c r="AI363">
        <v>0</v>
      </c>
      <c r="AJ363" s="1">
        <v>15060588.220000001</v>
      </c>
      <c r="AK363" s="1">
        <v>-15060588.220000001</v>
      </c>
    </row>
    <row r="364" spans="1:37" hidden="1" x14ac:dyDescent="0.25">
      <c r="A364" t="str">
        <f t="shared" si="25"/>
        <v>1.1-00-2405_24624015_2413310</v>
      </c>
      <c r="B364" t="s">
        <v>148</v>
      </c>
      <c r="C364" t="s">
        <v>149</v>
      </c>
      <c r="D364" t="s">
        <v>34</v>
      </c>
      <c r="E364" t="s">
        <v>35</v>
      </c>
      <c r="F364" t="s">
        <v>51</v>
      </c>
      <c r="G364" t="s">
        <v>52</v>
      </c>
      <c r="H364" t="s">
        <v>53</v>
      </c>
      <c r="I364" t="s">
        <v>54</v>
      </c>
      <c r="J364">
        <v>6</v>
      </c>
      <c r="K364" t="s">
        <v>40</v>
      </c>
      <c r="L364">
        <v>24</v>
      </c>
      <c r="M364" t="s">
        <v>58</v>
      </c>
      <c r="N364" t="s">
        <v>56</v>
      </c>
      <c r="O364" t="s">
        <v>57</v>
      </c>
      <c r="P364">
        <v>1000</v>
      </c>
      <c r="Q364" t="s">
        <v>58</v>
      </c>
      <c r="R364">
        <v>1331</v>
      </c>
      <c r="S364" t="s">
        <v>66</v>
      </c>
      <c r="T364">
        <v>0</v>
      </c>
      <c r="U364" t="s">
        <v>46</v>
      </c>
      <c r="V364" s="1">
        <v>700000</v>
      </c>
      <c r="W364" s="1">
        <v>700000</v>
      </c>
      <c r="X364" s="1">
        <v>210546.86</v>
      </c>
      <c r="Y364" s="1">
        <v>210546.86</v>
      </c>
      <c r="Z364" s="1">
        <v>210546.86</v>
      </c>
      <c r="AA364" s="3">
        <f t="shared" si="26"/>
        <v>0</v>
      </c>
      <c r="AB364" s="1">
        <v>210546.86</v>
      </c>
      <c r="AC364" s="3">
        <f t="shared" si="27"/>
        <v>0</v>
      </c>
      <c r="AD364" s="1">
        <v>210546.86</v>
      </c>
      <c r="AE364" s="3">
        <f t="shared" si="28"/>
        <v>0</v>
      </c>
      <c r="AF364" s="4">
        <f t="shared" si="29"/>
        <v>489453.14</v>
      </c>
      <c r="AG364">
        <v>0</v>
      </c>
      <c r="AH364">
        <v>0</v>
      </c>
      <c r="AI364">
        <v>0</v>
      </c>
      <c r="AJ364">
        <v>0</v>
      </c>
      <c r="AK364">
        <v>0</v>
      </c>
    </row>
    <row r="365" spans="1:37" hidden="1" x14ac:dyDescent="0.25">
      <c r="A365" t="str">
        <f t="shared" si="25"/>
        <v>1.1-00-2405_24624015_2413410</v>
      </c>
      <c r="B365" t="s">
        <v>148</v>
      </c>
      <c r="C365" t="s">
        <v>149</v>
      </c>
      <c r="D365" t="s">
        <v>34</v>
      </c>
      <c r="E365" t="s">
        <v>35</v>
      </c>
      <c r="F365" t="s">
        <v>51</v>
      </c>
      <c r="G365" t="s">
        <v>52</v>
      </c>
      <c r="H365" t="s">
        <v>53</v>
      </c>
      <c r="I365" t="s">
        <v>54</v>
      </c>
      <c r="J365">
        <v>6</v>
      </c>
      <c r="K365" t="s">
        <v>40</v>
      </c>
      <c r="L365">
        <v>24</v>
      </c>
      <c r="M365" t="s">
        <v>58</v>
      </c>
      <c r="N365" t="s">
        <v>56</v>
      </c>
      <c r="O365" t="s">
        <v>57</v>
      </c>
      <c r="P365">
        <v>1000</v>
      </c>
      <c r="Q365" t="s">
        <v>58</v>
      </c>
      <c r="R365">
        <v>1341</v>
      </c>
      <c r="S365" t="s">
        <v>67</v>
      </c>
      <c r="T365">
        <v>0</v>
      </c>
      <c r="U365" t="s">
        <v>46</v>
      </c>
      <c r="V365" s="1">
        <v>7500000</v>
      </c>
      <c r="W365" s="1">
        <v>7500000</v>
      </c>
      <c r="X365" s="1">
        <v>124381.8</v>
      </c>
      <c r="Y365" s="1">
        <v>124381.8</v>
      </c>
      <c r="Z365" s="1">
        <v>124381.8</v>
      </c>
      <c r="AA365" s="3">
        <f t="shared" si="26"/>
        <v>0</v>
      </c>
      <c r="AB365" s="1">
        <v>124381.8</v>
      </c>
      <c r="AC365" s="3">
        <f t="shared" si="27"/>
        <v>0</v>
      </c>
      <c r="AD365" s="1">
        <v>124381.8</v>
      </c>
      <c r="AE365" s="3">
        <f t="shared" si="28"/>
        <v>0</v>
      </c>
      <c r="AF365" s="4">
        <f t="shared" si="29"/>
        <v>7375618.2000000002</v>
      </c>
      <c r="AG365">
        <v>0</v>
      </c>
      <c r="AH365">
        <v>0</v>
      </c>
      <c r="AI365">
        <v>0</v>
      </c>
      <c r="AJ365">
        <v>0</v>
      </c>
      <c r="AK365">
        <v>0</v>
      </c>
    </row>
    <row r="366" spans="1:37" hidden="1" x14ac:dyDescent="0.25">
      <c r="A366" t="str">
        <f t="shared" si="25"/>
        <v>1.1-00-2405_24624015_24141113</v>
      </c>
      <c r="B366" t="s">
        <v>148</v>
      </c>
      <c r="C366" t="s">
        <v>149</v>
      </c>
      <c r="D366" t="s">
        <v>34</v>
      </c>
      <c r="E366" t="s">
        <v>35</v>
      </c>
      <c r="F366" t="s">
        <v>51</v>
      </c>
      <c r="G366" t="s">
        <v>52</v>
      </c>
      <c r="H366" t="s">
        <v>53</v>
      </c>
      <c r="I366" t="s">
        <v>54</v>
      </c>
      <c r="J366">
        <v>6</v>
      </c>
      <c r="K366" t="s">
        <v>40</v>
      </c>
      <c r="L366">
        <v>24</v>
      </c>
      <c r="M366" t="s">
        <v>58</v>
      </c>
      <c r="N366" t="s">
        <v>56</v>
      </c>
      <c r="O366" t="s">
        <v>57</v>
      </c>
      <c r="P366">
        <v>1000</v>
      </c>
      <c r="Q366" t="s">
        <v>58</v>
      </c>
      <c r="R366">
        <v>1411</v>
      </c>
      <c r="S366" t="s">
        <v>68</v>
      </c>
      <c r="T366">
        <v>13</v>
      </c>
      <c r="U366" t="s">
        <v>76</v>
      </c>
      <c r="V366" s="1">
        <v>3492370.32</v>
      </c>
      <c r="W366" s="1">
        <v>45430103.369999997</v>
      </c>
      <c r="X366" s="1">
        <v>3492404.12</v>
      </c>
      <c r="Y366" s="1">
        <v>3492404.12</v>
      </c>
      <c r="Z366" s="1">
        <v>3492404.12</v>
      </c>
      <c r="AA366" s="3">
        <f t="shared" si="26"/>
        <v>0</v>
      </c>
      <c r="AB366" s="1">
        <v>3492404.12</v>
      </c>
      <c r="AC366" s="3">
        <f t="shared" si="27"/>
        <v>0</v>
      </c>
      <c r="AD366" s="1">
        <v>3492404.12</v>
      </c>
      <c r="AE366" s="3">
        <f t="shared" si="28"/>
        <v>0</v>
      </c>
      <c r="AF366" s="4">
        <f t="shared" si="29"/>
        <v>-33.800000000279397</v>
      </c>
      <c r="AG366">
        <v>0</v>
      </c>
      <c r="AH366">
        <v>0.34</v>
      </c>
      <c r="AI366">
        <v>0</v>
      </c>
      <c r="AJ366" s="1">
        <v>41937733.390000001</v>
      </c>
      <c r="AK366" s="1">
        <v>-41937733.049999997</v>
      </c>
    </row>
    <row r="367" spans="1:37" hidden="1" x14ac:dyDescent="0.25">
      <c r="A367" t="str">
        <f t="shared" si="25"/>
        <v>1.1-00-2405_24624015_24141114</v>
      </c>
      <c r="B367" t="s">
        <v>148</v>
      </c>
      <c r="C367" t="s">
        <v>149</v>
      </c>
      <c r="D367" t="s">
        <v>34</v>
      </c>
      <c r="E367" t="s">
        <v>35</v>
      </c>
      <c r="F367" t="s">
        <v>51</v>
      </c>
      <c r="G367" t="s">
        <v>52</v>
      </c>
      <c r="H367" t="s">
        <v>53</v>
      </c>
      <c r="I367" t="s">
        <v>54</v>
      </c>
      <c r="J367">
        <v>6</v>
      </c>
      <c r="K367" t="s">
        <v>40</v>
      </c>
      <c r="L367">
        <v>24</v>
      </c>
      <c r="M367" t="s">
        <v>58</v>
      </c>
      <c r="N367" t="s">
        <v>56</v>
      </c>
      <c r="O367" t="s">
        <v>57</v>
      </c>
      <c r="P367">
        <v>1000</v>
      </c>
      <c r="Q367" t="s">
        <v>58</v>
      </c>
      <c r="R367">
        <v>1411</v>
      </c>
      <c r="S367" t="s">
        <v>68</v>
      </c>
      <c r="T367">
        <v>14</v>
      </c>
      <c r="U367" t="s">
        <v>60</v>
      </c>
      <c r="V367" s="1">
        <v>7330348.3200000003</v>
      </c>
      <c r="W367" s="1">
        <v>6533249.9100000001</v>
      </c>
      <c r="X367" s="1">
        <v>1264922.69</v>
      </c>
      <c r="Y367" s="1">
        <v>1264922.69</v>
      </c>
      <c r="Z367" s="1">
        <v>1264922.69</v>
      </c>
      <c r="AA367" s="3">
        <f t="shared" si="26"/>
        <v>0</v>
      </c>
      <c r="AB367" s="1">
        <v>1264922.69</v>
      </c>
      <c r="AC367" s="3">
        <f t="shared" si="27"/>
        <v>0</v>
      </c>
      <c r="AD367" s="1">
        <v>1264922.69</v>
      </c>
      <c r="AE367" s="3">
        <f t="shared" si="28"/>
        <v>0</v>
      </c>
      <c r="AF367" s="4">
        <f t="shared" si="29"/>
        <v>6065425.6300000008</v>
      </c>
      <c r="AG367">
        <v>0</v>
      </c>
      <c r="AH367" s="1">
        <v>797098.75</v>
      </c>
      <c r="AI367">
        <v>0</v>
      </c>
      <c r="AJ367">
        <v>0.34</v>
      </c>
      <c r="AK367" s="1">
        <v>797098.41</v>
      </c>
    </row>
    <row r="368" spans="1:37" hidden="1" x14ac:dyDescent="0.25">
      <c r="A368" t="str">
        <f t="shared" si="25"/>
        <v>1.1-00-2405_24624015_24142113</v>
      </c>
      <c r="B368" t="s">
        <v>148</v>
      </c>
      <c r="C368" t="s">
        <v>149</v>
      </c>
      <c r="D368" t="s">
        <v>34</v>
      </c>
      <c r="E368" t="s">
        <v>35</v>
      </c>
      <c r="F368" t="s">
        <v>51</v>
      </c>
      <c r="G368" t="s">
        <v>52</v>
      </c>
      <c r="H368" t="s">
        <v>53</v>
      </c>
      <c r="I368" t="s">
        <v>54</v>
      </c>
      <c r="J368">
        <v>6</v>
      </c>
      <c r="K368" t="s">
        <v>40</v>
      </c>
      <c r="L368">
        <v>24</v>
      </c>
      <c r="M368" t="s">
        <v>58</v>
      </c>
      <c r="N368" t="s">
        <v>56</v>
      </c>
      <c r="O368" t="s">
        <v>57</v>
      </c>
      <c r="P368">
        <v>1000</v>
      </c>
      <c r="Q368" t="s">
        <v>58</v>
      </c>
      <c r="R368">
        <v>1421</v>
      </c>
      <c r="S368" t="s">
        <v>61</v>
      </c>
      <c r="T368">
        <v>13</v>
      </c>
      <c r="U368" t="s">
        <v>76</v>
      </c>
      <c r="V368" s="1">
        <v>1647769.43</v>
      </c>
      <c r="W368" s="1">
        <v>22715052.239999998</v>
      </c>
      <c r="X368" s="1">
        <v>1647769.43</v>
      </c>
      <c r="Y368" s="1">
        <v>1647769.43</v>
      </c>
      <c r="Z368" s="1">
        <v>1647769.43</v>
      </c>
      <c r="AA368" s="3">
        <f t="shared" si="26"/>
        <v>0</v>
      </c>
      <c r="AB368" s="1">
        <v>1647769.43</v>
      </c>
      <c r="AC368" s="3">
        <f t="shared" si="27"/>
        <v>0</v>
      </c>
      <c r="AD368" s="1">
        <v>1647769.43</v>
      </c>
      <c r="AE368" s="3">
        <f t="shared" si="28"/>
        <v>0</v>
      </c>
      <c r="AF368" s="4">
        <f t="shared" si="29"/>
        <v>0</v>
      </c>
      <c r="AG368">
        <v>0</v>
      </c>
      <c r="AH368">
        <v>0</v>
      </c>
      <c r="AI368">
        <v>0</v>
      </c>
      <c r="AJ368" s="1">
        <v>21067282.809999999</v>
      </c>
      <c r="AK368" s="1">
        <v>-21067282.809999999</v>
      </c>
    </row>
    <row r="369" spans="1:37" hidden="1" x14ac:dyDescent="0.25">
      <c r="A369" t="str">
        <f t="shared" si="25"/>
        <v>1.1-00-2405_24624015_24142114</v>
      </c>
      <c r="B369" t="s">
        <v>148</v>
      </c>
      <c r="C369" t="s">
        <v>149</v>
      </c>
      <c r="D369" t="s">
        <v>34</v>
      </c>
      <c r="E369" t="s">
        <v>35</v>
      </c>
      <c r="F369" t="s">
        <v>51</v>
      </c>
      <c r="G369" t="s">
        <v>52</v>
      </c>
      <c r="H369" t="s">
        <v>53</v>
      </c>
      <c r="I369" t="s">
        <v>54</v>
      </c>
      <c r="J369">
        <v>6</v>
      </c>
      <c r="K369" t="s">
        <v>40</v>
      </c>
      <c r="L369">
        <v>24</v>
      </c>
      <c r="M369" t="s">
        <v>58</v>
      </c>
      <c r="N369" t="s">
        <v>56</v>
      </c>
      <c r="O369" t="s">
        <v>57</v>
      </c>
      <c r="P369">
        <v>1000</v>
      </c>
      <c r="Q369" t="s">
        <v>58</v>
      </c>
      <c r="R369">
        <v>1421</v>
      </c>
      <c r="S369" t="s">
        <v>61</v>
      </c>
      <c r="T369">
        <v>14</v>
      </c>
      <c r="U369" t="s">
        <v>60</v>
      </c>
      <c r="V369" s="1">
        <v>788066.56</v>
      </c>
      <c r="W369" s="1">
        <v>3266624.41</v>
      </c>
      <c r="X369" s="1">
        <v>462325.63</v>
      </c>
      <c r="Y369" s="1">
        <v>462325.63</v>
      </c>
      <c r="Z369" s="1">
        <v>462325.63</v>
      </c>
      <c r="AA369" s="3">
        <f t="shared" si="26"/>
        <v>0</v>
      </c>
      <c r="AB369" s="1">
        <v>462325.63</v>
      </c>
      <c r="AC369" s="3">
        <f t="shared" si="27"/>
        <v>0</v>
      </c>
      <c r="AD369" s="1">
        <v>462325.63</v>
      </c>
      <c r="AE369" s="3">
        <f t="shared" si="28"/>
        <v>0</v>
      </c>
      <c r="AF369" s="4">
        <f t="shared" si="29"/>
        <v>325740.93000000005</v>
      </c>
      <c r="AG369">
        <v>0</v>
      </c>
      <c r="AH369">
        <v>0.38</v>
      </c>
      <c r="AI369">
        <v>0</v>
      </c>
      <c r="AJ369" s="1">
        <v>2478558.23</v>
      </c>
      <c r="AK369" s="1">
        <v>-2478557.85</v>
      </c>
    </row>
    <row r="370" spans="1:37" hidden="1" x14ac:dyDescent="0.25">
      <c r="A370" t="str">
        <f t="shared" si="25"/>
        <v>1.1-00-2405_24624015_24143113</v>
      </c>
      <c r="B370" t="s">
        <v>148</v>
      </c>
      <c r="C370" t="s">
        <v>149</v>
      </c>
      <c r="D370" t="s">
        <v>34</v>
      </c>
      <c r="E370" t="s">
        <v>35</v>
      </c>
      <c r="F370" t="s">
        <v>51</v>
      </c>
      <c r="G370" t="s">
        <v>52</v>
      </c>
      <c r="H370" t="s">
        <v>53</v>
      </c>
      <c r="I370" t="s">
        <v>54</v>
      </c>
      <c r="J370">
        <v>6</v>
      </c>
      <c r="K370" t="s">
        <v>40</v>
      </c>
      <c r="L370">
        <v>24</v>
      </c>
      <c r="M370" t="s">
        <v>58</v>
      </c>
      <c r="N370" t="s">
        <v>56</v>
      </c>
      <c r="O370" t="s">
        <v>57</v>
      </c>
      <c r="P370">
        <v>1000</v>
      </c>
      <c r="Q370" t="s">
        <v>58</v>
      </c>
      <c r="R370">
        <v>1431</v>
      </c>
      <c r="S370" t="s">
        <v>69</v>
      </c>
      <c r="T370">
        <v>13</v>
      </c>
      <c r="U370" t="s">
        <v>76</v>
      </c>
      <c r="V370" s="1">
        <v>1693284.75</v>
      </c>
      <c r="W370" s="1">
        <v>15143370.32</v>
      </c>
      <c r="X370" s="1">
        <v>1693329.93</v>
      </c>
      <c r="Y370" s="1">
        <v>1693329.93</v>
      </c>
      <c r="Z370" s="1">
        <v>1693329.93</v>
      </c>
      <c r="AA370" s="3">
        <f t="shared" si="26"/>
        <v>0</v>
      </c>
      <c r="AB370" s="1">
        <v>1693329.93</v>
      </c>
      <c r="AC370" s="3">
        <f t="shared" si="27"/>
        <v>0</v>
      </c>
      <c r="AD370" s="1">
        <v>1693329.93</v>
      </c>
      <c r="AE370" s="3">
        <f t="shared" si="28"/>
        <v>0</v>
      </c>
      <c r="AF370" s="4">
        <f t="shared" si="29"/>
        <v>-45.179999999934807</v>
      </c>
      <c r="AG370">
        <v>0</v>
      </c>
      <c r="AH370">
        <v>0</v>
      </c>
      <c r="AI370">
        <v>0</v>
      </c>
      <c r="AJ370" s="1">
        <v>13450085.57</v>
      </c>
      <c r="AK370" s="1">
        <v>-13450085.57</v>
      </c>
    </row>
    <row r="371" spans="1:37" hidden="1" x14ac:dyDescent="0.25">
      <c r="A371" t="str">
        <f t="shared" si="25"/>
        <v>1.1-00-2405_24624015_24143114</v>
      </c>
      <c r="B371" t="s">
        <v>148</v>
      </c>
      <c r="C371" t="s">
        <v>149</v>
      </c>
      <c r="D371" t="s">
        <v>34</v>
      </c>
      <c r="E371" t="s">
        <v>35</v>
      </c>
      <c r="F371" t="s">
        <v>51</v>
      </c>
      <c r="G371" t="s">
        <v>52</v>
      </c>
      <c r="H371" t="s">
        <v>53</v>
      </c>
      <c r="I371" t="s">
        <v>54</v>
      </c>
      <c r="J371">
        <v>6</v>
      </c>
      <c r="K371" t="s">
        <v>40</v>
      </c>
      <c r="L371">
        <v>24</v>
      </c>
      <c r="M371" t="s">
        <v>58</v>
      </c>
      <c r="N371" t="s">
        <v>56</v>
      </c>
      <c r="O371" t="s">
        <v>57</v>
      </c>
      <c r="P371">
        <v>1000</v>
      </c>
      <c r="Q371" t="s">
        <v>58</v>
      </c>
      <c r="R371">
        <v>1431</v>
      </c>
      <c r="S371" t="s">
        <v>69</v>
      </c>
      <c r="T371">
        <v>14</v>
      </c>
      <c r="U371" t="s">
        <v>60</v>
      </c>
      <c r="V371" s="1">
        <v>2443449.44</v>
      </c>
      <c r="W371" s="1">
        <v>2177747.44</v>
      </c>
      <c r="X371" s="1">
        <v>514513.31</v>
      </c>
      <c r="Y371" s="1">
        <v>514513.31</v>
      </c>
      <c r="Z371" s="1">
        <v>514513.31</v>
      </c>
      <c r="AA371" s="3">
        <f t="shared" si="26"/>
        <v>0</v>
      </c>
      <c r="AB371" s="1">
        <v>514513.31</v>
      </c>
      <c r="AC371" s="3">
        <f t="shared" si="27"/>
        <v>0</v>
      </c>
      <c r="AD371" s="1">
        <v>514513.31</v>
      </c>
      <c r="AE371" s="3">
        <f t="shared" si="28"/>
        <v>0</v>
      </c>
      <c r="AF371" s="4">
        <f t="shared" si="29"/>
        <v>1928936.13</v>
      </c>
      <c r="AG371">
        <v>0</v>
      </c>
      <c r="AH371" s="1">
        <v>265702</v>
      </c>
      <c r="AI371">
        <v>0</v>
      </c>
      <c r="AJ371">
        <v>0</v>
      </c>
      <c r="AK371" s="1">
        <v>265702</v>
      </c>
    </row>
    <row r="372" spans="1:37" hidden="1" x14ac:dyDescent="0.25">
      <c r="A372" t="str">
        <f t="shared" si="25"/>
        <v>1.1-00-2405_24624015_24143213</v>
      </c>
      <c r="B372" t="s">
        <v>148</v>
      </c>
      <c r="C372" t="s">
        <v>149</v>
      </c>
      <c r="D372" t="s">
        <v>34</v>
      </c>
      <c r="E372" t="s">
        <v>35</v>
      </c>
      <c r="F372" t="s">
        <v>51</v>
      </c>
      <c r="G372" t="s">
        <v>52</v>
      </c>
      <c r="H372" t="s">
        <v>53</v>
      </c>
      <c r="I372" t="s">
        <v>54</v>
      </c>
      <c r="J372">
        <v>6</v>
      </c>
      <c r="K372" t="s">
        <v>40</v>
      </c>
      <c r="L372">
        <v>24</v>
      </c>
      <c r="M372" t="s">
        <v>58</v>
      </c>
      <c r="N372" t="s">
        <v>56</v>
      </c>
      <c r="O372" t="s">
        <v>57</v>
      </c>
      <c r="P372">
        <v>1000</v>
      </c>
      <c r="Q372" t="s">
        <v>58</v>
      </c>
      <c r="R372">
        <v>1432</v>
      </c>
      <c r="S372" t="s">
        <v>62</v>
      </c>
      <c r="T372">
        <v>13</v>
      </c>
      <c r="U372" t="s">
        <v>76</v>
      </c>
      <c r="V372" s="1">
        <v>9611981.8100000005</v>
      </c>
      <c r="W372" s="1">
        <v>132504454.87</v>
      </c>
      <c r="X372" s="1">
        <v>9611981.8100000005</v>
      </c>
      <c r="Y372" s="1">
        <v>9611981.8100000005</v>
      </c>
      <c r="Z372" s="1">
        <v>9611981.8100000005</v>
      </c>
      <c r="AA372" s="3">
        <f t="shared" si="26"/>
        <v>0</v>
      </c>
      <c r="AB372" s="1">
        <v>9611981.8100000005</v>
      </c>
      <c r="AC372" s="3">
        <f t="shared" si="27"/>
        <v>0</v>
      </c>
      <c r="AD372" s="1">
        <v>9611981.8100000005</v>
      </c>
      <c r="AE372" s="3">
        <f t="shared" si="28"/>
        <v>0</v>
      </c>
      <c r="AF372" s="4">
        <f t="shared" si="29"/>
        <v>0</v>
      </c>
      <c r="AG372">
        <v>0</v>
      </c>
      <c r="AH372">
        <v>14.3</v>
      </c>
      <c r="AI372">
        <v>0</v>
      </c>
      <c r="AJ372" s="1">
        <v>122892487.36</v>
      </c>
      <c r="AK372" s="1">
        <v>-122892473.06</v>
      </c>
    </row>
    <row r="373" spans="1:37" hidden="1" x14ac:dyDescent="0.25">
      <c r="A373" t="str">
        <f t="shared" si="25"/>
        <v>1.1-00-2405_24624015_24143214</v>
      </c>
      <c r="B373" t="s">
        <v>148</v>
      </c>
      <c r="C373" t="s">
        <v>149</v>
      </c>
      <c r="D373" t="s">
        <v>34</v>
      </c>
      <c r="E373" t="s">
        <v>35</v>
      </c>
      <c r="F373" t="s">
        <v>51</v>
      </c>
      <c r="G373" t="s">
        <v>52</v>
      </c>
      <c r="H373" t="s">
        <v>53</v>
      </c>
      <c r="I373" t="s">
        <v>54</v>
      </c>
      <c r="J373">
        <v>6</v>
      </c>
      <c r="K373" t="s">
        <v>40</v>
      </c>
      <c r="L373">
        <v>24</v>
      </c>
      <c r="M373" t="s">
        <v>58</v>
      </c>
      <c r="N373" t="s">
        <v>56</v>
      </c>
      <c r="O373" t="s">
        <v>57</v>
      </c>
      <c r="P373">
        <v>1000</v>
      </c>
      <c r="Q373" t="s">
        <v>58</v>
      </c>
      <c r="R373">
        <v>1432</v>
      </c>
      <c r="S373" t="s">
        <v>62</v>
      </c>
      <c r="T373">
        <v>14</v>
      </c>
      <c r="U373" t="s">
        <v>60</v>
      </c>
      <c r="V373" s="1">
        <v>4551856.1900000004</v>
      </c>
      <c r="W373" s="1">
        <v>19055325.550000001</v>
      </c>
      <c r="X373" s="1">
        <v>4551856.1900000004</v>
      </c>
      <c r="Y373" s="1">
        <v>4551856.1900000004</v>
      </c>
      <c r="Z373" s="1">
        <v>4551856.1900000004</v>
      </c>
      <c r="AA373" s="3">
        <f t="shared" si="26"/>
        <v>0</v>
      </c>
      <c r="AB373" s="1">
        <v>4551856.1900000004</v>
      </c>
      <c r="AC373" s="3">
        <f t="shared" si="27"/>
        <v>0</v>
      </c>
      <c r="AD373" s="1">
        <v>4551856.1900000004</v>
      </c>
      <c r="AE373" s="3">
        <f t="shared" si="28"/>
        <v>0</v>
      </c>
      <c r="AF373" s="4">
        <f t="shared" si="29"/>
        <v>0</v>
      </c>
      <c r="AG373">
        <v>0</v>
      </c>
      <c r="AH373">
        <v>0</v>
      </c>
      <c r="AI373">
        <v>0</v>
      </c>
      <c r="AJ373" s="1">
        <v>14503469.359999999</v>
      </c>
      <c r="AK373" s="1">
        <v>-14503469.359999999</v>
      </c>
    </row>
    <row r="374" spans="1:37" hidden="1" x14ac:dyDescent="0.25">
      <c r="A374" t="str">
        <f t="shared" si="25"/>
        <v>1.1-00-2405_24624015_2414410</v>
      </c>
      <c r="B374" t="s">
        <v>148</v>
      </c>
      <c r="C374" t="s">
        <v>149</v>
      </c>
      <c r="D374" t="s">
        <v>34</v>
      </c>
      <c r="E374" t="s">
        <v>35</v>
      </c>
      <c r="F374" t="s">
        <v>51</v>
      </c>
      <c r="G374" t="s">
        <v>52</v>
      </c>
      <c r="H374" t="s">
        <v>53</v>
      </c>
      <c r="I374" t="s">
        <v>54</v>
      </c>
      <c r="J374">
        <v>6</v>
      </c>
      <c r="K374" t="s">
        <v>40</v>
      </c>
      <c r="L374">
        <v>24</v>
      </c>
      <c r="M374" t="s">
        <v>58</v>
      </c>
      <c r="N374" t="s">
        <v>56</v>
      </c>
      <c r="O374" t="s">
        <v>57</v>
      </c>
      <c r="P374">
        <v>1000</v>
      </c>
      <c r="Q374" t="s">
        <v>58</v>
      </c>
      <c r="R374">
        <v>1441</v>
      </c>
      <c r="S374" t="s">
        <v>392</v>
      </c>
      <c r="T374">
        <v>0</v>
      </c>
      <c r="U374" t="s">
        <v>46</v>
      </c>
      <c r="V374" s="1">
        <v>13616211</v>
      </c>
      <c r="W374" s="1">
        <v>13616211</v>
      </c>
      <c r="X374" s="1">
        <v>11088589.48</v>
      </c>
      <c r="Y374" s="1">
        <v>11088589.48</v>
      </c>
      <c r="Z374" s="1">
        <v>11088589.48</v>
      </c>
      <c r="AA374" s="3">
        <f t="shared" si="26"/>
        <v>0</v>
      </c>
      <c r="AB374" s="1">
        <v>11088589.48</v>
      </c>
      <c r="AC374" s="3">
        <f t="shared" si="27"/>
        <v>0</v>
      </c>
      <c r="AD374" s="1">
        <v>11088589.48</v>
      </c>
      <c r="AE374" s="3">
        <f t="shared" si="28"/>
        <v>0</v>
      </c>
      <c r="AF374" s="4">
        <f t="shared" si="29"/>
        <v>2527621.5199999996</v>
      </c>
      <c r="AG374">
        <v>0</v>
      </c>
      <c r="AH374">
        <v>0</v>
      </c>
      <c r="AI374">
        <v>0</v>
      </c>
      <c r="AJ374">
        <v>0</v>
      </c>
      <c r="AK374">
        <v>0</v>
      </c>
    </row>
    <row r="375" spans="1:37" hidden="1" x14ac:dyDescent="0.25">
      <c r="A375" t="str">
        <f t="shared" si="25"/>
        <v>1.1-00-2405_24624015_2415210</v>
      </c>
      <c r="B375" t="s">
        <v>148</v>
      </c>
      <c r="C375" t="s">
        <v>149</v>
      </c>
      <c r="D375" t="s">
        <v>34</v>
      </c>
      <c r="E375" t="s">
        <v>35</v>
      </c>
      <c r="F375" t="s">
        <v>51</v>
      </c>
      <c r="G375" t="s">
        <v>52</v>
      </c>
      <c r="H375" t="s">
        <v>53</v>
      </c>
      <c r="I375" t="s">
        <v>54</v>
      </c>
      <c r="J375">
        <v>6</v>
      </c>
      <c r="K375" t="s">
        <v>40</v>
      </c>
      <c r="L375">
        <v>24</v>
      </c>
      <c r="M375" t="s">
        <v>58</v>
      </c>
      <c r="N375" t="s">
        <v>56</v>
      </c>
      <c r="O375" t="s">
        <v>57</v>
      </c>
      <c r="P375">
        <v>1000</v>
      </c>
      <c r="Q375" t="s">
        <v>58</v>
      </c>
      <c r="R375">
        <v>1521</v>
      </c>
      <c r="S375" t="s">
        <v>393</v>
      </c>
      <c r="T375">
        <v>0</v>
      </c>
      <c r="U375" t="s">
        <v>46</v>
      </c>
      <c r="V375" s="1">
        <v>5373789</v>
      </c>
      <c r="W375" s="1">
        <v>5373789</v>
      </c>
      <c r="X375" s="1">
        <v>1119343.1200000001</v>
      </c>
      <c r="Y375" s="1">
        <v>1119343.1200000001</v>
      </c>
      <c r="Z375" s="1">
        <v>1119343.1200000001</v>
      </c>
      <c r="AA375" s="3">
        <f t="shared" si="26"/>
        <v>0</v>
      </c>
      <c r="AB375" s="1">
        <v>1119343.1200000001</v>
      </c>
      <c r="AC375" s="3">
        <f t="shared" si="27"/>
        <v>0</v>
      </c>
      <c r="AD375" s="1">
        <v>1119343.1200000001</v>
      </c>
      <c r="AE375" s="3">
        <f t="shared" si="28"/>
        <v>0</v>
      </c>
      <c r="AF375" s="4">
        <f t="shared" si="29"/>
        <v>4254445.88</v>
      </c>
      <c r="AG375">
        <v>0</v>
      </c>
      <c r="AH375">
        <v>0</v>
      </c>
      <c r="AI375">
        <v>0</v>
      </c>
      <c r="AJ375">
        <v>0</v>
      </c>
      <c r="AK375">
        <v>0</v>
      </c>
    </row>
    <row r="376" spans="1:37" hidden="1" x14ac:dyDescent="0.25">
      <c r="A376" t="str">
        <f t="shared" si="25"/>
        <v>1.1-00-2405_24624015_2415910</v>
      </c>
      <c r="B376" t="s">
        <v>148</v>
      </c>
      <c r="C376" t="s">
        <v>149</v>
      </c>
      <c r="D376" t="s">
        <v>34</v>
      </c>
      <c r="E376" t="s">
        <v>35</v>
      </c>
      <c r="F376" t="s">
        <v>51</v>
      </c>
      <c r="G376" t="s">
        <v>52</v>
      </c>
      <c r="H376" t="s">
        <v>53</v>
      </c>
      <c r="I376" t="s">
        <v>54</v>
      </c>
      <c r="J376">
        <v>6</v>
      </c>
      <c r="K376" t="s">
        <v>40</v>
      </c>
      <c r="L376">
        <v>24</v>
      </c>
      <c r="M376" t="s">
        <v>58</v>
      </c>
      <c r="N376" t="s">
        <v>56</v>
      </c>
      <c r="O376" t="s">
        <v>57</v>
      </c>
      <c r="P376">
        <v>1000</v>
      </c>
      <c r="Q376" t="s">
        <v>58</v>
      </c>
      <c r="R376">
        <v>1591</v>
      </c>
      <c r="S376" t="s">
        <v>70</v>
      </c>
      <c r="T376">
        <v>0</v>
      </c>
      <c r="U376" t="s">
        <v>46</v>
      </c>
      <c r="V376" s="1">
        <v>13747318.16</v>
      </c>
      <c r="W376" s="1">
        <v>38357222.049999997</v>
      </c>
      <c r="X376" s="1">
        <v>7894713.7000000002</v>
      </c>
      <c r="Y376" s="1">
        <v>7894713.7000000002</v>
      </c>
      <c r="Z376" s="1">
        <v>7894713.7000000002</v>
      </c>
      <c r="AA376" s="3">
        <f t="shared" si="26"/>
        <v>0</v>
      </c>
      <c r="AB376" s="1">
        <v>7894713.7000000002</v>
      </c>
      <c r="AC376" s="3">
        <f t="shared" si="27"/>
        <v>0</v>
      </c>
      <c r="AD376" s="1">
        <v>7894713.7000000002</v>
      </c>
      <c r="AE376" s="3">
        <f t="shared" si="28"/>
        <v>0</v>
      </c>
      <c r="AF376" s="4">
        <f t="shared" si="29"/>
        <v>5852604.46</v>
      </c>
      <c r="AG376">
        <v>0</v>
      </c>
      <c r="AH376">
        <v>0.16</v>
      </c>
      <c r="AI376">
        <v>0</v>
      </c>
      <c r="AJ376" s="1">
        <v>24609904.050000001</v>
      </c>
      <c r="AK376" s="1">
        <v>-24609903.890000001</v>
      </c>
    </row>
    <row r="377" spans="1:37" hidden="1" x14ac:dyDescent="0.25">
      <c r="A377" t="str">
        <f t="shared" si="25"/>
        <v>1.1-00-2405_24624015_2434110</v>
      </c>
      <c r="B377" t="s">
        <v>148</v>
      </c>
      <c r="C377" t="s">
        <v>149</v>
      </c>
      <c r="D377" t="s">
        <v>34</v>
      </c>
      <c r="E377" t="s">
        <v>35</v>
      </c>
      <c r="F377" t="s">
        <v>51</v>
      </c>
      <c r="G377" t="s">
        <v>52</v>
      </c>
      <c r="H377" t="s">
        <v>53</v>
      </c>
      <c r="I377" t="s">
        <v>54</v>
      </c>
      <c r="J377">
        <v>6</v>
      </c>
      <c r="K377" t="s">
        <v>40</v>
      </c>
      <c r="L377">
        <v>24</v>
      </c>
      <c r="M377" t="s">
        <v>58</v>
      </c>
      <c r="N377" t="s">
        <v>56</v>
      </c>
      <c r="O377" t="s">
        <v>57</v>
      </c>
      <c r="P377">
        <v>3000</v>
      </c>
      <c r="Q377" t="s">
        <v>44</v>
      </c>
      <c r="R377">
        <v>3411</v>
      </c>
      <c r="S377" t="s">
        <v>326</v>
      </c>
      <c r="T377">
        <v>0</v>
      </c>
      <c r="U377" t="s">
        <v>46</v>
      </c>
      <c r="V377" s="1">
        <v>1000000</v>
      </c>
      <c r="W377" s="1">
        <v>1000000</v>
      </c>
      <c r="X377" s="1">
        <v>21663856.77</v>
      </c>
      <c r="Y377" s="1">
        <v>21663856.77</v>
      </c>
      <c r="Z377" s="1">
        <v>21663856.77</v>
      </c>
      <c r="AA377" s="3">
        <f t="shared" si="26"/>
        <v>0</v>
      </c>
      <c r="AB377" s="1">
        <v>21663856.77</v>
      </c>
      <c r="AC377" s="3">
        <f t="shared" si="27"/>
        <v>0</v>
      </c>
      <c r="AD377" s="1">
        <v>21663856.77</v>
      </c>
      <c r="AE377" s="3">
        <f t="shared" si="28"/>
        <v>0</v>
      </c>
      <c r="AF377" s="4">
        <f t="shared" si="29"/>
        <v>-20663856.77</v>
      </c>
      <c r="AG377">
        <v>0</v>
      </c>
      <c r="AH377">
        <v>0</v>
      </c>
      <c r="AI377">
        <v>0</v>
      </c>
      <c r="AJ377">
        <v>0</v>
      </c>
      <c r="AK377">
        <v>0</v>
      </c>
    </row>
    <row r="378" spans="1:37" hidden="1" x14ac:dyDescent="0.25">
      <c r="A378" t="str">
        <f t="shared" si="25"/>
        <v>1.1-00-2407_24333019_2421610</v>
      </c>
      <c r="B378" t="s">
        <v>148</v>
      </c>
      <c r="C378" t="s">
        <v>149</v>
      </c>
      <c r="D378" t="s">
        <v>34</v>
      </c>
      <c r="E378" t="s">
        <v>35</v>
      </c>
      <c r="F378" t="s">
        <v>51</v>
      </c>
      <c r="G378" t="s">
        <v>52</v>
      </c>
      <c r="H378" t="s">
        <v>103</v>
      </c>
      <c r="I378" t="s">
        <v>104</v>
      </c>
      <c r="J378">
        <v>3</v>
      </c>
      <c r="K378" t="s">
        <v>87</v>
      </c>
      <c r="L378">
        <v>33</v>
      </c>
      <c r="M378" t="s">
        <v>394</v>
      </c>
      <c r="N378" t="s">
        <v>395</v>
      </c>
      <c r="O378" t="s">
        <v>396</v>
      </c>
      <c r="P378">
        <v>2000</v>
      </c>
      <c r="Q378" t="s">
        <v>121</v>
      </c>
      <c r="R378">
        <v>2161</v>
      </c>
      <c r="S378" t="s">
        <v>202</v>
      </c>
      <c r="T378">
        <v>0</v>
      </c>
      <c r="U378" t="s">
        <v>46</v>
      </c>
      <c r="V378" s="1">
        <v>1250000</v>
      </c>
      <c r="W378" s="1">
        <v>1250000</v>
      </c>
      <c r="X378" s="1">
        <v>556062.48</v>
      </c>
      <c r="Y378" s="1">
        <v>556062.48</v>
      </c>
      <c r="Z378" s="1">
        <v>424062.48</v>
      </c>
      <c r="AA378" s="3">
        <f t="shared" si="26"/>
        <v>132000</v>
      </c>
      <c r="AB378" s="1">
        <v>424062.48</v>
      </c>
      <c r="AC378" s="3">
        <f t="shared" si="27"/>
        <v>0</v>
      </c>
      <c r="AD378" s="1">
        <v>424062.48</v>
      </c>
      <c r="AE378" s="3">
        <f t="shared" si="28"/>
        <v>0</v>
      </c>
      <c r="AF378" s="4">
        <f t="shared" si="29"/>
        <v>693937.52</v>
      </c>
      <c r="AG378">
        <v>0</v>
      </c>
      <c r="AH378">
        <v>0</v>
      </c>
      <c r="AI378">
        <v>0</v>
      </c>
      <c r="AJ378">
        <v>0</v>
      </c>
      <c r="AK378">
        <v>0</v>
      </c>
    </row>
    <row r="379" spans="1:37" hidden="1" x14ac:dyDescent="0.25">
      <c r="A379" t="str">
        <f t="shared" si="25"/>
        <v>1.1-00-2407_24333019_2424110</v>
      </c>
      <c r="B379" t="s">
        <v>148</v>
      </c>
      <c r="C379" t="s">
        <v>149</v>
      </c>
      <c r="D379" t="s">
        <v>34</v>
      </c>
      <c r="E379" t="s">
        <v>35</v>
      </c>
      <c r="F379" t="s">
        <v>51</v>
      </c>
      <c r="G379" t="s">
        <v>52</v>
      </c>
      <c r="H379" t="s">
        <v>103</v>
      </c>
      <c r="I379" t="s">
        <v>104</v>
      </c>
      <c r="J379">
        <v>3</v>
      </c>
      <c r="K379" t="s">
        <v>87</v>
      </c>
      <c r="L379">
        <v>33</v>
      </c>
      <c r="M379" t="s">
        <v>394</v>
      </c>
      <c r="N379" t="s">
        <v>395</v>
      </c>
      <c r="O379" t="s">
        <v>396</v>
      </c>
      <c r="P379">
        <v>2000</v>
      </c>
      <c r="Q379" t="s">
        <v>121</v>
      </c>
      <c r="R379">
        <v>2411</v>
      </c>
      <c r="S379" t="s">
        <v>210</v>
      </c>
      <c r="T379">
        <v>0</v>
      </c>
      <c r="U379" t="s">
        <v>46</v>
      </c>
      <c r="V379" s="1">
        <v>236389.6</v>
      </c>
      <c r="W379" s="1">
        <v>236389.6</v>
      </c>
      <c r="X379" s="1">
        <v>185055.41</v>
      </c>
      <c r="Y379" s="1">
        <v>185055.41</v>
      </c>
      <c r="Z379" s="1">
        <v>89497.05</v>
      </c>
      <c r="AA379" s="3">
        <f t="shared" si="26"/>
        <v>95558.36</v>
      </c>
      <c r="AB379" s="1">
        <v>89497.05</v>
      </c>
      <c r="AC379" s="3">
        <f t="shared" si="27"/>
        <v>0</v>
      </c>
      <c r="AD379" s="1">
        <v>89497.05</v>
      </c>
      <c r="AE379" s="3">
        <f t="shared" si="28"/>
        <v>0</v>
      </c>
      <c r="AF379" s="4">
        <f t="shared" si="29"/>
        <v>51334.19</v>
      </c>
      <c r="AG379">
        <v>0</v>
      </c>
      <c r="AH379">
        <v>0</v>
      </c>
      <c r="AI379">
        <v>0</v>
      </c>
      <c r="AJ379">
        <v>0</v>
      </c>
      <c r="AK379">
        <v>0</v>
      </c>
    </row>
    <row r="380" spans="1:37" hidden="1" x14ac:dyDescent="0.25">
      <c r="A380" t="str">
        <f t="shared" si="25"/>
        <v>1.1-00-2407_24333019_2424210</v>
      </c>
      <c r="B380" t="s">
        <v>148</v>
      </c>
      <c r="C380" t="s">
        <v>149</v>
      </c>
      <c r="D380" t="s">
        <v>34</v>
      </c>
      <c r="E380" t="s">
        <v>35</v>
      </c>
      <c r="F380" t="s">
        <v>51</v>
      </c>
      <c r="G380" t="s">
        <v>52</v>
      </c>
      <c r="H380" t="s">
        <v>103</v>
      </c>
      <c r="I380" t="s">
        <v>104</v>
      </c>
      <c r="J380">
        <v>3</v>
      </c>
      <c r="K380" t="s">
        <v>87</v>
      </c>
      <c r="L380">
        <v>33</v>
      </c>
      <c r="M380" t="s">
        <v>394</v>
      </c>
      <c r="N380" t="s">
        <v>395</v>
      </c>
      <c r="O380" t="s">
        <v>396</v>
      </c>
      <c r="P380">
        <v>2000</v>
      </c>
      <c r="Q380" t="s">
        <v>121</v>
      </c>
      <c r="R380">
        <v>2421</v>
      </c>
      <c r="S380" t="s">
        <v>211</v>
      </c>
      <c r="T380">
        <v>0</v>
      </c>
      <c r="U380" t="s">
        <v>46</v>
      </c>
      <c r="V380" s="1">
        <v>12100000</v>
      </c>
      <c r="W380" s="1">
        <v>12100000</v>
      </c>
      <c r="X380" s="1">
        <v>17138844.84</v>
      </c>
      <c r="Y380" s="1">
        <v>16964803.539999999</v>
      </c>
      <c r="Z380" s="1">
        <v>3715142.91</v>
      </c>
      <c r="AA380" s="3">
        <f t="shared" si="26"/>
        <v>13249660.629999999</v>
      </c>
      <c r="AB380" s="1">
        <v>3708198.42</v>
      </c>
      <c r="AC380" s="3">
        <f t="shared" si="27"/>
        <v>6944.4900000002235</v>
      </c>
      <c r="AD380" s="1">
        <v>3708198.42</v>
      </c>
      <c r="AE380" s="3">
        <f t="shared" si="28"/>
        <v>0</v>
      </c>
      <c r="AF380" s="4">
        <f t="shared" si="29"/>
        <v>-5038844.84</v>
      </c>
      <c r="AG380">
        <v>0</v>
      </c>
      <c r="AH380">
        <v>0</v>
      </c>
      <c r="AI380">
        <v>0</v>
      </c>
      <c r="AJ380">
        <v>0</v>
      </c>
      <c r="AK380">
        <v>0</v>
      </c>
    </row>
    <row r="381" spans="1:37" hidden="1" x14ac:dyDescent="0.25">
      <c r="A381" t="str">
        <f t="shared" si="25"/>
        <v>1.1-00-2407_24333019_2424710</v>
      </c>
      <c r="B381" t="s">
        <v>148</v>
      </c>
      <c r="C381" t="s">
        <v>149</v>
      </c>
      <c r="D381" t="s">
        <v>34</v>
      </c>
      <c r="E381" t="s">
        <v>35</v>
      </c>
      <c r="F381" t="s">
        <v>51</v>
      </c>
      <c r="G381" t="s">
        <v>52</v>
      </c>
      <c r="H381" t="s">
        <v>103</v>
      </c>
      <c r="I381" t="s">
        <v>104</v>
      </c>
      <c r="J381">
        <v>3</v>
      </c>
      <c r="K381" t="s">
        <v>87</v>
      </c>
      <c r="L381">
        <v>33</v>
      </c>
      <c r="M381" t="s">
        <v>394</v>
      </c>
      <c r="N381" t="s">
        <v>395</v>
      </c>
      <c r="O381" t="s">
        <v>396</v>
      </c>
      <c r="P381">
        <v>2000</v>
      </c>
      <c r="Q381" t="s">
        <v>121</v>
      </c>
      <c r="R381">
        <v>2471</v>
      </c>
      <c r="S381" t="s">
        <v>213</v>
      </c>
      <c r="T381">
        <v>0</v>
      </c>
      <c r="U381" t="s">
        <v>46</v>
      </c>
      <c r="V381" s="1">
        <v>575211.68000000005</v>
      </c>
      <c r="W381" s="1">
        <v>575211.68000000005</v>
      </c>
      <c r="X381" s="1">
        <v>456504.13</v>
      </c>
      <c r="Y381" s="1">
        <v>456504.13</v>
      </c>
      <c r="Z381" s="1">
        <v>456504.13</v>
      </c>
      <c r="AA381" s="3">
        <f t="shared" si="26"/>
        <v>0</v>
      </c>
      <c r="AB381" s="1">
        <v>456504.13</v>
      </c>
      <c r="AC381" s="3">
        <f t="shared" si="27"/>
        <v>0</v>
      </c>
      <c r="AD381" s="1">
        <v>412593.49</v>
      </c>
      <c r="AE381" s="3">
        <f t="shared" si="28"/>
        <v>43910.640000000014</v>
      </c>
      <c r="AF381" s="4">
        <f t="shared" si="29"/>
        <v>118707.55000000005</v>
      </c>
      <c r="AG381">
        <v>0</v>
      </c>
      <c r="AH381">
        <v>0</v>
      </c>
      <c r="AI381">
        <v>0</v>
      </c>
      <c r="AJ381">
        <v>0</v>
      </c>
      <c r="AK381">
        <v>0</v>
      </c>
    </row>
    <row r="382" spans="1:37" hidden="1" x14ac:dyDescent="0.25">
      <c r="A382" t="str">
        <f t="shared" si="25"/>
        <v>1.1-00-2407_24333019_2424910</v>
      </c>
      <c r="B382" t="s">
        <v>148</v>
      </c>
      <c r="C382" t="s">
        <v>149</v>
      </c>
      <c r="D382" t="s">
        <v>34</v>
      </c>
      <c r="E382" t="s">
        <v>35</v>
      </c>
      <c r="F382" t="s">
        <v>51</v>
      </c>
      <c r="G382" t="s">
        <v>52</v>
      </c>
      <c r="H382" t="s">
        <v>103</v>
      </c>
      <c r="I382" t="s">
        <v>104</v>
      </c>
      <c r="J382">
        <v>3</v>
      </c>
      <c r="K382" t="s">
        <v>87</v>
      </c>
      <c r="L382">
        <v>33</v>
      </c>
      <c r="M382" t="s">
        <v>394</v>
      </c>
      <c r="N382" t="s">
        <v>395</v>
      </c>
      <c r="O382" t="s">
        <v>396</v>
      </c>
      <c r="P382">
        <v>2000</v>
      </c>
      <c r="Q382" t="s">
        <v>121</v>
      </c>
      <c r="R382">
        <v>2491</v>
      </c>
      <c r="S382" t="s">
        <v>203</v>
      </c>
      <c r="T382">
        <v>0</v>
      </c>
      <c r="U382" t="s">
        <v>46</v>
      </c>
      <c r="V382" s="1">
        <v>4862000</v>
      </c>
      <c r="W382" s="1">
        <v>4862000</v>
      </c>
      <c r="X382" s="1">
        <v>4801465.4800000004</v>
      </c>
      <c r="Y382" s="1">
        <v>2493691.88</v>
      </c>
      <c r="Z382" s="1">
        <v>2326696.6800000002</v>
      </c>
      <c r="AA382" s="3">
        <f t="shared" si="26"/>
        <v>166995.19999999972</v>
      </c>
      <c r="AB382" s="1">
        <v>2326696.6800000002</v>
      </c>
      <c r="AC382" s="3">
        <f t="shared" si="27"/>
        <v>0</v>
      </c>
      <c r="AD382" s="1">
        <v>2092318.68</v>
      </c>
      <c r="AE382" s="3">
        <f t="shared" si="28"/>
        <v>234378.00000000023</v>
      </c>
      <c r="AF382" s="4">
        <f t="shared" si="29"/>
        <v>60534.519999999553</v>
      </c>
      <c r="AG382">
        <v>0</v>
      </c>
      <c r="AH382">
        <v>0</v>
      </c>
      <c r="AI382">
        <v>0</v>
      </c>
      <c r="AJ382">
        <v>0</v>
      </c>
      <c r="AK382">
        <v>0</v>
      </c>
    </row>
    <row r="383" spans="1:37" hidden="1" x14ac:dyDescent="0.25">
      <c r="A383" t="str">
        <f t="shared" si="25"/>
        <v>1.1-00-2407_24333019_2427210</v>
      </c>
      <c r="B383" t="s">
        <v>148</v>
      </c>
      <c r="C383" t="s">
        <v>149</v>
      </c>
      <c r="D383" t="s">
        <v>34</v>
      </c>
      <c r="E383" t="s">
        <v>35</v>
      </c>
      <c r="F383" t="s">
        <v>51</v>
      </c>
      <c r="G383" t="s">
        <v>52</v>
      </c>
      <c r="H383" t="s">
        <v>103</v>
      </c>
      <c r="I383" t="s">
        <v>104</v>
      </c>
      <c r="J383">
        <v>3</v>
      </c>
      <c r="K383" t="s">
        <v>87</v>
      </c>
      <c r="L383">
        <v>33</v>
      </c>
      <c r="M383" t="s">
        <v>394</v>
      </c>
      <c r="N383" t="s">
        <v>395</v>
      </c>
      <c r="O383" t="s">
        <v>396</v>
      </c>
      <c r="P383">
        <v>2000</v>
      </c>
      <c r="Q383" t="s">
        <v>121</v>
      </c>
      <c r="R383">
        <v>2721</v>
      </c>
      <c r="S383" t="s">
        <v>170</v>
      </c>
      <c r="T383">
        <v>0</v>
      </c>
      <c r="U383" t="s">
        <v>46</v>
      </c>
      <c r="V383" s="1">
        <v>366490.4</v>
      </c>
      <c r="W383" s="1">
        <v>366490.4</v>
      </c>
      <c r="X383" s="1">
        <v>16599.599999999999</v>
      </c>
      <c r="Y383" s="1">
        <v>16599.599999999999</v>
      </c>
      <c r="Z383" s="1">
        <v>16599.599999999999</v>
      </c>
      <c r="AA383" s="3">
        <f t="shared" si="26"/>
        <v>0</v>
      </c>
      <c r="AB383" s="1">
        <v>16599.599999999999</v>
      </c>
      <c r="AC383" s="3">
        <f t="shared" si="27"/>
        <v>0</v>
      </c>
      <c r="AD383" s="1">
        <v>16599.599999999999</v>
      </c>
      <c r="AE383" s="3">
        <f t="shared" si="28"/>
        <v>0</v>
      </c>
      <c r="AF383" s="4">
        <f t="shared" si="29"/>
        <v>349890.80000000005</v>
      </c>
      <c r="AG383">
        <v>0</v>
      </c>
      <c r="AH383">
        <v>0</v>
      </c>
      <c r="AI383">
        <v>0</v>
      </c>
      <c r="AJ383">
        <v>0</v>
      </c>
      <c r="AK383">
        <v>0</v>
      </c>
    </row>
    <row r="384" spans="1:37" hidden="1" x14ac:dyDescent="0.25">
      <c r="A384" t="str">
        <f t="shared" si="25"/>
        <v>1.1-00-2407_24333019_2429110</v>
      </c>
      <c r="B384" t="s">
        <v>148</v>
      </c>
      <c r="C384" t="s">
        <v>149</v>
      </c>
      <c r="D384" t="s">
        <v>34</v>
      </c>
      <c r="E384" t="s">
        <v>35</v>
      </c>
      <c r="F384" t="s">
        <v>51</v>
      </c>
      <c r="G384" t="s">
        <v>52</v>
      </c>
      <c r="H384" t="s">
        <v>103</v>
      </c>
      <c r="I384" t="s">
        <v>104</v>
      </c>
      <c r="J384">
        <v>3</v>
      </c>
      <c r="K384" t="s">
        <v>87</v>
      </c>
      <c r="L384">
        <v>33</v>
      </c>
      <c r="M384" t="s">
        <v>394</v>
      </c>
      <c r="N384" t="s">
        <v>395</v>
      </c>
      <c r="O384" t="s">
        <v>396</v>
      </c>
      <c r="P384">
        <v>2000</v>
      </c>
      <c r="Q384" t="s">
        <v>121</v>
      </c>
      <c r="R384">
        <v>2911</v>
      </c>
      <c r="S384" t="s">
        <v>171</v>
      </c>
      <c r="T384">
        <v>0</v>
      </c>
      <c r="U384" t="s">
        <v>46</v>
      </c>
      <c r="V384" s="1">
        <v>921350</v>
      </c>
      <c r="W384" s="1">
        <v>921350</v>
      </c>
      <c r="X384" s="1">
        <v>343344.77</v>
      </c>
      <c r="Y384" s="1">
        <v>291193.49</v>
      </c>
      <c r="Z384" s="1">
        <v>251546.43</v>
      </c>
      <c r="AA384" s="3">
        <f t="shared" si="26"/>
        <v>39647.06</v>
      </c>
      <c r="AB384" s="1">
        <v>251546.43</v>
      </c>
      <c r="AC384" s="3">
        <f t="shared" si="27"/>
        <v>0</v>
      </c>
      <c r="AD384" s="1">
        <v>251546.43</v>
      </c>
      <c r="AE384" s="3">
        <f t="shared" si="28"/>
        <v>0</v>
      </c>
      <c r="AF384" s="4">
        <f t="shared" si="29"/>
        <v>578005.23</v>
      </c>
      <c r="AG384">
        <v>0</v>
      </c>
      <c r="AH384">
        <v>0</v>
      </c>
      <c r="AI384">
        <v>0</v>
      </c>
      <c r="AJ384">
        <v>0</v>
      </c>
      <c r="AK384">
        <v>0</v>
      </c>
    </row>
    <row r="385" spans="1:37" hidden="1" x14ac:dyDescent="0.25">
      <c r="A385" t="str">
        <f t="shared" si="25"/>
        <v>1.1-00-2407_24333019_2432610</v>
      </c>
      <c r="B385" t="s">
        <v>148</v>
      </c>
      <c r="C385" t="s">
        <v>149</v>
      </c>
      <c r="D385" t="s">
        <v>34</v>
      </c>
      <c r="E385" t="s">
        <v>35</v>
      </c>
      <c r="F385" t="s">
        <v>51</v>
      </c>
      <c r="G385" t="s">
        <v>52</v>
      </c>
      <c r="H385" t="s">
        <v>103</v>
      </c>
      <c r="I385" t="s">
        <v>104</v>
      </c>
      <c r="J385">
        <v>3</v>
      </c>
      <c r="K385" t="s">
        <v>87</v>
      </c>
      <c r="L385">
        <v>33</v>
      </c>
      <c r="M385" t="s">
        <v>394</v>
      </c>
      <c r="N385" t="s">
        <v>395</v>
      </c>
      <c r="O385" t="s">
        <v>396</v>
      </c>
      <c r="P385">
        <v>3000</v>
      </c>
      <c r="Q385" t="s">
        <v>44</v>
      </c>
      <c r="R385">
        <v>3261</v>
      </c>
      <c r="S385" t="s">
        <v>172</v>
      </c>
      <c r="T385">
        <v>0</v>
      </c>
      <c r="U385" t="s">
        <v>46</v>
      </c>
      <c r="V385" s="1">
        <v>25969672</v>
      </c>
      <c r="W385" s="1">
        <v>5000000</v>
      </c>
      <c r="X385" s="1">
        <v>17489114.800000001</v>
      </c>
      <c r="Y385" s="1">
        <v>17489114.800000001</v>
      </c>
      <c r="Z385" s="1">
        <v>9478572.4000000004</v>
      </c>
      <c r="AA385" s="3">
        <f t="shared" si="26"/>
        <v>8010542.4000000004</v>
      </c>
      <c r="AB385" s="1">
        <v>8916552.4000000004</v>
      </c>
      <c r="AC385" s="3">
        <f t="shared" si="27"/>
        <v>562020</v>
      </c>
      <c r="AD385" s="1">
        <v>8916552.4000000004</v>
      </c>
      <c r="AE385" s="3">
        <f t="shared" si="28"/>
        <v>0</v>
      </c>
      <c r="AF385" s="4">
        <f t="shared" si="29"/>
        <v>8480557.1999999993</v>
      </c>
      <c r="AG385">
        <v>0</v>
      </c>
      <c r="AH385" s="1">
        <v>20969672</v>
      </c>
      <c r="AI385">
        <v>0</v>
      </c>
      <c r="AJ385">
        <v>0</v>
      </c>
      <c r="AK385" s="1">
        <v>20969672</v>
      </c>
    </row>
    <row r="386" spans="1:37" hidden="1" x14ac:dyDescent="0.25">
      <c r="A386" t="str">
        <f t="shared" si="25"/>
        <v>1.1-00-2407_24333019_2433710</v>
      </c>
      <c r="B386" t="s">
        <v>148</v>
      </c>
      <c r="C386" t="s">
        <v>149</v>
      </c>
      <c r="D386" t="s">
        <v>34</v>
      </c>
      <c r="E386" t="s">
        <v>35</v>
      </c>
      <c r="F386" t="s">
        <v>51</v>
      </c>
      <c r="G386" t="s">
        <v>52</v>
      </c>
      <c r="H386" t="s">
        <v>103</v>
      </c>
      <c r="I386" t="s">
        <v>104</v>
      </c>
      <c r="J386">
        <v>3</v>
      </c>
      <c r="K386" t="s">
        <v>87</v>
      </c>
      <c r="L386">
        <v>33</v>
      </c>
      <c r="M386" t="s">
        <v>394</v>
      </c>
      <c r="N386" t="s">
        <v>395</v>
      </c>
      <c r="O386" t="s">
        <v>396</v>
      </c>
      <c r="P386">
        <v>3000</v>
      </c>
      <c r="Q386" t="s">
        <v>44</v>
      </c>
      <c r="R386">
        <v>3371</v>
      </c>
      <c r="S386" t="s">
        <v>382</v>
      </c>
      <c r="T386">
        <v>0</v>
      </c>
      <c r="U386" t="s">
        <v>46</v>
      </c>
      <c r="V386" s="1">
        <v>5006935</v>
      </c>
      <c r="W386" s="1">
        <v>5006935</v>
      </c>
      <c r="X386" s="1">
        <v>4724565.7699999996</v>
      </c>
      <c r="Y386" s="1">
        <v>4724565.7699999996</v>
      </c>
      <c r="Z386" s="1">
        <v>2143995.62</v>
      </c>
      <c r="AA386" s="3">
        <f t="shared" si="26"/>
        <v>2580570.1499999994</v>
      </c>
      <c r="AB386" s="1">
        <v>2143995.62</v>
      </c>
      <c r="AC386" s="3">
        <f t="shared" si="27"/>
        <v>0</v>
      </c>
      <c r="AD386" s="1">
        <v>2143995.62</v>
      </c>
      <c r="AE386" s="3">
        <f t="shared" si="28"/>
        <v>0</v>
      </c>
      <c r="AF386" s="4">
        <f t="shared" si="29"/>
        <v>282369.23000000045</v>
      </c>
      <c r="AG386">
        <v>0</v>
      </c>
      <c r="AH386">
        <v>0</v>
      </c>
      <c r="AI386">
        <v>0</v>
      </c>
      <c r="AJ386">
        <v>0</v>
      </c>
      <c r="AK386">
        <v>0</v>
      </c>
    </row>
    <row r="387" spans="1:37" hidden="1" x14ac:dyDescent="0.25">
      <c r="A387" t="str">
        <f t="shared" ref="A387:A450" si="30">CONCATENATE(B387,H387,J387,L387,N387,R387,T387)</f>
        <v>1.1-00-2407_24333019_2456110</v>
      </c>
      <c r="B387" t="s">
        <v>148</v>
      </c>
      <c r="C387" t="s">
        <v>149</v>
      </c>
      <c r="D387" t="s">
        <v>34</v>
      </c>
      <c r="E387" t="s">
        <v>35</v>
      </c>
      <c r="F387" t="s">
        <v>51</v>
      </c>
      <c r="G387" t="s">
        <v>52</v>
      </c>
      <c r="H387" t="s">
        <v>103</v>
      </c>
      <c r="I387" t="s">
        <v>104</v>
      </c>
      <c r="J387">
        <v>3</v>
      </c>
      <c r="K387" t="s">
        <v>87</v>
      </c>
      <c r="L387">
        <v>33</v>
      </c>
      <c r="M387" t="s">
        <v>394</v>
      </c>
      <c r="N387" t="s">
        <v>395</v>
      </c>
      <c r="O387" t="s">
        <v>396</v>
      </c>
      <c r="P387">
        <v>5000</v>
      </c>
      <c r="Q387" t="s">
        <v>99</v>
      </c>
      <c r="R387">
        <v>5611</v>
      </c>
      <c r="S387" t="s">
        <v>223</v>
      </c>
      <c r="T387">
        <v>0</v>
      </c>
      <c r="U387" t="s">
        <v>46</v>
      </c>
      <c r="V387" s="1">
        <v>79584.960000000006</v>
      </c>
      <c r="W387" s="1">
        <v>70064.399999999994</v>
      </c>
      <c r="X387" s="1">
        <v>34442.42</v>
      </c>
      <c r="Y387" s="1">
        <v>34442.42</v>
      </c>
      <c r="Z387" s="1">
        <v>34442.42</v>
      </c>
      <c r="AA387" s="3">
        <f t="shared" ref="AA387:AA450" si="31">Y387-Z387</f>
        <v>0</v>
      </c>
      <c r="AB387" s="1">
        <v>28728.91</v>
      </c>
      <c r="AC387" s="3">
        <f t="shared" ref="AC387:AC450" si="32">Z387-AB387</f>
        <v>5713.5099999999984</v>
      </c>
      <c r="AD387" s="1">
        <v>28728.91</v>
      </c>
      <c r="AE387" s="3">
        <f t="shared" ref="AE387:AE450" si="33">AB387-AD387</f>
        <v>0</v>
      </c>
      <c r="AF387" s="4">
        <f t="shared" ref="AF387:AF450" si="34">V387-X387</f>
        <v>45142.540000000008</v>
      </c>
      <c r="AG387">
        <v>0</v>
      </c>
      <c r="AH387" s="1">
        <v>34260.28</v>
      </c>
      <c r="AI387">
        <v>0</v>
      </c>
      <c r="AJ387" s="1">
        <v>24739.72</v>
      </c>
      <c r="AK387" s="1">
        <v>9520.56</v>
      </c>
    </row>
    <row r="388" spans="1:37" hidden="1" x14ac:dyDescent="0.25">
      <c r="A388" t="str">
        <f t="shared" si="30"/>
        <v>1.1-00-2407_24333019_2456310</v>
      </c>
      <c r="B388" t="s">
        <v>148</v>
      </c>
      <c r="C388" t="s">
        <v>149</v>
      </c>
      <c r="D388" t="s">
        <v>34</v>
      </c>
      <c r="E388" t="s">
        <v>35</v>
      </c>
      <c r="F388" t="s">
        <v>51</v>
      </c>
      <c r="G388" t="s">
        <v>52</v>
      </c>
      <c r="H388" t="s">
        <v>103</v>
      </c>
      <c r="I388" t="s">
        <v>104</v>
      </c>
      <c r="J388">
        <v>3</v>
      </c>
      <c r="K388" t="s">
        <v>87</v>
      </c>
      <c r="L388">
        <v>33</v>
      </c>
      <c r="M388" t="s">
        <v>394</v>
      </c>
      <c r="N388" t="s">
        <v>395</v>
      </c>
      <c r="O388" t="s">
        <v>396</v>
      </c>
      <c r="P388">
        <v>5000</v>
      </c>
      <c r="Q388" t="s">
        <v>99</v>
      </c>
      <c r="R388">
        <v>5631</v>
      </c>
      <c r="S388" t="s">
        <v>397</v>
      </c>
      <c r="T388">
        <v>0</v>
      </c>
      <c r="U388" t="s">
        <v>46</v>
      </c>
      <c r="V388" s="1">
        <v>11504.72</v>
      </c>
      <c r="W388" s="1">
        <v>45765</v>
      </c>
      <c r="X388">
        <v>0</v>
      </c>
      <c r="Y388">
        <v>0</v>
      </c>
      <c r="Z388">
        <v>0</v>
      </c>
      <c r="AA388" s="3">
        <f t="shared" si="31"/>
        <v>0</v>
      </c>
      <c r="AB388">
        <v>0</v>
      </c>
      <c r="AC388" s="3">
        <f t="shared" si="32"/>
        <v>0</v>
      </c>
      <c r="AD388">
        <v>0</v>
      </c>
      <c r="AE388" s="3">
        <f t="shared" si="33"/>
        <v>0</v>
      </c>
      <c r="AF388" s="4">
        <f t="shared" si="34"/>
        <v>11504.72</v>
      </c>
      <c r="AG388">
        <v>0</v>
      </c>
      <c r="AH388">
        <v>0</v>
      </c>
      <c r="AI388">
        <v>0</v>
      </c>
      <c r="AJ388" s="1">
        <v>34260.28</v>
      </c>
      <c r="AK388" s="1">
        <v>-34260.28</v>
      </c>
    </row>
    <row r="389" spans="1:37" hidden="1" x14ac:dyDescent="0.25">
      <c r="A389" t="str">
        <f t="shared" si="30"/>
        <v>1.1-00-2407_24333019_2456710</v>
      </c>
      <c r="B389" t="s">
        <v>148</v>
      </c>
      <c r="C389" t="s">
        <v>149</v>
      </c>
      <c r="D389" t="s">
        <v>34</v>
      </c>
      <c r="E389" t="s">
        <v>35</v>
      </c>
      <c r="F389" t="s">
        <v>51</v>
      </c>
      <c r="G389" t="s">
        <v>52</v>
      </c>
      <c r="H389" t="s">
        <v>103</v>
      </c>
      <c r="I389" t="s">
        <v>104</v>
      </c>
      <c r="J389">
        <v>3</v>
      </c>
      <c r="K389" t="s">
        <v>87</v>
      </c>
      <c r="L389">
        <v>33</v>
      </c>
      <c r="M389" t="s">
        <v>394</v>
      </c>
      <c r="N389" t="s">
        <v>395</v>
      </c>
      <c r="O389" t="s">
        <v>396</v>
      </c>
      <c r="P389">
        <v>5000</v>
      </c>
      <c r="Q389" t="s">
        <v>99</v>
      </c>
      <c r="R389">
        <v>5671</v>
      </c>
      <c r="S389" t="s">
        <v>185</v>
      </c>
      <c r="T389">
        <v>0</v>
      </c>
      <c r="U389" t="s">
        <v>46</v>
      </c>
      <c r="V389" s="1">
        <v>1024739.72</v>
      </c>
      <c r="W389" s="1">
        <v>1000000</v>
      </c>
      <c r="X389" s="1">
        <v>883586.88</v>
      </c>
      <c r="Y389" s="1">
        <v>883586.88</v>
      </c>
      <c r="Z389" s="1">
        <v>830055.2</v>
      </c>
      <c r="AA389" s="3">
        <f t="shared" si="31"/>
        <v>53531.680000000051</v>
      </c>
      <c r="AB389" s="1">
        <v>830055.2</v>
      </c>
      <c r="AC389" s="3">
        <f t="shared" si="32"/>
        <v>0</v>
      </c>
      <c r="AD389" s="1">
        <v>193265</v>
      </c>
      <c r="AE389" s="3">
        <f t="shared" si="33"/>
        <v>636790.19999999995</v>
      </c>
      <c r="AF389" s="4">
        <f t="shared" si="34"/>
        <v>141152.83999999997</v>
      </c>
      <c r="AG389">
        <v>0</v>
      </c>
      <c r="AH389" s="1">
        <v>24739.72</v>
      </c>
      <c r="AI389">
        <v>0</v>
      </c>
      <c r="AJ389">
        <v>0</v>
      </c>
      <c r="AK389" s="1">
        <v>24739.72</v>
      </c>
    </row>
    <row r="390" spans="1:37" hidden="1" x14ac:dyDescent="0.25">
      <c r="A390" t="str">
        <f t="shared" si="30"/>
        <v>1.1-00-2409_24343027_2422210</v>
      </c>
      <c r="B390" t="s">
        <v>148</v>
      </c>
      <c r="C390" t="s">
        <v>149</v>
      </c>
      <c r="D390" t="s">
        <v>34</v>
      </c>
      <c r="E390" t="s">
        <v>35</v>
      </c>
      <c r="F390" t="s">
        <v>51</v>
      </c>
      <c r="G390" t="s">
        <v>52</v>
      </c>
      <c r="H390" t="s">
        <v>154</v>
      </c>
      <c r="I390" t="s">
        <v>155</v>
      </c>
      <c r="J390">
        <v>3</v>
      </c>
      <c r="K390" t="s">
        <v>87</v>
      </c>
      <c r="L390">
        <v>43</v>
      </c>
      <c r="M390" t="s">
        <v>398</v>
      </c>
      <c r="N390" t="s">
        <v>399</v>
      </c>
      <c r="O390" t="s">
        <v>400</v>
      </c>
      <c r="P390">
        <v>2000</v>
      </c>
      <c r="Q390" t="s">
        <v>121</v>
      </c>
      <c r="R390">
        <v>2221</v>
      </c>
      <c r="S390" t="s">
        <v>165</v>
      </c>
      <c r="T390">
        <v>0</v>
      </c>
      <c r="U390" t="s">
        <v>46</v>
      </c>
      <c r="V390" s="1">
        <v>65337.55</v>
      </c>
      <c r="W390" s="1">
        <v>70000</v>
      </c>
      <c r="X390" s="1">
        <v>64000</v>
      </c>
      <c r="Y390">
        <v>0</v>
      </c>
      <c r="Z390">
        <v>0</v>
      </c>
      <c r="AA390" s="3">
        <f t="shared" si="31"/>
        <v>0</v>
      </c>
      <c r="AB390">
        <v>0</v>
      </c>
      <c r="AC390" s="3">
        <f t="shared" si="32"/>
        <v>0</v>
      </c>
      <c r="AD390">
        <v>0</v>
      </c>
      <c r="AE390" s="3">
        <f t="shared" si="33"/>
        <v>0</v>
      </c>
      <c r="AF390" s="4">
        <f t="shared" si="34"/>
        <v>1337.5500000000029</v>
      </c>
      <c r="AG390">
        <v>0</v>
      </c>
      <c r="AH390" s="1">
        <v>45337.55</v>
      </c>
      <c r="AI390">
        <v>0</v>
      </c>
      <c r="AJ390" s="1">
        <v>50000</v>
      </c>
      <c r="AK390" s="1">
        <v>-4662.45</v>
      </c>
    </row>
    <row r="391" spans="1:37" hidden="1" x14ac:dyDescent="0.25">
      <c r="A391" t="str">
        <f t="shared" si="30"/>
        <v>1.1-00-2409_24343027_2427210</v>
      </c>
      <c r="B391" t="s">
        <v>148</v>
      </c>
      <c r="C391" t="s">
        <v>149</v>
      </c>
      <c r="D391" t="s">
        <v>34</v>
      </c>
      <c r="E391" t="s">
        <v>35</v>
      </c>
      <c r="F391" t="s">
        <v>51</v>
      </c>
      <c r="G391" t="s">
        <v>52</v>
      </c>
      <c r="H391" t="s">
        <v>154</v>
      </c>
      <c r="I391" t="s">
        <v>155</v>
      </c>
      <c r="J391">
        <v>3</v>
      </c>
      <c r="K391" t="s">
        <v>87</v>
      </c>
      <c r="L391">
        <v>43</v>
      </c>
      <c r="M391" t="s">
        <v>398</v>
      </c>
      <c r="N391" t="s">
        <v>399</v>
      </c>
      <c r="O391" t="s">
        <v>400</v>
      </c>
      <c r="P391">
        <v>2000</v>
      </c>
      <c r="Q391" t="s">
        <v>121</v>
      </c>
      <c r="R391">
        <v>2721</v>
      </c>
      <c r="S391" t="s">
        <v>170</v>
      </c>
      <c r="T391">
        <v>0</v>
      </c>
      <c r="U391" t="s">
        <v>46</v>
      </c>
      <c r="V391">
        <v>0</v>
      </c>
      <c r="W391" s="1">
        <v>50000</v>
      </c>
      <c r="X391">
        <v>0</v>
      </c>
      <c r="Y391">
        <v>0</v>
      </c>
      <c r="Z391">
        <v>0</v>
      </c>
      <c r="AA391" s="3">
        <f t="shared" si="31"/>
        <v>0</v>
      </c>
      <c r="AB391">
        <v>0</v>
      </c>
      <c r="AC391" s="3">
        <f t="shared" si="32"/>
        <v>0</v>
      </c>
      <c r="AD391">
        <v>0</v>
      </c>
      <c r="AE391" s="3">
        <f t="shared" si="33"/>
        <v>0</v>
      </c>
      <c r="AF391" s="4">
        <f t="shared" si="34"/>
        <v>0</v>
      </c>
      <c r="AG391">
        <v>0</v>
      </c>
      <c r="AH391">
        <v>0</v>
      </c>
      <c r="AI391">
        <v>0</v>
      </c>
      <c r="AJ391" s="1">
        <v>50000</v>
      </c>
      <c r="AK391" s="1">
        <v>-50000</v>
      </c>
    </row>
    <row r="392" spans="1:37" hidden="1" x14ac:dyDescent="0.25">
      <c r="A392" t="str">
        <f t="shared" si="30"/>
        <v>1.1-00-2409_24343027_2429110</v>
      </c>
      <c r="B392" t="s">
        <v>148</v>
      </c>
      <c r="C392" t="s">
        <v>149</v>
      </c>
      <c r="D392" t="s">
        <v>34</v>
      </c>
      <c r="E392" t="s">
        <v>35</v>
      </c>
      <c r="F392" t="s">
        <v>51</v>
      </c>
      <c r="G392" t="s">
        <v>52</v>
      </c>
      <c r="H392" t="s">
        <v>154</v>
      </c>
      <c r="I392" t="s">
        <v>155</v>
      </c>
      <c r="J392">
        <v>3</v>
      </c>
      <c r="K392" t="s">
        <v>87</v>
      </c>
      <c r="L392">
        <v>43</v>
      </c>
      <c r="M392" t="s">
        <v>398</v>
      </c>
      <c r="N392" t="s">
        <v>399</v>
      </c>
      <c r="O392" t="s">
        <v>400</v>
      </c>
      <c r="P392">
        <v>2000</v>
      </c>
      <c r="Q392" t="s">
        <v>121</v>
      </c>
      <c r="R392">
        <v>2911</v>
      </c>
      <c r="S392" t="s">
        <v>171</v>
      </c>
      <c r="T392">
        <v>0</v>
      </c>
      <c r="U392" t="s">
        <v>46</v>
      </c>
      <c r="V392" s="1">
        <v>120000</v>
      </c>
      <c r="W392" s="1">
        <v>70000</v>
      </c>
      <c r="X392">
        <v>0</v>
      </c>
      <c r="Y392">
        <v>0</v>
      </c>
      <c r="Z392">
        <v>0</v>
      </c>
      <c r="AA392" s="3">
        <f t="shared" si="31"/>
        <v>0</v>
      </c>
      <c r="AB392">
        <v>0</v>
      </c>
      <c r="AC392" s="3">
        <f t="shared" si="32"/>
        <v>0</v>
      </c>
      <c r="AD392">
        <v>0</v>
      </c>
      <c r="AE392" s="3">
        <f t="shared" si="33"/>
        <v>0</v>
      </c>
      <c r="AF392" s="4">
        <f t="shared" si="34"/>
        <v>120000</v>
      </c>
      <c r="AG392">
        <v>0</v>
      </c>
      <c r="AH392" s="1">
        <v>50000</v>
      </c>
      <c r="AI392">
        <v>0</v>
      </c>
      <c r="AJ392">
        <v>0</v>
      </c>
      <c r="AK392" s="1">
        <v>50000</v>
      </c>
    </row>
    <row r="393" spans="1:37" hidden="1" x14ac:dyDescent="0.25">
      <c r="A393" t="str">
        <f t="shared" si="30"/>
        <v>1.1-00-2409_24343027_2435710</v>
      </c>
      <c r="B393" t="s">
        <v>148</v>
      </c>
      <c r="C393" t="s">
        <v>149</v>
      </c>
      <c r="D393" t="s">
        <v>34</v>
      </c>
      <c r="E393" t="s">
        <v>35</v>
      </c>
      <c r="F393" t="s">
        <v>51</v>
      </c>
      <c r="G393" t="s">
        <v>52</v>
      </c>
      <c r="H393" t="s">
        <v>154</v>
      </c>
      <c r="I393" t="s">
        <v>155</v>
      </c>
      <c r="J393">
        <v>3</v>
      </c>
      <c r="K393" t="s">
        <v>87</v>
      </c>
      <c r="L393">
        <v>43</v>
      </c>
      <c r="M393" t="s">
        <v>398</v>
      </c>
      <c r="N393" t="s">
        <v>399</v>
      </c>
      <c r="O393" t="s">
        <v>400</v>
      </c>
      <c r="P393">
        <v>3000</v>
      </c>
      <c r="Q393" t="s">
        <v>44</v>
      </c>
      <c r="R393">
        <v>3571</v>
      </c>
      <c r="S393" t="s">
        <v>221</v>
      </c>
      <c r="T393">
        <v>0</v>
      </c>
      <c r="U393" t="s">
        <v>46</v>
      </c>
      <c r="V393" s="1">
        <v>100000</v>
      </c>
      <c r="W393" s="1">
        <v>300000</v>
      </c>
      <c r="X393">
        <v>0</v>
      </c>
      <c r="Y393">
        <v>0</v>
      </c>
      <c r="Z393">
        <v>0</v>
      </c>
      <c r="AA393" s="3">
        <f t="shared" si="31"/>
        <v>0</v>
      </c>
      <c r="AB393">
        <v>0</v>
      </c>
      <c r="AC393" s="3">
        <f t="shared" si="32"/>
        <v>0</v>
      </c>
      <c r="AD393">
        <v>0</v>
      </c>
      <c r="AE393" s="3">
        <f t="shared" si="33"/>
        <v>0</v>
      </c>
      <c r="AF393" s="4">
        <f t="shared" si="34"/>
        <v>100000</v>
      </c>
      <c r="AG393">
        <v>0</v>
      </c>
      <c r="AH393">
        <v>0</v>
      </c>
      <c r="AI393">
        <v>0</v>
      </c>
      <c r="AJ393" s="1">
        <v>200000</v>
      </c>
      <c r="AK393" s="1">
        <v>-200000</v>
      </c>
    </row>
    <row r="394" spans="1:37" hidden="1" x14ac:dyDescent="0.25">
      <c r="A394" t="str">
        <f t="shared" si="30"/>
        <v>1.1-00-2402_2417007_2433310</v>
      </c>
      <c r="B394" t="s">
        <v>148</v>
      </c>
      <c r="C394" t="s">
        <v>149</v>
      </c>
      <c r="D394" t="s">
        <v>34</v>
      </c>
      <c r="E394" t="s">
        <v>35</v>
      </c>
      <c r="F394" t="s">
        <v>307</v>
      </c>
      <c r="G394" t="s">
        <v>308</v>
      </c>
      <c r="H394" t="s">
        <v>85</v>
      </c>
      <c r="I394" t="s">
        <v>86</v>
      </c>
      <c r="J394">
        <v>1</v>
      </c>
      <c r="K394" t="s">
        <v>190</v>
      </c>
      <c r="L394">
        <v>7</v>
      </c>
      <c r="M394" t="s">
        <v>401</v>
      </c>
      <c r="N394" t="s">
        <v>315</v>
      </c>
      <c r="O394" t="s">
        <v>316</v>
      </c>
      <c r="P394">
        <v>3000</v>
      </c>
      <c r="Q394" t="s">
        <v>44</v>
      </c>
      <c r="R394">
        <v>3331</v>
      </c>
      <c r="S394" t="s">
        <v>251</v>
      </c>
      <c r="T394">
        <v>0</v>
      </c>
      <c r="U394" t="s">
        <v>46</v>
      </c>
      <c r="V394" s="1">
        <v>340000</v>
      </c>
      <c r="W394" s="1">
        <v>340000</v>
      </c>
      <c r="X394">
        <v>0</v>
      </c>
      <c r="Y394">
        <v>0</v>
      </c>
      <c r="Z394">
        <v>0</v>
      </c>
      <c r="AA394" s="3">
        <f t="shared" si="31"/>
        <v>0</v>
      </c>
      <c r="AB394">
        <v>0</v>
      </c>
      <c r="AC394" s="3">
        <f t="shared" si="32"/>
        <v>0</v>
      </c>
      <c r="AD394">
        <v>0</v>
      </c>
      <c r="AE394" s="3">
        <f t="shared" si="33"/>
        <v>0</v>
      </c>
      <c r="AF394" s="4">
        <f t="shared" si="34"/>
        <v>340000</v>
      </c>
      <c r="AG394">
        <v>0</v>
      </c>
      <c r="AH394">
        <v>0</v>
      </c>
      <c r="AI394">
        <v>0</v>
      </c>
      <c r="AJ394">
        <v>0</v>
      </c>
      <c r="AK394">
        <v>0</v>
      </c>
    </row>
    <row r="395" spans="1:37" hidden="1" x14ac:dyDescent="0.25">
      <c r="A395" t="str">
        <f t="shared" si="30"/>
        <v>1.1-00-2402_2417007_2433910</v>
      </c>
      <c r="B395" t="s">
        <v>148</v>
      </c>
      <c r="C395" t="s">
        <v>149</v>
      </c>
      <c r="D395" t="s">
        <v>34</v>
      </c>
      <c r="E395" t="s">
        <v>35</v>
      </c>
      <c r="F395" t="s">
        <v>307</v>
      </c>
      <c r="G395" t="s">
        <v>308</v>
      </c>
      <c r="H395" t="s">
        <v>85</v>
      </c>
      <c r="I395" t="s">
        <v>86</v>
      </c>
      <c r="J395">
        <v>1</v>
      </c>
      <c r="K395" t="s">
        <v>190</v>
      </c>
      <c r="L395">
        <v>7</v>
      </c>
      <c r="M395" t="s">
        <v>401</v>
      </c>
      <c r="N395" t="s">
        <v>315</v>
      </c>
      <c r="O395" t="s">
        <v>316</v>
      </c>
      <c r="P395">
        <v>3000</v>
      </c>
      <c r="Q395" t="s">
        <v>44</v>
      </c>
      <c r="R395">
        <v>3391</v>
      </c>
      <c r="S395" t="s">
        <v>194</v>
      </c>
      <c r="T395">
        <v>0</v>
      </c>
      <c r="U395" t="s">
        <v>46</v>
      </c>
      <c r="V395" s="1">
        <v>2000000</v>
      </c>
      <c r="W395" s="1">
        <v>500000</v>
      </c>
      <c r="X395">
        <v>0</v>
      </c>
      <c r="Y395">
        <v>0</v>
      </c>
      <c r="Z395">
        <v>0</v>
      </c>
      <c r="AA395" s="3">
        <f t="shared" si="31"/>
        <v>0</v>
      </c>
      <c r="AB395">
        <v>0</v>
      </c>
      <c r="AC395" s="3">
        <f t="shared" si="32"/>
        <v>0</v>
      </c>
      <c r="AD395">
        <v>0</v>
      </c>
      <c r="AE395" s="3">
        <f t="shared" si="33"/>
        <v>0</v>
      </c>
      <c r="AF395" s="4">
        <f t="shared" si="34"/>
        <v>2000000</v>
      </c>
      <c r="AG395">
        <v>0</v>
      </c>
      <c r="AH395" s="1">
        <v>2000000</v>
      </c>
      <c r="AI395">
        <v>0</v>
      </c>
      <c r="AJ395" s="1">
        <v>500000</v>
      </c>
      <c r="AK395" s="1">
        <v>1500000</v>
      </c>
    </row>
    <row r="396" spans="1:37" hidden="1" x14ac:dyDescent="0.25">
      <c r="A396" t="str">
        <f t="shared" si="30"/>
        <v>1.1-00-2402_2417007_2434110</v>
      </c>
      <c r="B396" t="s">
        <v>148</v>
      </c>
      <c r="C396" t="s">
        <v>149</v>
      </c>
      <c r="D396" t="s">
        <v>34</v>
      </c>
      <c r="E396" t="s">
        <v>35</v>
      </c>
      <c r="F396" t="s">
        <v>307</v>
      </c>
      <c r="G396" t="s">
        <v>308</v>
      </c>
      <c r="H396" t="s">
        <v>85</v>
      </c>
      <c r="I396" t="s">
        <v>86</v>
      </c>
      <c r="J396">
        <v>1</v>
      </c>
      <c r="K396" t="s">
        <v>190</v>
      </c>
      <c r="L396">
        <v>7</v>
      </c>
      <c r="M396" t="s">
        <v>401</v>
      </c>
      <c r="N396" t="s">
        <v>315</v>
      </c>
      <c r="O396" t="s">
        <v>316</v>
      </c>
      <c r="P396">
        <v>3000</v>
      </c>
      <c r="Q396" t="s">
        <v>44</v>
      </c>
      <c r="R396">
        <v>3411</v>
      </c>
      <c r="S396" t="s">
        <v>326</v>
      </c>
      <c r="T396">
        <v>0</v>
      </c>
      <c r="U396" t="s">
        <v>46</v>
      </c>
      <c r="V396" s="1">
        <v>1000000</v>
      </c>
      <c r="W396" s="1">
        <v>1000000</v>
      </c>
      <c r="X396" s="1">
        <v>589651.28</v>
      </c>
      <c r="Y396" s="1">
        <v>589651.28</v>
      </c>
      <c r="Z396" s="1">
        <v>589651.28</v>
      </c>
      <c r="AA396" s="3">
        <f t="shared" si="31"/>
        <v>0</v>
      </c>
      <c r="AB396" s="1">
        <v>589651.28</v>
      </c>
      <c r="AC396" s="3">
        <f t="shared" si="32"/>
        <v>0</v>
      </c>
      <c r="AD396" s="1">
        <v>589651.28</v>
      </c>
      <c r="AE396" s="3">
        <f t="shared" si="33"/>
        <v>0</v>
      </c>
      <c r="AF396" s="4">
        <f t="shared" si="34"/>
        <v>410348.72</v>
      </c>
      <c r="AG396">
        <v>0</v>
      </c>
      <c r="AH396">
        <v>0</v>
      </c>
      <c r="AI396">
        <v>0</v>
      </c>
      <c r="AJ396">
        <v>0</v>
      </c>
      <c r="AK396">
        <v>0</v>
      </c>
    </row>
    <row r="397" spans="1:37" hidden="1" x14ac:dyDescent="0.25">
      <c r="A397" t="str">
        <f t="shared" si="30"/>
        <v>1.1-00-2402_2417007_2438210</v>
      </c>
      <c r="B397" t="s">
        <v>148</v>
      </c>
      <c r="C397" t="s">
        <v>149</v>
      </c>
      <c r="D397" t="s">
        <v>34</v>
      </c>
      <c r="E397" t="s">
        <v>35</v>
      </c>
      <c r="F397" t="s">
        <v>307</v>
      </c>
      <c r="G397" t="s">
        <v>308</v>
      </c>
      <c r="H397" t="s">
        <v>85</v>
      </c>
      <c r="I397" t="s">
        <v>86</v>
      </c>
      <c r="J397">
        <v>1</v>
      </c>
      <c r="K397" t="s">
        <v>190</v>
      </c>
      <c r="L397">
        <v>7</v>
      </c>
      <c r="M397" t="s">
        <v>401</v>
      </c>
      <c r="N397" t="s">
        <v>315</v>
      </c>
      <c r="O397" t="s">
        <v>316</v>
      </c>
      <c r="P397">
        <v>3000</v>
      </c>
      <c r="Q397" t="s">
        <v>44</v>
      </c>
      <c r="R397">
        <v>3821</v>
      </c>
      <c r="S397" t="s">
        <v>175</v>
      </c>
      <c r="T397">
        <v>0</v>
      </c>
      <c r="U397" t="s">
        <v>46</v>
      </c>
      <c r="V397" s="1">
        <v>160000</v>
      </c>
      <c r="W397" s="1">
        <v>160000</v>
      </c>
      <c r="X397" s="1">
        <v>15000</v>
      </c>
      <c r="Y397" s="1">
        <v>15000</v>
      </c>
      <c r="Z397">
        <v>0</v>
      </c>
      <c r="AA397" s="3">
        <f t="shared" si="31"/>
        <v>15000</v>
      </c>
      <c r="AB397">
        <v>0</v>
      </c>
      <c r="AC397" s="3">
        <f t="shared" si="32"/>
        <v>0</v>
      </c>
      <c r="AD397">
        <v>0</v>
      </c>
      <c r="AE397" s="3">
        <f t="shared" si="33"/>
        <v>0</v>
      </c>
      <c r="AF397" s="4">
        <f t="shared" si="34"/>
        <v>145000</v>
      </c>
      <c r="AG397">
        <v>0</v>
      </c>
      <c r="AH397">
        <v>0</v>
      </c>
      <c r="AI397">
        <v>0</v>
      </c>
      <c r="AJ397">
        <v>0</v>
      </c>
      <c r="AK397">
        <v>0</v>
      </c>
    </row>
    <row r="398" spans="1:37" hidden="1" x14ac:dyDescent="0.25">
      <c r="A398" t="str">
        <f t="shared" si="30"/>
        <v>1.1-00-2402_2417007_2439220</v>
      </c>
      <c r="B398" t="s">
        <v>148</v>
      </c>
      <c r="C398" t="s">
        <v>149</v>
      </c>
      <c r="D398" t="s">
        <v>34</v>
      </c>
      <c r="E398" t="s">
        <v>35</v>
      </c>
      <c r="F398" t="s">
        <v>307</v>
      </c>
      <c r="G398" t="s">
        <v>308</v>
      </c>
      <c r="H398" t="s">
        <v>85</v>
      </c>
      <c r="I398" t="s">
        <v>86</v>
      </c>
      <c r="J398">
        <v>1</v>
      </c>
      <c r="K398" t="s">
        <v>190</v>
      </c>
      <c r="L398">
        <v>7</v>
      </c>
      <c r="M398" t="s">
        <v>401</v>
      </c>
      <c r="N398" t="s">
        <v>315</v>
      </c>
      <c r="O398" t="s">
        <v>316</v>
      </c>
      <c r="P398">
        <v>3000</v>
      </c>
      <c r="Q398" t="s">
        <v>44</v>
      </c>
      <c r="R398">
        <v>3922</v>
      </c>
      <c r="S398" t="s">
        <v>222</v>
      </c>
      <c r="T398">
        <v>0</v>
      </c>
      <c r="U398" t="s">
        <v>46</v>
      </c>
      <c r="V398" s="1">
        <v>1500000</v>
      </c>
      <c r="W398" s="1">
        <v>500000</v>
      </c>
      <c r="X398" s="1">
        <v>978047.07</v>
      </c>
      <c r="Y398" s="1">
        <v>978047.07</v>
      </c>
      <c r="Z398" s="1">
        <v>341845.66</v>
      </c>
      <c r="AA398" s="3">
        <f t="shared" si="31"/>
        <v>636201.40999999992</v>
      </c>
      <c r="AB398" s="1">
        <v>170922.83</v>
      </c>
      <c r="AC398" s="3">
        <f t="shared" si="32"/>
        <v>170922.83</v>
      </c>
      <c r="AD398" s="1">
        <v>170922.83</v>
      </c>
      <c r="AE398" s="3">
        <f t="shared" si="33"/>
        <v>0</v>
      </c>
      <c r="AF398" s="4">
        <f t="shared" si="34"/>
        <v>521952.93000000005</v>
      </c>
      <c r="AG398">
        <v>0</v>
      </c>
      <c r="AH398" s="1">
        <v>1000000</v>
      </c>
      <c r="AI398">
        <v>0</v>
      </c>
      <c r="AJ398">
        <v>0</v>
      </c>
      <c r="AK398" s="1">
        <v>1000000</v>
      </c>
    </row>
    <row r="399" spans="1:37" hidden="1" x14ac:dyDescent="0.25">
      <c r="A399" t="str">
        <f t="shared" si="30"/>
        <v>1.1-00-2402_2417007_2458110</v>
      </c>
      <c r="B399" t="s">
        <v>148</v>
      </c>
      <c r="C399" t="s">
        <v>149</v>
      </c>
      <c r="D399" t="s">
        <v>34</v>
      </c>
      <c r="E399" t="s">
        <v>35</v>
      </c>
      <c r="F399" t="s">
        <v>307</v>
      </c>
      <c r="G399" t="s">
        <v>308</v>
      </c>
      <c r="H399" t="s">
        <v>85</v>
      </c>
      <c r="I399" t="s">
        <v>86</v>
      </c>
      <c r="J399">
        <v>1</v>
      </c>
      <c r="K399" t="s">
        <v>190</v>
      </c>
      <c r="L399">
        <v>7</v>
      </c>
      <c r="M399" t="s">
        <v>401</v>
      </c>
      <c r="N399" t="s">
        <v>315</v>
      </c>
      <c r="O399" t="s">
        <v>316</v>
      </c>
      <c r="P399">
        <v>5000</v>
      </c>
      <c r="Q399" t="s">
        <v>99</v>
      </c>
      <c r="R399">
        <v>5811</v>
      </c>
      <c r="S399" t="s">
        <v>338</v>
      </c>
      <c r="T399">
        <v>0</v>
      </c>
      <c r="U399" t="s">
        <v>46</v>
      </c>
      <c r="V399" s="1">
        <v>3000000</v>
      </c>
      <c r="W399">
        <v>0</v>
      </c>
      <c r="X399">
        <v>0</v>
      </c>
      <c r="Y399">
        <v>0</v>
      </c>
      <c r="Z399">
        <v>0</v>
      </c>
      <c r="AA399" s="3">
        <f t="shared" si="31"/>
        <v>0</v>
      </c>
      <c r="AB399">
        <v>0</v>
      </c>
      <c r="AC399" s="3">
        <f t="shared" si="32"/>
        <v>0</v>
      </c>
      <c r="AD399">
        <v>0</v>
      </c>
      <c r="AE399" s="3">
        <f t="shared" si="33"/>
        <v>0</v>
      </c>
      <c r="AF399" s="4">
        <f t="shared" si="34"/>
        <v>3000000</v>
      </c>
      <c r="AG399">
        <v>0</v>
      </c>
      <c r="AH399" s="1">
        <v>3000000</v>
      </c>
      <c r="AI399">
        <v>0</v>
      </c>
      <c r="AJ399">
        <v>0</v>
      </c>
      <c r="AK399" s="1">
        <v>3000000</v>
      </c>
    </row>
    <row r="400" spans="1:37" hidden="1" x14ac:dyDescent="0.25">
      <c r="A400" t="str">
        <f t="shared" si="30"/>
        <v>1.1-00-2407_24337023_2427210</v>
      </c>
      <c r="B400" t="s">
        <v>148</v>
      </c>
      <c r="C400" t="s">
        <v>149</v>
      </c>
      <c r="D400" t="s">
        <v>34</v>
      </c>
      <c r="E400" t="s">
        <v>35</v>
      </c>
      <c r="F400" t="s">
        <v>126</v>
      </c>
      <c r="G400" t="s">
        <v>127</v>
      </c>
      <c r="H400" t="s">
        <v>103</v>
      </c>
      <c r="I400" t="s">
        <v>104</v>
      </c>
      <c r="J400">
        <v>3</v>
      </c>
      <c r="K400" t="s">
        <v>87</v>
      </c>
      <c r="L400">
        <v>37</v>
      </c>
      <c r="M400" t="s">
        <v>128</v>
      </c>
      <c r="N400" t="s">
        <v>129</v>
      </c>
      <c r="O400" t="s">
        <v>130</v>
      </c>
      <c r="P400">
        <v>2000</v>
      </c>
      <c r="Q400" t="s">
        <v>121</v>
      </c>
      <c r="R400">
        <v>2721</v>
      </c>
      <c r="S400" t="s">
        <v>170</v>
      </c>
      <c r="T400">
        <v>0</v>
      </c>
      <c r="U400" t="s">
        <v>46</v>
      </c>
      <c r="V400" s="1">
        <v>75000</v>
      </c>
      <c r="W400" s="1">
        <v>75000</v>
      </c>
      <c r="X400">
        <v>0</v>
      </c>
      <c r="Y400">
        <v>0</v>
      </c>
      <c r="Z400">
        <v>0</v>
      </c>
      <c r="AA400" s="3">
        <f t="shared" si="31"/>
        <v>0</v>
      </c>
      <c r="AB400">
        <v>0</v>
      </c>
      <c r="AC400" s="3">
        <f t="shared" si="32"/>
        <v>0</v>
      </c>
      <c r="AD400">
        <v>0</v>
      </c>
      <c r="AE400" s="3">
        <f t="shared" si="33"/>
        <v>0</v>
      </c>
      <c r="AF400" s="4">
        <f t="shared" si="34"/>
        <v>75000</v>
      </c>
      <c r="AG400">
        <v>0</v>
      </c>
      <c r="AH400">
        <v>0</v>
      </c>
      <c r="AI400">
        <v>0</v>
      </c>
      <c r="AJ400">
        <v>0</v>
      </c>
      <c r="AK400">
        <v>0</v>
      </c>
    </row>
    <row r="401" spans="1:37" hidden="1" x14ac:dyDescent="0.25">
      <c r="A401" t="str">
        <f t="shared" si="30"/>
        <v>1.1-00-2407_24337023_2433610</v>
      </c>
      <c r="B401" t="s">
        <v>148</v>
      </c>
      <c r="C401" t="s">
        <v>149</v>
      </c>
      <c r="D401" t="s">
        <v>34</v>
      </c>
      <c r="E401" t="s">
        <v>35</v>
      </c>
      <c r="F401" t="s">
        <v>126</v>
      </c>
      <c r="G401" t="s">
        <v>127</v>
      </c>
      <c r="H401" t="s">
        <v>103</v>
      </c>
      <c r="I401" t="s">
        <v>104</v>
      </c>
      <c r="J401">
        <v>3</v>
      </c>
      <c r="K401" t="s">
        <v>87</v>
      </c>
      <c r="L401">
        <v>37</v>
      </c>
      <c r="M401" t="s">
        <v>128</v>
      </c>
      <c r="N401" t="s">
        <v>129</v>
      </c>
      <c r="O401" t="s">
        <v>130</v>
      </c>
      <c r="P401">
        <v>3000</v>
      </c>
      <c r="Q401" t="s">
        <v>44</v>
      </c>
      <c r="R401">
        <v>3361</v>
      </c>
      <c r="S401" t="s">
        <v>123</v>
      </c>
      <c r="T401">
        <v>0</v>
      </c>
      <c r="U401" t="s">
        <v>46</v>
      </c>
      <c r="V401" s="1">
        <v>20000</v>
      </c>
      <c r="W401" s="1">
        <v>20000</v>
      </c>
      <c r="X401">
        <v>0</v>
      </c>
      <c r="Y401">
        <v>0</v>
      </c>
      <c r="Z401">
        <v>0</v>
      </c>
      <c r="AA401" s="3">
        <f t="shared" si="31"/>
        <v>0</v>
      </c>
      <c r="AB401">
        <v>0</v>
      </c>
      <c r="AC401" s="3">
        <f t="shared" si="32"/>
        <v>0</v>
      </c>
      <c r="AD401">
        <v>0</v>
      </c>
      <c r="AE401" s="3">
        <f t="shared" si="33"/>
        <v>0</v>
      </c>
      <c r="AF401" s="4">
        <f t="shared" si="34"/>
        <v>20000</v>
      </c>
      <c r="AG401">
        <v>0</v>
      </c>
      <c r="AH401">
        <v>0</v>
      </c>
      <c r="AI401">
        <v>0</v>
      </c>
      <c r="AJ401">
        <v>0</v>
      </c>
      <c r="AK401">
        <v>0</v>
      </c>
    </row>
    <row r="402" spans="1:37" hidden="1" x14ac:dyDescent="0.25">
      <c r="A402" t="str">
        <f t="shared" si="30"/>
        <v>1.1-00-2407_24337023_2461210</v>
      </c>
      <c r="B402" t="s">
        <v>148</v>
      </c>
      <c r="C402" t="s">
        <v>149</v>
      </c>
      <c r="D402" t="s">
        <v>34</v>
      </c>
      <c r="E402" t="s">
        <v>35</v>
      </c>
      <c r="F402" t="s">
        <v>126</v>
      </c>
      <c r="G402" t="s">
        <v>127</v>
      </c>
      <c r="H402" t="s">
        <v>103</v>
      </c>
      <c r="I402" t="s">
        <v>104</v>
      </c>
      <c r="J402">
        <v>3</v>
      </c>
      <c r="K402" t="s">
        <v>87</v>
      </c>
      <c r="L402">
        <v>37</v>
      </c>
      <c r="M402" t="s">
        <v>128</v>
      </c>
      <c r="N402" t="s">
        <v>129</v>
      </c>
      <c r="O402" t="s">
        <v>130</v>
      </c>
      <c r="P402">
        <v>6000</v>
      </c>
      <c r="Q402" t="s">
        <v>131</v>
      </c>
      <c r="R402">
        <v>6121</v>
      </c>
      <c r="S402" t="s">
        <v>132</v>
      </c>
      <c r="T402">
        <v>0</v>
      </c>
      <c r="U402" t="s">
        <v>46</v>
      </c>
      <c r="V402" s="1">
        <v>10000000</v>
      </c>
      <c r="W402">
        <v>0</v>
      </c>
      <c r="X402" s="1">
        <v>8722455.2100000009</v>
      </c>
      <c r="Y402" s="1">
        <v>8722455.2100000009</v>
      </c>
      <c r="Z402" s="1">
        <v>1383300.38</v>
      </c>
      <c r="AA402" s="3">
        <f t="shared" si="31"/>
        <v>7339154.830000001</v>
      </c>
      <c r="AB402" s="1">
        <v>1383300.38</v>
      </c>
      <c r="AC402" s="3">
        <f t="shared" si="32"/>
        <v>0</v>
      </c>
      <c r="AD402" s="1">
        <v>1383300.38</v>
      </c>
      <c r="AE402" s="3">
        <f t="shared" si="33"/>
        <v>0</v>
      </c>
      <c r="AF402" s="4">
        <f t="shared" si="34"/>
        <v>1277544.7899999991</v>
      </c>
      <c r="AG402">
        <v>0</v>
      </c>
      <c r="AH402" s="1">
        <v>10000000</v>
      </c>
      <c r="AI402">
        <v>0</v>
      </c>
      <c r="AJ402">
        <v>0</v>
      </c>
      <c r="AK402" s="1">
        <v>10000000</v>
      </c>
    </row>
    <row r="403" spans="1:37" hidden="1" x14ac:dyDescent="0.25">
      <c r="A403" t="str">
        <f t="shared" si="30"/>
        <v>1.1-00-2407_24337023_2461310</v>
      </c>
      <c r="B403" t="s">
        <v>148</v>
      </c>
      <c r="C403" t="s">
        <v>149</v>
      </c>
      <c r="D403" t="s">
        <v>34</v>
      </c>
      <c r="E403" t="s">
        <v>35</v>
      </c>
      <c r="F403" t="s">
        <v>126</v>
      </c>
      <c r="G403" t="s">
        <v>127</v>
      </c>
      <c r="H403" t="s">
        <v>103</v>
      </c>
      <c r="I403" t="s">
        <v>104</v>
      </c>
      <c r="J403">
        <v>3</v>
      </c>
      <c r="K403" t="s">
        <v>87</v>
      </c>
      <c r="L403">
        <v>37</v>
      </c>
      <c r="M403" t="s">
        <v>128</v>
      </c>
      <c r="N403" t="s">
        <v>129</v>
      </c>
      <c r="O403" t="s">
        <v>130</v>
      </c>
      <c r="P403">
        <v>6000</v>
      </c>
      <c r="Q403" t="s">
        <v>131</v>
      </c>
      <c r="R403">
        <v>6131</v>
      </c>
      <c r="S403" t="s">
        <v>134</v>
      </c>
      <c r="T403">
        <v>0</v>
      </c>
      <c r="U403" t="s">
        <v>46</v>
      </c>
      <c r="V403" s="1">
        <v>5000000</v>
      </c>
      <c r="W403">
        <v>0</v>
      </c>
      <c r="X403" s="1">
        <v>2131229.67</v>
      </c>
      <c r="Y403" s="1">
        <v>2131229.67</v>
      </c>
      <c r="Z403" s="1">
        <v>513276.39</v>
      </c>
      <c r="AA403" s="3">
        <f t="shared" si="31"/>
        <v>1617953.2799999998</v>
      </c>
      <c r="AB403" s="1">
        <v>513276.39</v>
      </c>
      <c r="AC403" s="3">
        <f t="shared" si="32"/>
        <v>0</v>
      </c>
      <c r="AD403" s="1">
        <v>513276.39</v>
      </c>
      <c r="AE403" s="3">
        <f t="shared" si="33"/>
        <v>0</v>
      </c>
      <c r="AF403" s="4">
        <f t="shared" si="34"/>
        <v>2868770.33</v>
      </c>
      <c r="AG403">
        <v>0</v>
      </c>
      <c r="AH403" s="1">
        <v>5000000</v>
      </c>
      <c r="AI403">
        <v>0</v>
      </c>
      <c r="AJ403">
        <v>0</v>
      </c>
      <c r="AK403" s="1">
        <v>5000000</v>
      </c>
    </row>
    <row r="404" spans="1:37" hidden="1" x14ac:dyDescent="0.25">
      <c r="A404" t="str">
        <f t="shared" si="30"/>
        <v>1.1-00-2407_24337023_24613120</v>
      </c>
      <c r="B404" t="s">
        <v>148</v>
      </c>
      <c r="C404" t="s">
        <v>149</v>
      </c>
      <c r="D404" t="s">
        <v>34</v>
      </c>
      <c r="E404" t="s">
        <v>35</v>
      </c>
      <c r="F404" t="s">
        <v>126</v>
      </c>
      <c r="G404" t="s">
        <v>127</v>
      </c>
      <c r="H404" t="s">
        <v>103</v>
      </c>
      <c r="I404" t="s">
        <v>104</v>
      </c>
      <c r="J404">
        <v>3</v>
      </c>
      <c r="K404" t="s">
        <v>87</v>
      </c>
      <c r="L404">
        <v>37</v>
      </c>
      <c r="M404" t="s">
        <v>128</v>
      </c>
      <c r="N404" t="s">
        <v>129</v>
      </c>
      <c r="O404" t="s">
        <v>130</v>
      </c>
      <c r="P404">
        <v>6000</v>
      </c>
      <c r="Q404" t="s">
        <v>131</v>
      </c>
      <c r="R404">
        <v>6131</v>
      </c>
      <c r="S404" t="s">
        <v>134</v>
      </c>
      <c r="T404">
        <v>20</v>
      </c>
      <c r="U404" t="s">
        <v>402</v>
      </c>
      <c r="V404" s="1">
        <v>56816248.5</v>
      </c>
      <c r="W404" s="1">
        <v>28408125.199999999</v>
      </c>
      <c r="X404">
        <v>0</v>
      </c>
      <c r="Y404">
        <v>0</v>
      </c>
      <c r="Z404">
        <v>0</v>
      </c>
      <c r="AA404" s="3">
        <f t="shared" si="31"/>
        <v>0</v>
      </c>
      <c r="AB404">
        <v>0</v>
      </c>
      <c r="AC404" s="3">
        <f t="shared" si="32"/>
        <v>0</v>
      </c>
      <c r="AD404">
        <v>0</v>
      </c>
      <c r="AE404" s="3">
        <f t="shared" si="33"/>
        <v>0</v>
      </c>
      <c r="AF404" s="4">
        <f t="shared" si="34"/>
        <v>56816248.5</v>
      </c>
      <c r="AG404">
        <v>0</v>
      </c>
      <c r="AH404" s="1">
        <v>28408124.25</v>
      </c>
      <c r="AI404">
        <v>0</v>
      </c>
      <c r="AJ404">
        <v>0.95</v>
      </c>
      <c r="AK404" s="1">
        <v>28408123.300000001</v>
      </c>
    </row>
    <row r="405" spans="1:37" hidden="1" x14ac:dyDescent="0.25">
      <c r="A405" t="str">
        <f t="shared" si="30"/>
        <v>1.1-00-2407_24337023_24613133</v>
      </c>
      <c r="B405" t="s">
        <v>148</v>
      </c>
      <c r="C405" t="s">
        <v>149</v>
      </c>
      <c r="D405" t="s">
        <v>34</v>
      </c>
      <c r="E405" t="s">
        <v>35</v>
      </c>
      <c r="F405" t="s">
        <v>126</v>
      </c>
      <c r="G405" t="s">
        <v>127</v>
      </c>
      <c r="H405" t="s">
        <v>103</v>
      </c>
      <c r="I405" t="s">
        <v>104</v>
      </c>
      <c r="J405">
        <v>3</v>
      </c>
      <c r="K405" t="s">
        <v>87</v>
      </c>
      <c r="L405">
        <v>37</v>
      </c>
      <c r="M405" t="s">
        <v>128</v>
      </c>
      <c r="N405" t="s">
        <v>129</v>
      </c>
      <c r="O405" t="s">
        <v>130</v>
      </c>
      <c r="P405">
        <v>6000</v>
      </c>
      <c r="Q405" t="s">
        <v>131</v>
      </c>
      <c r="R405">
        <v>6131</v>
      </c>
      <c r="S405" t="s">
        <v>134</v>
      </c>
      <c r="T405">
        <v>33</v>
      </c>
      <c r="U405" t="s">
        <v>403</v>
      </c>
      <c r="V405" s="1">
        <v>55000000</v>
      </c>
      <c r="W405">
        <v>0</v>
      </c>
      <c r="X405">
        <v>0</v>
      </c>
      <c r="Y405">
        <v>0</v>
      </c>
      <c r="Z405">
        <v>0</v>
      </c>
      <c r="AA405" s="3">
        <f t="shared" si="31"/>
        <v>0</v>
      </c>
      <c r="AB405">
        <v>0</v>
      </c>
      <c r="AC405" s="3">
        <f t="shared" si="32"/>
        <v>0</v>
      </c>
      <c r="AD405">
        <v>0</v>
      </c>
      <c r="AE405" s="3">
        <f t="shared" si="33"/>
        <v>0</v>
      </c>
      <c r="AF405" s="4">
        <f t="shared" si="34"/>
        <v>55000000</v>
      </c>
      <c r="AG405">
        <v>0</v>
      </c>
      <c r="AH405" s="1">
        <v>55000000</v>
      </c>
      <c r="AI405">
        <v>0</v>
      </c>
      <c r="AJ405">
        <v>0</v>
      </c>
      <c r="AK405" s="1">
        <v>55000000</v>
      </c>
    </row>
    <row r="406" spans="1:37" hidden="1" x14ac:dyDescent="0.25">
      <c r="A406" t="str">
        <f t="shared" si="30"/>
        <v>1.1-00-2407_24337023_2461510</v>
      </c>
      <c r="B406" t="s">
        <v>148</v>
      </c>
      <c r="C406" t="s">
        <v>149</v>
      </c>
      <c r="D406" t="s">
        <v>34</v>
      </c>
      <c r="E406" t="s">
        <v>35</v>
      </c>
      <c r="F406" t="s">
        <v>126</v>
      </c>
      <c r="G406" t="s">
        <v>127</v>
      </c>
      <c r="H406" t="s">
        <v>103</v>
      </c>
      <c r="I406" t="s">
        <v>104</v>
      </c>
      <c r="J406">
        <v>3</v>
      </c>
      <c r="K406" t="s">
        <v>87</v>
      </c>
      <c r="L406">
        <v>37</v>
      </c>
      <c r="M406" t="s">
        <v>128</v>
      </c>
      <c r="N406" t="s">
        <v>129</v>
      </c>
      <c r="O406" t="s">
        <v>130</v>
      </c>
      <c r="P406">
        <v>6000</v>
      </c>
      <c r="Q406" t="s">
        <v>131</v>
      </c>
      <c r="R406">
        <v>6151</v>
      </c>
      <c r="S406" t="s">
        <v>135</v>
      </c>
      <c r="T406">
        <v>0</v>
      </c>
      <c r="U406" t="s">
        <v>46</v>
      </c>
      <c r="V406" s="1">
        <v>15000000</v>
      </c>
      <c r="W406" s="1">
        <v>21369154.550000001</v>
      </c>
      <c r="X406" s="1">
        <v>14837749.82</v>
      </c>
      <c r="Y406" s="1">
        <v>14837749.82</v>
      </c>
      <c r="Z406" s="1">
        <v>11497188.130000001</v>
      </c>
      <c r="AA406" s="3">
        <f t="shared" si="31"/>
        <v>3340561.6899999995</v>
      </c>
      <c r="AB406" s="1">
        <v>11497188.130000001</v>
      </c>
      <c r="AC406" s="3">
        <f t="shared" si="32"/>
        <v>0</v>
      </c>
      <c r="AD406" s="1">
        <v>11497188.130000001</v>
      </c>
      <c r="AE406" s="3">
        <f t="shared" si="33"/>
        <v>0</v>
      </c>
      <c r="AF406" s="4">
        <f t="shared" si="34"/>
        <v>162250.1799999997</v>
      </c>
      <c r="AG406">
        <v>0</v>
      </c>
      <c r="AH406" s="1">
        <v>8630845.4499999993</v>
      </c>
      <c r="AI406">
        <v>0</v>
      </c>
      <c r="AJ406" s="1">
        <v>15000000</v>
      </c>
      <c r="AK406" s="1">
        <v>-6369154.5499999998</v>
      </c>
    </row>
    <row r="407" spans="1:37" hidden="1" x14ac:dyDescent="0.25">
      <c r="A407" t="str">
        <f t="shared" si="30"/>
        <v>1.1-00-2407_24338023_2461510</v>
      </c>
      <c r="B407" t="s">
        <v>148</v>
      </c>
      <c r="C407" t="s">
        <v>149</v>
      </c>
      <c r="D407" t="s">
        <v>34</v>
      </c>
      <c r="E407" t="s">
        <v>35</v>
      </c>
      <c r="F407" t="s">
        <v>126</v>
      </c>
      <c r="G407" t="s">
        <v>127</v>
      </c>
      <c r="H407" t="s">
        <v>103</v>
      </c>
      <c r="I407" t="s">
        <v>104</v>
      </c>
      <c r="J407">
        <v>3</v>
      </c>
      <c r="K407" t="s">
        <v>87</v>
      </c>
      <c r="L407">
        <v>38</v>
      </c>
      <c r="M407" t="s">
        <v>404</v>
      </c>
      <c r="N407" t="s">
        <v>129</v>
      </c>
      <c r="O407" t="s">
        <v>130</v>
      </c>
      <c r="P407">
        <v>6000</v>
      </c>
      <c r="Q407" t="s">
        <v>131</v>
      </c>
      <c r="R407">
        <v>6151</v>
      </c>
      <c r="S407" t="s">
        <v>135</v>
      </c>
      <c r="T407">
        <v>0</v>
      </c>
      <c r="U407" t="s">
        <v>46</v>
      </c>
      <c r="V407" s="1">
        <v>30000000</v>
      </c>
      <c r="W407" s="1">
        <v>30000000</v>
      </c>
      <c r="X407">
        <v>0</v>
      </c>
      <c r="Y407">
        <v>0</v>
      </c>
      <c r="Z407">
        <v>0</v>
      </c>
      <c r="AA407" s="3">
        <f t="shared" si="31"/>
        <v>0</v>
      </c>
      <c r="AB407">
        <v>0</v>
      </c>
      <c r="AC407" s="3">
        <f t="shared" si="32"/>
        <v>0</v>
      </c>
      <c r="AD407">
        <v>0</v>
      </c>
      <c r="AE407" s="3">
        <f t="shared" si="33"/>
        <v>0</v>
      </c>
      <c r="AF407" s="4">
        <f t="shared" si="34"/>
        <v>30000000</v>
      </c>
      <c r="AG407">
        <v>0</v>
      </c>
      <c r="AH407">
        <v>0</v>
      </c>
      <c r="AI407">
        <v>0</v>
      </c>
      <c r="AJ407">
        <v>0</v>
      </c>
      <c r="AK407">
        <v>0</v>
      </c>
    </row>
    <row r="408" spans="1:37" hidden="1" x14ac:dyDescent="0.25">
      <c r="A408" t="str">
        <f t="shared" si="30"/>
        <v>1.1-00-2401_2466006_2433910</v>
      </c>
      <c r="B408" t="s">
        <v>148</v>
      </c>
      <c r="C408" t="s">
        <v>149</v>
      </c>
      <c r="D408" t="s">
        <v>34</v>
      </c>
      <c r="E408" t="s">
        <v>35</v>
      </c>
      <c r="F408" t="s">
        <v>405</v>
      </c>
      <c r="G408" t="s">
        <v>406</v>
      </c>
      <c r="H408" t="s">
        <v>351</v>
      </c>
      <c r="I408" t="s">
        <v>352</v>
      </c>
      <c r="J408">
        <v>6</v>
      </c>
      <c r="K408" t="s">
        <v>40</v>
      </c>
      <c r="L408">
        <v>6</v>
      </c>
      <c r="M408" t="s">
        <v>407</v>
      </c>
      <c r="N408" t="s">
        <v>408</v>
      </c>
      <c r="O408" t="s">
        <v>409</v>
      </c>
      <c r="P408">
        <v>3000</v>
      </c>
      <c r="Q408" t="s">
        <v>44</v>
      </c>
      <c r="R408">
        <v>3391</v>
      </c>
      <c r="S408" t="s">
        <v>194</v>
      </c>
      <c r="T408">
        <v>0</v>
      </c>
      <c r="U408" t="s">
        <v>46</v>
      </c>
      <c r="V408" s="1">
        <v>3000000</v>
      </c>
      <c r="W408" s="1">
        <v>1570000</v>
      </c>
      <c r="X408" s="1">
        <v>2698239.55</v>
      </c>
      <c r="Y408" s="1">
        <v>378239.55</v>
      </c>
      <c r="Z408" s="1">
        <v>378239.55</v>
      </c>
      <c r="AA408" s="3">
        <f t="shared" si="31"/>
        <v>0</v>
      </c>
      <c r="AB408" s="1">
        <v>378239.55</v>
      </c>
      <c r="AC408" s="3">
        <f t="shared" si="32"/>
        <v>0</v>
      </c>
      <c r="AD408" s="1">
        <v>378239.55</v>
      </c>
      <c r="AE408" s="3">
        <f t="shared" si="33"/>
        <v>0</v>
      </c>
      <c r="AF408" s="4">
        <f t="shared" si="34"/>
        <v>301760.45000000019</v>
      </c>
      <c r="AG408">
        <v>0</v>
      </c>
      <c r="AH408" s="1">
        <v>1430000</v>
      </c>
      <c r="AI408">
        <v>0</v>
      </c>
      <c r="AJ408">
        <v>0</v>
      </c>
      <c r="AK408" s="1">
        <v>1430000</v>
      </c>
    </row>
    <row r="409" spans="1:37" hidden="1" x14ac:dyDescent="0.25">
      <c r="A409" t="str">
        <f t="shared" si="30"/>
        <v>1.1-00-2402_2419007_2444810</v>
      </c>
      <c r="B409" t="s">
        <v>148</v>
      </c>
      <c r="C409" t="s">
        <v>149</v>
      </c>
      <c r="D409" t="s">
        <v>34</v>
      </c>
      <c r="E409" t="s">
        <v>35</v>
      </c>
      <c r="F409" t="s">
        <v>410</v>
      </c>
      <c r="G409" t="s">
        <v>411</v>
      </c>
      <c r="H409" t="s">
        <v>85</v>
      </c>
      <c r="I409" t="s">
        <v>86</v>
      </c>
      <c r="J409">
        <v>1</v>
      </c>
      <c r="K409" t="s">
        <v>190</v>
      </c>
      <c r="L409">
        <v>9</v>
      </c>
      <c r="M409" t="s">
        <v>412</v>
      </c>
      <c r="N409" t="s">
        <v>315</v>
      </c>
      <c r="O409" t="s">
        <v>316</v>
      </c>
      <c r="P409">
        <v>4000</v>
      </c>
      <c r="Q409" t="s">
        <v>49</v>
      </c>
      <c r="R409">
        <v>4481</v>
      </c>
      <c r="S409" t="s">
        <v>413</v>
      </c>
      <c r="T409">
        <v>0</v>
      </c>
      <c r="U409" t="s">
        <v>46</v>
      </c>
      <c r="V409" s="1">
        <v>1000000</v>
      </c>
      <c r="W409" s="1">
        <v>1000000</v>
      </c>
      <c r="X409">
        <v>0</v>
      </c>
      <c r="Y409">
        <v>0</v>
      </c>
      <c r="Z409">
        <v>0</v>
      </c>
      <c r="AA409" s="3">
        <f t="shared" si="31"/>
        <v>0</v>
      </c>
      <c r="AB409">
        <v>0</v>
      </c>
      <c r="AC409" s="3">
        <f t="shared" si="32"/>
        <v>0</v>
      </c>
      <c r="AD409">
        <v>0</v>
      </c>
      <c r="AE409" s="3">
        <f t="shared" si="33"/>
        <v>0</v>
      </c>
      <c r="AF409" s="4">
        <f t="shared" si="34"/>
        <v>1000000</v>
      </c>
      <c r="AG409">
        <v>0</v>
      </c>
      <c r="AH409">
        <v>0</v>
      </c>
      <c r="AI409">
        <v>0</v>
      </c>
      <c r="AJ409">
        <v>0</v>
      </c>
      <c r="AK409">
        <v>0</v>
      </c>
    </row>
    <row r="410" spans="1:37" hidden="1" x14ac:dyDescent="0.25">
      <c r="A410" t="str">
        <f t="shared" si="30"/>
        <v>1.1-00-2417_24456037_2422210</v>
      </c>
      <c r="B410" t="s">
        <v>148</v>
      </c>
      <c r="C410" t="s">
        <v>149</v>
      </c>
      <c r="D410" t="s">
        <v>414</v>
      </c>
      <c r="E410" t="s">
        <v>415</v>
      </c>
      <c r="F410" t="s">
        <v>111</v>
      </c>
      <c r="G410" t="s">
        <v>112</v>
      </c>
      <c r="H410" t="s">
        <v>416</v>
      </c>
      <c r="I410" t="s">
        <v>417</v>
      </c>
      <c r="J410">
        <v>4</v>
      </c>
      <c r="K410" t="s">
        <v>291</v>
      </c>
      <c r="L410">
        <v>56</v>
      </c>
      <c r="M410" t="s">
        <v>418</v>
      </c>
      <c r="N410" t="s">
        <v>419</v>
      </c>
      <c r="O410" t="s">
        <v>420</v>
      </c>
      <c r="P410">
        <v>2000</v>
      </c>
      <c r="Q410" t="s">
        <v>121</v>
      </c>
      <c r="R410">
        <v>2221</v>
      </c>
      <c r="S410" t="s">
        <v>165</v>
      </c>
      <c r="T410">
        <v>0</v>
      </c>
      <c r="U410" t="s">
        <v>46</v>
      </c>
      <c r="V410" s="1">
        <v>420000</v>
      </c>
      <c r="W410" s="1">
        <v>420000</v>
      </c>
      <c r="X410" s="1">
        <v>307023</v>
      </c>
      <c r="Y410" s="1">
        <v>307023</v>
      </c>
      <c r="Z410" s="1">
        <v>307023</v>
      </c>
      <c r="AA410" s="3">
        <f t="shared" si="31"/>
        <v>0</v>
      </c>
      <c r="AB410">
        <v>0</v>
      </c>
      <c r="AC410" s="3">
        <f t="shared" si="32"/>
        <v>307023</v>
      </c>
      <c r="AD410">
        <v>0</v>
      </c>
      <c r="AE410" s="3">
        <f t="shared" si="33"/>
        <v>0</v>
      </c>
      <c r="AF410" s="4">
        <f t="shared" si="34"/>
        <v>112977</v>
      </c>
      <c r="AG410">
        <v>0</v>
      </c>
      <c r="AH410">
        <v>0</v>
      </c>
      <c r="AI410">
        <v>0</v>
      </c>
      <c r="AJ410">
        <v>0</v>
      </c>
      <c r="AK410">
        <v>0</v>
      </c>
    </row>
    <row r="411" spans="1:37" hidden="1" x14ac:dyDescent="0.25">
      <c r="A411" t="str">
        <f t="shared" si="30"/>
        <v>1.1-00-2417_24456037_2425310</v>
      </c>
      <c r="B411" t="s">
        <v>148</v>
      </c>
      <c r="C411" t="s">
        <v>149</v>
      </c>
      <c r="D411" t="s">
        <v>414</v>
      </c>
      <c r="E411" t="s">
        <v>415</v>
      </c>
      <c r="F411" t="s">
        <v>111</v>
      </c>
      <c r="G411" t="s">
        <v>112</v>
      </c>
      <c r="H411" t="s">
        <v>416</v>
      </c>
      <c r="I411" t="s">
        <v>417</v>
      </c>
      <c r="J411">
        <v>4</v>
      </c>
      <c r="K411" t="s">
        <v>291</v>
      </c>
      <c r="L411">
        <v>56</v>
      </c>
      <c r="M411" t="s">
        <v>418</v>
      </c>
      <c r="N411" t="s">
        <v>419</v>
      </c>
      <c r="O411" t="s">
        <v>420</v>
      </c>
      <c r="P411">
        <v>2000</v>
      </c>
      <c r="Q411" t="s">
        <v>121</v>
      </c>
      <c r="R411">
        <v>2531</v>
      </c>
      <c r="S411" t="s">
        <v>233</v>
      </c>
      <c r="T411">
        <v>0</v>
      </c>
      <c r="U411" t="s">
        <v>46</v>
      </c>
      <c r="V411" s="1">
        <v>900000</v>
      </c>
      <c r="W411" s="1">
        <v>900000</v>
      </c>
      <c r="X411" s="1">
        <v>650753</v>
      </c>
      <c r="Y411" s="1">
        <v>500789</v>
      </c>
      <c r="Z411" s="1">
        <v>327624</v>
      </c>
      <c r="AA411" s="3">
        <f t="shared" si="31"/>
        <v>173165</v>
      </c>
      <c r="AB411" s="1">
        <v>327624</v>
      </c>
      <c r="AC411" s="3">
        <f t="shared" si="32"/>
        <v>0</v>
      </c>
      <c r="AD411" s="1">
        <v>327624</v>
      </c>
      <c r="AE411" s="3">
        <f t="shared" si="33"/>
        <v>0</v>
      </c>
      <c r="AF411" s="4">
        <f t="shared" si="34"/>
        <v>249247</v>
      </c>
      <c r="AG411">
        <v>0</v>
      </c>
      <c r="AH411">
        <v>0</v>
      </c>
      <c r="AI411">
        <v>0</v>
      </c>
      <c r="AJ411">
        <v>0</v>
      </c>
      <c r="AK411">
        <v>0</v>
      </c>
    </row>
    <row r="412" spans="1:37" hidden="1" x14ac:dyDescent="0.25">
      <c r="A412" t="str">
        <f t="shared" si="30"/>
        <v>1.1-00-2417_24456037_2425410</v>
      </c>
      <c r="B412" t="s">
        <v>148</v>
      </c>
      <c r="C412" t="s">
        <v>149</v>
      </c>
      <c r="D412" t="s">
        <v>414</v>
      </c>
      <c r="E412" t="s">
        <v>415</v>
      </c>
      <c r="F412" t="s">
        <v>111</v>
      </c>
      <c r="G412" t="s">
        <v>112</v>
      </c>
      <c r="H412" t="s">
        <v>416</v>
      </c>
      <c r="I412" t="s">
        <v>417</v>
      </c>
      <c r="J412">
        <v>4</v>
      </c>
      <c r="K412" t="s">
        <v>291</v>
      </c>
      <c r="L412">
        <v>56</v>
      </c>
      <c r="M412" t="s">
        <v>418</v>
      </c>
      <c r="N412" t="s">
        <v>419</v>
      </c>
      <c r="O412" t="s">
        <v>420</v>
      </c>
      <c r="P412">
        <v>2000</v>
      </c>
      <c r="Q412" t="s">
        <v>121</v>
      </c>
      <c r="R412">
        <v>2541</v>
      </c>
      <c r="S412" t="s">
        <v>234</v>
      </c>
      <c r="T412">
        <v>0</v>
      </c>
      <c r="U412" t="s">
        <v>46</v>
      </c>
      <c r="V412" s="1">
        <v>600000</v>
      </c>
      <c r="W412" s="1">
        <v>600000</v>
      </c>
      <c r="X412" s="1">
        <v>275907.92</v>
      </c>
      <c r="Y412" s="1">
        <v>186802.87</v>
      </c>
      <c r="Z412">
        <v>0</v>
      </c>
      <c r="AA412" s="3">
        <f t="shared" si="31"/>
        <v>186802.87</v>
      </c>
      <c r="AB412">
        <v>0</v>
      </c>
      <c r="AC412" s="3">
        <f t="shared" si="32"/>
        <v>0</v>
      </c>
      <c r="AD412">
        <v>0</v>
      </c>
      <c r="AE412" s="3">
        <f t="shared" si="33"/>
        <v>0</v>
      </c>
      <c r="AF412" s="4">
        <f t="shared" si="34"/>
        <v>324092.08</v>
      </c>
      <c r="AG412">
        <v>0</v>
      </c>
      <c r="AH412">
        <v>0</v>
      </c>
      <c r="AI412">
        <v>0</v>
      </c>
      <c r="AJ412">
        <v>0</v>
      </c>
      <c r="AK412">
        <v>0</v>
      </c>
    </row>
    <row r="413" spans="1:37" hidden="1" x14ac:dyDescent="0.25">
      <c r="A413" t="str">
        <f t="shared" si="30"/>
        <v>1.1-00-2417_24456037_2427110</v>
      </c>
      <c r="B413" t="s">
        <v>148</v>
      </c>
      <c r="C413" t="s">
        <v>149</v>
      </c>
      <c r="D413" t="s">
        <v>414</v>
      </c>
      <c r="E413" t="s">
        <v>415</v>
      </c>
      <c r="F413" t="s">
        <v>111</v>
      </c>
      <c r="G413" t="s">
        <v>112</v>
      </c>
      <c r="H413" t="s">
        <v>416</v>
      </c>
      <c r="I413" t="s">
        <v>417</v>
      </c>
      <c r="J413">
        <v>4</v>
      </c>
      <c r="K413" t="s">
        <v>291</v>
      </c>
      <c r="L413">
        <v>56</v>
      </c>
      <c r="M413" t="s">
        <v>418</v>
      </c>
      <c r="N413" t="s">
        <v>419</v>
      </c>
      <c r="O413" t="s">
        <v>420</v>
      </c>
      <c r="P413">
        <v>2000</v>
      </c>
      <c r="Q413" t="s">
        <v>121</v>
      </c>
      <c r="R413">
        <v>2711</v>
      </c>
      <c r="S413" t="s">
        <v>228</v>
      </c>
      <c r="T413">
        <v>0</v>
      </c>
      <c r="U413" t="s">
        <v>46</v>
      </c>
      <c r="V413" s="1">
        <v>10500</v>
      </c>
      <c r="W413">
        <v>0</v>
      </c>
      <c r="X413" s="1">
        <v>10184.799999999999</v>
      </c>
      <c r="Y413">
        <v>0</v>
      </c>
      <c r="Z413">
        <v>0</v>
      </c>
      <c r="AA413" s="3">
        <f t="shared" si="31"/>
        <v>0</v>
      </c>
      <c r="AB413">
        <v>0</v>
      </c>
      <c r="AC413" s="3">
        <f t="shared" si="32"/>
        <v>0</v>
      </c>
      <c r="AD413">
        <v>0</v>
      </c>
      <c r="AE413" s="3">
        <f t="shared" si="33"/>
        <v>0</v>
      </c>
      <c r="AF413" s="4">
        <f t="shared" si="34"/>
        <v>315.20000000000073</v>
      </c>
      <c r="AG413">
        <v>0</v>
      </c>
      <c r="AH413" s="1">
        <v>10500</v>
      </c>
      <c r="AI413">
        <v>0</v>
      </c>
      <c r="AJ413">
        <v>0</v>
      </c>
      <c r="AK413" s="1">
        <v>10500</v>
      </c>
    </row>
    <row r="414" spans="1:37" hidden="1" x14ac:dyDescent="0.25">
      <c r="A414" t="str">
        <f t="shared" si="30"/>
        <v>1.1-00-2417_24456037_2429110</v>
      </c>
      <c r="B414" t="s">
        <v>148</v>
      </c>
      <c r="C414" t="s">
        <v>149</v>
      </c>
      <c r="D414" t="s">
        <v>414</v>
      </c>
      <c r="E414" t="s">
        <v>415</v>
      </c>
      <c r="F414" t="s">
        <v>111</v>
      </c>
      <c r="G414" t="s">
        <v>112</v>
      </c>
      <c r="H414" t="s">
        <v>416</v>
      </c>
      <c r="I414" t="s">
        <v>417</v>
      </c>
      <c r="J414">
        <v>4</v>
      </c>
      <c r="K414" t="s">
        <v>291</v>
      </c>
      <c r="L414">
        <v>56</v>
      </c>
      <c r="M414" t="s">
        <v>418</v>
      </c>
      <c r="N414" t="s">
        <v>419</v>
      </c>
      <c r="O414" t="s">
        <v>420</v>
      </c>
      <c r="P414">
        <v>2000</v>
      </c>
      <c r="Q414" t="s">
        <v>121</v>
      </c>
      <c r="R414">
        <v>2911</v>
      </c>
      <c r="S414" t="s">
        <v>171</v>
      </c>
      <c r="T414">
        <v>0</v>
      </c>
      <c r="U414" t="s">
        <v>46</v>
      </c>
      <c r="V414" s="1">
        <v>20000</v>
      </c>
      <c r="W414" s="1">
        <v>20000</v>
      </c>
      <c r="X414" s="1">
        <v>19427.68</v>
      </c>
      <c r="Y414">
        <v>0</v>
      </c>
      <c r="Z414">
        <v>0</v>
      </c>
      <c r="AA414" s="3">
        <f t="shared" si="31"/>
        <v>0</v>
      </c>
      <c r="AB414">
        <v>0</v>
      </c>
      <c r="AC414" s="3">
        <f t="shared" si="32"/>
        <v>0</v>
      </c>
      <c r="AD414">
        <v>0</v>
      </c>
      <c r="AE414" s="3">
        <f t="shared" si="33"/>
        <v>0</v>
      </c>
      <c r="AF414" s="4">
        <f t="shared" si="34"/>
        <v>572.31999999999971</v>
      </c>
      <c r="AG414">
        <v>0</v>
      </c>
      <c r="AH414">
        <v>0</v>
      </c>
      <c r="AI414">
        <v>0</v>
      </c>
      <c r="AJ414">
        <v>0</v>
      </c>
      <c r="AK414">
        <v>0</v>
      </c>
    </row>
    <row r="415" spans="1:37" hidden="1" x14ac:dyDescent="0.25">
      <c r="A415" t="str">
        <f t="shared" si="30"/>
        <v>1.1-00-2417_24456037_2429710</v>
      </c>
      <c r="B415" t="s">
        <v>148</v>
      </c>
      <c r="C415" t="s">
        <v>149</v>
      </c>
      <c r="D415" t="s">
        <v>414</v>
      </c>
      <c r="E415" t="s">
        <v>415</v>
      </c>
      <c r="F415" t="s">
        <v>111</v>
      </c>
      <c r="G415" t="s">
        <v>112</v>
      </c>
      <c r="H415" t="s">
        <v>416</v>
      </c>
      <c r="I415" t="s">
        <v>417</v>
      </c>
      <c r="J415">
        <v>4</v>
      </c>
      <c r="K415" t="s">
        <v>291</v>
      </c>
      <c r="L415">
        <v>56</v>
      </c>
      <c r="M415" t="s">
        <v>418</v>
      </c>
      <c r="N415" t="s">
        <v>419</v>
      </c>
      <c r="O415" t="s">
        <v>420</v>
      </c>
      <c r="P415">
        <v>2000</v>
      </c>
      <c r="Q415" t="s">
        <v>121</v>
      </c>
      <c r="R415">
        <v>2971</v>
      </c>
      <c r="S415" t="s">
        <v>302</v>
      </c>
      <c r="T415">
        <v>0</v>
      </c>
      <c r="U415" t="s">
        <v>46</v>
      </c>
      <c r="V415" s="1">
        <v>49500</v>
      </c>
      <c r="W415" s="1">
        <v>60000</v>
      </c>
      <c r="X415" s="1">
        <v>49000</v>
      </c>
      <c r="Y415" s="1">
        <v>49000</v>
      </c>
      <c r="Z415">
        <v>0</v>
      </c>
      <c r="AA415" s="3">
        <f t="shared" si="31"/>
        <v>49000</v>
      </c>
      <c r="AB415">
        <v>0</v>
      </c>
      <c r="AC415" s="3">
        <f t="shared" si="32"/>
        <v>0</v>
      </c>
      <c r="AD415">
        <v>0</v>
      </c>
      <c r="AE415" s="3">
        <f t="shared" si="33"/>
        <v>0</v>
      </c>
      <c r="AF415" s="4">
        <f t="shared" si="34"/>
        <v>500</v>
      </c>
      <c r="AG415">
        <v>0</v>
      </c>
      <c r="AH415">
        <v>0</v>
      </c>
      <c r="AI415">
        <v>0</v>
      </c>
      <c r="AJ415" s="1">
        <v>10500</v>
      </c>
      <c r="AK415" s="1">
        <v>-10500</v>
      </c>
    </row>
    <row r="416" spans="1:37" x14ac:dyDescent="0.25">
      <c r="A416" t="str">
        <f t="shared" si="30"/>
        <v>1.1-00-2417_24456037_2435810</v>
      </c>
      <c r="B416" t="s">
        <v>148</v>
      </c>
      <c r="C416" t="s">
        <v>149</v>
      </c>
      <c r="D416" t="s">
        <v>414</v>
      </c>
      <c r="E416" t="s">
        <v>415</v>
      </c>
      <c r="F416" t="s">
        <v>111</v>
      </c>
      <c r="G416" t="s">
        <v>112</v>
      </c>
      <c r="H416" t="s">
        <v>416</v>
      </c>
      <c r="I416" t="s">
        <v>417</v>
      </c>
      <c r="J416">
        <v>4</v>
      </c>
      <c r="K416" t="s">
        <v>291</v>
      </c>
      <c r="L416">
        <v>56</v>
      </c>
      <c r="M416" t="s">
        <v>418</v>
      </c>
      <c r="N416" t="s">
        <v>419</v>
      </c>
      <c r="O416" t="s">
        <v>420</v>
      </c>
      <c r="P416">
        <v>3000</v>
      </c>
      <c r="Q416" t="s">
        <v>44</v>
      </c>
      <c r="R416">
        <v>3581</v>
      </c>
      <c r="S416" t="s">
        <v>108</v>
      </c>
      <c r="T416">
        <v>0</v>
      </c>
      <c r="U416" t="s">
        <v>46</v>
      </c>
      <c r="V416" s="1">
        <v>77000</v>
      </c>
      <c r="W416" s="1">
        <v>80000</v>
      </c>
      <c r="X416">
        <v>0</v>
      </c>
      <c r="Y416">
        <v>0</v>
      </c>
      <c r="Z416">
        <v>0</v>
      </c>
      <c r="AA416" s="3">
        <f t="shared" si="31"/>
        <v>0</v>
      </c>
      <c r="AB416">
        <v>0</v>
      </c>
      <c r="AC416" s="3">
        <f t="shared" si="32"/>
        <v>0</v>
      </c>
      <c r="AD416">
        <v>0</v>
      </c>
      <c r="AE416" s="3">
        <f t="shared" si="33"/>
        <v>0</v>
      </c>
      <c r="AF416" s="4">
        <f t="shared" si="34"/>
        <v>77000</v>
      </c>
      <c r="AG416">
        <v>0</v>
      </c>
      <c r="AH416">
        <v>0</v>
      </c>
      <c r="AI416">
        <v>0</v>
      </c>
      <c r="AJ416" s="1">
        <v>3000</v>
      </c>
      <c r="AK416" s="1">
        <v>-3000</v>
      </c>
    </row>
    <row r="417" spans="1:37" hidden="1" x14ac:dyDescent="0.25">
      <c r="A417" t="str">
        <f t="shared" si="30"/>
        <v>1.1-00-2417_24456037_2437210</v>
      </c>
      <c r="B417" t="s">
        <v>148</v>
      </c>
      <c r="C417" t="s">
        <v>149</v>
      </c>
      <c r="D417" t="s">
        <v>414</v>
      </c>
      <c r="E417" t="s">
        <v>415</v>
      </c>
      <c r="F417" t="s">
        <v>111</v>
      </c>
      <c r="G417" t="s">
        <v>112</v>
      </c>
      <c r="H417" t="s">
        <v>416</v>
      </c>
      <c r="I417" t="s">
        <v>417</v>
      </c>
      <c r="J417">
        <v>4</v>
      </c>
      <c r="K417" t="s">
        <v>291</v>
      </c>
      <c r="L417">
        <v>56</v>
      </c>
      <c r="M417" t="s">
        <v>418</v>
      </c>
      <c r="N417" t="s">
        <v>419</v>
      </c>
      <c r="O417" t="s">
        <v>420</v>
      </c>
      <c r="P417">
        <v>3000</v>
      </c>
      <c r="Q417" t="s">
        <v>44</v>
      </c>
      <c r="R417">
        <v>3721</v>
      </c>
      <c r="S417" t="s">
        <v>331</v>
      </c>
      <c r="T417">
        <v>0</v>
      </c>
      <c r="U417" t="s">
        <v>46</v>
      </c>
      <c r="V417" s="1">
        <v>3000</v>
      </c>
      <c r="W417">
        <v>0</v>
      </c>
      <c r="X417">
        <v>0</v>
      </c>
      <c r="Y417">
        <v>0</v>
      </c>
      <c r="Z417">
        <v>0</v>
      </c>
      <c r="AA417" s="3">
        <f t="shared" si="31"/>
        <v>0</v>
      </c>
      <c r="AB417">
        <v>0</v>
      </c>
      <c r="AC417" s="3">
        <f t="shared" si="32"/>
        <v>0</v>
      </c>
      <c r="AD417">
        <v>0</v>
      </c>
      <c r="AE417" s="3">
        <f t="shared" si="33"/>
        <v>0</v>
      </c>
      <c r="AF417" s="4">
        <f t="shared" si="34"/>
        <v>3000</v>
      </c>
      <c r="AG417">
        <v>0</v>
      </c>
      <c r="AH417" s="1">
        <v>3000</v>
      </c>
      <c r="AI417">
        <v>0</v>
      </c>
      <c r="AJ417">
        <v>0</v>
      </c>
      <c r="AK417" s="1">
        <v>3000</v>
      </c>
    </row>
    <row r="418" spans="1:37" hidden="1" x14ac:dyDescent="0.25">
      <c r="A418" t="str">
        <f t="shared" si="30"/>
        <v>1.1-00-2417_24456037_2438210</v>
      </c>
      <c r="B418" t="s">
        <v>148</v>
      </c>
      <c r="C418" t="s">
        <v>149</v>
      </c>
      <c r="D418" t="s">
        <v>414</v>
      </c>
      <c r="E418" t="s">
        <v>415</v>
      </c>
      <c r="F418" t="s">
        <v>111</v>
      </c>
      <c r="G418" t="s">
        <v>112</v>
      </c>
      <c r="H418" t="s">
        <v>416</v>
      </c>
      <c r="I418" t="s">
        <v>417</v>
      </c>
      <c r="J418">
        <v>4</v>
      </c>
      <c r="K418" t="s">
        <v>291</v>
      </c>
      <c r="L418">
        <v>56</v>
      </c>
      <c r="M418" t="s">
        <v>418</v>
      </c>
      <c r="N418" t="s">
        <v>419</v>
      </c>
      <c r="O418" t="s">
        <v>420</v>
      </c>
      <c r="P418">
        <v>3000</v>
      </c>
      <c r="Q418" t="s">
        <v>44</v>
      </c>
      <c r="R418">
        <v>3821</v>
      </c>
      <c r="S418" t="s">
        <v>175</v>
      </c>
      <c r="T418">
        <v>0</v>
      </c>
      <c r="U418" t="s">
        <v>46</v>
      </c>
      <c r="V418" s="1">
        <v>100000</v>
      </c>
      <c r="W418" s="1">
        <v>100000</v>
      </c>
      <c r="X418">
        <v>0</v>
      </c>
      <c r="Y418">
        <v>0</v>
      </c>
      <c r="Z418">
        <v>0</v>
      </c>
      <c r="AA418" s="3">
        <f t="shared" si="31"/>
        <v>0</v>
      </c>
      <c r="AB418">
        <v>0</v>
      </c>
      <c r="AC418" s="3">
        <f t="shared" si="32"/>
        <v>0</v>
      </c>
      <c r="AD418">
        <v>0</v>
      </c>
      <c r="AE418" s="3">
        <f t="shared" si="33"/>
        <v>0</v>
      </c>
      <c r="AF418" s="4">
        <f t="shared" si="34"/>
        <v>100000</v>
      </c>
      <c r="AG418">
        <v>0</v>
      </c>
      <c r="AH418">
        <v>0</v>
      </c>
      <c r="AI418">
        <v>0</v>
      </c>
      <c r="AJ418">
        <v>0</v>
      </c>
      <c r="AK418">
        <v>0</v>
      </c>
    </row>
    <row r="419" spans="1:37" hidden="1" x14ac:dyDescent="0.25">
      <c r="A419" t="str">
        <f t="shared" si="30"/>
        <v>1.1-00-2417_24456037_2451910</v>
      </c>
      <c r="B419" t="s">
        <v>148</v>
      </c>
      <c r="C419" t="s">
        <v>149</v>
      </c>
      <c r="D419" t="s">
        <v>414</v>
      </c>
      <c r="E419" t="s">
        <v>415</v>
      </c>
      <c r="F419" t="s">
        <v>111</v>
      </c>
      <c r="G419" t="s">
        <v>112</v>
      </c>
      <c r="H419" t="s">
        <v>416</v>
      </c>
      <c r="I419" t="s">
        <v>417</v>
      </c>
      <c r="J419">
        <v>4</v>
      </c>
      <c r="K419" t="s">
        <v>291</v>
      </c>
      <c r="L419">
        <v>56</v>
      </c>
      <c r="M419" t="s">
        <v>418</v>
      </c>
      <c r="N419" t="s">
        <v>419</v>
      </c>
      <c r="O419" t="s">
        <v>420</v>
      </c>
      <c r="P419">
        <v>5000</v>
      </c>
      <c r="Q419" t="s">
        <v>99</v>
      </c>
      <c r="R419">
        <v>5191</v>
      </c>
      <c r="S419" t="s">
        <v>246</v>
      </c>
      <c r="T419">
        <v>0</v>
      </c>
      <c r="U419" t="s">
        <v>46</v>
      </c>
      <c r="V419">
        <v>0</v>
      </c>
      <c r="W419">
        <v>0</v>
      </c>
      <c r="X419" s="1">
        <v>29889.72</v>
      </c>
      <c r="Y419" s="1">
        <v>29889.72</v>
      </c>
      <c r="Z419">
        <v>0</v>
      </c>
      <c r="AA419" s="3">
        <f t="shared" si="31"/>
        <v>29889.72</v>
      </c>
      <c r="AB419">
        <v>0</v>
      </c>
      <c r="AC419" s="3">
        <f t="shared" si="32"/>
        <v>0</v>
      </c>
      <c r="AD419">
        <v>0</v>
      </c>
      <c r="AE419" s="3">
        <f t="shared" si="33"/>
        <v>0</v>
      </c>
      <c r="AF419" s="4">
        <f t="shared" si="34"/>
        <v>-29889.72</v>
      </c>
      <c r="AG419">
        <v>0</v>
      </c>
      <c r="AH419">
        <v>0</v>
      </c>
      <c r="AI419">
        <v>0</v>
      </c>
      <c r="AJ419">
        <v>0</v>
      </c>
      <c r="AK419">
        <v>0</v>
      </c>
    </row>
    <row r="420" spans="1:37" hidden="1" x14ac:dyDescent="0.25">
      <c r="A420" t="str">
        <f t="shared" si="30"/>
        <v>1.1-00-2417_24456037_2453110</v>
      </c>
      <c r="B420" t="s">
        <v>148</v>
      </c>
      <c r="C420" t="s">
        <v>149</v>
      </c>
      <c r="D420" t="s">
        <v>414</v>
      </c>
      <c r="E420" t="s">
        <v>415</v>
      </c>
      <c r="F420" t="s">
        <v>111</v>
      </c>
      <c r="G420" t="s">
        <v>112</v>
      </c>
      <c r="H420" t="s">
        <v>416</v>
      </c>
      <c r="I420" t="s">
        <v>417</v>
      </c>
      <c r="J420">
        <v>4</v>
      </c>
      <c r="K420" t="s">
        <v>291</v>
      </c>
      <c r="L420">
        <v>56</v>
      </c>
      <c r="M420" t="s">
        <v>418</v>
      </c>
      <c r="N420" t="s">
        <v>419</v>
      </c>
      <c r="O420" t="s">
        <v>420</v>
      </c>
      <c r="P420">
        <v>5000</v>
      </c>
      <c r="Q420" t="s">
        <v>99</v>
      </c>
      <c r="R420">
        <v>5311</v>
      </c>
      <c r="S420" t="s">
        <v>183</v>
      </c>
      <c r="T420">
        <v>0</v>
      </c>
      <c r="U420" t="s">
        <v>46</v>
      </c>
      <c r="V420" s="1">
        <v>227000</v>
      </c>
      <c r="W420" s="1">
        <v>200000</v>
      </c>
      <c r="X420" s="1">
        <v>224576</v>
      </c>
      <c r="Y420" s="1">
        <v>224576</v>
      </c>
      <c r="Z420">
        <v>0</v>
      </c>
      <c r="AA420" s="3">
        <f t="shared" si="31"/>
        <v>224576</v>
      </c>
      <c r="AB420">
        <v>0</v>
      </c>
      <c r="AC420" s="3">
        <f t="shared" si="32"/>
        <v>0</v>
      </c>
      <c r="AD420">
        <v>0</v>
      </c>
      <c r="AE420" s="3">
        <f t="shared" si="33"/>
        <v>0</v>
      </c>
      <c r="AF420" s="4">
        <f t="shared" si="34"/>
        <v>2424</v>
      </c>
      <c r="AG420">
        <v>0</v>
      </c>
      <c r="AH420" s="1">
        <v>27000</v>
      </c>
      <c r="AI420">
        <v>0</v>
      </c>
      <c r="AJ420">
        <v>0</v>
      </c>
      <c r="AK420" s="1">
        <v>27000</v>
      </c>
    </row>
    <row r="421" spans="1:37" hidden="1" x14ac:dyDescent="0.25">
      <c r="A421" t="str">
        <f t="shared" si="30"/>
        <v>1.1-00-2417_24456037_2453210</v>
      </c>
      <c r="B421" t="s">
        <v>148</v>
      </c>
      <c r="C421" t="s">
        <v>149</v>
      </c>
      <c r="D421" t="s">
        <v>414</v>
      </c>
      <c r="E421" t="s">
        <v>415</v>
      </c>
      <c r="F421" t="s">
        <v>111</v>
      </c>
      <c r="G421" t="s">
        <v>112</v>
      </c>
      <c r="H421" t="s">
        <v>416</v>
      </c>
      <c r="I421" t="s">
        <v>417</v>
      </c>
      <c r="J421">
        <v>4</v>
      </c>
      <c r="K421" t="s">
        <v>291</v>
      </c>
      <c r="L421">
        <v>56</v>
      </c>
      <c r="M421" t="s">
        <v>418</v>
      </c>
      <c r="N421" t="s">
        <v>419</v>
      </c>
      <c r="O421" t="s">
        <v>420</v>
      </c>
      <c r="P421">
        <v>5000</v>
      </c>
      <c r="Q421" t="s">
        <v>99</v>
      </c>
      <c r="R421">
        <v>5321</v>
      </c>
      <c r="S421" t="s">
        <v>262</v>
      </c>
      <c r="T421">
        <v>0</v>
      </c>
      <c r="U421" t="s">
        <v>46</v>
      </c>
      <c r="V421" s="1">
        <v>55000</v>
      </c>
      <c r="W421" s="1">
        <v>100000</v>
      </c>
      <c r="X421" s="1">
        <v>43420.77</v>
      </c>
      <c r="Y421" s="1">
        <v>16262.85</v>
      </c>
      <c r="Z421">
        <v>0</v>
      </c>
      <c r="AA421" s="3">
        <f t="shared" si="31"/>
        <v>16262.85</v>
      </c>
      <c r="AB421">
        <v>0</v>
      </c>
      <c r="AC421" s="3">
        <f t="shared" si="32"/>
        <v>0</v>
      </c>
      <c r="AD421">
        <v>0</v>
      </c>
      <c r="AE421" s="3">
        <f t="shared" si="33"/>
        <v>0</v>
      </c>
      <c r="AF421" s="4">
        <f t="shared" si="34"/>
        <v>11579.230000000003</v>
      </c>
      <c r="AG421">
        <v>0</v>
      </c>
      <c r="AH421">
        <v>0</v>
      </c>
      <c r="AI421">
        <v>0</v>
      </c>
      <c r="AJ421" s="1">
        <v>45000</v>
      </c>
      <c r="AK421" s="1">
        <v>-45000</v>
      </c>
    </row>
    <row r="422" spans="1:37" hidden="1" x14ac:dyDescent="0.25">
      <c r="A422" t="str">
        <f t="shared" si="30"/>
        <v>1.1-00-2417_24456037_2456110</v>
      </c>
      <c r="B422" t="s">
        <v>148</v>
      </c>
      <c r="C422" t="s">
        <v>149</v>
      </c>
      <c r="D422" t="s">
        <v>414</v>
      </c>
      <c r="E422" t="s">
        <v>415</v>
      </c>
      <c r="F422" t="s">
        <v>111</v>
      </c>
      <c r="G422" t="s">
        <v>112</v>
      </c>
      <c r="H422" t="s">
        <v>416</v>
      </c>
      <c r="I422" t="s">
        <v>417</v>
      </c>
      <c r="J422">
        <v>4</v>
      </c>
      <c r="K422" t="s">
        <v>291</v>
      </c>
      <c r="L422">
        <v>56</v>
      </c>
      <c r="M422" t="s">
        <v>418</v>
      </c>
      <c r="N422" t="s">
        <v>419</v>
      </c>
      <c r="O422" t="s">
        <v>420</v>
      </c>
      <c r="P422">
        <v>5000</v>
      </c>
      <c r="Q422" t="s">
        <v>99</v>
      </c>
      <c r="R422">
        <v>5611</v>
      </c>
      <c r="S422" t="s">
        <v>223</v>
      </c>
      <c r="T422">
        <v>0</v>
      </c>
      <c r="U422" t="s">
        <v>46</v>
      </c>
      <c r="V422" s="1">
        <v>13000</v>
      </c>
      <c r="W422">
        <v>0</v>
      </c>
      <c r="X422" s="1">
        <v>12934</v>
      </c>
      <c r="Y422">
        <v>0</v>
      </c>
      <c r="Z422">
        <v>0</v>
      </c>
      <c r="AA422" s="3">
        <f t="shared" si="31"/>
        <v>0</v>
      </c>
      <c r="AB422">
        <v>0</v>
      </c>
      <c r="AC422" s="3">
        <f t="shared" si="32"/>
        <v>0</v>
      </c>
      <c r="AD422">
        <v>0</v>
      </c>
      <c r="AE422" s="3">
        <f t="shared" si="33"/>
        <v>0</v>
      </c>
      <c r="AF422" s="4">
        <f t="shared" si="34"/>
        <v>66</v>
      </c>
      <c r="AG422">
        <v>0</v>
      </c>
      <c r="AH422" s="1">
        <v>13000</v>
      </c>
      <c r="AI422">
        <v>0</v>
      </c>
      <c r="AJ422">
        <v>0</v>
      </c>
      <c r="AK422" s="1">
        <v>13000</v>
      </c>
    </row>
    <row r="423" spans="1:37" hidden="1" x14ac:dyDescent="0.25">
      <c r="A423" t="str">
        <f t="shared" si="30"/>
        <v>1.1-00-2417_24456037_2456210</v>
      </c>
      <c r="B423" t="s">
        <v>148</v>
      </c>
      <c r="C423" t="s">
        <v>149</v>
      </c>
      <c r="D423" t="s">
        <v>414</v>
      </c>
      <c r="E423" t="s">
        <v>415</v>
      </c>
      <c r="F423" t="s">
        <v>111</v>
      </c>
      <c r="G423" t="s">
        <v>112</v>
      </c>
      <c r="H423" t="s">
        <v>416</v>
      </c>
      <c r="I423" t="s">
        <v>417</v>
      </c>
      <c r="J423">
        <v>4</v>
      </c>
      <c r="K423" t="s">
        <v>291</v>
      </c>
      <c r="L423">
        <v>56</v>
      </c>
      <c r="M423" t="s">
        <v>418</v>
      </c>
      <c r="N423" t="s">
        <v>419</v>
      </c>
      <c r="O423" t="s">
        <v>420</v>
      </c>
      <c r="P423">
        <v>5000</v>
      </c>
      <c r="Q423" t="s">
        <v>99</v>
      </c>
      <c r="R423">
        <v>5621</v>
      </c>
      <c r="S423" t="s">
        <v>263</v>
      </c>
      <c r="T423">
        <v>0</v>
      </c>
      <c r="U423" t="s">
        <v>46</v>
      </c>
      <c r="V423" s="1">
        <v>5000</v>
      </c>
      <c r="W423">
        <v>0</v>
      </c>
      <c r="X423" s="1">
        <v>25254</v>
      </c>
      <c r="Y423" s="1">
        <v>25254</v>
      </c>
      <c r="Z423">
        <v>0</v>
      </c>
      <c r="AA423" s="3">
        <f t="shared" si="31"/>
        <v>25254</v>
      </c>
      <c r="AB423">
        <v>0</v>
      </c>
      <c r="AC423" s="3">
        <f t="shared" si="32"/>
        <v>0</v>
      </c>
      <c r="AD423">
        <v>0</v>
      </c>
      <c r="AE423" s="3">
        <f t="shared" si="33"/>
        <v>0</v>
      </c>
      <c r="AF423" s="4">
        <f t="shared" si="34"/>
        <v>-20254</v>
      </c>
      <c r="AG423">
        <v>0</v>
      </c>
      <c r="AH423" s="1">
        <v>5000</v>
      </c>
      <c r="AI423">
        <v>0</v>
      </c>
      <c r="AJ423">
        <v>0</v>
      </c>
      <c r="AK423" s="1">
        <v>5000</v>
      </c>
    </row>
    <row r="424" spans="1:37" hidden="1" x14ac:dyDescent="0.25">
      <c r="A424" t="str">
        <f t="shared" si="30"/>
        <v>1.1-00-2417_24456037_2456910</v>
      </c>
      <c r="B424" t="s">
        <v>148</v>
      </c>
      <c r="C424" t="s">
        <v>149</v>
      </c>
      <c r="D424" t="s">
        <v>414</v>
      </c>
      <c r="E424" t="s">
        <v>415</v>
      </c>
      <c r="F424" t="s">
        <v>111</v>
      </c>
      <c r="G424" t="s">
        <v>112</v>
      </c>
      <c r="H424" t="s">
        <v>416</v>
      </c>
      <c r="I424" t="s">
        <v>417</v>
      </c>
      <c r="J424">
        <v>4</v>
      </c>
      <c r="K424" t="s">
        <v>291</v>
      </c>
      <c r="L424">
        <v>56</v>
      </c>
      <c r="M424" t="s">
        <v>418</v>
      </c>
      <c r="N424" t="s">
        <v>419</v>
      </c>
      <c r="O424" t="s">
        <v>420</v>
      </c>
      <c r="P424">
        <v>5000</v>
      </c>
      <c r="Q424" t="s">
        <v>99</v>
      </c>
      <c r="R424">
        <v>5691</v>
      </c>
      <c r="S424" t="s">
        <v>100</v>
      </c>
      <c r="T424">
        <v>0</v>
      </c>
      <c r="U424" t="s">
        <v>46</v>
      </c>
      <c r="V424" s="1">
        <v>1500000</v>
      </c>
      <c r="W424" s="1">
        <v>1500000</v>
      </c>
      <c r="X424" s="1">
        <v>1160000</v>
      </c>
      <c r="Y424">
        <v>0</v>
      </c>
      <c r="Z424">
        <v>0</v>
      </c>
      <c r="AA424" s="3">
        <f t="shared" si="31"/>
        <v>0</v>
      </c>
      <c r="AB424">
        <v>0</v>
      </c>
      <c r="AC424" s="3">
        <f t="shared" si="32"/>
        <v>0</v>
      </c>
      <c r="AD424">
        <v>0</v>
      </c>
      <c r="AE424" s="3">
        <f t="shared" si="33"/>
        <v>0</v>
      </c>
      <c r="AF424" s="4">
        <f t="shared" si="34"/>
        <v>340000</v>
      </c>
      <c r="AG424">
        <v>0</v>
      </c>
      <c r="AH424">
        <v>0</v>
      </c>
      <c r="AI424">
        <v>0</v>
      </c>
      <c r="AJ424">
        <v>0</v>
      </c>
      <c r="AK424">
        <v>0</v>
      </c>
    </row>
    <row r="425" spans="1:37" hidden="1" x14ac:dyDescent="0.25">
      <c r="A425" t="str">
        <f t="shared" si="30"/>
        <v>1.1-00-2407_24334020_2424610</v>
      </c>
      <c r="B425" t="s">
        <v>148</v>
      </c>
      <c r="C425" t="s">
        <v>149</v>
      </c>
      <c r="D425" t="s">
        <v>136</v>
      </c>
      <c r="E425" t="s">
        <v>137</v>
      </c>
      <c r="F425" t="s">
        <v>51</v>
      </c>
      <c r="G425" t="s">
        <v>52</v>
      </c>
      <c r="H425" t="s">
        <v>103</v>
      </c>
      <c r="I425" t="s">
        <v>104</v>
      </c>
      <c r="J425">
        <v>3</v>
      </c>
      <c r="K425" t="s">
        <v>87</v>
      </c>
      <c r="L425">
        <v>34</v>
      </c>
      <c r="M425" t="s">
        <v>138</v>
      </c>
      <c r="N425" t="s">
        <v>139</v>
      </c>
      <c r="O425" t="s">
        <v>140</v>
      </c>
      <c r="P425">
        <v>2000</v>
      </c>
      <c r="Q425" t="s">
        <v>121</v>
      </c>
      <c r="R425">
        <v>2461</v>
      </c>
      <c r="S425" t="s">
        <v>212</v>
      </c>
      <c r="T425">
        <v>0</v>
      </c>
      <c r="U425" t="s">
        <v>46</v>
      </c>
      <c r="V425" s="1">
        <v>10600000</v>
      </c>
      <c r="W425" s="1">
        <v>10600000</v>
      </c>
      <c r="X425" s="1">
        <v>9535881.4900000002</v>
      </c>
      <c r="Y425" s="1">
        <v>9535881.4900000002</v>
      </c>
      <c r="Z425" s="1">
        <v>8749605.6500000004</v>
      </c>
      <c r="AA425" s="3">
        <f t="shared" si="31"/>
        <v>786275.83999999985</v>
      </c>
      <c r="AB425">
        <v>0</v>
      </c>
      <c r="AC425" s="3">
        <f t="shared" si="32"/>
        <v>8749605.6500000004</v>
      </c>
      <c r="AD425">
        <v>0</v>
      </c>
      <c r="AE425" s="3">
        <f t="shared" si="33"/>
        <v>0</v>
      </c>
      <c r="AF425" s="4">
        <f t="shared" si="34"/>
        <v>1064118.5099999998</v>
      </c>
      <c r="AG425">
        <v>0</v>
      </c>
      <c r="AH425">
        <v>0</v>
      </c>
      <c r="AI425">
        <v>0</v>
      </c>
      <c r="AJ425">
        <v>0</v>
      </c>
      <c r="AK425">
        <v>0</v>
      </c>
    </row>
    <row r="426" spans="1:37" hidden="1" x14ac:dyDescent="0.25">
      <c r="A426" t="str">
        <f t="shared" si="30"/>
        <v>1.1-00-2407_24334020_2427210</v>
      </c>
      <c r="B426" t="s">
        <v>148</v>
      </c>
      <c r="C426" t="s">
        <v>149</v>
      </c>
      <c r="D426" t="s">
        <v>136</v>
      </c>
      <c r="E426" t="s">
        <v>137</v>
      </c>
      <c r="F426" t="s">
        <v>51</v>
      </c>
      <c r="G426" t="s">
        <v>52</v>
      </c>
      <c r="H426" t="s">
        <v>103</v>
      </c>
      <c r="I426" t="s">
        <v>104</v>
      </c>
      <c r="J426">
        <v>3</v>
      </c>
      <c r="K426" t="s">
        <v>87</v>
      </c>
      <c r="L426">
        <v>34</v>
      </c>
      <c r="M426" t="s">
        <v>138</v>
      </c>
      <c r="N426" t="s">
        <v>139</v>
      </c>
      <c r="O426" t="s">
        <v>140</v>
      </c>
      <c r="P426">
        <v>2000</v>
      </c>
      <c r="Q426" t="s">
        <v>121</v>
      </c>
      <c r="R426">
        <v>2721</v>
      </c>
      <c r="S426" t="s">
        <v>170</v>
      </c>
      <c r="T426">
        <v>0</v>
      </c>
      <c r="U426" t="s">
        <v>46</v>
      </c>
      <c r="V426" s="1">
        <v>96000</v>
      </c>
      <c r="W426" s="1">
        <v>96000</v>
      </c>
      <c r="X426" s="1">
        <v>58549.14</v>
      </c>
      <c r="Y426" s="1">
        <v>58549.14</v>
      </c>
      <c r="Z426">
        <v>0</v>
      </c>
      <c r="AA426" s="3">
        <f t="shared" si="31"/>
        <v>58549.14</v>
      </c>
      <c r="AB426">
        <v>0</v>
      </c>
      <c r="AC426" s="3">
        <f t="shared" si="32"/>
        <v>0</v>
      </c>
      <c r="AD426">
        <v>0</v>
      </c>
      <c r="AE426" s="3">
        <f t="shared" si="33"/>
        <v>0</v>
      </c>
      <c r="AF426" s="4">
        <f t="shared" si="34"/>
        <v>37450.86</v>
      </c>
      <c r="AG426">
        <v>0</v>
      </c>
      <c r="AH426">
        <v>0</v>
      </c>
      <c r="AI426">
        <v>0</v>
      </c>
      <c r="AJ426">
        <v>0</v>
      </c>
      <c r="AK426">
        <v>0</v>
      </c>
    </row>
    <row r="427" spans="1:37" hidden="1" x14ac:dyDescent="0.25">
      <c r="A427" t="str">
        <f t="shared" si="30"/>
        <v>1.1-00-2407_24334020_2429110</v>
      </c>
      <c r="B427" t="s">
        <v>148</v>
      </c>
      <c r="C427" t="s">
        <v>149</v>
      </c>
      <c r="D427" t="s">
        <v>136</v>
      </c>
      <c r="E427" t="s">
        <v>137</v>
      </c>
      <c r="F427" t="s">
        <v>51</v>
      </c>
      <c r="G427" t="s">
        <v>52</v>
      </c>
      <c r="H427" t="s">
        <v>103</v>
      </c>
      <c r="I427" t="s">
        <v>104</v>
      </c>
      <c r="J427">
        <v>3</v>
      </c>
      <c r="K427" t="s">
        <v>87</v>
      </c>
      <c r="L427">
        <v>34</v>
      </c>
      <c r="M427" t="s">
        <v>138</v>
      </c>
      <c r="N427" t="s">
        <v>139</v>
      </c>
      <c r="O427" t="s">
        <v>140</v>
      </c>
      <c r="P427">
        <v>2000</v>
      </c>
      <c r="Q427" t="s">
        <v>121</v>
      </c>
      <c r="R427">
        <v>2911</v>
      </c>
      <c r="S427" t="s">
        <v>171</v>
      </c>
      <c r="T427">
        <v>0</v>
      </c>
      <c r="U427" t="s">
        <v>46</v>
      </c>
      <c r="V427" s="1">
        <v>150000</v>
      </c>
      <c r="W427" s="1">
        <v>150000</v>
      </c>
      <c r="X427" s="1">
        <v>126287.4</v>
      </c>
      <c r="Y427" s="1">
        <v>126287.4</v>
      </c>
      <c r="Z427">
        <v>0</v>
      </c>
      <c r="AA427" s="3">
        <f t="shared" si="31"/>
        <v>126287.4</v>
      </c>
      <c r="AB427">
        <v>0</v>
      </c>
      <c r="AC427" s="3">
        <f t="shared" si="32"/>
        <v>0</v>
      </c>
      <c r="AD427">
        <v>0</v>
      </c>
      <c r="AE427" s="3">
        <f t="shared" si="33"/>
        <v>0</v>
      </c>
      <c r="AF427" s="4">
        <f t="shared" si="34"/>
        <v>23712.600000000006</v>
      </c>
      <c r="AG427">
        <v>0</v>
      </c>
      <c r="AH427">
        <v>0</v>
      </c>
      <c r="AI427">
        <v>0</v>
      </c>
      <c r="AJ427">
        <v>0</v>
      </c>
      <c r="AK427">
        <v>0</v>
      </c>
    </row>
    <row r="428" spans="1:37" hidden="1" x14ac:dyDescent="0.25">
      <c r="A428" t="str">
        <f t="shared" si="30"/>
        <v>1.1-00-2407_24334020_2431110</v>
      </c>
      <c r="B428" t="s">
        <v>148</v>
      </c>
      <c r="C428" t="s">
        <v>149</v>
      </c>
      <c r="D428" t="s">
        <v>136</v>
      </c>
      <c r="E428" t="s">
        <v>137</v>
      </c>
      <c r="F428" t="s">
        <v>51</v>
      </c>
      <c r="G428" t="s">
        <v>52</v>
      </c>
      <c r="H428" t="s">
        <v>103</v>
      </c>
      <c r="I428" t="s">
        <v>104</v>
      </c>
      <c r="J428">
        <v>3</v>
      </c>
      <c r="K428" t="s">
        <v>87</v>
      </c>
      <c r="L428">
        <v>34</v>
      </c>
      <c r="M428" t="s">
        <v>138</v>
      </c>
      <c r="N428" t="s">
        <v>139</v>
      </c>
      <c r="O428" t="s">
        <v>140</v>
      </c>
      <c r="P428">
        <v>3000</v>
      </c>
      <c r="Q428" t="s">
        <v>44</v>
      </c>
      <c r="R428">
        <v>3111</v>
      </c>
      <c r="S428" t="s">
        <v>141</v>
      </c>
      <c r="T428">
        <v>0</v>
      </c>
      <c r="U428" t="s">
        <v>46</v>
      </c>
      <c r="V428" s="1">
        <v>8000000</v>
      </c>
      <c r="W428" s="1">
        <v>8000000</v>
      </c>
      <c r="X428">
        <v>0</v>
      </c>
      <c r="Y428">
        <v>0</v>
      </c>
      <c r="Z428">
        <v>0</v>
      </c>
      <c r="AA428" s="3">
        <f t="shared" si="31"/>
        <v>0</v>
      </c>
      <c r="AB428">
        <v>0</v>
      </c>
      <c r="AC428" s="3">
        <f t="shared" si="32"/>
        <v>0</v>
      </c>
      <c r="AD428">
        <v>0</v>
      </c>
      <c r="AE428" s="3">
        <f t="shared" si="33"/>
        <v>0</v>
      </c>
      <c r="AF428" s="4">
        <f t="shared" si="34"/>
        <v>8000000</v>
      </c>
      <c r="AG428">
        <v>0</v>
      </c>
      <c r="AH428">
        <v>0</v>
      </c>
      <c r="AI428">
        <v>0</v>
      </c>
      <c r="AJ428">
        <v>0</v>
      </c>
      <c r="AK428">
        <v>0</v>
      </c>
    </row>
    <row r="429" spans="1:37" hidden="1" x14ac:dyDescent="0.25">
      <c r="A429" t="str">
        <f t="shared" si="30"/>
        <v>1.1-00-2406_24525016_2424910</v>
      </c>
      <c r="B429" t="s">
        <v>148</v>
      </c>
      <c r="C429" t="s">
        <v>149</v>
      </c>
      <c r="D429" t="s">
        <v>421</v>
      </c>
      <c r="E429" t="s">
        <v>422</v>
      </c>
      <c r="F429" t="s">
        <v>152</v>
      </c>
      <c r="G429" t="s">
        <v>153</v>
      </c>
      <c r="H429" t="s">
        <v>274</v>
      </c>
      <c r="I429" t="s">
        <v>275</v>
      </c>
      <c r="J429">
        <v>5</v>
      </c>
      <c r="K429" t="s">
        <v>276</v>
      </c>
      <c r="L429">
        <v>25</v>
      </c>
      <c r="M429" t="s">
        <v>423</v>
      </c>
      <c r="N429" t="s">
        <v>278</v>
      </c>
      <c r="O429" t="s">
        <v>279</v>
      </c>
      <c r="P429">
        <v>2000</v>
      </c>
      <c r="Q429" t="s">
        <v>121</v>
      </c>
      <c r="R429">
        <v>2491</v>
      </c>
      <c r="S429" t="s">
        <v>203</v>
      </c>
      <c r="T429">
        <v>0</v>
      </c>
      <c r="U429" t="s">
        <v>46</v>
      </c>
      <c r="V429" s="1">
        <v>250000</v>
      </c>
      <c r="W429" s="1">
        <v>250000</v>
      </c>
      <c r="X429">
        <v>0</v>
      </c>
      <c r="Y429">
        <v>0</v>
      </c>
      <c r="Z429">
        <v>0</v>
      </c>
      <c r="AA429" s="3">
        <f t="shared" si="31"/>
        <v>0</v>
      </c>
      <c r="AB429">
        <v>0</v>
      </c>
      <c r="AC429" s="3">
        <f t="shared" si="32"/>
        <v>0</v>
      </c>
      <c r="AD429">
        <v>0</v>
      </c>
      <c r="AE429" s="3">
        <f t="shared" si="33"/>
        <v>0</v>
      </c>
      <c r="AF429" s="4">
        <f t="shared" si="34"/>
        <v>250000</v>
      </c>
      <c r="AG429">
        <v>0</v>
      </c>
      <c r="AH429">
        <v>0</v>
      </c>
      <c r="AI429">
        <v>0</v>
      </c>
      <c r="AJ429">
        <v>0</v>
      </c>
      <c r="AK429">
        <v>0</v>
      </c>
    </row>
    <row r="430" spans="1:37" hidden="1" x14ac:dyDescent="0.25">
      <c r="A430" t="str">
        <f t="shared" si="30"/>
        <v>1.1-00-2406_24525016_2444110</v>
      </c>
      <c r="B430" t="s">
        <v>148</v>
      </c>
      <c r="C430" t="s">
        <v>149</v>
      </c>
      <c r="D430" t="s">
        <v>421</v>
      </c>
      <c r="E430" t="s">
        <v>422</v>
      </c>
      <c r="F430" t="s">
        <v>152</v>
      </c>
      <c r="G430" t="s">
        <v>153</v>
      </c>
      <c r="H430" t="s">
        <v>274</v>
      </c>
      <c r="I430" t="s">
        <v>275</v>
      </c>
      <c r="J430">
        <v>5</v>
      </c>
      <c r="K430" t="s">
        <v>276</v>
      </c>
      <c r="L430">
        <v>25</v>
      </c>
      <c r="M430" t="s">
        <v>423</v>
      </c>
      <c r="N430" t="s">
        <v>278</v>
      </c>
      <c r="O430" t="s">
        <v>279</v>
      </c>
      <c r="P430">
        <v>4000</v>
      </c>
      <c r="Q430" t="s">
        <v>49</v>
      </c>
      <c r="R430">
        <v>4411</v>
      </c>
      <c r="S430" t="s">
        <v>195</v>
      </c>
      <c r="T430">
        <v>0</v>
      </c>
      <c r="U430" t="s">
        <v>46</v>
      </c>
      <c r="V430" s="1">
        <v>100000</v>
      </c>
      <c r="W430" s="1">
        <v>100000</v>
      </c>
      <c r="X430">
        <v>0</v>
      </c>
      <c r="Y430">
        <v>0</v>
      </c>
      <c r="Z430">
        <v>0</v>
      </c>
      <c r="AA430" s="3">
        <f t="shared" si="31"/>
        <v>0</v>
      </c>
      <c r="AB430">
        <v>0</v>
      </c>
      <c r="AC430" s="3">
        <f t="shared" si="32"/>
        <v>0</v>
      </c>
      <c r="AD430">
        <v>0</v>
      </c>
      <c r="AE430" s="3">
        <f t="shared" si="33"/>
        <v>0</v>
      </c>
      <c r="AF430" s="4">
        <f t="shared" si="34"/>
        <v>100000</v>
      </c>
      <c r="AG430">
        <v>0</v>
      </c>
      <c r="AH430">
        <v>0</v>
      </c>
      <c r="AI430">
        <v>0</v>
      </c>
      <c r="AJ430">
        <v>0</v>
      </c>
      <c r="AK430">
        <v>0</v>
      </c>
    </row>
    <row r="431" spans="1:37" hidden="1" x14ac:dyDescent="0.25">
      <c r="A431" t="str">
        <f t="shared" si="30"/>
        <v>1.1-00-2406_24525016_2444310</v>
      </c>
      <c r="B431" t="s">
        <v>148</v>
      </c>
      <c r="C431" t="s">
        <v>149</v>
      </c>
      <c r="D431" t="s">
        <v>421</v>
      </c>
      <c r="E431" t="s">
        <v>422</v>
      </c>
      <c r="F431" t="s">
        <v>152</v>
      </c>
      <c r="G431" t="s">
        <v>153</v>
      </c>
      <c r="H431" t="s">
        <v>274</v>
      </c>
      <c r="I431" t="s">
        <v>275</v>
      </c>
      <c r="J431">
        <v>5</v>
      </c>
      <c r="K431" t="s">
        <v>276</v>
      </c>
      <c r="L431">
        <v>25</v>
      </c>
      <c r="M431" t="s">
        <v>423</v>
      </c>
      <c r="N431" t="s">
        <v>278</v>
      </c>
      <c r="O431" t="s">
        <v>279</v>
      </c>
      <c r="P431">
        <v>4000</v>
      </c>
      <c r="Q431" t="s">
        <v>49</v>
      </c>
      <c r="R431">
        <v>4431</v>
      </c>
      <c r="S431" t="s">
        <v>424</v>
      </c>
      <c r="T431">
        <v>0</v>
      </c>
      <c r="U431" t="s">
        <v>46</v>
      </c>
      <c r="V431" s="1">
        <v>3900000</v>
      </c>
      <c r="W431" s="1">
        <v>3900000</v>
      </c>
      <c r="X431" s="1">
        <v>792732</v>
      </c>
      <c r="Y431" s="1">
        <v>792732</v>
      </c>
      <c r="Z431" s="1">
        <v>792732</v>
      </c>
      <c r="AA431" s="3">
        <f t="shared" si="31"/>
        <v>0</v>
      </c>
      <c r="AB431">
        <v>0</v>
      </c>
      <c r="AC431" s="3">
        <f t="shared" si="32"/>
        <v>792732</v>
      </c>
      <c r="AD431">
        <v>0</v>
      </c>
      <c r="AE431" s="3">
        <f t="shared" si="33"/>
        <v>0</v>
      </c>
      <c r="AF431" s="4">
        <f t="shared" si="34"/>
        <v>3107268</v>
      </c>
      <c r="AG431">
        <v>0</v>
      </c>
      <c r="AH431">
        <v>0</v>
      </c>
      <c r="AI431">
        <v>0</v>
      </c>
      <c r="AJ431">
        <v>0</v>
      </c>
      <c r="AK431">
        <v>0</v>
      </c>
    </row>
    <row r="432" spans="1:37" hidden="1" x14ac:dyDescent="0.25">
      <c r="A432" t="str">
        <f t="shared" si="30"/>
        <v>1.1-00-2406_24525016_24443117</v>
      </c>
      <c r="B432" t="s">
        <v>148</v>
      </c>
      <c r="C432" t="s">
        <v>149</v>
      </c>
      <c r="D432" t="s">
        <v>421</v>
      </c>
      <c r="E432" t="s">
        <v>422</v>
      </c>
      <c r="F432" t="s">
        <v>152</v>
      </c>
      <c r="G432" t="s">
        <v>153</v>
      </c>
      <c r="H432" t="s">
        <v>274</v>
      </c>
      <c r="I432" t="s">
        <v>275</v>
      </c>
      <c r="J432">
        <v>5</v>
      </c>
      <c r="K432" t="s">
        <v>276</v>
      </c>
      <c r="L432">
        <v>25</v>
      </c>
      <c r="M432" t="s">
        <v>423</v>
      </c>
      <c r="N432" t="s">
        <v>278</v>
      </c>
      <c r="O432" t="s">
        <v>279</v>
      </c>
      <c r="P432">
        <v>4000</v>
      </c>
      <c r="Q432" t="s">
        <v>49</v>
      </c>
      <c r="R432">
        <v>4431</v>
      </c>
      <c r="S432" t="s">
        <v>424</v>
      </c>
      <c r="T432">
        <v>17</v>
      </c>
      <c r="U432" t="s">
        <v>425</v>
      </c>
      <c r="V432" s="1">
        <v>400000</v>
      </c>
      <c r="W432" s="1">
        <v>400000</v>
      </c>
      <c r="X432" s="1">
        <v>160064</v>
      </c>
      <c r="Y432" s="1">
        <v>160064</v>
      </c>
      <c r="Z432">
        <v>0</v>
      </c>
      <c r="AA432" s="3">
        <f t="shared" si="31"/>
        <v>160064</v>
      </c>
      <c r="AB432">
        <v>0</v>
      </c>
      <c r="AC432" s="3">
        <f t="shared" si="32"/>
        <v>0</v>
      </c>
      <c r="AD432">
        <v>0</v>
      </c>
      <c r="AE432" s="3">
        <f t="shared" si="33"/>
        <v>0</v>
      </c>
      <c r="AF432" s="4">
        <f t="shared" si="34"/>
        <v>239936</v>
      </c>
      <c r="AG432">
        <v>0</v>
      </c>
      <c r="AH432">
        <v>0</v>
      </c>
      <c r="AI432">
        <v>0</v>
      </c>
      <c r="AJ432">
        <v>0</v>
      </c>
      <c r="AK432">
        <v>0</v>
      </c>
    </row>
    <row r="433" spans="1:37" hidden="1" x14ac:dyDescent="0.25">
      <c r="A433" t="str">
        <f t="shared" si="30"/>
        <v>1.1-00-2406_24525016_2456710</v>
      </c>
      <c r="B433" t="s">
        <v>148</v>
      </c>
      <c r="C433" t="s">
        <v>149</v>
      </c>
      <c r="D433" t="s">
        <v>421</v>
      </c>
      <c r="E433" t="s">
        <v>422</v>
      </c>
      <c r="F433" t="s">
        <v>152</v>
      </c>
      <c r="G433" t="s">
        <v>153</v>
      </c>
      <c r="H433" t="s">
        <v>274</v>
      </c>
      <c r="I433" t="s">
        <v>275</v>
      </c>
      <c r="J433">
        <v>5</v>
      </c>
      <c r="K433" t="s">
        <v>276</v>
      </c>
      <c r="L433">
        <v>25</v>
      </c>
      <c r="M433" t="s">
        <v>423</v>
      </c>
      <c r="N433" t="s">
        <v>278</v>
      </c>
      <c r="O433" t="s">
        <v>279</v>
      </c>
      <c r="P433">
        <v>5000</v>
      </c>
      <c r="Q433" t="s">
        <v>99</v>
      </c>
      <c r="R433">
        <v>5671</v>
      </c>
      <c r="S433" t="s">
        <v>185</v>
      </c>
      <c r="T433">
        <v>0</v>
      </c>
      <c r="U433" t="s">
        <v>46</v>
      </c>
      <c r="V433" s="1">
        <v>250000</v>
      </c>
      <c r="W433" s="1">
        <v>250000</v>
      </c>
      <c r="X433" s="1">
        <v>58777.55</v>
      </c>
      <c r="Y433" s="1">
        <v>58777.55</v>
      </c>
      <c r="Z433" s="1">
        <v>58777.55</v>
      </c>
      <c r="AA433" s="3">
        <f t="shared" si="31"/>
        <v>0</v>
      </c>
      <c r="AB433" s="1">
        <v>58777.55</v>
      </c>
      <c r="AC433" s="3">
        <f t="shared" si="32"/>
        <v>0</v>
      </c>
      <c r="AD433" s="1">
        <v>58777.55</v>
      </c>
      <c r="AE433" s="3">
        <f t="shared" si="33"/>
        <v>0</v>
      </c>
      <c r="AF433" s="4">
        <f t="shared" si="34"/>
        <v>191222.45</v>
      </c>
      <c r="AG433">
        <v>0</v>
      </c>
      <c r="AH433">
        <v>0</v>
      </c>
      <c r="AI433">
        <v>0</v>
      </c>
      <c r="AJ433">
        <v>0</v>
      </c>
      <c r="AK433">
        <v>0</v>
      </c>
    </row>
    <row r="434" spans="1:37" hidden="1" x14ac:dyDescent="0.25">
      <c r="A434" t="str">
        <f t="shared" si="30"/>
        <v>1.1-00-2406_24528016_2444210</v>
      </c>
      <c r="B434" t="s">
        <v>148</v>
      </c>
      <c r="C434" t="s">
        <v>149</v>
      </c>
      <c r="D434" t="s">
        <v>421</v>
      </c>
      <c r="E434" t="s">
        <v>422</v>
      </c>
      <c r="F434" t="s">
        <v>152</v>
      </c>
      <c r="G434" t="s">
        <v>153</v>
      </c>
      <c r="H434" t="s">
        <v>274</v>
      </c>
      <c r="I434" t="s">
        <v>275</v>
      </c>
      <c r="J434">
        <v>5</v>
      </c>
      <c r="K434" t="s">
        <v>276</v>
      </c>
      <c r="L434">
        <v>28</v>
      </c>
      <c r="M434" t="s">
        <v>426</v>
      </c>
      <c r="N434" t="s">
        <v>278</v>
      </c>
      <c r="O434" t="s">
        <v>279</v>
      </c>
      <c r="P434">
        <v>4000</v>
      </c>
      <c r="Q434" t="s">
        <v>49</v>
      </c>
      <c r="R434">
        <v>4421</v>
      </c>
      <c r="S434" t="s">
        <v>427</v>
      </c>
      <c r="T434">
        <v>0</v>
      </c>
      <c r="U434" t="s">
        <v>46</v>
      </c>
      <c r="V434" s="1">
        <v>200000</v>
      </c>
      <c r="W434" s="1">
        <v>200000</v>
      </c>
      <c r="X434">
        <v>0</v>
      </c>
      <c r="Y434">
        <v>0</v>
      </c>
      <c r="Z434">
        <v>0</v>
      </c>
      <c r="AA434" s="3">
        <f t="shared" si="31"/>
        <v>0</v>
      </c>
      <c r="AB434">
        <v>0</v>
      </c>
      <c r="AC434" s="3">
        <f t="shared" si="32"/>
        <v>0</v>
      </c>
      <c r="AD434">
        <v>0</v>
      </c>
      <c r="AE434" s="3">
        <f t="shared" si="33"/>
        <v>0</v>
      </c>
      <c r="AF434" s="4">
        <f t="shared" si="34"/>
        <v>200000</v>
      </c>
      <c r="AG434">
        <v>0</v>
      </c>
      <c r="AH434">
        <v>0</v>
      </c>
      <c r="AI434">
        <v>0</v>
      </c>
      <c r="AJ434">
        <v>0</v>
      </c>
      <c r="AK434">
        <v>0</v>
      </c>
    </row>
    <row r="435" spans="1:37" hidden="1" x14ac:dyDescent="0.25">
      <c r="A435" t="str">
        <f t="shared" si="30"/>
        <v>1.1-00-2406_24529017_2424910</v>
      </c>
      <c r="B435" t="s">
        <v>148</v>
      </c>
      <c r="C435" t="s">
        <v>149</v>
      </c>
      <c r="D435" t="s">
        <v>428</v>
      </c>
      <c r="E435" t="s">
        <v>429</v>
      </c>
      <c r="F435" t="s">
        <v>347</v>
      </c>
      <c r="G435" t="s">
        <v>348</v>
      </c>
      <c r="H435" t="s">
        <v>274</v>
      </c>
      <c r="I435" t="s">
        <v>275</v>
      </c>
      <c r="J435">
        <v>5</v>
      </c>
      <c r="K435" t="s">
        <v>276</v>
      </c>
      <c r="L435">
        <v>29</v>
      </c>
      <c r="M435" t="s">
        <v>430</v>
      </c>
      <c r="N435" t="s">
        <v>431</v>
      </c>
      <c r="O435" t="s">
        <v>432</v>
      </c>
      <c r="P435">
        <v>2000</v>
      </c>
      <c r="Q435" t="s">
        <v>121</v>
      </c>
      <c r="R435">
        <v>2491</v>
      </c>
      <c r="S435" t="s">
        <v>203</v>
      </c>
      <c r="T435">
        <v>0</v>
      </c>
      <c r="U435" t="s">
        <v>46</v>
      </c>
      <c r="V435" s="1">
        <v>150000</v>
      </c>
      <c r="W435" s="1">
        <v>150000</v>
      </c>
      <c r="X435">
        <v>0</v>
      </c>
      <c r="Y435">
        <v>0</v>
      </c>
      <c r="Z435">
        <v>0</v>
      </c>
      <c r="AA435" s="3">
        <f t="shared" si="31"/>
        <v>0</v>
      </c>
      <c r="AB435">
        <v>0</v>
      </c>
      <c r="AC435" s="3">
        <f t="shared" si="32"/>
        <v>0</v>
      </c>
      <c r="AD435">
        <v>0</v>
      </c>
      <c r="AE435" s="3">
        <f t="shared" si="33"/>
        <v>0</v>
      </c>
      <c r="AF435" s="4">
        <f t="shared" si="34"/>
        <v>150000</v>
      </c>
      <c r="AG435">
        <v>0</v>
      </c>
      <c r="AH435">
        <v>0</v>
      </c>
      <c r="AI435">
        <v>0</v>
      </c>
      <c r="AJ435">
        <v>0</v>
      </c>
      <c r="AK435">
        <v>0</v>
      </c>
    </row>
    <row r="436" spans="1:37" hidden="1" x14ac:dyDescent="0.25">
      <c r="A436" t="str">
        <f t="shared" si="30"/>
        <v>1.1-00-2406_24529017_2425410</v>
      </c>
      <c r="B436" t="s">
        <v>148</v>
      </c>
      <c r="C436" t="s">
        <v>149</v>
      </c>
      <c r="D436" t="s">
        <v>428</v>
      </c>
      <c r="E436" t="s">
        <v>429</v>
      </c>
      <c r="F436" t="s">
        <v>347</v>
      </c>
      <c r="G436" t="s">
        <v>348</v>
      </c>
      <c r="H436" t="s">
        <v>274</v>
      </c>
      <c r="I436" t="s">
        <v>275</v>
      </c>
      <c r="J436">
        <v>5</v>
      </c>
      <c r="K436" t="s">
        <v>276</v>
      </c>
      <c r="L436">
        <v>29</v>
      </c>
      <c r="M436" t="s">
        <v>430</v>
      </c>
      <c r="N436" t="s">
        <v>431</v>
      </c>
      <c r="O436" t="s">
        <v>432</v>
      </c>
      <c r="P436">
        <v>2000</v>
      </c>
      <c r="Q436" t="s">
        <v>121</v>
      </c>
      <c r="R436">
        <v>2541</v>
      </c>
      <c r="S436" t="s">
        <v>234</v>
      </c>
      <c r="T436">
        <v>0</v>
      </c>
      <c r="U436" t="s">
        <v>46</v>
      </c>
      <c r="V436" s="1">
        <v>2500</v>
      </c>
      <c r="W436" s="1">
        <v>2500</v>
      </c>
      <c r="X436">
        <v>0</v>
      </c>
      <c r="Y436">
        <v>0</v>
      </c>
      <c r="Z436">
        <v>0</v>
      </c>
      <c r="AA436" s="3">
        <f t="shared" si="31"/>
        <v>0</v>
      </c>
      <c r="AB436">
        <v>0</v>
      </c>
      <c r="AC436" s="3">
        <f t="shared" si="32"/>
        <v>0</v>
      </c>
      <c r="AD436">
        <v>0</v>
      </c>
      <c r="AE436" s="3">
        <f t="shared" si="33"/>
        <v>0</v>
      </c>
      <c r="AF436" s="4">
        <f t="shared" si="34"/>
        <v>2500</v>
      </c>
      <c r="AG436">
        <v>0</v>
      </c>
      <c r="AH436">
        <v>0</v>
      </c>
      <c r="AI436">
        <v>0</v>
      </c>
      <c r="AJ436">
        <v>0</v>
      </c>
      <c r="AK436">
        <v>0</v>
      </c>
    </row>
    <row r="437" spans="1:37" hidden="1" x14ac:dyDescent="0.25">
      <c r="A437" t="str">
        <f t="shared" si="30"/>
        <v>1.1-00-2406_24529017_2429110</v>
      </c>
      <c r="B437" t="s">
        <v>148</v>
      </c>
      <c r="C437" t="s">
        <v>149</v>
      </c>
      <c r="D437" t="s">
        <v>428</v>
      </c>
      <c r="E437" t="s">
        <v>429</v>
      </c>
      <c r="F437" t="s">
        <v>347</v>
      </c>
      <c r="G437" t="s">
        <v>348</v>
      </c>
      <c r="H437" t="s">
        <v>274</v>
      </c>
      <c r="I437" t="s">
        <v>275</v>
      </c>
      <c r="J437">
        <v>5</v>
      </c>
      <c r="K437" t="s">
        <v>276</v>
      </c>
      <c r="L437">
        <v>29</v>
      </c>
      <c r="M437" t="s">
        <v>430</v>
      </c>
      <c r="N437" t="s">
        <v>431</v>
      </c>
      <c r="O437" t="s">
        <v>432</v>
      </c>
      <c r="P437">
        <v>2000</v>
      </c>
      <c r="Q437" t="s">
        <v>121</v>
      </c>
      <c r="R437">
        <v>2911</v>
      </c>
      <c r="S437" t="s">
        <v>171</v>
      </c>
      <c r="T437">
        <v>0</v>
      </c>
      <c r="U437" t="s">
        <v>46</v>
      </c>
      <c r="V437" s="1">
        <v>3500</v>
      </c>
      <c r="W437" s="1">
        <v>3500</v>
      </c>
      <c r="X437">
        <v>0</v>
      </c>
      <c r="Y437">
        <v>0</v>
      </c>
      <c r="Z437">
        <v>0</v>
      </c>
      <c r="AA437" s="3">
        <f t="shared" si="31"/>
        <v>0</v>
      </c>
      <c r="AB437">
        <v>0</v>
      </c>
      <c r="AC437" s="3">
        <f t="shared" si="32"/>
        <v>0</v>
      </c>
      <c r="AD437">
        <v>0</v>
      </c>
      <c r="AE437" s="3">
        <f t="shared" si="33"/>
        <v>0</v>
      </c>
      <c r="AF437" s="4">
        <f t="shared" si="34"/>
        <v>3500</v>
      </c>
      <c r="AG437">
        <v>0</v>
      </c>
      <c r="AH437">
        <v>0</v>
      </c>
      <c r="AI437">
        <v>0</v>
      </c>
      <c r="AJ437">
        <v>0</v>
      </c>
      <c r="AK437">
        <v>0</v>
      </c>
    </row>
    <row r="438" spans="1:37" hidden="1" x14ac:dyDescent="0.25">
      <c r="A438" t="str">
        <f t="shared" si="30"/>
        <v>1.1-00-2406_24529017_2432210</v>
      </c>
      <c r="B438" t="s">
        <v>148</v>
      </c>
      <c r="C438" t="s">
        <v>149</v>
      </c>
      <c r="D438" t="s">
        <v>428</v>
      </c>
      <c r="E438" t="s">
        <v>429</v>
      </c>
      <c r="F438" t="s">
        <v>347</v>
      </c>
      <c r="G438" t="s">
        <v>348</v>
      </c>
      <c r="H438" t="s">
        <v>274</v>
      </c>
      <c r="I438" t="s">
        <v>275</v>
      </c>
      <c r="J438">
        <v>5</v>
      </c>
      <c r="K438" t="s">
        <v>276</v>
      </c>
      <c r="L438">
        <v>29</v>
      </c>
      <c r="M438" t="s">
        <v>430</v>
      </c>
      <c r="N438" t="s">
        <v>431</v>
      </c>
      <c r="O438" t="s">
        <v>432</v>
      </c>
      <c r="P438">
        <v>3000</v>
      </c>
      <c r="Q438" t="s">
        <v>44</v>
      </c>
      <c r="R438">
        <v>3221</v>
      </c>
      <c r="S438" t="s">
        <v>381</v>
      </c>
      <c r="T438">
        <v>0</v>
      </c>
      <c r="U438" t="s">
        <v>46</v>
      </c>
      <c r="V438">
        <v>0</v>
      </c>
      <c r="W438" s="1">
        <v>348000</v>
      </c>
      <c r="X438">
        <v>0</v>
      </c>
      <c r="Y438">
        <v>0</v>
      </c>
      <c r="Z438">
        <v>0</v>
      </c>
      <c r="AA438" s="3">
        <f t="shared" si="31"/>
        <v>0</v>
      </c>
      <c r="AB438">
        <v>0</v>
      </c>
      <c r="AC438" s="3">
        <f t="shared" si="32"/>
        <v>0</v>
      </c>
      <c r="AD438">
        <v>0</v>
      </c>
      <c r="AE438" s="3">
        <f t="shared" si="33"/>
        <v>0</v>
      </c>
      <c r="AF438" s="4">
        <f t="shared" si="34"/>
        <v>0</v>
      </c>
      <c r="AG438">
        <v>0</v>
      </c>
      <c r="AH438">
        <v>0</v>
      </c>
      <c r="AI438">
        <v>0</v>
      </c>
      <c r="AJ438" s="1">
        <v>348000</v>
      </c>
      <c r="AK438" s="1">
        <v>-348000</v>
      </c>
    </row>
    <row r="439" spans="1:37" hidden="1" x14ac:dyDescent="0.25">
      <c r="A439" t="str">
        <f t="shared" si="30"/>
        <v>1.1-00-2406_24529017_2438210</v>
      </c>
      <c r="B439" t="s">
        <v>148</v>
      </c>
      <c r="C439" t="s">
        <v>149</v>
      </c>
      <c r="D439" t="s">
        <v>428</v>
      </c>
      <c r="E439" t="s">
        <v>429</v>
      </c>
      <c r="F439" t="s">
        <v>347</v>
      </c>
      <c r="G439" t="s">
        <v>348</v>
      </c>
      <c r="H439" t="s">
        <v>274</v>
      </c>
      <c r="I439" t="s">
        <v>275</v>
      </c>
      <c r="J439">
        <v>5</v>
      </c>
      <c r="K439" t="s">
        <v>276</v>
      </c>
      <c r="L439">
        <v>29</v>
      </c>
      <c r="M439" t="s">
        <v>430</v>
      </c>
      <c r="N439" t="s">
        <v>431</v>
      </c>
      <c r="O439" t="s">
        <v>432</v>
      </c>
      <c r="P439">
        <v>3000</v>
      </c>
      <c r="Q439" t="s">
        <v>44</v>
      </c>
      <c r="R439">
        <v>3821</v>
      </c>
      <c r="S439" t="s">
        <v>175</v>
      </c>
      <c r="T439">
        <v>0</v>
      </c>
      <c r="U439" t="s">
        <v>46</v>
      </c>
      <c r="V439" s="1">
        <v>400000</v>
      </c>
      <c r="W439" s="1">
        <v>400000</v>
      </c>
      <c r="X439" s="1">
        <v>74611.199999999997</v>
      </c>
      <c r="Y439" s="1">
        <v>74611.199999999997</v>
      </c>
      <c r="Z439">
        <v>0</v>
      </c>
      <c r="AA439" s="3">
        <f t="shared" si="31"/>
        <v>74611.199999999997</v>
      </c>
      <c r="AB439">
        <v>0</v>
      </c>
      <c r="AC439" s="3">
        <f t="shared" si="32"/>
        <v>0</v>
      </c>
      <c r="AD439">
        <v>0</v>
      </c>
      <c r="AE439" s="3">
        <f t="shared" si="33"/>
        <v>0</v>
      </c>
      <c r="AF439" s="4">
        <f t="shared" si="34"/>
        <v>325388.79999999999</v>
      </c>
      <c r="AG439">
        <v>0</v>
      </c>
      <c r="AH439">
        <v>0</v>
      </c>
      <c r="AI439">
        <v>0</v>
      </c>
      <c r="AJ439">
        <v>0</v>
      </c>
      <c r="AK439">
        <v>0</v>
      </c>
    </row>
    <row r="440" spans="1:37" hidden="1" x14ac:dyDescent="0.25">
      <c r="A440" t="str">
        <f t="shared" si="30"/>
        <v>1.1-00-2406_24529017_24382115</v>
      </c>
      <c r="B440" t="s">
        <v>148</v>
      </c>
      <c r="C440" t="s">
        <v>149</v>
      </c>
      <c r="D440" t="s">
        <v>428</v>
      </c>
      <c r="E440" t="s">
        <v>429</v>
      </c>
      <c r="F440" t="s">
        <v>347</v>
      </c>
      <c r="G440" t="s">
        <v>348</v>
      </c>
      <c r="H440" t="s">
        <v>274</v>
      </c>
      <c r="I440" t="s">
        <v>275</v>
      </c>
      <c r="J440">
        <v>5</v>
      </c>
      <c r="K440" t="s">
        <v>276</v>
      </c>
      <c r="L440">
        <v>29</v>
      </c>
      <c r="M440" t="s">
        <v>430</v>
      </c>
      <c r="N440" t="s">
        <v>431</v>
      </c>
      <c r="O440" t="s">
        <v>432</v>
      </c>
      <c r="P440">
        <v>3000</v>
      </c>
      <c r="Q440" t="s">
        <v>44</v>
      </c>
      <c r="R440">
        <v>3821</v>
      </c>
      <c r="S440" t="s">
        <v>175</v>
      </c>
      <c r="T440">
        <v>15</v>
      </c>
      <c r="U440" t="s">
        <v>433</v>
      </c>
      <c r="V440" s="1">
        <v>1500000</v>
      </c>
      <c r="W440" s="1">
        <v>1500000</v>
      </c>
      <c r="X440" s="1">
        <v>1492920</v>
      </c>
      <c r="Y440" s="1">
        <v>1492920</v>
      </c>
      <c r="Z440" s="1">
        <v>1492920</v>
      </c>
      <c r="AA440" s="3">
        <f t="shared" si="31"/>
        <v>0</v>
      </c>
      <c r="AB440" s="1">
        <v>1492920</v>
      </c>
      <c r="AC440" s="3">
        <f t="shared" si="32"/>
        <v>0</v>
      </c>
      <c r="AD440" s="1">
        <v>1492920</v>
      </c>
      <c r="AE440" s="3">
        <f t="shared" si="33"/>
        <v>0</v>
      </c>
      <c r="AF440" s="4">
        <f t="shared" si="34"/>
        <v>7080</v>
      </c>
      <c r="AG440">
        <v>0</v>
      </c>
      <c r="AH440">
        <v>0</v>
      </c>
      <c r="AI440">
        <v>0</v>
      </c>
      <c r="AJ440">
        <v>0</v>
      </c>
      <c r="AK440">
        <v>0</v>
      </c>
    </row>
    <row r="441" spans="1:37" hidden="1" x14ac:dyDescent="0.25">
      <c r="A441" t="str">
        <f t="shared" si="30"/>
        <v>1.1-00-2406_24529017_24382116</v>
      </c>
      <c r="B441" t="s">
        <v>148</v>
      </c>
      <c r="C441" t="s">
        <v>149</v>
      </c>
      <c r="D441" t="s">
        <v>428</v>
      </c>
      <c r="E441" t="s">
        <v>429</v>
      </c>
      <c r="F441" t="s">
        <v>347</v>
      </c>
      <c r="G441" t="s">
        <v>348</v>
      </c>
      <c r="H441" t="s">
        <v>274</v>
      </c>
      <c r="I441" t="s">
        <v>275</v>
      </c>
      <c r="J441">
        <v>5</v>
      </c>
      <c r="K441" t="s">
        <v>276</v>
      </c>
      <c r="L441">
        <v>29</v>
      </c>
      <c r="M441" t="s">
        <v>430</v>
      </c>
      <c r="N441" t="s">
        <v>431</v>
      </c>
      <c r="O441" t="s">
        <v>432</v>
      </c>
      <c r="P441">
        <v>3000</v>
      </c>
      <c r="Q441" t="s">
        <v>44</v>
      </c>
      <c r="R441">
        <v>3821</v>
      </c>
      <c r="S441" t="s">
        <v>175</v>
      </c>
      <c r="T441">
        <v>16</v>
      </c>
      <c r="U441" t="s">
        <v>434</v>
      </c>
      <c r="V441" s="1">
        <v>600000</v>
      </c>
      <c r="W441" s="1">
        <v>600000</v>
      </c>
      <c r="X441" s="1">
        <v>589860</v>
      </c>
      <c r="Y441" s="1">
        <v>589860</v>
      </c>
      <c r="Z441">
        <v>0</v>
      </c>
      <c r="AA441" s="3">
        <f t="shared" si="31"/>
        <v>589860</v>
      </c>
      <c r="AB441">
        <v>0</v>
      </c>
      <c r="AC441" s="3">
        <f t="shared" si="32"/>
        <v>0</v>
      </c>
      <c r="AD441">
        <v>0</v>
      </c>
      <c r="AE441" s="3">
        <f t="shared" si="33"/>
        <v>0</v>
      </c>
      <c r="AF441" s="4">
        <f t="shared" si="34"/>
        <v>10140</v>
      </c>
      <c r="AG441">
        <v>0</v>
      </c>
      <c r="AH441">
        <v>0</v>
      </c>
      <c r="AI441">
        <v>0</v>
      </c>
      <c r="AJ441">
        <v>0</v>
      </c>
      <c r="AK441">
        <v>0</v>
      </c>
    </row>
    <row r="442" spans="1:37" hidden="1" x14ac:dyDescent="0.25">
      <c r="A442" t="str">
        <f t="shared" si="30"/>
        <v>1.1-00-2409_24847029_24382122</v>
      </c>
      <c r="B442" t="s">
        <v>148</v>
      </c>
      <c r="C442" t="s">
        <v>149</v>
      </c>
      <c r="D442" t="s">
        <v>435</v>
      </c>
      <c r="E442" t="s">
        <v>436</v>
      </c>
      <c r="F442" t="s">
        <v>51</v>
      </c>
      <c r="G442" t="s">
        <v>52</v>
      </c>
      <c r="H442" t="s">
        <v>154</v>
      </c>
      <c r="I442" t="s">
        <v>155</v>
      </c>
      <c r="J442">
        <v>8</v>
      </c>
      <c r="K442" t="s">
        <v>156</v>
      </c>
      <c r="L442">
        <v>47</v>
      </c>
      <c r="M442" t="s">
        <v>437</v>
      </c>
      <c r="N442" t="s">
        <v>438</v>
      </c>
      <c r="O442" t="s">
        <v>439</v>
      </c>
      <c r="P442">
        <v>3000</v>
      </c>
      <c r="Q442" t="s">
        <v>44</v>
      </c>
      <c r="R442">
        <v>3821</v>
      </c>
      <c r="S442" t="s">
        <v>175</v>
      </c>
      <c r="T442">
        <v>22</v>
      </c>
      <c r="U442" t="s">
        <v>440</v>
      </c>
      <c r="V442">
        <v>0</v>
      </c>
      <c r="W442" s="1">
        <v>700000</v>
      </c>
      <c r="X442">
        <v>0</v>
      </c>
      <c r="Y442">
        <v>0</v>
      </c>
      <c r="Z442">
        <v>0</v>
      </c>
      <c r="AA442" s="3">
        <f t="shared" si="31"/>
        <v>0</v>
      </c>
      <c r="AB442">
        <v>0</v>
      </c>
      <c r="AC442" s="3">
        <f t="shared" si="32"/>
        <v>0</v>
      </c>
      <c r="AD442">
        <v>0</v>
      </c>
      <c r="AE442" s="3">
        <f t="shared" si="33"/>
        <v>0</v>
      </c>
      <c r="AF442" s="4">
        <f t="shared" si="34"/>
        <v>0</v>
      </c>
      <c r="AG442">
        <v>0</v>
      </c>
      <c r="AH442">
        <v>0</v>
      </c>
      <c r="AI442">
        <v>0</v>
      </c>
      <c r="AJ442" s="1">
        <v>700000</v>
      </c>
      <c r="AK442" s="1">
        <v>-700000</v>
      </c>
    </row>
    <row r="443" spans="1:37" hidden="1" x14ac:dyDescent="0.25">
      <c r="A443" t="str">
        <f t="shared" si="30"/>
        <v>1.1-00-2409_24847029_24441129</v>
      </c>
      <c r="B443" t="s">
        <v>148</v>
      </c>
      <c r="C443" t="s">
        <v>149</v>
      </c>
      <c r="D443" t="s">
        <v>435</v>
      </c>
      <c r="E443" t="s">
        <v>436</v>
      </c>
      <c r="F443" t="s">
        <v>51</v>
      </c>
      <c r="G443" t="s">
        <v>52</v>
      </c>
      <c r="H443" t="s">
        <v>154</v>
      </c>
      <c r="I443" t="s">
        <v>155</v>
      </c>
      <c r="J443">
        <v>8</v>
      </c>
      <c r="K443" t="s">
        <v>156</v>
      </c>
      <c r="L443">
        <v>47</v>
      </c>
      <c r="M443" t="s">
        <v>437</v>
      </c>
      <c r="N443" t="s">
        <v>438</v>
      </c>
      <c r="O443" t="s">
        <v>439</v>
      </c>
      <c r="P443">
        <v>4000</v>
      </c>
      <c r="Q443" t="s">
        <v>49</v>
      </c>
      <c r="R443">
        <v>4411</v>
      </c>
      <c r="S443" t="s">
        <v>195</v>
      </c>
      <c r="T443">
        <v>29</v>
      </c>
      <c r="U443" t="s">
        <v>441</v>
      </c>
      <c r="V443" s="1">
        <v>100000</v>
      </c>
      <c r="W443" s="1">
        <v>100000</v>
      </c>
      <c r="X443" s="1">
        <v>100000</v>
      </c>
      <c r="Y443" s="1">
        <v>100000</v>
      </c>
      <c r="Z443" s="1">
        <v>100000</v>
      </c>
      <c r="AA443" s="3">
        <f t="shared" si="31"/>
        <v>0</v>
      </c>
      <c r="AB443" s="1">
        <v>100000</v>
      </c>
      <c r="AC443" s="3">
        <f t="shared" si="32"/>
        <v>0</v>
      </c>
      <c r="AD443" s="1">
        <v>100000</v>
      </c>
      <c r="AE443" s="3">
        <f t="shared" si="33"/>
        <v>0</v>
      </c>
      <c r="AF443" s="4">
        <f t="shared" si="34"/>
        <v>0</v>
      </c>
      <c r="AG443">
        <v>0</v>
      </c>
      <c r="AH443">
        <v>0</v>
      </c>
      <c r="AI443">
        <v>0</v>
      </c>
      <c r="AJ443">
        <v>0</v>
      </c>
      <c r="AK443">
        <v>0</v>
      </c>
    </row>
    <row r="444" spans="1:37" hidden="1" x14ac:dyDescent="0.25">
      <c r="A444" t="str">
        <f t="shared" si="30"/>
        <v>1.1-00-2413_24152033_2442110</v>
      </c>
      <c r="B444" t="s">
        <v>148</v>
      </c>
      <c r="C444" t="s">
        <v>149</v>
      </c>
      <c r="D444" t="s">
        <v>442</v>
      </c>
      <c r="E444" t="s">
        <v>443</v>
      </c>
      <c r="F444" t="s">
        <v>111</v>
      </c>
      <c r="G444" t="s">
        <v>112</v>
      </c>
      <c r="H444" t="s">
        <v>444</v>
      </c>
      <c r="I444" t="s">
        <v>445</v>
      </c>
      <c r="J444">
        <v>1</v>
      </c>
      <c r="K444" t="s">
        <v>190</v>
      </c>
      <c r="L444">
        <v>52</v>
      </c>
      <c r="M444" t="s">
        <v>446</v>
      </c>
      <c r="N444" t="s">
        <v>447</v>
      </c>
      <c r="O444" t="s">
        <v>448</v>
      </c>
      <c r="P444">
        <v>4000</v>
      </c>
      <c r="Q444" t="s">
        <v>49</v>
      </c>
      <c r="R444">
        <v>4211</v>
      </c>
      <c r="S444" t="s">
        <v>273</v>
      </c>
      <c r="T444">
        <v>0</v>
      </c>
      <c r="U444" t="s">
        <v>46</v>
      </c>
      <c r="V444" s="1">
        <v>6135546.4699999997</v>
      </c>
      <c r="W444" s="1">
        <v>6135546.4699999997</v>
      </c>
      <c r="X444" s="1">
        <v>1937277.9</v>
      </c>
      <c r="Y444" s="1">
        <v>1937277.9</v>
      </c>
      <c r="Z444" s="1">
        <v>1937277.9</v>
      </c>
      <c r="AA444" s="3">
        <f t="shared" si="31"/>
        <v>0</v>
      </c>
      <c r="AB444" s="1">
        <v>1937277.9</v>
      </c>
      <c r="AC444" s="3">
        <f t="shared" si="32"/>
        <v>0</v>
      </c>
      <c r="AD444" s="1">
        <v>1937277.9</v>
      </c>
      <c r="AE444" s="3">
        <f t="shared" si="33"/>
        <v>0</v>
      </c>
      <c r="AF444" s="4">
        <f t="shared" si="34"/>
        <v>4198268.57</v>
      </c>
      <c r="AG444">
        <v>0</v>
      </c>
      <c r="AH444">
        <v>0</v>
      </c>
      <c r="AI444">
        <v>0</v>
      </c>
      <c r="AJ444">
        <v>0</v>
      </c>
      <c r="AK444">
        <v>0</v>
      </c>
    </row>
    <row r="445" spans="1:37" hidden="1" x14ac:dyDescent="0.25">
      <c r="A445" t="str">
        <f t="shared" si="30"/>
        <v>1.1-00-2414_24153034_2442110</v>
      </c>
      <c r="B445" t="s">
        <v>148</v>
      </c>
      <c r="C445" t="s">
        <v>149</v>
      </c>
      <c r="D445" t="s">
        <v>442</v>
      </c>
      <c r="E445" t="s">
        <v>443</v>
      </c>
      <c r="F445" t="s">
        <v>111</v>
      </c>
      <c r="G445" t="s">
        <v>112</v>
      </c>
      <c r="H445" t="s">
        <v>449</v>
      </c>
      <c r="I445" t="s">
        <v>450</v>
      </c>
      <c r="J445">
        <v>1</v>
      </c>
      <c r="K445" t="s">
        <v>190</v>
      </c>
      <c r="L445">
        <v>53</v>
      </c>
      <c r="M445" t="s">
        <v>451</v>
      </c>
      <c r="N445" t="s">
        <v>452</v>
      </c>
      <c r="O445" t="s">
        <v>453</v>
      </c>
      <c r="P445">
        <v>4000</v>
      </c>
      <c r="Q445" t="s">
        <v>49</v>
      </c>
      <c r="R445">
        <v>4211</v>
      </c>
      <c r="S445" t="s">
        <v>273</v>
      </c>
      <c r="T445">
        <v>0</v>
      </c>
      <c r="U445" t="s">
        <v>46</v>
      </c>
      <c r="V445" s="1">
        <v>13523208.92</v>
      </c>
      <c r="W445" s="1">
        <v>10523208.92</v>
      </c>
      <c r="X445" s="1">
        <v>4166666.65</v>
      </c>
      <c r="Y445" s="1">
        <v>4166666.65</v>
      </c>
      <c r="Z445" s="1">
        <v>4166666.65</v>
      </c>
      <c r="AA445" s="3">
        <f t="shared" si="31"/>
        <v>0</v>
      </c>
      <c r="AB445" s="1">
        <v>4166666.65</v>
      </c>
      <c r="AC445" s="3">
        <f t="shared" si="32"/>
        <v>0</v>
      </c>
      <c r="AD445" s="1">
        <v>4166666.65</v>
      </c>
      <c r="AE445" s="3">
        <f t="shared" si="33"/>
        <v>0</v>
      </c>
      <c r="AF445" s="4">
        <f t="shared" si="34"/>
        <v>9356542.2699999996</v>
      </c>
      <c r="AG445" s="1">
        <v>3000000</v>
      </c>
      <c r="AH445">
        <v>0</v>
      </c>
      <c r="AI445">
        <v>0</v>
      </c>
      <c r="AJ445">
        <v>0</v>
      </c>
      <c r="AK445" s="1">
        <v>3000000</v>
      </c>
    </row>
    <row r="446" spans="1:37" hidden="1" x14ac:dyDescent="0.25">
      <c r="A446" t="str">
        <f t="shared" si="30"/>
        <v>1.1-00-2412_24151032_2442110</v>
      </c>
      <c r="B446" t="s">
        <v>148</v>
      </c>
      <c r="C446" t="s">
        <v>149</v>
      </c>
      <c r="D446" t="s">
        <v>454</v>
      </c>
      <c r="E446" t="s">
        <v>455</v>
      </c>
      <c r="F446" t="s">
        <v>111</v>
      </c>
      <c r="G446" t="s">
        <v>112</v>
      </c>
      <c r="H446" t="s">
        <v>456</v>
      </c>
      <c r="I446" t="s">
        <v>457</v>
      </c>
      <c r="J446">
        <v>1</v>
      </c>
      <c r="K446" t="s">
        <v>190</v>
      </c>
      <c r="L446">
        <v>51</v>
      </c>
      <c r="M446" t="s">
        <v>458</v>
      </c>
      <c r="N446" t="s">
        <v>459</v>
      </c>
      <c r="O446" t="s">
        <v>460</v>
      </c>
      <c r="P446">
        <v>4000</v>
      </c>
      <c r="Q446" t="s">
        <v>49</v>
      </c>
      <c r="R446">
        <v>4211</v>
      </c>
      <c r="S446" t="s">
        <v>273</v>
      </c>
      <c r="T446">
        <v>0</v>
      </c>
      <c r="U446" t="s">
        <v>46</v>
      </c>
      <c r="V446" s="1">
        <v>68471532.379999995</v>
      </c>
      <c r="W446" s="1">
        <v>68471532.379999995</v>
      </c>
      <c r="X446" s="1">
        <v>30907288.91</v>
      </c>
      <c r="Y446" s="1">
        <v>30907288.91</v>
      </c>
      <c r="Z446" s="1">
        <v>30907288.91</v>
      </c>
      <c r="AA446" s="3">
        <f t="shared" si="31"/>
        <v>0</v>
      </c>
      <c r="AB446" s="1">
        <v>30907288.91</v>
      </c>
      <c r="AC446" s="3">
        <f t="shared" si="32"/>
        <v>0</v>
      </c>
      <c r="AD446" s="1">
        <v>30907288.91</v>
      </c>
      <c r="AE446" s="3">
        <f t="shared" si="33"/>
        <v>0</v>
      </c>
      <c r="AF446" s="4">
        <f t="shared" si="34"/>
        <v>37564243.469999999</v>
      </c>
      <c r="AG446">
        <v>0</v>
      </c>
      <c r="AH446">
        <v>0</v>
      </c>
      <c r="AI446">
        <v>0</v>
      </c>
      <c r="AJ446">
        <v>0</v>
      </c>
      <c r="AK446">
        <v>0</v>
      </c>
    </row>
    <row r="447" spans="1:37" hidden="1" x14ac:dyDescent="0.25">
      <c r="A447" t="str">
        <f t="shared" si="30"/>
        <v>1.1-00-2416_24555036_2442110</v>
      </c>
      <c r="B447" t="s">
        <v>148</v>
      </c>
      <c r="C447" t="s">
        <v>149</v>
      </c>
      <c r="D447" t="s">
        <v>461</v>
      </c>
      <c r="E447" t="s">
        <v>462</v>
      </c>
      <c r="F447" t="s">
        <v>347</v>
      </c>
      <c r="G447" t="s">
        <v>348</v>
      </c>
      <c r="H447" t="s">
        <v>463</v>
      </c>
      <c r="I447" t="s">
        <v>464</v>
      </c>
      <c r="J447">
        <v>5</v>
      </c>
      <c r="K447" t="s">
        <v>276</v>
      </c>
      <c r="L447">
        <v>55</v>
      </c>
      <c r="M447" t="s">
        <v>465</v>
      </c>
      <c r="N447" t="s">
        <v>466</v>
      </c>
      <c r="O447" t="s">
        <v>464</v>
      </c>
      <c r="P447">
        <v>4000</v>
      </c>
      <c r="Q447" t="s">
        <v>49</v>
      </c>
      <c r="R447">
        <v>4211</v>
      </c>
      <c r="S447" t="s">
        <v>273</v>
      </c>
      <c r="T447">
        <v>0</v>
      </c>
      <c r="U447" t="s">
        <v>46</v>
      </c>
      <c r="V447" s="1">
        <v>17059649.879999999</v>
      </c>
      <c r="W447" s="1">
        <v>17059649.879999999</v>
      </c>
      <c r="X447" s="1">
        <v>8462528.4600000009</v>
      </c>
      <c r="Y447" s="1">
        <v>8462528.4600000009</v>
      </c>
      <c r="Z447" s="1">
        <v>8462528.4600000009</v>
      </c>
      <c r="AA447" s="3">
        <f t="shared" si="31"/>
        <v>0</v>
      </c>
      <c r="AB447" s="1">
        <v>8462528.4600000009</v>
      </c>
      <c r="AC447" s="3">
        <f t="shared" si="32"/>
        <v>0</v>
      </c>
      <c r="AD447" s="1">
        <v>8462528.4600000009</v>
      </c>
      <c r="AE447" s="3">
        <f t="shared" si="33"/>
        <v>0</v>
      </c>
      <c r="AF447" s="4">
        <f t="shared" si="34"/>
        <v>8597121.4199999981</v>
      </c>
      <c r="AG447">
        <v>0</v>
      </c>
      <c r="AH447">
        <v>0</v>
      </c>
      <c r="AI447">
        <v>0</v>
      </c>
      <c r="AJ447">
        <v>0</v>
      </c>
      <c r="AK447">
        <v>0</v>
      </c>
    </row>
    <row r="448" spans="1:37" hidden="1" x14ac:dyDescent="0.25">
      <c r="A448" t="str">
        <f t="shared" si="30"/>
        <v>2.6-14-2304_24619013_2439210</v>
      </c>
      <c r="B448" t="s">
        <v>467</v>
      </c>
      <c r="C448" t="s">
        <v>468</v>
      </c>
      <c r="D448" t="s">
        <v>34</v>
      </c>
      <c r="E448" t="s">
        <v>35</v>
      </c>
      <c r="F448" t="s">
        <v>36</v>
      </c>
      <c r="G448" t="s">
        <v>37</v>
      </c>
      <c r="H448" t="s">
        <v>38</v>
      </c>
      <c r="I448" t="s">
        <v>39</v>
      </c>
      <c r="J448">
        <v>6</v>
      </c>
      <c r="K448" t="s">
        <v>40</v>
      </c>
      <c r="L448">
        <v>19</v>
      </c>
      <c r="M448" t="s">
        <v>41</v>
      </c>
      <c r="N448" t="s">
        <v>42</v>
      </c>
      <c r="O448" t="s">
        <v>43</v>
      </c>
      <c r="P448">
        <v>3000</v>
      </c>
      <c r="Q448" t="s">
        <v>44</v>
      </c>
      <c r="R448">
        <v>3921</v>
      </c>
      <c r="S448" t="s">
        <v>45</v>
      </c>
      <c r="T448">
        <v>0</v>
      </c>
      <c r="U448" t="s">
        <v>46</v>
      </c>
      <c r="V448">
        <v>0</v>
      </c>
      <c r="W448">
        <v>0</v>
      </c>
      <c r="X448" s="1">
        <v>2676.88</v>
      </c>
      <c r="Y448" s="1">
        <v>2676.88</v>
      </c>
      <c r="Z448" s="1">
        <v>2676.88</v>
      </c>
      <c r="AA448" s="3">
        <f t="shared" si="31"/>
        <v>0</v>
      </c>
      <c r="AB448" s="1">
        <v>2676.88</v>
      </c>
      <c r="AC448" s="3">
        <f t="shared" si="32"/>
        <v>0</v>
      </c>
      <c r="AD448" s="1">
        <v>2676.88</v>
      </c>
      <c r="AE448" s="3">
        <f t="shared" si="33"/>
        <v>0</v>
      </c>
      <c r="AF448" s="4">
        <f t="shared" si="34"/>
        <v>-2676.88</v>
      </c>
      <c r="AG448">
        <v>0</v>
      </c>
      <c r="AH448">
        <v>0</v>
      </c>
      <c r="AI448">
        <v>0</v>
      </c>
      <c r="AJ448">
        <v>0</v>
      </c>
      <c r="AK448">
        <v>0</v>
      </c>
    </row>
    <row r="449" spans="1:37" hidden="1" x14ac:dyDescent="0.25">
      <c r="A449" t="str">
        <f t="shared" si="30"/>
        <v>2.5-01-2304_24619013_2439210</v>
      </c>
      <c r="B449" t="s">
        <v>469</v>
      </c>
      <c r="C449" t="s">
        <v>470</v>
      </c>
      <c r="D449" t="s">
        <v>34</v>
      </c>
      <c r="E449" t="s">
        <v>35</v>
      </c>
      <c r="F449" t="s">
        <v>36</v>
      </c>
      <c r="G449" t="s">
        <v>37</v>
      </c>
      <c r="H449" t="s">
        <v>38</v>
      </c>
      <c r="I449" t="s">
        <v>39</v>
      </c>
      <c r="J449">
        <v>6</v>
      </c>
      <c r="K449" t="s">
        <v>40</v>
      </c>
      <c r="L449">
        <v>19</v>
      </c>
      <c r="M449" t="s">
        <v>41</v>
      </c>
      <c r="N449" t="s">
        <v>42</v>
      </c>
      <c r="O449" t="s">
        <v>43</v>
      </c>
      <c r="P449">
        <v>3000</v>
      </c>
      <c r="Q449" t="s">
        <v>44</v>
      </c>
      <c r="R449">
        <v>3921</v>
      </c>
      <c r="S449" t="s">
        <v>45</v>
      </c>
      <c r="T449">
        <v>0</v>
      </c>
      <c r="U449" t="s">
        <v>46</v>
      </c>
      <c r="V449" s="1">
        <v>1453929.04</v>
      </c>
      <c r="W449">
        <v>0</v>
      </c>
      <c r="X449" s="1">
        <v>2224784.9500000002</v>
      </c>
      <c r="Y449" s="1">
        <v>2224784.9500000002</v>
      </c>
      <c r="Z449" s="1">
        <v>2224784.9500000002</v>
      </c>
      <c r="AA449" s="3">
        <f t="shared" si="31"/>
        <v>0</v>
      </c>
      <c r="AB449" s="1">
        <v>2224784.9500000002</v>
      </c>
      <c r="AC449" s="3">
        <f t="shared" si="32"/>
        <v>0</v>
      </c>
      <c r="AD449" s="1">
        <v>2224784.9500000002</v>
      </c>
      <c r="AE449" s="3">
        <f t="shared" si="33"/>
        <v>0</v>
      </c>
      <c r="AF449" s="4">
        <f t="shared" si="34"/>
        <v>-770855.91000000015</v>
      </c>
      <c r="AG449" s="1">
        <v>1453929.04</v>
      </c>
      <c r="AH449">
        <v>0</v>
      </c>
      <c r="AI449">
        <v>0</v>
      </c>
      <c r="AJ449">
        <v>0</v>
      </c>
      <c r="AK449" s="1">
        <v>1453929.04</v>
      </c>
    </row>
    <row r="450" spans="1:37" hidden="1" x14ac:dyDescent="0.25">
      <c r="A450" t="str">
        <f t="shared" si="30"/>
        <v>2.6-11-2304_24619013_2439210</v>
      </c>
      <c r="B450" t="s">
        <v>471</v>
      </c>
      <c r="C450" t="s">
        <v>472</v>
      </c>
      <c r="D450" t="s">
        <v>34</v>
      </c>
      <c r="E450" t="s">
        <v>35</v>
      </c>
      <c r="F450" t="s">
        <v>36</v>
      </c>
      <c r="G450" t="s">
        <v>37</v>
      </c>
      <c r="H450" t="s">
        <v>38</v>
      </c>
      <c r="I450" t="s">
        <v>39</v>
      </c>
      <c r="J450">
        <v>6</v>
      </c>
      <c r="K450" t="s">
        <v>40</v>
      </c>
      <c r="L450">
        <v>19</v>
      </c>
      <c r="M450" t="s">
        <v>41</v>
      </c>
      <c r="N450" t="s">
        <v>42</v>
      </c>
      <c r="O450" t="s">
        <v>43</v>
      </c>
      <c r="P450">
        <v>3000</v>
      </c>
      <c r="Q450" t="s">
        <v>44</v>
      </c>
      <c r="R450">
        <v>3921</v>
      </c>
      <c r="S450" t="s">
        <v>45</v>
      </c>
      <c r="T450">
        <v>0</v>
      </c>
      <c r="U450" t="s">
        <v>46</v>
      </c>
      <c r="V450" s="1">
        <v>1270.2</v>
      </c>
      <c r="W450">
        <v>0</v>
      </c>
      <c r="X450" s="1">
        <v>1770.05</v>
      </c>
      <c r="Y450" s="1">
        <v>1770.05</v>
      </c>
      <c r="Z450" s="1">
        <v>1770.05</v>
      </c>
      <c r="AA450" s="3">
        <f t="shared" si="31"/>
        <v>0</v>
      </c>
      <c r="AB450" s="1">
        <v>1770.05</v>
      </c>
      <c r="AC450" s="3">
        <f t="shared" si="32"/>
        <v>0</v>
      </c>
      <c r="AD450" s="1">
        <v>1770.05</v>
      </c>
      <c r="AE450" s="3">
        <f t="shared" si="33"/>
        <v>0</v>
      </c>
      <c r="AF450" s="4">
        <f t="shared" si="34"/>
        <v>-499.84999999999991</v>
      </c>
      <c r="AG450" s="1">
        <v>1270.2</v>
      </c>
      <c r="AH450">
        <v>0</v>
      </c>
      <c r="AI450">
        <v>0</v>
      </c>
      <c r="AJ450">
        <v>0</v>
      </c>
      <c r="AK450" s="1">
        <v>1270.2</v>
      </c>
    </row>
    <row r="451" spans="1:37" hidden="1" x14ac:dyDescent="0.25">
      <c r="A451" t="str">
        <f t="shared" ref="A451:A456" si="35">CONCATENATE(B451,H451,J451,L451,N451,R451,T451)</f>
        <v>2.6-01-2304_24619013_2439210</v>
      </c>
      <c r="B451" t="s">
        <v>473</v>
      </c>
      <c r="C451" t="s">
        <v>474</v>
      </c>
      <c r="D451" t="s">
        <v>34</v>
      </c>
      <c r="E451" t="s">
        <v>35</v>
      </c>
      <c r="F451" t="s">
        <v>36</v>
      </c>
      <c r="G451" t="s">
        <v>37</v>
      </c>
      <c r="H451" t="s">
        <v>38</v>
      </c>
      <c r="I451" t="s">
        <v>39</v>
      </c>
      <c r="J451">
        <v>6</v>
      </c>
      <c r="K451" t="s">
        <v>40</v>
      </c>
      <c r="L451">
        <v>19</v>
      </c>
      <c r="M451" t="s">
        <v>41</v>
      </c>
      <c r="N451" t="s">
        <v>42</v>
      </c>
      <c r="O451" t="s">
        <v>43</v>
      </c>
      <c r="P451">
        <v>3000</v>
      </c>
      <c r="Q451" t="s">
        <v>44</v>
      </c>
      <c r="R451">
        <v>3921</v>
      </c>
      <c r="S451" t="s">
        <v>45</v>
      </c>
      <c r="T451">
        <v>0</v>
      </c>
      <c r="U451" t="s">
        <v>46</v>
      </c>
      <c r="V451" s="1">
        <v>1000247.19</v>
      </c>
      <c r="W451">
        <v>0</v>
      </c>
      <c r="X451" s="1">
        <v>1000247.19</v>
      </c>
      <c r="Y451" s="1">
        <v>1000247.19</v>
      </c>
      <c r="Z451" s="1">
        <v>1000247.19</v>
      </c>
      <c r="AA451" s="3">
        <f t="shared" ref="AA451:AA456" si="36">Y451-Z451</f>
        <v>0</v>
      </c>
      <c r="AB451" s="1">
        <v>1000247.19</v>
      </c>
      <c r="AC451" s="3">
        <f t="shared" ref="AC451:AC456" si="37">Z451-AB451</f>
        <v>0</v>
      </c>
      <c r="AD451" s="1">
        <v>1000247.19</v>
      </c>
      <c r="AE451" s="3">
        <f t="shared" ref="AE451:AE456" si="38">AB451-AD451</f>
        <v>0</v>
      </c>
      <c r="AF451" s="4">
        <f t="shared" ref="AF451:AF456" si="39">V451-X451</f>
        <v>0</v>
      </c>
      <c r="AG451" s="1">
        <v>1000247.19</v>
      </c>
      <c r="AH451">
        <v>0</v>
      </c>
      <c r="AI451">
        <v>0</v>
      </c>
      <c r="AJ451">
        <v>0</v>
      </c>
      <c r="AK451" s="1">
        <v>1000247.19</v>
      </c>
    </row>
    <row r="452" spans="1:37" hidden="1" x14ac:dyDescent="0.25">
      <c r="A452" t="str">
        <f t="shared" si="35"/>
        <v>1.1-14-2402_2417007_2458110</v>
      </c>
      <c r="B452" t="s">
        <v>475</v>
      </c>
      <c r="C452" t="s">
        <v>476</v>
      </c>
      <c r="D452" t="s">
        <v>34</v>
      </c>
      <c r="E452" t="s">
        <v>35</v>
      </c>
      <c r="F452" t="s">
        <v>307</v>
      </c>
      <c r="G452" t="s">
        <v>308</v>
      </c>
      <c r="H452" t="s">
        <v>85</v>
      </c>
      <c r="I452" t="s">
        <v>86</v>
      </c>
      <c r="J452">
        <v>1</v>
      </c>
      <c r="K452" t="s">
        <v>190</v>
      </c>
      <c r="L452">
        <v>7</v>
      </c>
      <c r="M452" t="s">
        <v>401</v>
      </c>
      <c r="N452" t="s">
        <v>315</v>
      </c>
      <c r="O452" t="s">
        <v>316</v>
      </c>
      <c r="P452">
        <v>5000</v>
      </c>
      <c r="Q452" t="s">
        <v>99</v>
      </c>
      <c r="R452">
        <v>5811</v>
      </c>
      <c r="S452" t="s">
        <v>338</v>
      </c>
      <c r="T452">
        <v>0</v>
      </c>
      <c r="U452" t="s">
        <v>46</v>
      </c>
      <c r="V452" s="1">
        <v>20000000</v>
      </c>
      <c r="W452">
        <v>0</v>
      </c>
      <c r="X452" s="1">
        <v>38220000</v>
      </c>
      <c r="Y452" s="1">
        <v>38220000</v>
      </c>
      <c r="Z452" s="1">
        <v>38220000</v>
      </c>
      <c r="AA452" s="3">
        <f t="shared" si="36"/>
        <v>0</v>
      </c>
      <c r="AB452" s="1">
        <v>38220000</v>
      </c>
      <c r="AC452" s="3">
        <f t="shared" si="37"/>
        <v>0</v>
      </c>
      <c r="AD452" s="1">
        <v>38220000</v>
      </c>
      <c r="AE452" s="3">
        <f t="shared" si="38"/>
        <v>0</v>
      </c>
      <c r="AF452" s="4">
        <f t="shared" si="39"/>
        <v>-18220000</v>
      </c>
      <c r="AG452" s="1">
        <v>20000000</v>
      </c>
      <c r="AH452">
        <v>0</v>
      </c>
      <c r="AI452">
        <v>0</v>
      </c>
      <c r="AJ452">
        <v>0</v>
      </c>
      <c r="AK452" s="1">
        <v>20000000</v>
      </c>
    </row>
    <row r="453" spans="1:37" hidden="1" x14ac:dyDescent="0.25">
      <c r="A453" t="str">
        <f t="shared" si="35"/>
        <v>2.5-01-2407_24337023_2461210</v>
      </c>
      <c r="B453" t="s">
        <v>477</v>
      </c>
      <c r="C453" t="s">
        <v>478</v>
      </c>
      <c r="D453" t="s">
        <v>34</v>
      </c>
      <c r="E453" t="s">
        <v>35</v>
      </c>
      <c r="F453" t="s">
        <v>126</v>
      </c>
      <c r="G453" t="s">
        <v>127</v>
      </c>
      <c r="H453" t="s">
        <v>103</v>
      </c>
      <c r="I453" t="s">
        <v>104</v>
      </c>
      <c r="J453">
        <v>3</v>
      </c>
      <c r="K453" t="s">
        <v>87</v>
      </c>
      <c r="L453">
        <v>37</v>
      </c>
      <c r="M453" t="s">
        <v>128</v>
      </c>
      <c r="N453" t="s">
        <v>129</v>
      </c>
      <c r="O453" t="s">
        <v>130</v>
      </c>
      <c r="P453">
        <v>6000</v>
      </c>
      <c r="Q453" t="s">
        <v>131</v>
      </c>
      <c r="R453">
        <v>6121</v>
      </c>
      <c r="S453" t="s">
        <v>132</v>
      </c>
      <c r="T453">
        <v>0</v>
      </c>
      <c r="U453" t="s">
        <v>46</v>
      </c>
      <c r="V453" s="1">
        <v>3200000</v>
      </c>
      <c r="W453" s="1">
        <v>3200000</v>
      </c>
      <c r="X453">
        <v>0</v>
      </c>
      <c r="Y453">
        <v>0</v>
      </c>
      <c r="Z453">
        <v>0</v>
      </c>
      <c r="AA453" s="3">
        <f t="shared" si="36"/>
        <v>0</v>
      </c>
      <c r="AB453">
        <v>0</v>
      </c>
      <c r="AC453" s="3">
        <f t="shared" si="37"/>
        <v>0</v>
      </c>
      <c r="AD453">
        <v>0</v>
      </c>
      <c r="AE453" s="3">
        <f t="shared" si="38"/>
        <v>0</v>
      </c>
      <c r="AF453" s="4">
        <f t="shared" si="39"/>
        <v>3200000</v>
      </c>
      <c r="AG453">
        <v>0</v>
      </c>
      <c r="AH453">
        <v>0</v>
      </c>
      <c r="AI453">
        <v>0</v>
      </c>
      <c r="AJ453">
        <v>0</v>
      </c>
      <c r="AK453">
        <v>0</v>
      </c>
    </row>
    <row r="454" spans="1:37" hidden="1" x14ac:dyDescent="0.25">
      <c r="A454" t="str">
        <f t="shared" si="35"/>
        <v>2.5-01-2407_24337023_2461310</v>
      </c>
      <c r="B454" t="s">
        <v>477</v>
      </c>
      <c r="C454" t="s">
        <v>478</v>
      </c>
      <c r="D454" t="s">
        <v>34</v>
      </c>
      <c r="E454" t="s">
        <v>35</v>
      </c>
      <c r="F454" t="s">
        <v>126</v>
      </c>
      <c r="G454" t="s">
        <v>127</v>
      </c>
      <c r="H454" t="s">
        <v>103</v>
      </c>
      <c r="I454" t="s">
        <v>104</v>
      </c>
      <c r="J454">
        <v>3</v>
      </c>
      <c r="K454" t="s">
        <v>87</v>
      </c>
      <c r="L454">
        <v>37</v>
      </c>
      <c r="M454" t="s">
        <v>128</v>
      </c>
      <c r="N454" t="s">
        <v>129</v>
      </c>
      <c r="O454" t="s">
        <v>130</v>
      </c>
      <c r="P454">
        <v>6000</v>
      </c>
      <c r="Q454" t="s">
        <v>131</v>
      </c>
      <c r="R454">
        <v>6131</v>
      </c>
      <c r="S454" t="s">
        <v>134</v>
      </c>
      <c r="T454">
        <v>0</v>
      </c>
      <c r="U454" t="s">
        <v>46</v>
      </c>
      <c r="V454" s="1">
        <v>58426827.5</v>
      </c>
      <c r="W454" s="1">
        <v>31103392</v>
      </c>
      <c r="X454" s="1">
        <v>24161765.579999998</v>
      </c>
      <c r="Y454" s="1">
        <v>24161765.579999998</v>
      </c>
      <c r="Z454" s="1">
        <v>7248529.6699999999</v>
      </c>
      <c r="AA454" s="3">
        <f t="shared" si="36"/>
        <v>16913235.909999996</v>
      </c>
      <c r="AB454" s="1">
        <v>1309015.94</v>
      </c>
      <c r="AC454" s="3">
        <f t="shared" si="37"/>
        <v>5939513.7300000004</v>
      </c>
      <c r="AD454" s="1">
        <v>1309015.94</v>
      </c>
      <c r="AE454" s="3">
        <f t="shared" si="38"/>
        <v>0</v>
      </c>
      <c r="AF454" s="4">
        <f t="shared" si="39"/>
        <v>34265061.920000002</v>
      </c>
      <c r="AG454" s="1">
        <v>27323435.5</v>
      </c>
      <c r="AH454">
        <v>0</v>
      </c>
      <c r="AI454">
        <v>0</v>
      </c>
      <c r="AJ454">
        <v>0</v>
      </c>
      <c r="AK454" s="1">
        <v>27323435.5</v>
      </c>
    </row>
    <row r="455" spans="1:37" hidden="1" x14ac:dyDescent="0.25">
      <c r="A455" t="str">
        <f t="shared" si="35"/>
        <v>2.5-01-2407_24337023_2461510</v>
      </c>
      <c r="B455" t="s">
        <v>477</v>
      </c>
      <c r="C455" t="s">
        <v>478</v>
      </c>
      <c r="D455" t="s">
        <v>34</v>
      </c>
      <c r="E455" t="s">
        <v>35</v>
      </c>
      <c r="F455" t="s">
        <v>126</v>
      </c>
      <c r="G455" t="s">
        <v>127</v>
      </c>
      <c r="H455" t="s">
        <v>103</v>
      </c>
      <c r="I455" t="s">
        <v>104</v>
      </c>
      <c r="J455">
        <v>3</v>
      </c>
      <c r="K455" t="s">
        <v>87</v>
      </c>
      <c r="L455">
        <v>37</v>
      </c>
      <c r="M455" t="s">
        <v>128</v>
      </c>
      <c r="N455" t="s">
        <v>129</v>
      </c>
      <c r="O455" t="s">
        <v>130</v>
      </c>
      <c r="P455">
        <v>6000</v>
      </c>
      <c r="Q455" t="s">
        <v>131</v>
      </c>
      <c r="R455">
        <v>6151</v>
      </c>
      <c r="S455" t="s">
        <v>135</v>
      </c>
      <c r="T455">
        <v>0</v>
      </c>
      <c r="U455" t="s">
        <v>46</v>
      </c>
      <c r="V455" s="1">
        <v>49436211.5</v>
      </c>
      <c r="W455" s="1">
        <v>25000000</v>
      </c>
      <c r="X455">
        <v>0</v>
      </c>
      <c r="Y455">
        <v>0</v>
      </c>
      <c r="Z455">
        <v>0</v>
      </c>
      <c r="AA455" s="3">
        <f t="shared" si="36"/>
        <v>0</v>
      </c>
      <c r="AB455">
        <v>0</v>
      </c>
      <c r="AC455" s="3">
        <f t="shared" si="37"/>
        <v>0</v>
      </c>
      <c r="AD455">
        <v>0</v>
      </c>
      <c r="AE455" s="3">
        <f t="shared" si="38"/>
        <v>0</v>
      </c>
      <c r="AF455" s="4">
        <f t="shared" si="39"/>
        <v>49436211.5</v>
      </c>
      <c r="AG455" s="1">
        <v>24436211.5</v>
      </c>
      <c r="AH455">
        <v>0</v>
      </c>
      <c r="AI455">
        <v>0</v>
      </c>
      <c r="AJ455">
        <v>0</v>
      </c>
      <c r="AK455" s="1">
        <v>24436211.5</v>
      </c>
    </row>
    <row r="456" spans="1:37" hidden="1" x14ac:dyDescent="0.25">
      <c r="A456" t="str">
        <f t="shared" si="35"/>
        <v>1.1-01-2407_24337023_2461310</v>
      </c>
      <c r="B456" t="s">
        <v>479</v>
      </c>
      <c r="C456" t="s">
        <v>480</v>
      </c>
      <c r="D456" t="s">
        <v>34</v>
      </c>
      <c r="E456" t="s">
        <v>35</v>
      </c>
      <c r="F456" t="s">
        <v>126</v>
      </c>
      <c r="G456" t="s">
        <v>127</v>
      </c>
      <c r="H456" t="s">
        <v>103</v>
      </c>
      <c r="I456" t="s">
        <v>104</v>
      </c>
      <c r="J456">
        <v>3</v>
      </c>
      <c r="K456" t="s">
        <v>87</v>
      </c>
      <c r="L456">
        <v>37</v>
      </c>
      <c r="M456" t="s">
        <v>128</v>
      </c>
      <c r="N456" t="s">
        <v>129</v>
      </c>
      <c r="O456" t="s">
        <v>130</v>
      </c>
      <c r="P456">
        <v>6000</v>
      </c>
      <c r="Q456" t="s">
        <v>131</v>
      </c>
      <c r="R456">
        <v>6131</v>
      </c>
      <c r="S456" t="s">
        <v>134</v>
      </c>
      <c r="T456">
        <v>0</v>
      </c>
      <c r="U456" t="s">
        <v>46</v>
      </c>
      <c r="V456" s="1">
        <v>11000000</v>
      </c>
      <c r="W456">
        <v>0</v>
      </c>
      <c r="X456">
        <v>0</v>
      </c>
      <c r="Y456">
        <v>0</v>
      </c>
      <c r="Z456">
        <v>0</v>
      </c>
      <c r="AA456" s="3">
        <f t="shared" si="36"/>
        <v>0</v>
      </c>
      <c r="AB456">
        <v>0</v>
      </c>
      <c r="AC456" s="3">
        <f t="shared" si="37"/>
        <v>0</v>
      </c>
      <c r="AD456">
        <v>0</v>
      </c>
      <c r="AE456" s="3">
        <f t="shared" si="38"/>
        <v>0</v>
      </c>
      <c r="AF456" s="4">
        <f t="shared" si="39"/>
        <v>11000000</v>
      </c>
      <c r="AG456" s="1">
        <v>11000000</v>
      </c>
      <c r="AH456">
        <v>0</v>
      </c>
      <c r="AI456">
        <v>0</v>
      </c>
      <c r="AJ456">
        <v>0</v>
      </c>
      <c r="AK456" s="1">
        <v>11000000</v>
      </c>
    </row>
    <row r="457" spans="1:37" hidden="1" x14ac:dyDescent="0.25">
      <c r="V457" s="1">
        <f t="shared" ref="V457:AF457" si="40">SUM(V2:V456)</f>
        <v>3971461969.2099996</v>
      </c>
      <c r="W457" s="1">
        <f t="shared" si="40"/>
        <v>3202487832.9999995</v>
      </c>
      <c r="X457" s="1">
        <f t="shared" si="40"/>
        <v>1897298266.2100015</v>
      </c>
      <c r="Y457" s="1">
        <f t="shared" si="40"/>
        <v>1833068915.6200016</v>
      </c>
      <c r="Z457" s="1">
        <f t="shared" si="40"/>
        <v>1506921255.8400006</v>
      </c>
      <c r="AA457" s="1">
        <f t="shared" si="40"/>
        <v>326147659.78000009</v>
      </c>
      <c r="AB457" s="1">
        <f t="shared" si="40"/>
        <v>1400768919.7200007</v>
      </c>
      <c r="AC457" s="1">
        <f t="shared" si="40"/>
        <v>106152336.12</v>
      </c>
      <c r="AD457" s="1">
        <f t="shared" si="40"/>
        <v>1388998989.7000008</v>
      </c>
      <c r="AE457" s="1">
        <f t="shared" si="40"/>
        <v>11769930.019999992</v>
      </c>
      <c r="AF457" s="1">
        <f t="shared" si="40"/>
        <v>2074163703</v>
      </c>
      <c r="AG457" s="1">
        <f>SUM(AG2:AG456)</f>
        <v>768974136.21000004</v>
      </c>
      <c r="AH457" s="1">
        <f t="shared" ref="AH457:AK457" si="41">SUM(AH2:AH456)</f>
        <v>448399816.35999995</v>
      </c>
      <c r="AI457" s="1">
        <f t="shared" si="41"/>
        <v>0</v>
      </c>
      <c r="AJ457" s="1">
        <f t="shared" si="41"/>
        <v>448399816.36000001</v>
      </c>
      <c r="AK457" s="1">
        <f t="shared" si="41"/>
        <v>768974136.21000004</v>
      </c>
    </row>
  </sheetData>
  <autoFilter ref="A1:AK457" xr:uid="{00000000-0009-0000-0000-000009000000}">
    <filterColumn colId="17">
      <filters>
        <filter val="3581"/>
      </filters>
    </filterColumn>
  </autoFilter>
  <pageMargins left="0.7" right="0.7" top="0.75" bottom="0.75" header="0.3" footer="0.3"/>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filterMode="1"/>
  <dimension ref="A1:AH463"/>
  <sheetViews>
    <sheetView topLeftCell="L1" workbookViewId="0">
      <selection activeCell="P482" sqref="P482"/>
    </sheetView>
  </sheetViews>
  <sheetFormatPr baseColWidth="10" defaultRowHeight="15" x14ac:dyDescent="0.25"/>
  <cols>
    <col min="1" max="1" width="29.7109375" customWidth="1"/>
    <col min="2" max="2" width="18.28515625" bestFit="1" customWidth="1"/>
    <col min="3" max="3" width="32.42578125" customWidth="1"/>
    <col min="22" max="22" width="15.28515625" bestFit="1" customWidth="1"/>
    <col min="23" max="23" width="19" bestFit="1" customWidth="1"/>
    <col min="24" max="24" width="16.7109375" bestFit="1" customWidth="1"/>
    <col min="25" max="25" width="20.7109375" bestFit="1" customWidth="1"/>
    <col min="26" max="26" width="16.7109375" bestFit="1" customWidth="1"/>
    <col min="27" max="28" width="15.28515625" bestFit="1" customWidth="1"/>
    <col min="29" max="29" width="20.5703125" customWidth="1"/>
    <col min="30" max="30" width="13.7109375" bestFit="1" customWidth="1"/>
    <col min="31" max="31" width="12.7109375" bestFit="1" customWidth="1"/>
    <col min="32" max="32" width="11.5703125" bestFit="1" customWidth="1"/>
    <col min="33" max="33" width="13.7109375" bestFit="1" customWidth="1"/>
    <col min="34" max="34" width="14.42578125" bestFit="1" customWidth="1"/>
  </cols>
  <sheetData>
    <row r="1" spans="1:34" s="8" customFormat="1" x14ac:dyDescent="0.25">
      <c r="A1" s="7" t="s">
        <v>824</v>
      </c>
      <c r="B1" s="7" t="s">
        <v>0</v>
      </c>
      <c r="C1" s="7" t="s">
        <v>1</v>
      </c>
      <c r="D1" s="7" t="s">
        <v>2</v>
      </c>
      <c r="E1" s="7" t="s">
        <v>3</v>
      </c>
      <c r="F1" s="7" t="s">
        <v>4</v>
      </c>
      <c r="G1" s="7" t="s">
        <v>5</v>
      </c>
      <c r="H1" s="7" t="s">
        <v>6</v>
      </c>
      <c r="I1" s="7" t="s">
        <v>7</v>
      </c>
      <c r="J1" s="7" t="s">
        <v>8</v>
      </c>
      <c r="K1" s="7" t="s">
        <v>9</v>
      </c>
      <c r="L1" s="7" t="s">
        <v>10</v>
      </c>
      <c r="M1" s="7" t="s">
        <v>11</v>
      </c>
      <c r="N1" s="7" t="s">
        <v>12</v>
      </c>
      <c r="O1" s="7" t="s">
        <v>13</v>
      </c>
      <c r="P1" s="7" t="s">
        <v>14</v>
      </c>
      <c r="Q1" s="7" t="s">
        <v>15</v>
      </c>
      <c r="R1" s="7" t="s">
        <v>16</v>
      </c>
      <c r="S1" s="7" t="s">
        <v>17</v>
      </c>
      <c r="T1" s="7" t="s">
        <v>18</v>
      </c>
      <c r="U1" s="7" t="s">
        <v>19</v>
      </c>
      <c r="V1" s="7" t="s">
        <v>20</v>
      </c>
      <c r="W1" s="7" t="s">
        <v>21</v>
      </c>
      <c r="X1" s="7" t="s">
        <v>22</v>
      </c>
      <c r="Y1" s="7" t="s">
        <v>23</v>
      </c>
      <c r="Z1" s="7" t="s">
        <v>24</v>
      </c>
      <c r="AA1" s="7" t="s">
        <v>25</v>
      </c>
      <c r="AB1" s="7" t="s">
        <v>26</v>
      </c>
      <c r="AC1" s="29" t="s">
        <v>864</v>
      </c>
      <c r="AD1" s="7" t="s">
        <v>27</v>
      </c>
      <c r="AE1" s="7" t="s">
        <v>28</v>
      </c>
      <c r="AF1" s="7" t="s">
        <v>29</v>
      </c>
      <c r="AG1" s="7" t="s">
        <v>30</v>
      </c>
      <c r="AH1" s="7" t="s">
        <v>31</v>
      </c>
    </row>
    <row r="2" spans="1:34" hidden="1" x14ac:dyDescent="0.25">
      <c r="A2" t="str">
        <f>CONCATENATE(B2,H2,J2,L2,N2,R2,T2)</f>
        <v>2.5-02-2304_24619013_2439210</v>
      </c>
      <c r="B2" t="s">
        <v>146</v>
      </c>
      <c r="C2" t="s">
        <v>147</v>
      </c>
      <c r="D2" t="s">
        <v>34</v>
      </c>
      <c r="E2" t="s">
        <v>35</v>
      </c>
      <c r="F2" t="s">
        <v>36</v>
      </c>
      <c r="G2" t="s">
        <v>37</v>
      </c>
      <c r="H2" t="s">
        <v>38</v>
      </c>
      <c r="I2" t="s">
        <v>39</v>
      </c>
      <c r="J2">
        <v>6</v>
      </c>
      <c r="K2" t="s">
        <v>40</v>
      </c>
      <c r="L2">
        <v>19</v>
      </c>
      <c r="M2" t="s">
        <v>41</v>
      </c>
      <c r="N2" t="s">
        <v>42</v>
      </c>
      <c r="O2" t="s">
        <v>43</v>
      </c>
      <c r="P2">
        <v>3000</v>
      </c>
      <c r="Q2" t="s">
        <v>44</v>
      </c>
      <c r="R2">
        <v>3921</v>
      </c>
      <c r="S2" t="s">
        <v>45</v>
      </c>
      <c r="T2">
        <v>0</v>
      </c>
      <c r="U2" t="s">
        <v>46</v>
      </c>
      <c r="V2" s="1">
        <v>583718.5</v>
      </c>
      <c r="W2" s="1">
        <v>0</v>
      </c>
      <c r="X2" s="1">
        <v>921278.58</v>
      </c>
      <c r="Y2" s="1">
        <v>921278.58</v>
      </c>
      <c r="Z2" s="1">
        <v>921278.58</v>
      </c>
      <c r="AA2" s="1">
        <v>921278.58</v>
      </c>
      <c r="AB2" s="1">
        <v>921278.58</v>
      </c>
      <c r="AC2" s="1">
        <f>V2-X2</f>
        <v>-337560.07999999996</v>
      </c>
      <c r="AD2" s="1">
        <v>583718.5</v>
      </c>
      <c r="AE2" s="1">
        <v>0</v>
      </c>
      <c r="AF2" s="1">
        <v>0</v>
      </c>
      <c r="AG2" s="1">
        <v>0</v>
      </c>
      <c r="AH2" s="1">
        <v>583718.5</v>
      </c>
    </row>
    <row r="3" spans="1:34" hidden="1" x14ac:dyDescent="0.25">
      <c r="A3" t="str">
        <f t="shared" ref="A3:A66" si="0">CONCATENATE(B3,H3,J3,L3,N3,R3,T3)</f>
        <v>1.6-01-2404_24619013_2442510</v>
      </c>
      <c r="B3" t="s">
        <v>47</v>
      </c>
      <c r="C3" t="s">
        <v>48</v>
      </c>
      <c r="D3" t="s">
        <v>34</v>
      </c>
      <c r="E3" t="s">
        <v>35</v>
      </c>
      <c r="F3" t="s">
        <v>36</v>
      </c>
      <c r="G3" t="s">
        <v>37</v>
      </c>
      <c r="H3" t="s">
        <v>38</v>
      </c>
      <c r="I3" t="s">
        <v>39</v>
      </c>
      <c r="J3">
        <v>6</v>
      </c>
      <c r="K3" t="s">
        <v>40</v>
      </c>
      <c r="L3">
        <v>19</v>
      </c>
      <c r="M3" t="s">
        <v>41</v>
      </c>
      <c r="N3" t="s">
        <v>42</v>
      </c>
      <c r="O3" t="s">
        <v>43</v>
      </c>
      <c r="P3">
        <v>4000</v>
      </c>
      <c r="Q3" t="s">
        <v>49</v>
      </c>
      <c r="R3">
        <v>4251</v>
      </c>
      <c r="S3" t="s">
        <v>50</v>
      </c>
      <c r="T3">
        <v>0</v>
      </c>
      <c r="U3" t="s">
        <v>46</v>
      </c>
      <c r="V3" s="1">
        <v>0</v>
      </c>
      <c r="W3" s="1">
        <v>0</v>
      </c>
      <c r="X3" s="1">
        <v>2522617.39</v>
      </c>
      <c r="Y3" s="1">
        <v>2522617.39</v>
      </c>
      <c r="Z3" s="1">
        <v>2522617.39</v>
      </c>
      <c r="AA3" s="1">
        <v>2522617.39</v>
      </c>
      <c r="AB3" s="1">
        <v>2522617.39</v>
      </c>
      <c r="AC3" s="1">
        <f t="shared" ref="AC3:AC66" si="1">V3-X3</f>
        <v>-2522617.39</v>
      </c>
      <c r="AD3" s="1">
        <v>0</v>
      </c>
      <c r="AE3" s="1">
        <v>0</v>
      </c>
      <c r="AF3" s="1">
        <v>0</v>
      </c>
      <c r="AG3" s="1">
        <v>0</v>
      </c>
      <c r="AH3" s="1">
        <v>0</v>
      </c>
    </row>
    <row r="4" spans="1:34" hidden="1" x14ac:dyDescent="0.25">
      <c r="A4" t="str">
        <f t="shared" si="0"/>
        <v>1.6-01-2405_24621015_24122114</v>
      </c>
      <c r="B4" t="s">
        <v>47</v>
      </c>
      <c r="C4" t="s">
        <v>48</v>
      </c>
      <c r="D4" t="s">
        <v>34</v>
      </c>
      <c r="E4" t="s">
        <v>35</v>
      </c>
      <c r="F4" t="s">
        <v>51</v>
      </c>
      <c r="G4" t="s">
        <v>52</v>
      </c>
      <c r="H4" t="s">
        <v>53</v>
      </c>
      <c r="I4" t="s">
        <v>54</v>
      </c>
      <c r="J4">
        <v>6</v>
      </c>
      <c r="K4" t="s">
        <v>40</v>
      </c>
      <c r="L4">
        <v>21</v>
      </c>
      <c r="M4" t="s">
        <v>55</v>
      </c>
      <c r="N4" t="s">
        <v>56</v>
      </c>
      <c r="O4" t="s">
        <v>57</v>
      </c>
      <c r="P4">
        <v>1000</v>
      </c>
      <c r="Q4" t="s">
        <v>58</v>
      </c>
      <c r="R4">
        <v>1221</v>
      </c>
      <c r="S4" t="s">
        <v>59</v>
      </c>
      <c r="T4">
        <v>14</v>
      </c>
      <c r="U4" t="s">
        <v>60</v>
      </c>
      <c r="V4" s="1">
        <v>0</v>
      </c>
      <c r="W4" s="1">
        <v>0</v>
      </c>
      <c r="X4" s="1">
        <v>0</v>
      </c>
      <c r="Y4" s="1">
        <v>0</v>
      </c>
      <c r="Z4" s="1">
        <v>0</v>
      </c>
      <c r="AA4" s="1">
        <v>0</v>
      </c>
      <c r="AB4" s="1">
        <v>0</v>
      </c>
      <c r="AC4" s="1">
        <f t="shared" si="1"/>
        <v>0</v>
      </c>
      <c r="AD4" s="1">
        <v>0</v>
      </c>
      <c r="AE4" s="1">
        <v>0</v>
      </c>
      <c r="AF4" s="1">
        <v>0</v>
      </c>
      <c r="AG4" s="1">
        <v>0</v>
      </c>
      <c r="AH4" s="1">
        <v>0</v>
      </c>
    </row>
    <row r="5" spans="1:34" hidden="1" x14ac:dyDescent="0.25">
      <c r="A5" t="str">
        <f t="shared" si="0"/>
        <v>1.6-01-2405_24621015_24142114</v>
      </c>
      <c r="B5" t="s">
        <v>47</v>
      </c>
      <c r="C5" t="s">
        <v>48</v>
      </c>
      <c r="D5" t="s">
        <v>34</v>
      </c>
      <c r="E5" t="s">
        <v>35</v>
      </c>
      <c r="F5" t="s">
        <v>51</v>
      </c>
      <c r="G5" t="s">
        <v>52</v>
      </c>
      <c r="H5" t="s">
        <v>53</v>
      </c>
      <c r="I5" t="s">
        <v>54</v>
      </c>
      <c r="J5">
        <v>6</v>
      </c>
      <c r="K5" t="s">
        <v>40</v>
      </c>
      <c r="L5">
        <v>21</v>
      </c>
      <c r="M5" t="s">
        <v>55</v>
      </c>
      <c r="N5" t="s">
        <v>56</v>
      </c>
      <c r="O5" t="s">
        <v>57</v>
      </c>
      <c r="P5">
        <v>1000</v>
      </c>
      <c r="Q5" t="s">
        <v>58</v>
      </c>
      <c r="R5">
        <v>1421</v>
      </c>
      <c r="S5" t="s">
        <v>61</v>
      </c>
      <c r="T5">
        <v>14</v>
      </c>
      <c r="U5" t="s">
        <v>60</v>
      </c>
      <c r="V5" s="1">
        <v>0</v>
      </c>
      <c r="W5" s="1">
        <v>0</v>
      </c>
      <c r="X5" s="1">
        <v>0</v>
      </c>
      <c r="Y5" s="1">
        <v>0</v>
      </c>
      <c r="Z5" s="1">
        <v>0</v>
      </c>
      <c r="AA5" s="1">
        <v>0</v>
      </c>
      <c r="AB5" s="1">
        <v>0</v>
      </c>
      <c r="AC5" s="1">
        <f t="shared" si="1"/>
        <v>0</v>
      </c>
      <c r="AD5" s="1">
        <v>0</v>
      </c>
      <c r="AE5" s="1">
        <v>0</v>
      </c>
      <c r="AF5" s="1">
        <v>0</v>
      </c>
      <c r="AG5" s="1">
        <v>0</v>
      </c>
      <c r="AH5" s="1">
        <v>0</v>
      </c>
    </row>
    <row r="6" spans="1:34" hidden="1" x14ac:dyDescent="0.25">
      <c r="A6" t="str">
        <f t="shared" si="0"/>
        <v>1.6-01-2405_24621015_24143214</v>
      </c>
      <c r="B6" t="s">
        <v>47</v>
      </c>
      <c r="C6" t="s">
        <v>48</v>
      </c>
      <c r="D6" t="s">
        <v>34</v>
      </c>
      <c r="E6" t="s">
        <v>35</v>
      </c>
      <c r="F6" t="s">
        <v>51</v>
      </c>
      <c r="G6" t="s">
        <v>52</v>
      </c>
      <c r="H6" t="s">
        <v>53</v>
      </c>
      <c r="I6" t="s">
        <v>54</v>
      </c>
      <c r="J6">
        <v>6</v>
      </c>
      <c r="K6" t="s">
        <v>40</v>
      </c>
      <c r="L6">
        <v>21</v>
      </c>
      <c r="M6" t="s">
        <v>55</v>
      </c>
      <c r="N6" t="s">
        <v>56</v>
      </c>
      <c r="O6" t="s">
        <v>57</v>
      </c>
      <c r="P6">
        <v>1000</v>
      </c>
      <c r="Q6" t="s">
        <v>58</v>
      </c>
      <c r="R6">
        <v>1432</v>
      </c>
      <c r="S6" t="s">
        <v>62</v>
      </c>
      <c r="T6">
        <v>14</v>
      </c>
      <c r="U6" t="s">
        <v>60</v>
      </c>
      <c r="V6" s="1">
        <v>0</v>
      </c>
      <c r="W6" s="1">
        <v>0</v>
      </c>
      <c r="X6" s="1">
        <v>0</v>
      </c>
      <c r="Y6" s="1">
        <v>0</v>
      </c>
      <c r="Z6" s="1">
        <v>0</v>
      </c>
      <c r="AA6" s="1">
        <v>0</v>
      </c>
      <c r="AB6" s="1">
        <v>0</v>
      </c>
      <c r="AC6" s="1">
        <f t="shared" si="1"/>
        <v>0</v>
      </c>
      <c r="AD6" s="1">
        <v>0</v>
      </c>
      <c r="AE6" s="1">
        <v>0</v>
      </c>
      <c r="AF6" s="1">
        <v>0</v>
      </c>
      <c r="AG6" s="1">
        <v>0</v>
      </c>
      <c r="AH6" s="1">
        <v>0</v>
      </c>
    </row>
    <row r="7" spans="1:34" hidden="1" x14ac:dyDescent="0.25">
      <c r="A7" t="str">
        <f t="shared" si="0"/>
        <v>1.6-01-2405_24624015_2411110</v>
      </c>
      <c r="B7" t="s">
        <v>47</v>
      </c>
      <c r="C7" t="s">
        <v>48</v>
      </c>
      <c r="D7" t="s">
        <v>34</v>
      </c>
      <c r="E7" t="s">
        <v>35</v>
      </c>
      <c r="F7" t="s">
        <v>51</v>
      </c>
      <c r="G7" t="s">
        <v>52</v>
      </c>
      <c r="H7" t="s">
        <v>53</v>
      </c>
      <c r="I7" t="s">
        <v>54</v>
      </c>
      <c r="J7">
        <v>6</v>
      </c>
      <c r="K7" t="s">
        <v>40</v>
      </c>
      <c r="L7">
        <v>24</v>
      </c>
      <c r="M7" t="s">
        <v>58</v>
      </c>
      <c r="N7" t="s">
        <v>56</v>
      </c>
      <c r="O7" t="s">
        <v>57</v>
      </c>
      <c r="P7">
        <v>1000</v>
      </c>
      <c r="Q7" t="s">
        <v>58</v>
      </c>
      <c r="R7">
        <v>1111</v>
      </c>
      <c r="S7" t="s">
        <v>63</v>
      </c>
      <c r="T7">
        <v>0</v>
      </c>
      <c r="U7" t="s">
        <v>46</v>
      </c>
      <c r="V7" s="1">
        <v>0</v>
      </c>
      <c r="W7" s="1">
        <v>0</v>
      </c>
      <c r="X7" s="1">
        <v>2974600.83</v>
      </c>
      <c r="Y7" s="1">
        <v>2974600.83</v>
      </c>
      <c r="Z7" s="1">
        <v>2974600.83</v>
      </c>
      <c r="AA7" s="1">
        <v>2974600.83</v>
      </c>
      <c r="AB7" s="1">
        <v>2974600.83</v>
      </c>
      <c r="AC7" s="1">
        <f t="shared" si="1"/>
        <v>-2974600.83</v>
      </c>
      <c r="AD7" s="1">
        <v>0</v>
      </c>
      <c r="AE7" s="1">
        <v>0</v>
      </c>
      <c r="AF7" s="1">
        <v>0</v>
      </c>
      <c r="AG7" s="1">
        <v>0</v>
      </c>
      <c r="AH7" s="1">
        <v>0</v>
      </c>
    </row>
    <row r="8" spans="1:34" hidden="1" x14ac:dyDescent="0.25">
      <c r="A8" t="str">
        <f t="shared" si="0"/>
        <v>1.6-01-2405_24624015_24122114</v>
      </c>
      <c r="B8" t="s">
        <v>47</v>
      </c>
      <c r="C8" t="s">
        <v>48</v>
      </c>
      <c r="D8" t="s">
        <v>34</v>
      </c>
      <c r="E8" t="s">
        <v>35</v>
      </c>
      <c r="F8" t="s">
        <v>51</v>
      </c>
      <c r="G8" t="s">
        <v>52</v>
      </c>
      <c r="H8" t="s">
        <v>53</v>
      </c>
      <c r="I8" t="s">
        <v>54</v>
      </c>
      <c r="J8">
        <v>6</v>
      </c>
      <c r="K8" t="s">
        <v>40</v>
      </c>
      <c r="L8">
        <v>24</v>
      </c>
      <c r="M8" t="s">
        <v>58</v>
      </c>
      <c r="N8" t="s">
        <v>56</v>
      </c>
      <c r="O8" t="s">
        <v>57</v>
      </c>
      <c r="P8">
        <v>1000</v>
      </c>
      <c r="Q8" t="s">
        <v>58</v>
      </c>
      <c r="R8">
        <v>1221</v>
      </c>
      <c r="S8" t="s">
        <v>59</v>
      </c>
      <c r="T8">
        <v>14</v>
      </c>
      <c r="U8" t="s">
        <v>60</v>
      </c>
      <c r="V8" s="1">
        <v>105376830.48</v>
      </c>
      <c r="W8" s="1">
        <v>67987848.969999999</v>
      </c>
      <c r="X8" s="1">
        <v>45048554.399999999</v>
      </c>
      <c r="Y8" s="1">
        <v>45048554.399999999</v>
      </c>
      <c r="Z8" s="1">
        <v>45048554.399999999</v>
      </c>
      <c r="AA8" s="1">
        <v>45037554.399999999</v>
      </c>
      <c r="AB8" s="1">
        <v>45037554.399999999</v>
      </c>
      <c r="AC8" s="1">
        <f t="shared" si="1"/>
        <v>60328276.080000006</v>
      </c>
      <c r="AD8" s="1">
        <v>37388978.770000003</v>
      </c>
      <c r="AE8" s="1">
        <v>2.74</v>
      </c>
      <c r="AF8" s="1">
        <v>0</v>
      </c>
      <c r="AG8" s="1">
        <v>0</v>
      </c>
      <c r="AH8" s="1">
        <v>37388981.509999998</v>
      </c>
    </row>
    <row r="9" spans="1:34" hidden="1" x14ac:dyDescent="0.25">
      <c r="A9" t="str">
        <f t="shared" si="0"/>
        <v>1.6-01-2405_24624015_24132114</v>
      </c>
      <c r="B9" t="s">
        <v>47</v>
      </c>
      <c r="C9" t="s">
        <v>48</v>
      </c>
      <c r="D9" t="s">
        <v>34</v>
      </c>
      <c r="E9" t="s">
        <v>35</v>
      </c>
      <c r="F9" t="s">
        <v>51</v>
      </c>
      <c r="G9" t="s">
        <v>52</v>
      </c>
      <c r="H9" t="s">
        <v>53</v>
      </c>
      <c r="I9" t="s">
        <v>54</v>
      </c>
      <c r="J9">
        <v>6</v>
      </c>
      <c r="K9" t="s">
        <v>40</v>
      </c>
      <c r="L9">
        <v>24</v>
      </c>
      <c r="M9" t="s">
        <v>58</v>
      </c>
      <c r="N9" t="s">
        <v>56</v>
      </c>
      <c r="O9" t="s">
        <v>57</v>
      </c>
      <c r="P9">
        <v>1000</v>
      </c>
      <c r="Q9" t="s">
        <v>58</v>
      </c>
      <c r="R9">
        <v>1321</v>
      </c>
      <c r="S9" t="s">
        <v>64</v>
      </c>
      <c r="T9">
        <v>14</v>
      </c>
      <c r="U9" t="s">
        <v>60</v>
      </c>
      <c r="V9" s="1">
        <v>0</v>
      </c>
      <c r="W9" s="1">
        <v>0</v>
      </c>
      <c r="X9" s="1">
        <v>13231.58</v>
      </c>
      <c r="Y9" s="1">
        <v>13231.58</v>
      </c>
      <c r="Z9" s="1">
        <v>13231.58</v>
      </c>
      <c r="AA9" s="1">
        <v>12494.54</v>
      </c>
      <c r="AB9" s="1">
        <v>12494.54</v>
      </c>
      <c r="AC9" s="1">
        <f t="shared" si="1"/>
        <v>-13231.58</v>
      </c>
      <c r="AD9" s="1">
        <v>0</v>
      </c>
      <c r="AE9" s="1">
        <v>0</v>
      </c>
      <c r="AF9" s="1">
        <v>0</v>
      </c>
      <c r="AG9" s="1">
        <v>0</v>
      </c>
      <c r="AH9" s="1">
        <v>0</v>
      </c>
    </row>
    <row r="10" spans="1:34" hidden="1" x14ac:dyDescent="0.25">
      <c r="A10" t="str">
        <f t="shared" si="0"/>
        <v>1.6-01-2405_24624015_24132214</v>
      </c>
      <c r="B10" t="s">
        <v>47</v>
      </c>
      <c r="C10" t="s">
        <v>48</v>
      </c>
      <c r="D10" t="s">
        <v>34</v>
      </c>
      <c r="E10" t="s">
        <v>35</v>
      </c>
      <c r="F10" t="s">
        <v>51</v>
      </c>
      <c r="G10" t="s">
        <v>52</v>
      </c>
      <c r="H10" t="s">
        <v>53</v>
      </c>
      <c r="I10" t="s">
        <v>54</v>
      </c>
      <c r="J10">
        <v>6</v>
      </c>
      <c r="K10" t="s">
        <v>40</v>
      </c>
      <c r="L10">
        <v>24</v>
      </c>
      <c r="M10" t="s">
        <v>58</v>
      </c>
      <c r="N10" t="s">
        <v>56</v>
      </c>
      <c r="O10" t="s">
        <v>57</v>
      </c>
      <c r="P10">
        <v>1000</v>
      </c>
      <c r="Q10" t="s">
        <v>58</v>
      </c>
      <c r="R10">
        <v>1322</v>
      </c>
      <c r="S10" t="s">
        <v>65</v>
      </c>
      <c r="T10">
        <v>14</v>
      </c>
      <c r="U10" t="s">
        <v>60</v>
      </c>
      <c r="V10" s="1">
        <v>16905722.420000002</v>
      </c>
      <c r="W10" s="1">
        <v>0</v>
      </c>
      <c r="X10" s="1">
        <v>233220.69</v>
      </c>
      <c r="Y10" s="1">
        <v>233220.69</v>
      </c>
      <c r="Z10" s="1">
        <v>233220.69</v>
      </c>
      <c r="AA10" s="1">
        <v>186687.22</v>
      </c>
      <c r="AB10" s="1">
        <v>186687.22</v>
      </c>
      <c r="AC10" s="1">
        <f t="shared" si="1"/>
        <v>16672501.730000002</v>
      </c>
      <c r="AD10" s="1">
        <v>16905722.420000002</v>
      </c>
      <c r="AE10" s="1">
        <v>0</v>
      </c>
      <c r="AF10" s="1">
        <v>0</v>
      </c>
      <c r="AG10" s="1">
        <v>0</v>
      </c>
      <c r="AH10" s="1">
        <v>16905722.420000002</v>
      </c>
    </row>
    <row r="11" spans="1:34" hidden="1" x14ac:dyDescent="0.25">
      <c r="A11" t="str">
        <f t="shared" si="0"/>
        <v>1.6-01-2405_24624015_2413310</v>
      </c>
      <c r="B11" t="s">
        <v>47</v>
      </c>
      <c r="C11" t="s">
        <v>48</v>
      </c>
      <c r="D11" t="s">
        <v>34</v>
      </c>
      <c r="E11" t="s">
        <v>35</v>
      </c>
      <c r="F11" t="s">
        <v>51</v>
      </c>
      <c r="G11" t="s">
        <v>52</v>
      </c>
      <c r="H11" t="s">
        <v>53</v>
      </c>
      <c r="I11" t="s">
        <v>54</v>
      </c>
      <c r="J11">
        <v>6</v>
      </c>
      <c r="K11" t="s">
        <v>40</v>
      </c>
      <c r="L11">
        <v>24</v>
      </c>
      <c r="M11" t="s">
        <v>58</v>
      </c>
      <c r="N11" t="s">
        <v>56</v>
      </c>
      <c r="O11" t="s">
        <v>57</v>
      </c>
      <c r="P11">
        <v>1000</v>
      </c>
      <c r="Q11" t="s">
        <v>58</v>
      </c>
      <c r="R11">
        <v>1331</v>
      </c>
      <c r="S11" t="s">
        <v>66</v>
      </c>
      <c r="T11">
        <v>0</v>
      </c>
      <c r="U11" t="s">
        <v>46</v>
      </c>
      <c r="V11" s="1">
        <v>0</v>
      </c>
      <c r="W11" s="1">
        <v>0</v>
      </c>
      <c r="X11" s="1">
        <v>215698.16</v>
      </c>
      <c r="Y11" s="1">
        <v>215698.16</v>
      </c>
      <c r="Z11" s="1">
        <v>215698.16</v>
      </c>
      <c r="AA11" s="1">
        <v>215698.16</v>
      </c>
      <c r="AB11" s="1">
        <v>215698.16</v>
      </c>
      <c r="AC11" s="1">
        <f t="shared" si="1"/>
        <v>-215698.16</v>
      </c>
      <c r="AD11" s="1">
        <v>0</v>
      </c>
      <c r="AE11" s="1">
        <v>0</v>
      </c>
      <c r="AF11" s="1">
        <v>0</v>
      </c>
      <c r="AG11" s="1">
        <v>0</v>
      </c>
      <c r="AH11" s="1">
        <v>0</v>
      </c>
    </row>
    <row r="12" spans="1:34" hidden="1" x14ac:dyDescent="0.25">
      <c r="A12" t="str">
        <f t="shared" si="0"/>
        <v>1.6-01-2405_24624015_2413410</v>
      </c>
      <c r="B12" t="s">
        <v>47</v>
      </c>
      <c r="C12" t="s">
        <v>48</v>
      </c>
      <c r="D12" t="s">
        <v>34</v>
      </c>
      <c r="E12" t="s">
        <v>35</v>
      </c>
      <c r="F12" t="s">
        <v>51</v>
      </c>
      <c r="G12" t="s">
        <v>52</v>
      </c>
      <c r="H12" t="s">
        <v>53</v>
      </c>
      <c r="I12" t="s">
        <v>54</v>
      </c>
      <c r="J12">
        <v>6</v>
      </c>
      <c r="K12" t="s">
        <v>40</v>
      </c>
      <c r="L12">
        <v>24</v>
      </c>
      <c r="M12" t="s">
        <v>58</v>
      </c>
      <c r="N12" t="s">
        <v>56</v>
      </c>
      <c r="O12" t="s">
        <v>57</v>
      </c>
      <c r="P12">
        <v>1000</v>
      </c>
      <c r="Q12" t="s">
        <v>58</v>
      </c>
      <c r="R12">
        <v>1341</v>
      </c>
      <c r="S12" t="s">
        <v>67</v>
      </c>
      <c r="T12">
        <v>0</v>
      </c>
      <c r="U12" t="s">
        <v>46</v>
      </c>
      <c r="V12" s="1">
        <v>0</v>
      </c>
      <c r="W12" s="1">
        <v>0</v>
      </c>
      <c r="X12" s="1">
        <v>287509.59999999998</v>
      </c>
      <c r="Y12" s="1">
        <v>287509.59999999998</v>
      </c>
      <c r="Z12" s="1">
        <v>287509.59999999998</v>
      </c>
      <c r="AA12" s="1">
        <v>287509.59999999998</v>
      </c>
      <c r="AB12" s="1">
        <v>287509.59999999998</v>
      </c>
      <c r="AC12" s="1">
        <f t="shared" si="1"/>
        <v>-287509.59999999998</v>
      </c>
      <c r="AD12" s="1">
        <v>0</v>
      </c>
      <c r="AE12" s="1">
        <v>0</v>
      </c>
      <c r="AF12" s="1">
        <v>0</v>
      </c>
      <c r="AG12" s="1">
        <v>0</v>
      </c>
      <c r="AH12" s="1">
        <v>0</v>
      </c>
    </row>
    <row r="13" spans="1:34" hidden="1" x14ac:dyDescent="0.25">
      <c r="A13" t="str">
        <f t="shared" si="0"/>
        <v>1.6-01-2405_24624015_24141114</v>
      </c>
      <c r="B13" t="s">
        <v>47</v>
      </c>
      <c r="C13" t="s">
        <v>48</v>
      </c>
      <c r="D13" t="s">
        <v>34</v>
      </c>
      <c r="E13" t="s">
        <v>35</v>
      </c>
      <c r="F13" t="s">
        <v>51</v>
      </c>
      <c r="G13" t="s">
        <v>52</v>
      </c>
      <c r="H13" t="s">
        <v>53</v>
      </c>
      <c r="I13" t="s">
        <v>54</v>
      </c>
      <c r="J13">
        <v>6</v>
      </c>
      <c r="K13" t="s">
        <v>40</v>
      </c>
      <c r="L13">
        <v>24</v>
      </c>
      <c r="M13" t="s">
        <v>58</v>
      </c>
      <c r="N13" t="s">
        <v>56</v>
      </c>
      <c r="O13" t="s">
        <v>57</v>
      </c>
      <c r="P13">
        <v>1000</v>
      </c>
      <c r="Q13" t="s">
        <v>58</v>
      </c>
      <c r="R13">
        <v>1411</v>
      </c>
      <c r="S13" t="s">
        <v>68</v>
      </c>
      <c r="T13">
        <v>14</v>
      </c>
      <c r="U13" t="s">
        <v>60</v>
      </c>
      <c r="V13" s="1">
        <v>0</v>
      </c>
      <c r="W13" s="1">
        <v>0</v>
      </c>
      <c r="X13" s="1">
        <v>0</v>
      </c>
      <c r="Y13" s="1">
        <v>0</v>
      </c>
      <c r="Z13" s="1">
        <v>0</v>
      </c>
      <c r="AA13" s="1">
        <v>0</v>
      </c>
      <c r="AB13" s="1">
        <v>0</v>
      </c>
      <c r="AC13" s="1">
        <f t="shared" si="1"/>
        <v>0</v>
      </c>
      <c r="AD13" s="1">
        <v>0</v>
      </c>
      <c r="AE13" s="1">
        <v>0</v>
      </c>
      <c r="AF13" s="1">
        <v>0</v>
      </c>
      <c r="AG13" s="1">
        <v>0</v>
      </c>
      <c r="AH13" s="1">
        <v>0</v>
      </c>
    </row>
    <row r="14" spans="1:34" hidden="1" x14ac:dyDescent="0.25">
      <c r="A14" t="str">
        <f t="shared" si="0"/>
        <v>1.6-01-2405_24624015_24142114</v>
      </c>
      <c r="B14" t="s">
        <v>47</v>
      </c>
      <c r="C14" t="s">
        <v>48</v>
      </c>
      <c r="D14" t="s">
        <v>34</v>
      </c>
      <c r="E14" t="s">
        <v>35</v>
      </c>
      <c r="F14" t="s">
        <v>51</v>
      </c>
      <c r="G14" t="s">
        <v>52</v>
      </c>
      <c r="H14" t="s">
        <v>53</v>
      </c>
      <c r="I14" t="s">
        <v>54</v>
      </c>
      <c r="J14">
        <v>6</v>
      </c>
      <c r="K14" t="s">
        <v>40</v>
      </c>
      <c r="L14">
        <v>24</v>
      </c>
      <c r="M14" t="s">
        <v>58</v>
      </c>
      <c r="N14" t="s">
        <v>56</v>
      </c>
      <c r="O14" t="s">
        <v>57</v>
      </c>
      <c r="P14">
        <v>1000</v>
      </c>
      <c r="Q14" t="s">
        <v>58</v>
      </c>
      <c r="R14">
        <v>1421</v>
      </c>
      <c r="S14" t="s">
        <v>61</v>
      </c>
      <c r="T14">
        <v>14</v>
      </c>
      <c r="U14" t="s">
        <v>60</v>
      </c>
      <c r="V14" s="1">
        <v>2877107.6</v>
      </c>
      <c r="W14" s="1">
        <v>0</v>
      </c>
      <c r="X14" s="1">
        <v>1377740.19</v>
      </c>
      <c r="Y14" s="1">
        <v>1377740.19</v>
      </c>
      <c r="Z14" s="1">
        <v>1377740.19</v>
      </c>
      <c r="AA14" s="1">
        <v>1377740.19</v>
      </c>
      <c r="AB14" s="1">
        <v>1377740.19</v>
      </c>
      <c r="AC14" s="1">
        <f t="shared" si="1"/>
        <v>1499367.4100000001</v>
      </c>
      <c r="AD14" s="1">
        <v>2877107.6</v>
      </c>
      <c r="AE14" s="1">
        <v>0</v>
      </c>
      <c r="AF14" s="1">
        <v>0</v>
      </c>
      <c r="AG14" s="1">
        <v>0</v>
      </c>
      <c r="AH14" s="1">
        <v>2877107.6</v>
      </c>
    </row>
    <row r="15" spans="1:34" hidden="1" x14ac:dyDescent="0.25">
      <c r="A15" t="str">
        <f t="shared" si="0"/>
        <v>1.6-01-2405_24624015_24143114</v>
      </c>
      <c r="B15" t="s">
        <v>47</v>
      </c>
      <c r="C15" t="s">
        <v>48</v>
      </c>
      <c r="D15" t="s">
        <v>34</v>
      </c>
      <c r="E15" t="s">
        <v>35</v>
      </c>
      <c r="F15" t="s">
        <v>51</v>
      </c>
      <c r="G15" t="s">
        <v>52</v>
      </c>
      <c r="H15" t="s">
        <v>53</v>
      </c>
      <c r="I15" t="s">
        <v>54</v>
      </c>
      <c r="J15">
        <v>6</v>
      </c>
      <c r="K15" t="s">
        <v>40</v>
      </c>
      <c r="L15">
        <v>24</v>
      </c>
      <c r="M15" t="s">
        <v>58</v>
      </c>
      <c r="N15" t="s">
        <v>56</v>
      </c>
      <c r="O15" t="s">
        <v>57</v>
      </c>
      <c r="P15">
        <v>1000</v>
      </c>
      <c r="Q15" t="s">
        <v>58</v>
      </c>
      <c r="R15">
        <v>1431</v>
      </c>
      <c r="S15" t="s">
        <v>69</v>
      </c>
      <c r="T15">
        <v>14</v>
      </c>
      <c r="U15" t="s">
        <v>60</v>
      </c>
      <c r="V15" s="1">
        <v>0</v>
      </c>
      <c r="W15" s="1">
        <v>0</v>
      </c>
      <c r="X15" s="1">
        <v>0</v>
      </c>
      <c r="Y15" s="1">
        <v>0</v>
      </c>
      <c r="Z15" s="1">
        <v>0</v>
      </c>
      <c r="AA15" s="1">
        <v>0</v>
      </c>
      <c r="AB15" s="1">
        <v>0</v>
      </c>
      <c r="AC15" s="1">
        <f t="shared" si="1"/>
        <v>0</v>
      </c>
      <c r="AD15" s="1">
        <v>0</v>
      </c>
      <c r="AE15" s="1">
        <v>0</v>
      </c>
      <c r="AF15" s="1">
        <v>0</v>
      </c>
      <c r="AG15" s="1">
        <v>0</v>
      </c>
      <c r="AH15" s="1">
        <v>0</v>
      </c>
    </row>
    <row r="16" spans="1:34" hidden="1" x14ac:dyDescent="0.25">
      <c r="A16" t="str">
        <f t="shared" si="0"/>
        <v>1.6-01-2405_24624015_24143214</v>
      </c>
      <c r="B16" t="s">
        <v>47</v>
      </c>
      <c r="C16" t="s">
        <v>48</v>
      </c>
      <c r="D16" t="s">
        <v>34</v>
      </c>
      <c r="E16" t="s">
        <v>35</v>
      </c>
      <c r="F16" t="s">
        <v>51</v>
      </c>
      <c r="G16" t="s">
        <v>52</v>
      </c>
      <c r="H16" t="s">
        <v>53</v>
      </c>
      <c r="I16" t="s">
        <v>54</v>
      </c>
      <c r="J16">
        <v>6</v>
      </c>
      <c r="K16" t="s">
        <v>40</v>
      </c>
      <c r="L16">
        <v>24</v>
      </c>
      <c r="M16" t="s">
        <v>58</v>
      </c>
      <c r="N16" t="s">
        <v>56</v>
      </c>
      <c r="O16" t="s">
        <v>57</v>
      </c>
      <c r="P16">
        <v>1000</v>
      </c>
      <c r="Q16" t="s">
        <v>58</v>
      </c>
      <c r="R16">
        <v>1432</v>
      </c>
      <c r="S16" t="s">
        <v>62</v>
      </c>
      <c r="T16">
        <v>14</v>
      </c>
      <c r="U16" t="s">
        <v>60</v>
      </c>
      <c r="V16" s="1">
        <v>16828326.399999999</v>
      </c>
      <c r="W16" s="1">
        <v>0</v>
      </c>
      <c r="X16" s="1">
        <v>8376189.5300000003</v>
      </c>
      <c r="Y16" s="1">
        <v>8376189.5300000003</v>
      </c>
      <c r="Z16" s="1">
        <v>8376189.5300000003</v>
      </c>
      <c r="AA16" s="1">
        <v>8376189.5300000003</v>
      </c>
      <c r="AB16" s="1">
        <v>8376189.5300000003</v>
      </c>
      <c r="AC16" s="1">
        <f t="shared" si="1"/>
        <v>8452136.8699999973</v>
      </c>
      <c r="AD16" s="1">
        <v>16828326.399999999</v>
      </c>
      <c r="AE16" s="1">
        <v>0</v>
      </c>
      <c r="AF16" s="1">
        <v>0</v>
      </c>
      <c r="AG16" s="1">
        <v>0</v>
      </c>
      <c r="AH16" s="1">
        <v>16828326.399999999</v>
      </c>
    </row>
    <row r="17" spans="1:34" hidden="1" x14ac:dyDescent="0.25">
      <c r="A17" t="str">
        <f t="shared" si="0"/>
        <v>1.6-01-2405_24624015_2415910</v>
      </c>
      <c r="B17" t="s">
        <v>47</v>
      </c>
      <c r="C17" t="s">
        <v>48</v>
      </c>
      <c r="D17" t="s">
        <v>34</v>
      </c>
      <c r="E17" t="s">
        <v>35</v>
      </c>
      <c r="F17" t="s">
        <v>51</v>
      </c>
      <c r="G17" t="s">
        <v>52</v>
      </c>
      <c r="H17" t="s">
        <v>53</v>
      </c>
      <c r="I17" t="s">
        <v>54</v>
      </c>
      <c r="J17">
        <v>6</v>
      </c>
      <c r="K17" t="s">
        <v>40</v>
      </c>
      <c r="L17">
        <v>24</v>
      </c>
      <c r="M17" t="s">
        <v>58</v>
      </c>
      <c r="N17" t="s">
        <v>56</v>
      </c>
      <c r="O17" t="s">
        <v>57</v>
      </c>
      <c r="P17">
        <v>1000</v>
      </c>
      <c r="Q17" t="s">
        <v>58</v>
      </c>
      <c r="R17">
        <v>1591</v>
      </c>
      <c r="S17" t="s">
        <v>70</v>
      </c>
      <c r="T17">
        <v>0</v>
      </c>
      <c r="U17" t="s">
        <v>46</v>
      </c>
      <c r="V17" s="1">
        <v>73756599.290000007</v>
      </c>
      <c r="W17" s="1">
        <v>73756599.450000003</v>
      </c>
      <c r="X17" s="1">
        <v>49970074.460000001</v>
      </c>
      <c r="Y17" s="1">
        <v>49970074.460000001</v>
      </c>
      <c r="Z17" s="1">
        <v>32463699.440000001</v>
      </c>
      <c r="AA17" s="1">
        <v>32463699.440000001</v>
      </c>
      <c r="AB17" s="1">
        <v>32463699.440000001</v>
      </c>
      <c r="AC17" s="1">
        <f t="shared" si="1"/>
        <v>23786524.830000006</v>
      </c>
      <c r="AD17" s="1">
        <v>0</v>
      </c>
      <c r="AE17" s="1">
        <v>0</v>
      </c>
      <c r="AF17" s="1">
        <v>0</v>
      </c>
      <c r="AG17" s="1">
        <v>0.16</v>
      </c>
      <c r="AH17" s="1">
        <v>-0.16</v>
      </c>
    </row>
    <row r="18" spans="1:34" hidden="1" x14ac:dyDescent="0.25">
      <c r="A18" t="str">
        <f t="shared" si="0"/>
        <v>1.5-01-2404_24619013_2442510</v>
      </c>
      <c r="B18" t="s">
        <v>71</v>
      </c>
      <c r="C18" t="s">
        <v>72</v>
      </c>
      <c r="D18" t="s">
        <v>34</v>
      </c>
      <c r="E18" t="s">
        <v>35</v>
      </c>
      <c r="F18" t="s">
        <v>36</v>
      </c>
      <c r="G18" t="s">
        <v>37</v>
      </c>
      <c r="H18" t="s">
        <v>38</v>
      </c>
      <c r="I18" t="s">
        <v>39</v>
      </c>
      <c r="J18">
        <v>6</v>
      </c>
      <c r="K18" t="s">
        <v>40</v>
      </c>
      <c r="L18">
        <v>19</v>
      </c>
      <c r="M18" t="s">
        <v>41</v>
      </c>
      <c r="N18" t="s">
        <v>42</v>
      </c>
      <c r="O18" t="s">
        <v>43</v>
      </c>
      <c r="P18">
        <v>4000</v>
      </c>
      <c r="Q18" t="s">
        <v>49</v>
      </c>
      <c r="R18">
        <v>4251</v>
      </c>
      <c r="S18" t="s">
        <v>50</v>
      </c>
      <c r="T18">
        <v>0</v>
      </c>
      <c r="U18" t="s">
        <v>46</v>
      </c>
      <c r="V18" s="1">
        <v>0</v>
      </c>
      <c r="W18" s="1">
        <v>0</v>
      </c>
      <c r="X18" s="1">
        <v>3395087.41</v>
      </c>
      <c r="Y18" s="1">
        <v>3395087.41</v>
      </c>
      <c r="Z18" s="1">
        <v>3395087.41</v>
      </c>
      <c r="AA18" s="1">
        <v>3395087.41</v>
      </c>
      <c r="AB18" s="1">
        <v>3395087.41</v>
      </c>
      <c r="AC18" s="1">
        <f t="shared" si="1"/>
        <v>-3395087.41</v>
      </c>
      <c r="AD18" s="1">
        <v>0</v>
      </c>
      <c r="AE18" s="1">
        <v>0</v>
      </c>
      <c r="AF18" s="1">
        <v>0</v>
      </c>
      <c r="AG18" s="1">
        <v>0</v>
      </c>
      <c r="AH18" s="1">
        <v>0</v>
      </c>
    </row>
    <row r="19" spans="1:34" hidden="1" x14ac:dyDescent="0.25">
      <c r="A19" t="str">
        <f t="shared" si="0"/>
        <v>1.5-01-2404_24619013_2491110</v>
      </c>
      <c r="B19" t="s">
        <v>71</v>
      </c>
      <c r="C19" t="s">
        <v>72</v>
      </c>
      <c r="D19" t="s">
        <v>34</v>
      </c>
      <c r="E19" t="s">
        <v>35</v>
      </c>
      <c r="F19" t="s">
        <v>36</v>
      </c>
      <c r="G19" t="s">
        <v>37</v>
      </c>
      <c r="H19" t="s">
        <v>38</v>
      </c>
      <c r="I19" t="s">
        <v>39</v>
      </c>
      <c r="J19">
        <v>6</v>
      </c>
      <c r="K19" t="s">
        <v>40</v>
      </c>
      <c r="L19">
        <v>19</v>
      </c>
      <c r="M19" t="s">
        <v>41</v>
      </c>
      <c r="N19" t="s">
        <v>42</v>
      </c>
      <c r="O19" t="s">
        <v>43</v>
      </c>
      <c r="P19">
        <v>9000</v>
      </c>
      <c r="Q19" t="s">
        <v>73</v>
      </c>
      <c r="R19">
        <v>9111</v>
      </c>
      <c r="S19" t="s">
        <v>74</v>
      </c>
      <c r="T19">
        <v>0</v>
      </c>
      <c r="U19" t="s">
        <v>46</v>
      </c>
      <c r="V19" s="1">
        <v>43522784.549999997</v>
      </c>
      <c r="W19" s="1">
        <v>43522784.549999997</v>
      </c>
      <c r="X19" s="1">
        <v>19875398.809999999</v>
      </c>
      <c r="Y19" s="1">
        <v>19875398.809999999</v>
      </c>
      <c r="Z19" s="1">
        <v>19875398.809999999</v>
      </c>
      <c r="AA19" s="1">
        <v>19875398.809999999</v>
      </c>
      <c r="AB19" s="1">
        <v>19875398.809999999</v>
      </c>
      <c r="AC19" s="1">
        <f t="shared" si="1"/>
        <v>23647385.739999998</v>
      </c>
      <c r="AD19" s="1">
        <v>0</v>
      </c>
      <c r="AE19" s="1">
        <v>0</v>
      </c>
      <c r="AF19" s="1">
        <v>0</v>
      </c>
      <c r="AG19" s="1">
        <v>0</v>
      </c>
      <c r="AH19" s="1">
        <v>0</v>
      </c>
    </row>
    <row r="20" spans="1:34" hidden="1" x14ac:dyDescent="0.25">
      <c r="A20" t="str">
        <f t="shared" si="0"/>
        <v>1.5-01-2404_24619013_2492110</v>
      </c>
      <c r="B20" t="s">
        <v>71</v>
      </c>
      <c r="C20" t="s">
        <v>72</v>
      </c>
      <c r="D20" t="s">
        <v>34</v>
      </c>
      <c r="E20" t="s">
        <v>35</v>
      </c>
      <c r="F20" t="s">
        <v>36</v>
      </c>
      <c r="G20" t="s">
        <v>37</v>
      </c>
      <c r="H20" t="s">
        <v>38</v>
      </c>
      <c r="I20" t="s">
        <v>39</v>
      </c>
      <c r="J20">
        <v>6</v>
      </c>
      <c r="K20" t="s">
        <v>40</v>
      </c>
      <c r="L20">
        <v>19</v>
      </c>
      <c r="M20" t="s">
        <v>41</v>
      </c>
      <c r="N20" t="s">
        <v>42</v>
      </c>
      <c r="O20" t="s">
        <v>43</v>
      </c>
      <c r="P20">
        <v>9000</v>
      </c>
      <c r="Q20" t="s">
        <v>73</v>
      </c>
      <c r="R20">
        <v>9211</v>
      </c>
      <c r="S20" t="s">
        <v>75</v>
      </c>
      <c r="T20">
        <v>0</v>
      </c>
      <c r="U20" t="s">
        <v>46</v>
      </c>
      <c r="V20" s="1">
        <v>26300000</v>
      </c>
      <c r="W20" s="1">
        <v>26300000</v>
      </c>
      <c r="X20" s="1">
        <v>8751890.3900000006</v>
      </c>
      <c r="Y20" s="1">
        <v>8751890.3900000006</v>
      </c>
      <c r="Z20" s="1">
        <v>8751890.3900000006</v>
      </c>
      <c r="AA20" s="1">
        <v>8751890.3900000006</v>
      </c>
      <c r="AB20" s="1">
        <v>8751890.3900000006</v>
      </c>
      <c r="AC20" s="1">
        <f t="shared" si="1"/>
        <v>17548109.609999999</v>
      </c>
      <c r="AD20" s="1">
        <v>0</v>
      </c>
      <c r="AE20" s="1">
        <v>0</v>
      </c>
      <c r="AF20" s="1">
        <v>0</v>
      </c>
      <c r="AG20" s="1">
        <v>0</v>
      </c>
      <c r="AH20" s="1">
        <v>0</v>
      </c>
    </row>
    <row r="21" spans="1:34" hidden="1" x14ac:dyDescent="0.25">
      <c r="A21" t="str">
        <f t="shared" si="0"/>
        <v>1.5-01-2405_24621015_24142113</v>
      </c>
      <c r="B21" t="s">
        <v>71</v>
      </c>
      <c r="C21" t="s">
        <v>72</v>
      </c>
      <c r="D21" t="s">
        <v>34</v>
      </c>
      <c r="E21" t="s">
        <v>35</v>
      </c>
      <c r="F21" t="s">
        <v>51</v>
      </c>
      <c r="G21" t="s">
        <v>52</v>
      </c>
      <c r="H21" t="s">
        <v>53</v>
      </c>
      <c r="I21" t="s">
        <v>54</v>
      </c>
      <c r="J21">
        <v>6</v>
      </c>
      <c r="K21" t="s">
        <v>40</v>
      </c>
      <c r="L21">
        <v>21</v>
      </c>
      <c r="M21" t="s">
        <v>55</v>
      </c>
      <c r="N21" t="s">
        <v>56</v>
      </c>
      <c r="O21" t="s">
        <v>57</v>
      </c>
      <c r="P21">
        <v>1000</v>
      </c>
      <c r="Q21" t="s">
        <v>58</v>
      </c>
      <c r="R21">
        <v>1421</v>
      </c>
      <c r="S21" t="s">
        <v>61</v>
      </c>
      <c r="T21">
        <v>13</v>
      </c>
      <c r="U21" t="s">
        <v>76</v>
      </c>
      <c r="V21" s="1">
        <v>0</v>
      </c>
      <c r="W21" s="1">
        <v>0</v>
      </c>
      <c r="X21" s="1">
        <v>0</v>
      </c>
      <c r="Y21" s="1">
        <v>0</v>
      </c>
      <c r="Z21" s="1">
        <v>0</v>
      </c>
      <c r="AA21" s="1">
        <v>0</v>
      </c>
      <c r="AB21" s="1">
        <v>0</v>
      </c>
      <c r="AC21" s="1">
        <f t="shared" si="1"/>
        <v>0</v>
      </c>
      <c r="AD21" s="1">
        <v>0</v>
      </c>
      <c r="AE21" s="1">
        <v>0</v>
      </c>
      <c r="AF21" s="1">
        <v>0</v>
      </c>
      <c r="AG21" s="1">
        <v>0</v>
      </c>
      <c r="AH21" s="1">
        <v>0</v>
      </c>
    </row>
    <row r="22" spans="1:34" hidden="1" x14ac:dyDescent="0.25">
      <c r="A22" t="str">
        <f t="shared" si="0"/>
        <v>1.5-01-2405_24621015_24143213</v>
      </c>
      <c r="B22" t="s">
        <v>71</v>
      </c>
      <c r="C22" t="s">
        <v>72</v>
      </c>
      <c r="D22" t="s">
        <v>34</v>
      </c>
      <c r="E22" t="s">
        <v>35</v>
      </c>
      <c r="F22" t="s">
        <v>51</v>
      </c>
      <c r="G22" t="s">
        <v>52</v>
      </c>
      <c r="H22" t="s">
        <v>53</v>
      </c>
      <c r="I22" t="s">
        <v>54</v>
      </c>
      <c r="J22">
        <v>6</v>
      </c>
      <c r="K22" t="s">
        <v>40</v>
      </c>
      <c r="L22">
        <v>21</v>
      </c>
      <c r="M22" t="s">
        <v>55</v>
      </c>
      <c r="N22" t="s">
        <v>56</v>
      </c>
      <c r="O22" t="s">
        <v>57</v>
      </c>
      <c r="P22">
        <v>1000</v>
      </c>
      <c r="Q22" t="s">
        <v>58</v>
      </c>
      <c r="R22">
        <v>1432</v>
      </c>
      <c r="S22" t="s">
        <v>62</v>
      </c>
      <c r="T22">
        <v>13</v>
      </c>
      <c r="U22" t="s">
        <v>76</v>
      </c>
      <c r="V22" s="1">
        <v>0</v>
      </c>
      <c r="W22" s="1">
        <v>0</v>
      </c>
      <c r="X22" s="1">
        <v>0</v>
      </c>
      <c r="Y22" s="1">
        <v>0</v>
      </c>
      <c r="Z22" s="1">
        <v>0</v>
      </c>
      <c r="AA22" s="1">
        <v>0</v>
      </c>
      <c r="AB22" s="1">
        <v>0</v>
      </c>
      <c r="AC22" s="1">
        <f t="shared" si="1"/>
        <v>0</v>
      </c>
      <c r="AD22" s="1">
        <v>0</v>
      </c>
      <c r="AE22" s="1">
        <v>0</v>
      </c>
      <c r="AF22" s="1">
        <v>0</v>
      </c>
      <c r="AG22" s="1">
        <v>0</v>
      </c>
      <c r="AH22" s="1">
        <v>0</v>
      </c>
    </row>
    <row r="23" spans="1:34" hidden="1" x14ac:dyDescent="0.25">
      <c r="A23" t="str">
        <f t="shared" si="0"/>
        <v>1.5-01-2405_24621015_2415910</v>
      </c>
      <c r="B23" t="s">
        <v>71</v>
      </c>
      <c r="C23" t="s">
        <v>72</v>
      </c>
      <c r="D23" t="s">
        <v>34</v>
      </c>
      <c r="E23" t="s">
        <v>35</v>
      </c>
      <c r="F23" t="s">
        <v>51</v>
      </c>
      <c r="G23" t="s">
        <v>52</v>
      </c>
      <c r="H23" t="s">
        <v>53</v>
      </c>
      <c r="I23" t="s">
        <v>54</v>
      </c>
      <c r="J23">
        <v>6</v>
      </c>
      <c r="K23" t="s">
        <v>40</v>
      </c>
      <c r="L23">
        <v>21</v>
      </c>
      <c r="M23" t="s">
        <v>55</v>
      </c>
      <c r="N23" t="s">
        <v>56</v>
      </c>
      <c r="O23" t="s">
        <v>57</v>
      </c>
      <c r="P23">
        <v>1000</v>
      </c>
      <c r="Q23" t="s">
        <v>58</v>
      </c>
      <c r="R23">
        <v>1591</v>
      </c>
      <c r="S23" t="s">
        <v>70</v>
      </c>
      <c r="T23">
        <v>0</v>
      </c>
      <c r="U23" t="s">
        <v>46</v>
      </c>
      <c r="V23" s="1">
        <v>0</v>
      </c>
      <c r="W23" s="1">
        <v>0</v>
      </c>
      <c r="X23" s="1">
        <v>0</v>
      </c>
      <c r="Y23" s="1">
        <v>0</v>
      </c>
      <c r="Z23" s="1">
        <v>0</v>
      </c>
      <c r="AA23" s="1">
        <v>0</v>
      </c>
      <c r="AB23" s="1">
        <v>0</v>
      </c>
      <c r="AC23" s="1">
        <f t="shared" si="1"/>
        <v>0</v>
      </c>
      <c r="AD23" s="1">
        <v>0</v>
      </c>
      <c r="AE23" s="1">
        <v>0</v>
      </c>
      <c r="AF23" s="1">
        <v>0</v>
      </c>
      <c r="AG23" s="1">
        <v>0</v>
      </c>
      <c r="AH23" s="1">
        <v>0</v>
      </c>
    </row>
    <row r="24" spans="1:34" hidden="1" x14ac:dyDescent="0.25">
      <c r="A24" t="str">
        <f t="shared" si="0"/>
        <v>1.5-01-2405_24624015_24113113</v>
      </c>
      <c r="B24" t="s">
        <v>71</v>
      </c>
      <c r="C24" t="s">
        <v>72</v>
      </c>
      <c r="D24" t="s">
        <v>34</v>
      </c>
      <c r="E24" t="s">
        <v>35</v>
      </c>
      <c r="F24" t="s">
        <v>51</v>
      </c>
      <c r="G24" t="s">
        <v>52</v>
      </c>
      <c r="H24" t="s">
        <v>53</v>
      </c>
      <c r="I24" t="s">
        <v>54</v>
      </c>
      <c r="J24">
        <v>6</v>
      </c>
      <c r="K24" t="s">
        <v>40</v>
      </c>
      <c r="L24">
        <v>24</v>
      </c>
      <c r="M24" t="s">
        <v>58</v>
      </c>
      <c r="N24" t="s">
        <v>56</v>
      </c>
      <c r="O24" t="s">
        <v>57</v>
      </c>
      <c r="P24">
        <v>1000</v>
      </c>
      <c r="Q24" t="s">
        <v>58</v>
      </c>
      <c r="R24">
        <v>1131</v>
      </c>
      <c r="S24" t="s">
        <v>77</v>
      </c>
      <c r="T24">
        <v>13</v>
      </c>
      <c r="U24" t="s">
        <v>76</v>
      </c>
      <c r="V24" s="1">
        <v>708107330.50999999</v>
      </c>
      <c r="W24" s="1">
        <v>677552010.19000006</v>
      </c>
      <c r="X24" s="1">
        <v>228029160.44</v>
      </c>
      <c r="Y24" s="1">
        <v>228029160.44</v>
      </c>
      <c r="Z24" s="1">
        <v>228029160.44</v>
      </c>
      <c r="AA24" s="1">
        <v>228028210.44</v>
      </c>
      <c r="AB24" s="1">
        <v>228028210.44</v>
      </c>
      <c r="AC24" s="1">
        <f t="shared" si="1"/>
        <v>480078170.06999999</v>
      </c>
      <c r="AD24" s="1">
        <v>30555316.059999999</v>
      </c>
      <c r="AE24" s="1">
        <v>4.26</v>
      </c>
      <c r="AF24" s="1">
        <v>0</v>
      </c>
      <c r="AG24" s="1">
        <v>0</v>
      </c>
      <c r="AH24" s="1">
        <v>30555320.32</v>
      </c>
    </row>
    <row r="25" spans="1:34" hidden="1" x14ac:dyDescent="0.25">
      <c r="A25" t="str">
        <f t="shared" si="0"/>
        <v>1.5-01-2405_24624015_24132113</v>
      </c>
      <c r="B25" t="s">
        <v>71</v>
      </c>
      <c r="C25" t="s">
        <v>72</v>
      </c>
      <c r="D25" t="s">
        <v>34</v>
      </c>
      <c r="E25" t="s">
        <v>35</v>
      </c>
      <c r="F25" t="s">
        <v>51</v>
      </c>
      <c r="G25" t="s">
        <v>52</v>
      </c>
      <c r="H25" t="s">
        <v>53</v>
      </c>
      <c r="I25" t="s">
        <v>54</v>
      </c>
      <c r="J25">
        <v>6</v>
      </c>
      <c r="K25" t="s">
        <v>40</v>
      </c>
      <c r="L25">
        <v>24</v>
      </c>
      <c r="M25" t="s">
        <v>58</v>
      </c>
      <c r="N25" t="s">
        <v>56</v>
      </c>
      <c r="O25" t="s">
        <v>57</v>
      </c>
      <c r="P25">
        <v>1000</v>
      </c>
      <c r="Q25" t="s">
        <v>58</v>
      </c>
      <c r="R25">
        <v>1321</v>
      </c>
      <c r="S25" t="s">
        <v>64</v>
      </c>
      <c r="T25">
        <v>13</v>
      </c>
      <c r="U25" t="s">
        <v>76</v>
      </c>
      <c r="V25" s="1">
        <v>10757541.789999999</v>
      </c>
      <c r="W25" s="1">
        <v>0</v>
      </c>
      <c r="X25" s="1">
        <v>9342519.2400000002</v>
      </c>
      <c r="Y25" s="1">
        <v>9342519.2400000002</v>
      </c>
      <c r="Z25" s="1">
        <v>9342519.2400000002</v>
      </c>
      <c r="AA25" s="1">
        <v>9338547.7100000009</v>
      </c>
      <c r="AB25" s="1">
        <v>9337222.0600000005</v>
      </c>
      <c r="AC25" s="1">
        <f t="shared" si="1"/>
        <v>1415022.5499999989</v>
      </c>
      <c r="AD25" s="1">
        <v>10757541.789999999</v>
      </c>
      <c r="AE25" s="1">
        <v>0</v>
      </c>
      <c r="AF25" s="1">
        <v>0</v>
      </c>
      <c r="AG25" s="1">
        <v>0</v>
      </c>
      <c r="AH25" s="1">
        <v>10757541.789999999</v>
      </c>
    </row>
    <row r="26" spans="1:34" hidden="1" x14ac:dyDescent="0.25">
      <c r="A26" t="str">
        <f t="shared" si="0"/>
        <v>1.5-01-2405_24624015_24132114</v>
      </c>
      <c r="B26" t="s">
        <v>71</v>
      </c>
      <c r="C26" t="s">
        <v>72</v>
      </c>
      <c r="D26" t="s">
        <v>34</v>
      </c>
      <c r="E26" t="s">
        <v>35</v>
      </c>
      <c r="F26" t="s">
        <v>51</v>
      </c>
      <c r="G26" t="s">
        <v>52</v>
      </c>
      <c r="H26" t="s">
        <v>53</v>
      </c>
      <c r="I26" t="s">
        <v>54</v>
      </c>
      <c r="J26">
        <v>6</v>
      </c>
      <c r="K26" t="s">
        <v>40</v>
      </c>
      <c r="L26">
        <v>24</v>
      </c>
      <c r="M26" t="s">
        <v>58</v>
      </c>
      <c r="N26" t="s">
        <v>56</v>
      </c>
      <c r="O26" t="s">
        <v>57</v>
      </c>
      <c r="P26">
        <v>1000</v>
      </c>
      <c r="Q26" t="s">
        <v>58</v>
      </c>
      <c r="R26">
        <v>1321</v>
      </c>
      <c r="S26" t="s">
        <v>64</v>
      </c>
      <c r="T26">
        <v>14</v>
      </c>
      <c r="U26" t="s">
        <v>60</v>
      </c>
      <c r="V26" s="1">
        <v>0</v>
      </c>
      <c r="W26" s="1">
        <v>0</v>
      </c>
      <c r="X26" s="1">
        <v>1481215.1</v>
      </c>
      <c r="Y26" s="1">
        <v>1481215.1</v>
      </c>
      <c r="Z26" s="1">
        <v>1481215.1</v>
      </c>
      <c r="AA26" s="1">
        <v>1472993</v>
      </c>
      <c r="AB26" s="1">
        <v>1472993</v>
      </c>
      <c r="AC26" s="1">
        <f t="shared" si="1"/>
        <v>-1481215.1</v>
      </c>
      <c r="AD26" s="1">
        <v>0</v>
      </c>
      <c r="AE26" s="1">
        <v>0</v>
      </c>
      <c r="AF26" s="1">
        <v>0</v>
      </c>
      <c r="AG26" s="1">
        <v>0</v>
      </c>
      <c r="AH26" s="1">
        <v>0</v>
      </c>
    </row>
    <row r="27" spans="1:34" hidden="1" x14ac:dyDescent="0.25">
      <c r="A27" t="str">
        <f t="shared" si="0"/>
        <v>1.5-01-2405_24624015_24132213</v>
      </c>
      <c r="B27" t="s">
        <v>71</v>
      </c>
      <c r="C27" t="s">
        <v>72</v>
      </c>
      <c r="D27" t="s">
        <v>34</v>
      </c>
      <c r="E27" t="s">
        <v>35</v>
      </c>
      <c r="F27" t="s">
        <v>51</v>
      </c>
      <c r="G27" t="s">
        <v>52</v>
      </c>
      <c r="H27" t="s">
        <v>53</v>
      </c>
      <c r="I27" t="s">
        <v>54</v>
      </c>
      <c r="J27">
        <v>6</v>
      </c>
      <c r="K27" t="s">
        <v>40</v>
      </c>
      <c r="L27">
        <v>24</v>
      </c>
      <c r="M27" t="s">
        <v>58</v>
      </c>
      <c r="N27" t="s">
        <v>56</v>
      </c>
      <c r="O27" t="s">
        <v>57</v>
      </c>
      <c r="P27">
        <v>1000</v>
      </c>
      <c r="Q27" t="s">
        <v>58</v>
      </c>
      <c r="R27">
        <v>1322</v>
      </c>
      <c r="S27" t="s">
        <v>65</v>
      </c>
      <c r="T27">
        <v>13</v>
      </c>
      <c r="U27" t="s">
        <v>76</v>
      </c>
      <c r="V27" s="1">
        <v>107599629.75</v>
      </c>
      <c r="W27" s="1">
        <v>0</v>
      </c>
      <c r="X27" s="1">
        <v>287027.23</v>
      </c>
      <c r="Y27" s="1">
        <v>287027.23</v>
      </c>
      <c r="Z27" s="1">
        <v>287027.23</v>
      </c>
      <c r="AA27" s="1">
        <v>282936.95</v>
      </c>
      <c r="AB27" s="1">
        <v>253109.82</v>
      </c>
      <c r="AC27" s="1">
        <f t="shared" si="1"/>
        <v>107312602.52</v>
      </c>
      <c r="AD27" s="1">
        <v>107599629.75</v>
      </c>
      <c r="AE27" s="1">
        <v>0</v>
      </c>
      <c r="AF27" s="1">
        <v>0</v>
      </c>
      <c r="AG27" s="1">
        <v>0</v>
      </c>
      <c r="AH27" s="1">
        <v>107599629.75</v>
      </c>
    </row>
    <row r="28" spans="1:34" hidden="1" x14ac:dyDescent="0.25">
      <c r="A28" t="str">
        <f t="shared" si="0"/>
        <v>1.5-01-2405_24624015_2413410</v>
      </c>
      <c r="B28" t="s">
        <v>71</v>
      </c>
      <c r="C28" t="s">
        <v>72</v>
      </c>
      <c r="D28" t="s">
        <v>34</v>
      </c>
      <c r="E28" t="s">
        <v>35</v>
      </c>
      <c r="F28" t="s">
        <v>51</v>
      </c>
      <c r="G28" t="s">
        <v>52</v>
      </c>
      <c r="H28" t="s">
        <v>53</v>
      </c>
      <c r="I28" t="s">
        <v>54</v>
      </c>
      <c r="J28">
        <v>6</v>
      </c>
      <c r="K28" t="s">
        <v>40</v>
      </c>
      <c r="L28">
        <v>24</v>
      </c>
      <c r="M28" t="s">
        <v>58</v>
      </c>
      <c r="N28" t="s">
        <v>56</v>
      </c>
      <c r="O28" t="s">
        <v>57</v>
      </c>
      <c r="P28">
        <v>1000</v>
      </c>
      <c r="Q28" t="s">
        <v>58</v>
      </c>
      <c r="R28">
        <v>1341</v>
      </c>
      <c r="S28" t="s">
        <v>67</v>
      </c>
      <c r="T28">
        <v>0</v>
      </c>
      <c r="U28" t="s">
        <v>46</v>
      </c>
      <c r="V28" s="1">
        <v>0</v>
      </c>
      <c r="W28" s="1">
        <v>0</v>
      </c>
      <c r="X28" s="1">
        <v>51823.8</v>
      </c>
      <c r="Y28" s="1">
        <v>51823.8</v>
      </c>
      <c r="Z28" s="1">
        <v>51823.8</v>
      </c>
      <c r="AA28" s="1">
        <v>51823.8</v>
      </c>
      <c r="AB28" s="1">
        <v>51823.8</v>
      </c>
      <c r="AC28" s="1">
        <f t="shared" si="1"/>
        <v>-51823.8</v>
      </c>
      <c r="AD28" s="1">
        <v>0</v>
      </c>
      <c r="AE28" s="1">
        <v>0</v>
      </c>
      <c r="AF28" s="1">
        <v>0</v>
      </c>
      <c r="AG28" s="1">
        <v>0</v>
      </c>
      <c r="AH28" s="1">
        <v>0</v>
      </c>
    </row>
    <row r="29" spans="1:34" hidden="1" x14ac:dyDescent="0.25">
      <c r="A29" t="str">
        <f t="shared" si="0"/>
        <v>1.5-01-2405_24624015_24141113</v>
      </c>
      <c r="B29" t="s">
        <v>71</v>
      </c>
      <c r="C29" t="s">
        <v>72</v>
      </c>
      <c r="D29" t="s">
        <v>34</v>
      </c>
      <c r="E29" t="s">
        <v>35</v>
      </c>
      <c r="F29" t="s">
        <v>51</v>
      </c>
      <c r="G29" t="s">
        <v>52</v>
      </c>
      <c r="H29" t="s">
        <v>53</v>
      </c>
      <c r="I29" t="s">
        <v>54</v>
      </c>
      <c r="J29">
        <v>6</v>
      </c>
      <c r="K29" t="s">
        <v>40</v>
      </c>
      <c r="L29">
        <v>24</v>
      </c>
      <c r="M29" t="s">
        <v>58</v>
      </c>
      <c r="N29" t="s">
        <v>56</v>
      </c>
      <c r="O29" t="s">
        <v>57</v>
      </c>
      <c r="P29">
        <v>1000</v>
      </c>
      <c r="Q29" t="s">
        <v>58</v>
      </c>
      <c r="R29">
        <v>1411</v>
      </c>
      <c r="S29" t="s">
        <v>68</v>
      </c>
      <c r="T29">
        <v>13</v>
      </c>
      <c r="U29" t="s">
        <v>76</v>
      </c>
      <c r="V29" s="1">
        <v>43081390.539999999</v>
      </c>
      <c r="W29" s="1">
        <v>0</v>
      </c>
      <c r="X29" s="1">
        <v>13680855.640000001</v>
      </c>
      <c r="Y29" s="1">
        <v>13680855.640000001</v>
      </c>
      <c r="Z29" s="1">
        <v>13680855.640000001</v>
      </c>
      <c r="AA29" s="1">
        <v>13680855.640000001</v>
      </c>
      <c r="AB29" s="1">
        <v>13680855.640000001</v>
      </c>
      <c r="AC29" s="1">
        <f t="shared" si="1"/>
        <v>29400534.899999999</v>
      </c>
      <c r="AD29" s="1">
        <v>43081390.539999999</v>
      </c>
      <c r="AE29" s="1">
        <v>0</v>
      </c>
      <c r="AF29" s="1">
        <v>0</v>
      </c>
      <c r="AG29" s="1">
        <v>0</v>
      </c>
      <c r="AH29" s="1">
        <v>43081390.539999999</v>
      </c>
    </row>
    <row r="30" spans="1:34" hidden="1" x14ac:dyDescent="0.25">
      <c r="A30" t="str">
        <f t="shared" si="0"/>
        <v>1.5-01-2405_24624015_24141114</v>
      </c>
      <c r="B30" t="s">
        <v>71</v>
      </c>
      <c r="C30" t="s">
        <v>72</v>
      </c>
      <c r="D30" t="s">
        <v>34</v>
      </c>
      <c r="E30" t="s">
        <v>35</v>
      </c>
      <c r="F30" t="s">
        <v>51</v>
      </c>
      <c r="G30" t="s">
        <v>52</v>
      </c>
      <c r="H30" t="s">
        <v>53</v>
      </c>
      <c r="I30" t="s">
        <v>54</v>
      </c>
      <c r="J30">
        <v>6</v>
      </c>
      <c r="K30" t="s">
        <v>40</v>
      </c>
      <c r="L30">
        <v>24</v>
      </c>
      <c r="M30" t="s">
        <v>58</v>
      </c>
      <c r="N30" t="s">
        <v>56</v>
      </c>
      <c r="O30" t="s">
        <v>57</v>
      </c>
      <c r="P30">
        <v>1000</v>
      </c>
      <c r="Q30" t="s">
        <v>58</v>
      </c>
      <c r="R30">
        <v>1411</v>
      </c>
      <c r="S30" t="s">
        <v>68</v>
      </c>
      <c r="T30">
        <v>14</v>
      </c>
      <c r="U30" t="s">
        <v>60</v>
      </c>
      <c r="V30" s="1">
        <v>0</v>
      </c>
      <c r="W30" s="1">
        <v>0</v>
      </c>
      <c r="X30" s="1">
        <v>1959014.55</v>
      </c>
      <c r="Y30" s="1">
        <v>1959014.55</v>
      </c>
      <c r="Z30" s="1">
        <v>1959014.55</v>
      </c>
      <c r="AA30" s="1">
        <v>1959014.55</v>
      </c>
      <c r="AB30" s="1">
        <v>1959014.55</v>
      </c>
      <c r="AC30" s="1">
        <f t="shared" si="1"/>
        <v>-1959014.55</v>
      </c>
      <c r="AD30" s="1">
        <v>0</v>
      </c>
      <c r="AE30" s="1">
        <v>0</v>
      </c>
      <c r="AF30" s="1">
        <v>0</v>
      </c>
      <c r="AG30" s="1">
        <v>0</v>
      </c>
      <c r="AH30" s="1">
        <v>0</v>
      </c>
    </row>
    <row r="31" spans="1:34" hidden="1" x14ac:dyDescent="0.25">
      <c r="A31" t="str">
        <f t="shared" si="0"/>
        <v>1.5-01-2405_24624015_24142113</v>
      </c>
      <c r="B31" t="s">
        <v>71</v>
      </c>
      <c r="C31" t="s">
        <v>72</v>
      </c>
      <c r="D31" t="s">
        <v>34</v>
      </c>
      <c r="E31" t="s">
        <v>35</v>
      </c>
      <c r="F31" t="s">
        <v>51</v>
      </c>
      <c r="G31" t="s">
        <v>52</v>
      </c>
      <c r="H31" t="s">
        <v>53</v>
      </c>
      <c r="I31" t="s">
        <v>54</v>
      </c>
      <c r="J31">
        <v>6</v>
      </c>
      <c r="K31" t="s">
        <v>40</v>
      </c>
      <c r="L31">
        <v>24</v>
      </c>
      <c r="M31" t="s">
        <v>58</v>
      </c>
      <c r="N31" t="s">
        <v>56</v>
      </c>
      <c r="O31" t="s">
        <v>57</v>
      </c>
      <c r="P31">
        <v>1000</v>
      </c>
      <c r="Q31" t="s">
        <v>58</v>
      </c>
      <c r="R31">
        <v>1421</v>
      </c>
      <c r="S31" t="s">
        <v>61</v>
      </c>
      <c r="T31">
        <v>13</v>
      </c>
      <c r="U31" t="s">
        <v>76</v>
      </c>
      <c r="V31" s="1">
        <v>21639111</v>
      </c>
      <c r="W31" s="1">
        <v>0</v>
      </c>
      <c r="X31" s="1">
        <v>7038116.3499999996</v>
      </c>
      <c r="Y31" s="1">
        <v>7038116.3499999996</v>
      </c>
      <c r="Z31" s="1">
        <v>7038116.3499999996</v>
      </c>
      <c r="AA31" s="1">
        <v>7038116.3499999996</v>
      </c>
      <c r="AB31" s="1">
        <v>7038116.3499999996</v>
      </c>
      <c r="AC31" s="1">
        <f t="shared" si="1"/>
        <v>14600994.65</v>
      </c>
      <c r="AD31" s="1">
        <v>21639111</v>
      </c>
      <c r="AE31" s="1">
        <v>0</v>
      </c>
      <c r="AF31" s="1">
        <v>0</v>
      </c>
      <c r="AG31" s="1">
        <v>0</v>
      </c>
      <c r="AH31" s="1">
        <v>21639111</v>
      </c>
    </row>
    <row r="32" spans="1:34" hidden="1" x14ac:dyDescent="0.25">
      <c r="A32" t="str">
        <f t="shared" si="0"/>
        <v>1.5-01-2405_24624015_24143113</v>
      </c>
      <c r="B32" t="s">
        <v>71</v>
      </c>
      <c r="C32" t="s">
        <v>72</v>
      </c>
      <c r="D32" t="s">
        <v>34</v>
      </c>
      <c r="E32" t="s">
        <v>35</v>
      </c>
      <c r="F32" t="s">
        <v>51</v>
      </c>
      <c r="G32" t="s">
        <v>52</v>
      </c>
      <c r="H32" t="s">
        <v>53</v>
      </c>
      <c r="I32" t="s">
        <v>54</v>
      </c>
      <c r="J32">
        <v>6</v>
      </c>
      <c r="K32" t="s">
        <v>40</v>
      </c>
      <c r="L32">
        <v>24</v>
      </c>
      <c r="M32" t="s">
        <v>58</v>
      </c>
      <c r="N32" t="s">
        <v>56</v>
      </c>
      <c r="O32" t="s">
        <v>57</v>
      </c>
      <c r="P32">
        <v>1000</v>
      </c>
      <c r="Q32" t="s">
        <v>58</v>
      </c>
      <c r="R32">
        <v>1431</v>
      </c>
      <c r="S32" t="s">
        <v>69</v>
      </c>
      <c r="T32">
        <v>13</v>
      </c>
      <c r="U32" t="s">
        <v>76</v>
      </c>
      <c r="V32" s="1">
        <v>13831302.199999999</v>
      </c>
      <c r="W32" s="1">
        <v>0</v>
      </c>
      <c r="X32" s="1">
        <v>4652903.37</v>
      </c>
      <c r="Y32" s="1">
        <v>4652903.37</v>
      </c>
      <c r="Z32" s="1">
        <v>4652903.37</v>
      </c>
      <c r="AA32" s="1">
        <v>4652903.37</v>
      </c>
      <c r="AB32" s="1">
        <v>4652903.37</v>
      </c>
      <c r="AC32" s="1">
        <f t="shared" si="1"/>
        <v>9178398.8299999982</v>
      </c>
      <c r="AD32" s="1">
        <v>13831302.199999999</v>
      </c>
      <c r="AE32" s="1">
        <v>0</v>
      </c>
      <c r="AF32" s="1">
        <v>0</v>
      </c>
      <c r="AG32" s="1">
        <v>0</v>
      </c>
      <c r="AH32" s="1">
        <v>13831302.199999999</v>
      </c>
    </row>
    <row r="33" spans="1:34" hidden="1" x14ac:dyDescent="0.25">
      <c r="A33" t="str">
        <f t="shared" si="0"/>
        <v>1.5-01-2405_24624015_24143114</v>
      </c>
      <c r="B33" t="s">
        <v>71</v>
      </c>
      <c r="C33" t="s">
        <v>72</v>
      </c>
      <c r="D33" t="s">
        <v>34</v>
      </c>
      <c r="E33" t="s">
        <v>35</v>
      </c>
      <c r="F33" t="s">
        <v>51</v>
      </c>
      <c r="G33" t="s">
        <v>52</v>
      </c>
      <c r="H33" t="s">
        <v>53</v>
      </c>
      <c r="I33" t="s">
        <v>54</v>
      </c>
      <c r="J33">
        <v>6</v>
      </c>
      <c r="K33" t="s">
        <v>40</v>
      </c>
      <c r="L33">
        <v>24</v>
      </c>
      <c r="M33" t="s">
        <v>58</v>
      </c>
      <c r="N33" t="s">
        <v>56</v>
      </c>
      <c r="O33" t="s">
        <v>57</v>
      </c>
      <c r="P33">
        <v>1000</v>
      </c>
      <c r="Q33" t="s">
        <v>58</v>
      </c>
      <c r="R33">
        <v>1431</v>
      </c>
      <c r="S33" t="s">
        <v>69</v>
      </c>
      <c r="T33">
        <v>14</v>
      </c>
      <c r="U33" t="s">
        <v>60</v>
      </c>
      <c r="V33" s="1">
        <v>0</v>
      </c>
      <c r="W33" s="1">
        <v>0</v>
      </c>
      <c r="X33" s="1">
        <v>697726.57</v>
      </c>
      <c r="Y33" s="1">
        <v>697726.57</v>
      </c>
      <c r="Z33" s="1">
        <v>697726.57</v>
      </c>
      <c r="AA33" s="1">
        <v>697726.57</v>
      </c>
      <c r="AB33" s="1">
        <v>697726.57</v>
      </c>
      <c r="AC33" s="1">
        <f t="shared" si="1"/>
        <v>-697726.57</v>
      </c>
      <c r="AD33" s="1">
        <v>0</v>
      </c>
      <c r="AE33" s="1">
        <v>0</v>
      </c>
      <c r="AF33" s="1">
        <v>0</v>
      </c>
      <c r="AG33" s="1">
        <v>0</v>
      </c>
      <c r="AH33" s="1">
        <v>0</v>
      </c>
    </row>
    <row r="34" spans="1:34" hidden="1" x14ac:dyDescent="0.25">
      <c r="A34" t="str">
        <f t="shared" si="0"/>
        <v>1.5-01-2405_24624015_24143213</v>
      </c>
      <c r="B34" t="s">
        <v>71</v>
      </c>
      <c r="C34" t="s">
        <v>72</v>
      </c>
      <c r="D34" t="s">
        <v>34</v>
      </c>
      <c r="E34" t="s">
        <v>35</v>
      </c>
      <c r="F34" t="s">
        <v>51</v>
      </c>
      <c r="G34" t="s">
        <v>52</v>
      </c>
      <c r="H34" t="s">
        <v>53</v>
      </c>
      <c r="I34" t="s">
        <v>54</v>
      </c>
      <c r="J34">
        <v>6</v>
      </c>
      <c r="K34" t="s">
        <v>40</v>
      </c>
      <c r="L34">
        <v>24</v>
      </c>
      <c r="M34" t="s">
        <v>58</v>
      </c>
      <c r="N34" t="s">
        <v>56</v>
      </c>
      <c r="O34" t="s">
        <v>57</v>
      </c>
      <c r="P34">
        <v>1000</v>
      </c>
      <c r="Q34" t="s">
        <v>58</v>
      </c>
      <c r="R34">
        <v>1432</v>
      </c>
      <c r="S34" t="s">
        <v>62</v>
      </c>
      <c r="T34">
        <v>13</v>
      </c>
      <c r="U34" t="s">
        <v>76</v>
      </c>
      <c r="V34" s="1">
        <v>126228154.03</v>
      </c>
      <c r="W34" s="1">
        <v>0</v>
      </c>
      <c r="X34" s="1">
        <v>41852751.740000002</v>
      </c>
      <c r="Y34" s="1">
        <v>41852751.740000002</v>
      </c>
      <c r="Z34" s="1">
        <v>41852751.740000002</v>
      </c>
      <c r="AA34" s="1">
        <v>41852751.740000002</v>
      </c>
      <c r="AB34" s="1">
        <v>41852751.740000002</v>
      </c>
      <c r="AC34" s="1">
        <f t="shared" si="1"/>
        <v>84375402.289999992</v>
      </c>
      <c r="AD34" s="1">
        <v>126228154.03</v>
      </c>
      <c r="AE34" s="1">
        <v>0</v>
      </c>
      <c r="AF34" s="1">
        <v>0</v>
      </c>
      <c r="AG34" s="1">
        <v>0</v>
      </c>
      <c r="AH34" s="1">
        <v>126228154.03</v>
      </c>
    </row>
    <row r="35" spans="1:34" hidden="1" x14ac:dyDescent="0.25">
      <c r="A35" t="str">
        <f t="shared" si="0"/>
        <v>1.5-01-2405_24624015_2415910</v>
      </c>
      <c r="B35" t="s">
        <v>71</v>
      </c>
      <c r="C35" t="s">
        <v>72</v>
      </c>
      <c r="D35" t="s">
        <v>34</v>
      </c>
      <c r="E35" t="s">
        <v>35</v>
      </c>
      <c r="F35" t="s">
        <v>51</v>
      </c>
      <c r="G35" t="s">
        <v>52</v>
      </c>
      <c r="H35" t="s">
        <v>53</v>
      </c>
      <c r="I35" t="s">
        <v>54</v>
      </c>
      <c r="J35">
        <v>6</v>
      </c>
      <c r="K35" t="s">
        <v>40</v>
      </c>
      <c r="L35">
        <v>24</v>
      </c>
      <c r="M35" t="s">
        <v>58</v>
      </c>
      <c r="N35" t="s">
        <v>56</v>
      </c>
      <c r="O35" t="s">
        <v>57</v>
      </c>
      <c r="P35">
        <v>1000</v>
      </c>
      <c r="Q35" t="s">
        <v>58</v>
      </c>
      <c r="R35">
        <v>1591</v>
      </c>
      <c r="S35" t="s">
        <v>70</v>
      </c>
      <c r="T35">
        <v>0</v>
      </c>
      <c r="U35" t="s">
        <v>46</v>
      </c>
      <c r="V35" s="1">
        <v>26931853.66</v>
      </c>
      <c r="W35" s="1">
        <v>0</v>
      </c>
      <c r="X35" s="1">
        <v>2001890.64</v>
      </c>
      <c r="Y35" s="1">
        <v>2001890.64</v>
      </c>
      <c r="Z35" s="1">
        <v>2001890.64</v>
      </c>
      <c r="AA35" s="1">
        <v>2001870.64</v>
      </c>
      <c r="AB35" s="1">
        <v>1999645.64</v>
      </c>
      <c r="AC35" s="1">
        <f t="shared" si="1"/>
        <v>24929963.02</v>
      </c>
      <c r="AD35" s="1">
        <v>26931853.66</v>
      </c>
      <c r="AE35" s="1">
        <v>0</v>
      </c>
      <c r="AF35" s="1">
        <v>0</v>
      </c>
      <c r="AG35" s="1">
        <v>0</v>
      </c>
      <c r="AH35" s="1">
        <v>26931853.66</v>
      </c>
    </row>
    <row r="36" spans="1:34" hidden="1" x14ac:dyDescent="0.25">
      <c r="A36" t="str">
        <f t="shared" si="0"/>
        <v>2.6-01-2405_24624015_2417110</v>
      </c>
      <c r="B36" t="s">
        <v>78</v>
      </c>
      <c r="C36" t="s">
        <v>79</v>
      </c>
      <c r="D36" t="s">
        <v>34</v>
      </c>
      <c r="E36" t="s">
        <v>35</v>
      </c>
      <c r="F36" t="s">
        <v>51</v>
      </c>
      <c r="G36" t="s">
        <v>52</v>
      </c>
      <c r="H36" t="s">
        <v>53</v>
      </c>
      <c r="I36" t="s">
        <v>54</v>
      </c>
      <c r="J36">
        <v>6</v>
      </c>
      <c r="K36" t="s">
        <v>40</v>
      </c>
      <c r="L36">
        <v>24</v>
      </c>
      <c r="M36" t="s">
        <v>58</v>
      </c>
      <c r="N36" t="s">
        <v>56</v>
      </c>
      <c r="O36" t="s">
        <v>57</v>
      </c>
      <c r="P36">
        <v>1000</v>
      </c>
      <c r="Q36" t="s">
        <v>58</v>
      </c>
      <c r="R36">
        <v>1711</v>
      </c>
      <c r="S36" t="s">
        <v>80</v>
      </c>
      <c r="T36">
        <v>0</v>
      </c>
      <c r="U36" t="s">
        <v>46</v>
      </c>
      <c r="V36" s="1">
        <v>22000000</v>
      </c>
      <c r="W36" s="1">
        <v>0</v>
      </c>
      <c r="X36" s="1">
        <v>8380725.4900000002</v>
      </c>
      <c r="Y36" s="1">
        <v>8380725.4900000002</v>
      </c>
      <c r="Z36" s="1">
        <v>8380725.4900000002</v>
      </c>
      <c r="AA36" s="1">
        <v>8380725.4900000002</v>
      </c>
      <c r="AB36" s="1">
        <v>8380725.4900000002</v>
      </c>
      <c r="AC36" s="1">
        <f t="shared" si="1"/>
        <v>13619274.51</v>
      </c>
      <c r="AD36" s="1">
        <v>22000000</v>
      </c>
      <c r="AE36" s="1">
        <v>0</v>
      </c>
      <c r="AF36" s="1">
        <v>0</v>
      </c>
      <c r="AG36" s="1">
        <v>0</v>
      </c>
      <c r="AH36" s="1">
        <v>22000000</v>
      </c>
    </row>
    <row r="37" spans="1:34" hidden="1" x14ac:dyDescent="0.25">
      <c r="A37" t="str">
        <f t="shared" si="0"/>
        <v>2.5-02-2402_24313009_2432510</v>
      </c>
      <c r="B37" t="s">
        <v>81</v>
      </c>
      <c r="C37" t="s">
        <v>82</v>
      </c>
      <c r="D37" t="s">
        <v>83</v>
      </c>
      <c r="E37" t="s">
        <v>84</v>
      </c>
      <c r="F37" t="s">
        <v>51</v>
      </c>
      <c r="G37" t="s">
        <v>52</v>
      </c>
      <c r="H37" t="s">
        <v>85</v>
      </c>
      <c r="I37" t="s">
        <v>86</v>
      </c>
      <c r="J37">
        <v>3</v>
      </c>
      <c r="K37" t="s">
        <v>87</v>
      </c>
      <c r="L37">
        <v>13</v>
      </c>
      <c r="M37" t="s">
        <v>88</v>
      </c>
      <c r="N37" t="s">
        <v>89</v>
      </c>
      <c r="O37" t="s">
        <v>90</v>
      </c>
      <c r="P37">
        <v>3000</v>
      </c>
      <c r="Q37" t="s">
        <v>44</v>
      </c>
      <c r="R37">
        <v>3251</v>
      </c>
      <c r="S37" t="s">
        <v>91</v>
      </c>
      <c r="T37">
        <v>0</v>
      </c>
      <c r="U37" t="s">
        <v>46</v>
      </c>
      <c r="V37" s="1">
        <v>9003456</v>
      </c>
      <c r="W37" s="1">
        <v>9003456</v>
      </c>
      <c r="X37" s="1">
        <v>7202764.7999999998</v>
      </c>
      <c r="Y37" s="1">
        <v>7202764.7999999998</v>
      </c>
      <c r="Z37" s="1">
        <v>5402073.5999999996</v>
      </c>
      <c r="AA37" s="1">
        <v>5402073.5999999996</v>
      </c>
      <c r="AB37" s="1">
        <v>5402073.5999999996</v>
      </c>
      <c r="AC37" s="1">
        <f t="shared" si="1"/>
        <v>1800691.2000000002</v>
      </c>
      <c r="AD37" s="1">
        <v>0</v>
      </c>
      <c r="AE37" s="1">
        <v>0</v>
      </c>
      <c r="AF37" s="1">
        <v>0</v>
      </c>
      <c r="AG37" s="1">
        <v>0</v>
      </c>
      <c r="AH37" s="1">
        <v>0</v>
      </c>
    </row>
    <row r="38" spans="1:34" hidden="1" x14ac:dyDescent="0.25">
      <c r="A38" t="str">
        <f t="shared" si="0"/>
        <v>2.5-02-2411_24650031_2456910</v>
      </c>
      <c r="B38" t="s">
        <v>81</v>
      </c>
      <c r="C38" t="s">
        <v>82</v>
      </c>
      <c r="D38" t="s">
        <v>92</v>
      </c>
      <c r="E38" t="s">
        <v>93</v>
      </c>
      <c r="F38" t="s">
        <v>51</v>
      </c>
      <c r="G38" t="s">
        <v>52</v>
      </c>
      <c r="H38" t="s">
        <v>94</v>
      </c>
      <c r="I38" t="s">
        <v>95</v>
      </c>
      <c r="J38">
        <v>6</v>
      </c>
      <c r="K38" t="s">
        <v>40</v>
      </c>
      <c r="L38">
        <v>50</v>
      </c>
      <c r="M38" t="s">
        <v>96</v>
      </c>
      <c r="N38" t="s">
        <v>97</v>
      </c>
      <c r="O38" t="s">
        <v>98</v>
      </c>
      <c r="P38">
        <v>5000</v>
      </c>
      <c r="Q38" t="s">
        <v>99</v>
      </c>
      <c r="R38">
        <v>5691</v>
      </c>
      <c r="S38" t="s">
        <v>100</v>
      </c>
      <c r="T38">
        <v>0</v>
      </c>
      <c r="U38" t="s">
        <v>46</v>
      </c>
      <c r="V38" s="1">
        <v>70724000</v>
      </c>
      <c r="W38" s="1">
        <v>70724000</v>
      </c>
      <c r="X38" s="1">
        <v>70723059.019999996</v>
      </c>
      <c r="Y38" s="1">
        <v>70723059.019999996</v>
      </c>
      <c r="Z38" s="1">
        <v>70723059.019999996</v>
      </c>
      <c r="AA38" s="1">
        <v>0</v>
      </c>
      <c r="AB38" s="1">
        <v>0</v>
      </c>
      <c r="AC38" s="1">
        <f t="shared" si="1"/>
        <v>940.98000000417233</v>
      </c>
      <c r="AD38" s="1">
        <v>0</v>
      </c>
      <c r="AE38" s="1">
        <v>0</v>
      </c>
      <c r="AF38" s="1">
        <v>0</v>
      </c>
      <c r="AG38" s="1">
        <v>0</v>
      </c>
      <c r="AH38" s="1">
        <v>0</v>
      </c>
    </row>
    <row r="39" spans="1:34" hidden="1" x14ac:dyDescent="0.25">
      <c r="A39" t="str">
        <f t="shared" si="0"/>
        <v>2.5-02-2407_24335021_2435810</v>
      </c>
      <c r="B39" t="s">
        <v>81</v>
      </c>
      <c r="C39" t="s">
        <v>82</v>
      </c>
      <c r="D39" t="s">
        <v>101</v>
      </c>
      <c r="E39" t="s">
        <v>102</v>
      </c>
      <c r="F39" t="s">
        <v>51</v>
      </c>
      <c r="G39" t="s">
        <v>52</v>
      </c>
      <c r="H39" t="s">
        <v>103</v>
      </c>
      <c r="I39" t="s">
        <v>104</v>
      </c>
      <c r="J39">
        <v>3</v>
      </c>
      <c r="K39" t="s">
        <v>87</v>
      </c>
      <c r="L39">
        <v>35</v>
      </c>
      <c r="M39" t="s">
        <v>105</v>
      </c>
      <c r="N39" t="s">
        <v>106</v>
      </c>
      <c r="O39" t="s">
        <v>107</v>
      </c>
      <c r="P39">
        <v>3000</v>
      </c>
      <c r="Q39" t="s">
        <v>44</v>
      </c>
      <c r="R39">
        <v>3581</v>
      </c>
      <c r="S39" t="s">
        <v>108</v>
      </c>
      <c r="T39">
        <v>0</v>
      </c>
      <c r="U39" t="s">
        <v>46</v>
      </c>
      <c r="V39" s="1">
        <v>194240000</v>
      </c>
      <c r="W39" s="1">
        <v>100000000</v>
      </c>
      <c r="X39" s="1">
        <v>94069567.329999998</v>
      </c>
      <c r="Y39" s="1">
        <v>94069567.329999998</v>
      </c>
      <c r="Z39" s="1">
        <v>83982238.760000005</v>
      </c>
      <c r="AA39" s="1">
        <v>83982238.760000005</v>
      </c>
      <c r="AB39" s="1">
        <v>83982238.760000005</v>
      </c>
      <c r="AC39" s="1">
        <f t="shared" si="1"/>
        <v>100170432.67</v>
      </c>
      <c r="AD39" s="1">
        <v>94240000</v>
      </c>
      <c r="AE39" s="1">
        <v>0</v>
      </c>
      <c r="AF39" s="1">
        <v>0</v>
      </c>
      <c r="AG39" s="1">
        <v>0</v>
      </c>
      <c r="AH39" s="1">
        <v>94240000</v>
      </c>
    </row>
    <row r="40" spans="1:34" hidden="1" x14ac:dyDescent="0.25">
      <c r="A40" t="str">
        <f t="shared" si="0"/>
        <v>2.5-02-2408_24740025_2433410</v>
      </c>
      <c r="B40" t="s">
        <v>81</v>
      </c>
      <c r="C40" t="s">
        <v>82</v>
      </c>
      <c r="D40" t="s">
        <v>109</v>
      </c>
      <c r="E40" t="s">
        <v>110</v>
      </c>
      <c r="F40" t="s">
        <v>111</v>
      </c>
      <c r="G40" t="s">
        <v>112</v>
      </c>
      <c r="H40" t="s">
        <v>113</v>
      </c>
      <c r="I40" t="s">
        <v>114</v>
      </c>
      <c r="J40">
        <v>7</v>
      </c>
      <c r="K40" t="s">
        <v>115</v>
      </c>
      <c r="L40">
        <v>40</v>
      </c>
      <c r="M40" t="s">
        <v>116</v>
      </c>
      <c r="N40" t="s">
        <v>117</v>
      </c>
      <c r="O40" t="s">
        <v>118</v>
      </c>
      <c r="P40">
        <v>3000</v>
      </c>
      <c r="Q40" t="s">
        <v>44</v>
      </c>
      <c r="R40">
        <v>3341</v>
      </c>
      <c r="S40" t="s">
        <v>119</v>
      </c>
      <c r="T40">
        <v>0</v>
      </c>
      <c r="U40" t="s">
        <v>46</v>
      </c>
      <c r="V40" s="1">
        <v>3000000</v>
      </c>
      <c r="W40" s="1">
        <v>3000000</v>
      </c>
      <c r="X40" s="1">
        <v>2973000</v>
      </c>
      <c r="Y40" s="1">
        <v>2973000</v>
      </c>
      <c r="Z40" s="1">
        <v>0</v>
      </c>
      <c r="AA40" s="1">
        <v>0</v>
      </c>
      <c r="AB40" s="1">
        <v>0</v>
      </c>
      <c r="AC40" s="1">
        <f t="shared" si="1"/>
        <v>27000</v>
      </c>
      <c r="AD40" s="1">
        <v>0</v>
      </c>
      <c r="AE40" s="1">
        <v>0</v>
      </c>
      <c r="AF40" s="1">
        <v>0</v>
      </c>
      <c r="AG40" s="1">
        <v>0</v>
      </c>
      <c r="AH40" s="1">
        <v>0</v>
      </c>
    </row>
    <row r="41" spans="1:34" hidden="1" x14ac:dyDescent="0.25">
      <c r="A41" t="str">
        <f t="shared" si="0"/>
        <v>2.5-02-2408_24741025_2428310</v>
      </c>
      <c r="B41" t="s">
        <v>81</v>
      </c>
      <c r="C41" t="s">
        <v>82</v>
      </c>
      <c r="D41" t="s">
        <v>109</v>
      </c>
      <c r="E41" t="s">
        <v>110</v>
      </c>
      <c r="F41" t="s">
        <v>111</v>
      </c>
      <c r="G41" t="s">
        <v>112</v>
      </c>
      <c r="H41" t="s">
        <v>113</v>
      </c>
      <c r="I41" t="s">
        <v>114</v>
      </c>
      <c r="J41">
        <v>7</v>
      </c>
      <c r="K41" t="s">
        <v>115</v>
      </c>
      <c r="L41">
        <v>41</v>
      </c>
      <c r="M41" t="s">
        <v>120</v>
      </c>
      <c r="N41" t="s">
        <v>117</v>
      </c>
      <c r="O41" t="s">
        <v>118</v>
      </c>
      <c r="P41">
        <v>2000</v>
      </c>
      <c r="Q41" t="s">
        <v>121</v>
      </c>
      <c r="R41">
        <v>2831</v>
      </c>
      <c r="S41" t="s">
        <v>122</v>
      </c>
      <c r="T41">
        <v>0</v>
      </c>
      <c r="U41" t="s">
        <v>46</v>
      </c>
      <c r="V41" s="1">
        <v>3100000</v>
      </c>
      <c r="W41" s="1">
        <v>3100000</v>
      </c>
      <c r="X41" s="1">
        <v>3086760</v>
      </c>
      <c r="Y41" s="1">
        <v>2859400</v>
      </c>
      <c r="Z41" s="1">
        <v>0</v>
      </c>
      <c r="AA41" s="1">
        <v>0</v>
      </c>
      <c r="AB41" s="1">
        <v>0</v>
      </c>
      <c r="AC41" s="1">
        <f t="shared" si="1"/>
        <v>13240</v>
      </c>
      <c r="AD41" s="1">
        <v>0</v>
      </c>
      <c r="AE41" s="1">
        <v>0</v>
      </c>
      <c r="AF41" s="1">
        <v>0</v>
      </c>
      <c r="AG41" s="1">
        <v>0</v>
      </c>
      <c r="AH41" s="1">
        <v>0</v>
      </c>
    </row>
    <row r="42" spans="1:34" hidden="1" x14ac:dyDescent="0.25">
      <c r="A42" t="str">
        <f t="shared" si="0"/>
        <v>2.5-02-2408_24741025_2433610</v>
      </c>
      <c r="B42" t="s">
        <v>81</v>
      </c>
      <c r="C42" t="s">
        <v>82</v>
      </c>
      <c r="D42" t="s">
        <v>109</v>
      </c>
      <c r="E42" t="s">
        <v>110</v>
      </c>
      <c r="F42" t="s">
        <v>111</v>
      </c>
      <c r="G42" t="s">
        <v>112</v>
      </c>
      <c r="H42" t="s">
        <v>113</v>
      </c>
      <c r="I42" t="s">
        <v>114</v>
      </c>
      <c r="J42">
        <v>7</v>
      </c>
      <c r="K42" t="s">
        <v>115</v>
      </c>
      <c r="L42">
        <v>41</v>
      </c>
      <c r="M42" t="s">
        <v>120</v>
      </c>
      <c r="N42" t="s">
        <v>117</v>
      </c>
      <c r="O42" t="s">
        <v>118</v>
      </c>
      <c r="P42">
        <v>3000</v>
      </c>
      <c r="Q42" t="s">
        <v>44</v>
      </c>
      <c r="R42">
        <v>3361</v>
      </c>
      <c r="S42" t="s">
        <v>123</v>
      </c>
      <c r="T42">
        <v>0</v>
      </c>
      <c r="U42" t="s">
        <v>46</v>
      </c>
      <c r="V42" s="1">
        <v>0</v>
      </c>
      <c r="W42" s="1">
        <v>0</v>
      </c>
      <c r="X42" s="1">
        <v>0</v>
      </c>
      <c r="Y42" s="1">
        <v>0</v>
      </c>
      <c r="Z42" s="1">
        <v>0</v>
      </c>
      <c r="AA42" s="1">
        <v>0</v>
      </c>
      <c r="AB42" s="1">
        <v>0</v>
      </c>
      <c r="AC42" s="1">
        <f t="shared" si="1"/>
        <v>0</v>
      </c>
      <c r="AD42" s="1">
        <v>0</v>
      </c>
      <c r="AE42" s="1">
        <v>0</v>
      </c>
      <c r="AF42" s="1">
        <v>0</v>
      </c>
      <c r="AG42" s="1">
        <v>0</v>
      </c>
      <c r="AH42" s="1">
        <v>0</v>
      </c>
    </row>
    <row r="43" spans="1:34" hidden="1" x14ac:dyDescent="0.25">
      <c r="A43" t="str">
        <f t="shared" si="0"/>
        <v>2.5-02-2405_24622015_2426110</v>
      </c>
      <c r="B43" t="s">
        <v>81</v>
      </c>
      <c r="C43" t="s">
        <v>82</v>
      </c>
      <c r="D43" t="s">
        <v>109</v>
      </c>
      <c r="E43" t="s">
        <v>110</v>
      </c>
      <c r="F43" t="s">
        <v>51</v>
      </c>
      <c r="G43" t="s">
        <v>52</v>
      </c>
      <c r="H43" t="s">
        <v>53</v>
      </c>
      <c r="I43" t="s">
        <v>54</v>
      </c>
      <c r="J43">
        <v>6</v>
      </c>
      <c r="K43" t="s">
        <v>40</v>
      </c>
      <c r="L43">
        <v>22</v>
      </c>
      <c r="M43" t="s">
        <v>124</v>
      </c>
      <c r="N43" t="s">
        <v>56</v>
      </c>
      <c r="O43" t="s">
        <v>57</v>
      </c>
      <c r="P43">
        <v>2000</v>
      </c>
      <c r="Q43" t="s">
        <v>121</v>
      </c>
      <c r="R43">
        <v>2611</v>
      </c>
      <c r="S43" t="s">
        <v>125</v>
      </c>
      <c r="T43">
        <v>0</v>
      </c>
      <c r="U43" t="s">
        <v>46</v>
      </c>
      <c r="V43" s="1">
        <v>33847132</v>
      </c>
      <c r="W43" s="1">
        <v>28000000</v>
      </c>
      <c r="X43" s="1">
        <v>15492142.67</v>
      </c>
      <c r="Y43" s="1">
        <v>15492142.67</v>
      </c>
      <c r="Z43" s="1">
        <v>15492142.67</v>
      </c>
      <c r="AA43" s="1">
        <v>15492142.67</v>
      </c>
      <c r="AB43" s="1">
        <v>15492142.67</v>
      </c>
      <c r="AC43" s="1">
        <f t="shared" si="1"/>
        <v>18354989.329999998</v>
      </c>
      <c r="AD43" s="1">
        <v>5847132</v>
      </c>
      <c r="AE43" s="1">
        <v>0</v>
      </c>
      <c r="AF43" s="1">
        <v>0</v>
      </c>
      <c r="AG43" s="1">
        <v>0</v>
      </c>
      <c r="AH43" s="1">
        <v>5847132</v>
      </c>
    </row>
    <row r="44" spans="1:34" hidden="1" x14ac:dyDescent="0.25">
      <c r="A44" t="str">
        <f t="shared" si="0"/>
        <v>2.5-02-2405_24621015_2432510</v>
      </c>
      <c r="B44" t="s">
        <v>81</v>
      </c>
      <c r="C44" t="s">
        <v>82</v>
      </c>
      <c r="D44" t="s">
        <v>34</v>
      </c>
      <c r="E44" t="s">
        <v>35</v>
      </c>
      <c r="F44" t="s">
        <v>51</v>
      </c>
      <c r="G44" t="s">
        <v>52</v>
      </c>
      <c r="H44" t="s">
        <v>53</v>
      </c>
      <c r="I44" t="s">
        <v>54</v>
      </c>
      <c r="J44">
        <v>6</v>
      </c>
      <c r="K44" t="s">
        <v>40</v>
      </c>
      <c r="L44">
        <v>21</v>
      </c>
      <c r="M44" t="s">
        <v>55</v>
      </c>
      <c r="N44" t="s">
        <v>56</v>
      </c>
      <c r="O44" t="s">
        <v>57</v>
      </c>
      <c r="P44">
        <v>3000</v>
      </c>
      <c r="Q44" t="s">
        <v>44</v>
      </c>
      <c r="R44">
        <v>3251</v>
      </c>
      <c r="S44" t="s">
        <v>91</v>
      </c>
      <c r="T44">
        <v>0</v>
      </c>
      <c r="U44" t="s">
        <v>46</v>
      </c>
      <c r="V44" s="1">
        <v>79789885.069999993</v>
      </c>
      <c r="W44" s="1">
        <v>75218705.450000003</v>
      </c>
      <c r="X44" s="1">
        <v>78965672.739999995</v>
      </c>
      <c r="Y44" s="1">
        <v>78965672.739999995</v>
      </c>
      <c r="Z44" s="1">
        <v>46099804.859999999</v>
      </c>
      <c r="AA44" s="1">
        <v>46099804.859999999</v>
      </c>
      <c r="AB44" s="1">
        <v>38416504.049999997</v>
      </c>
      <c r="AC44" s="1">
        <f t="shared" si="1"/>
        <v>824212.32999999821</v>
      </c>
      <c r="AD44" s="1">
        <v>4571179.62</v>
      </c>
      <c r="AE44" s="1">
        <v>0</v>
      </c>
      <c r="AF44" s="1">
        <v>0</v>
      </c>
      <c r="AG44" s="1">
        <v>0</v>
      </c>
      <c r="AH44" s="1">
        <v>4571179.62</v>
      </c>
    </row>
    <row r="45" spans="1:34" hidden="1" x14ac:dyDescent="0.25">
      <c r="A45" t="str">
        <f t="shared" si="0"/>
        <v>2.5-02-2407_24337023_2461210</v>
      </c>
      <c r="B45" t="s">
        <v>81</v>
      </c>
      <c r="C45" t="s">
        <v>82</v>
      </c>
      <c r="D45" t="s">
        <v>34</v>
      </c>
      <c r="E45" t="s">
        <v>35</v>
      </c>
      <c r="F45" t="s">
        <v>126</v>
      </c>
      <c r="G45" t="s">
        <v>127</v>
      </c>
      <c r="H45" t="s">
        <v>103</v>
      </c>
      <c r="I45" t="s">
        <v>104</v>
      </c>
      <c r="J45">
        <v>3</v>
      </c>
      <c r="K45" t="s">
        <v>87</v>
      </c>
      <c r="L45">
        <v>37</v>
      </c>
      <c r="M45" t="s">
        <v>128</v>
      </c>
      <c r="N45" t="s">
        <v>129</v>
      </c>
      <c r="O45" t="s">
        <v>130</v>
      </c>
      <c r="P45">
        <v>6000</v>
      </c>
      <c r="Q45" t="s">
        <v>131</v>
      </c>
      <c r="R45">
        <v>6121</v>
      </c>
      <c r="S45" t="s">
        <v>132</v>
      </c>
      <c r="T45">
        <v>0</v>
      </c>
      <c r="U45" t="s">
        <v>46</v>
      </c>
      <c r="V45" s="1">
        <v>35319459.82</v>
      </c>
      <c r="W45" s="1">
        <v>10000000</v>
      </c>
      <c r="X45" s="1">
        <v>25319459.82</v>
      </c>
      <c r="Y45" s="1">
        <v>25319459.82</v>
      </c>
      <c r="Z45" s="1">
        <v>10550262.279999999</v>
      </c>
      <c r="AA45" s="1">
        <v>10550262.279999999</v>
      </c>
      <c r="AB45" s="1">
        <v>10550262.279999999</v>
      </c>
      <c r="AC45" s="1">
        <f t="shared" si="1"/>
        <v>10000000</v>
      </c>
      <c r="AD45" s="1">
        <v>30000000</v>
      </c>
      <c r="AE45" s="1">
        <v>0</v>
      </c>
      <c r="AF45" s="1">
        <v>0</v>
      </c>
      <c r="AG45" s="1">
        <v>4680540.18</v>
      </c>
      <c r="AH45" s="1">
        <v>25319459.82</v>
      </c>
    </row>
    <row r="46" spans="1:34" hidden="1" x14ac:dyDescent="0.25">
      <c r="A46" t="str">
        <f t="shared" si="0"/>
        <v>2.5-02-2407_24337023_24612119</v>
      </c>
      <c r="B46" t="s">
        <v>81</v>
      </c>
      <c r="C46" t="s">
        <v>82</v>
      </c>
      <c r="D46" t="s">
        <v>34</v>
      </c>
      <c r="E46" t="s">
        <v>35</v>
      </c>
      <c r="F46" t="s">
        <v>126</v>
      </c>
      <c r="G46" t="s">
        <v>127</v>
      </c>
      <c r="H46" t="s">
        <v>103</v>
      </c>
      <c r="I46" t="s">
        <v>104</v>
      </c>
      <c r="J46">
        <v>3</v>
      </c>
      <c r="K46" t="s">
        <v>87</v>
      </c>
      <c r="L46">
        <v>37</v>
      </c>
      <c r="M46" t="s">
        <v>128</v>
      </c>
      <c r="N46" t="s">
        <v>129</v>
      </c>
      <c r="O46" t="s">
        <v>130</v>
      </c>
      <c r="P46">
        <v>6000</v>
      </c>
      <c r="Q46" t="s">
        <v>131</v>
      </c>
      <c r="R46">
        <v>6121</v>
      </c>
      <c r="S46" t="s">
        <v>132</v>
      </c>
      <c r="T46">
        <v>19</v>
      </c>
      <c r="U46" t="s">
        <v>133</v>
      </c>
      <c r="V46" s="1">
        <v>73000000</v>
      </c>
      <c r="W46" s="1">
        <v>73000000</v>
      </c>
      <c r="X46" s="1">
        <v>56974145.100000001</v>
      </c>
      <c r="Y46" s="1">
        <v>56974145.100000001</v>
      </c>
      <c r="Z46" s="1">
        <v>21364722.800000001</v>
      </c>
      <c r="AA46" s="1">
        <v>21364722.800000001</v>
      </c>
      <c r="AB46" s="1">
        <v>21364722.800000001</v>
      </c>
      <c r="AC46" s="1">
        <f t="shared" si="1"/>
        <v>16025854.899999999</v>
      </c>
      <c r="AD46" s="1">
        <v>0</v>
      </c>
      <c r="AE46" s="1">
        <v>0</v>
      </c>
      <c r="AF46" s="1">
        <v>0</v>
      </c>
      <c r="AG46" s="1">
        <v>0</v>
      </c>
      <c r="AH46" s="1">
        <v>0</v>
      </c>
    </row>
    <row r="47" spans="1:34" hidden="1" x14ac:dyDescent="0.25">
      <c r="A47" t="str">
        <f t="shared" si="0"/>
        <v>2.5-02-2407_24337023_2461310</v>
      </c>
      <c r="B47" t="s">
        <v>81</v>
      </c>
      <c r="C47" t="s">
        <v>82</v>
      </c>
      <c r="D47" t="s">
        <v>34</v>
      </c>
      <c r="E47" t="s">
        <v>35</v>
      </c>
      <c r="F47" t="s">
        <v>126</v>
      </c>
      <c r="G47" t="s">
        <v>127</v>
      </c>
      <c r="H47" t="s">
        <v>103</v>
      </c>
      <c r="I47" t="s">
        <v>104</v>
      </c>
      <c r="J47">
        <v>3</v>
      </c>
      <c r="K47" t="s">
        <v>87</v>
      </c>
      <c r="L47">
        <v>37</v>
      </c>
      <c r="M47" t="s">
        <v>128</v>
      </c>
      <c r="N47" t="s">
        <v>129</v>
      </c>
      <c r="O47" t="s">
        <v>130</v>
      </c>
      <c r="P47">
        <v>6000</v>
      </c>
      <c r="Q47" t="s">
        <v>131</v>
      </c>
      <c r="R47">
        <v>6131</v>
      </c>
      <c r="S47" t="s">
        <v>134</v>
      </c>
      <c r="T47">
        <v>0</v>
      </c>
      <c r="U47" t="s">
        <v>46</v>
      </c>
      <c r="V47" s="1">
        <v>70680540.180000007</v>
      </c>
      <c r="W47" s="1">
        <v>9999999.0500000007</v>
      </c>
      <c r="X47" s="1">
        <v>56342772.810000002</v>
      </c>
      <c r="Y47" s="1">
        <v>56342772.810000002</v>
      </c>
      <c r="Z47" s="1">
        <v>21653806.43</v>
      </c>
      <c r="AA47" s="1">
        <v>21653806.43</v>
      </c>
      <c r="AB47" s="1">
        <v>21653806.43</v>
      </c>
      <c r="AC47" s="1">
        <f t="shared" si="1"/>
        <v>14337767.370000005</v>
      </c>
      <c r="AD47" s="1">
        <v>40000000</v>
      </c>
      <c r="AE47" s="1">
        <v>20680541.129999999</v>
      </c>
      <c r="AF47" s="1">
        <v>0</v>
      </c>
      <c r="AG47" s="1">
        <v>0</v>
      </c>
      <c r="AH47" s="1">
        <v>60680541.130000003</v>
      </c>
    </row>
    <row r="48" spans="1:34" hidden="1" x14ac:dyDescent="0.25">
      <c r="A48" t="str">
        <f t="shared" si="0"/>
        <v>2.5-02-2407_24337023_2461510</v>
      </c>
      <c r="B48" t="s">
        <v>81</v>
      </c>
      <c r="C48" t="s">
        <v>82</v>
      </c>
      <c r="D48" t="s">
        <v>34</v>
      </c>
      <c r="E48" t="s">
        <v>35</v>
      </c>
      <c r="F48" t="s">
        <v>126</v>
      </c>
      <c r="G48" t="s">
        <v>127</v>
      </c>
      <c r="H48" t="s">
        <v>103</v>
      </c>
      <c r="I48" t="s">
        <v>104</v>
      </c>
      <c r="J48">
        <v>3</v>
      </c>
      <c r="K48" t="s">
        <v>87</v>
      </c>
      <c r="L48">
        <v>37</v>
      </c>
      <c r="M48" t="s">
        <v>128</v>
      </c>
      <c r="N48" t="s">
        <v>129</v>
      </c>
      <c r="O48" t="s">
        <v>130</v>
      </c>
      <c r="P48">
        <v>6000</v>
      </c>
      <c r="Q48" t="s">
        <v>131</v>
      </c>
      <c r="R48">
        <v>6151</v>
      </c>
      <c r="S48" t="s">
        <v>135</v>
      </c>
      <c r="T48">
        <v>0</v>
      </c>
      <c r="U48" t="s">
        <v>46</v>
      </c>
      <c r="V48" s="1">
        <v>8500000</v>
      </c>
      <c r="W48" s="1">
        <v>10000000</v>
      </c>
      <c r="X48" s="1">
        <v>7438010.7199999997</v>
      </c>
      <c r="Y48" s="1">
        <v>7438010.7199999997</v>
      </c>
      <c r="Z48" s="1">
        <v>2705418.66</v>
      </c>
      <c r="AA48" s="1">
        <v>2705418.66</v>
      </c>
      <c r="AB48" s="1">
        <v>2705418.66</v>
      </c>
      <c r="AC48" s="1">
        <f t="shared" si="1"/>
        <v>1061989.2800000003</v>
      </c>
      <c r="AD48" s="1">
        <v>14500000</v>
      </c>
      <c r="AE48" s="1">
        <v>0</v>
      </c>
      <c r="AF48" s="1">
        <v>0</v>
      </c>
      <c r="AG48" s="1">
        <v>16000000</v>
      </c>
      <c r="AH48" s="1">
        <v>-1500000</v>
      </c>
    </row>
    <row r="49" spans="1:34" hidden="1" x14ac:dyDescent="0.25">
      <c r="A49" t="str">
        <f t="shared" si="0"/>
        <v>2.5-02-2407_24334020_2431110</v>
      </c>
      <c r="B49" t="s">
        <v>81</v>
      </c>
      <c r="C49" t="s">
        <v>82</v>
      </c>
      <c r="D49" t="s">
        <v>136</v>
      </c>
      <c r="E49" t="s">
        <v>137</v>
      </c>
      <c r="F49" t="s">
        <v>51</v>
      </c>
      <c r="G49" t="s">
        <v>52</v>
      </c>
      <c r="H49" t="s">
        <v>103</v>
      </c>
      <c r="I49" t="s">
        <v>104</v>
      </c>
      <c r="J49">
        <v>3</v>
      </c>
      <c r="K49" t="s">
        <v>87</v>
      </c>
      <c r="L49">
        <v>34</v>
      </c>
      <c r="M49" t="s">
        <v>138</v>
      </c>
      <c r="N49" t="s">
        <v>139</v>
      </c>
      <c r="O49" t="s">
        <v>140</v>
      </c>
      <c r="P49">
        <v>3000</v>
      </c>
      <c r="Q49" t="s">
        <v>44</v>
      </c>
      <c r="R49">
        <v>3111</v>
      </c>
      <c r="S49" t="s">
        <v>141</v>
      </c>
      <c r="T49">
        <v>0</v>
      </c>
      <c r="U49" t="s">
        <v>46</v>
      </c>
      <c r="V49" s="1">
        <v>87267283.930000007</v>
      </c>
      <c r="W49" s="1">
        <v>75088733.549999997</v>
      </c>
      <c r="X49" s="1">
        <v>39464356</v>
      </c>
      <c r="Y49" s="1">
        <v>39464356</v>
      </c>
      <c r="Z49" s="1">
        <v>39464356</v>
      </c>
      <c r="AA49" s="1">
        <v>39464356</v>
      </c>
      <c r="AB49" s="1">
        <v>39464356</v>
      </c>
      <c r="AC49" s="1">
        <f t="shared" si="1"/>
        <v>47802927.930000007</v>
      </c>
      <c r="AD49" s="1">
        <v>12178550.380000001</v>
      </c>
      <c r="AE49" s="1">
        <v>0</v>
      </c>
      <c r="AF49" s="1">
        <v>0</v>
      </c>
      <c r="AG49" s="1">
        <v>0</v>
      </c>
      <c r="AH49" s="1">
        <v>12178550.380000001</v>
      </c>
    </row>
    <row r="50" spans="1:34" hidden="1" x14ac:dyDescent="0.25">
      <c r="A50" t="str">
        <f t="shared" si="0"/>
        <v>2.6-05-2304_24619013_2439210</v>
      </c>
      <c r="B50" t="s">
        <v>32</v>
      </c>
      <c r="C50" t="s">
        <v>33</v>
      </c>
      <c r="D50" t="s">
        <v>34</v>
      </c>
      <c r="E50" t="s">
        <v>35</v>
      </c>
      <c r="F50" t="s">
        <v>36</v>
      </c>
      <c r="G50" t="s">
        <v>37</v>
      </c>
      <c r="H50" t="s">
        <v>38</v>
      </c>
      <c r="I50" t="s">
        <v>39</v>
      </c>
      <c r="J50">
        <v>6</v>
      </c>
      <c r="K50" t="s">
        <v>40</v>
      </c>
      <c r="L50">
        <v>19</v>
      </c>
      <c r="M50" t="s">
        <v>41</v>
      </c>
      <c r="N50" t="s">
        <v>42</v>
      </c>
      <c r="O50" t="s">
        <v>43</v>
      </c>
      <c r="P50">
        <v>3000</v>
      </c>
      <c r="Q50" t="s">
        <v>44</v>
      </c>
      <c r="R50">
        <v>3921</v>
      </c>
      <c r="S50" t="s">
        <v>45</v>
      </c>
      <c r="T50">
        <v>0</v>
      </c>
      <c r="U50" t="s">
        <v>46</v>
      </c>
      <c r="V50" s="1">
        <v>38913</v>
      </c>
      <c r="W50" s="1">
        <v>0</v>
      </c>
      <c r="X50" s="1">
        <v>38913</v>
      </c>
      <c r="Y50" s="1">
        <v>38913</v>
      </c>
      <c r="Z50" s="1">
        <v>38913</v>
      </c>
      <c r="AA50" s="1">
        <v>38913</v>
      </c>
      <c r="AB50" s="1">
        <v>38913</v>
      </c>
      <c r="AC50" s="1">
        <f t="shared" si="1"/>
        <v>0</v>
      </c>
      <c r="AD50" s="1">
        <v>38913</v>
      </c>
      <c r="AE50" s="1">
        <v>0</v>
      </c>
      <c r="AF50" s="1">
        <v>0</v>
      </c>
      <c r="AG50" s="1">
        <v>0</v>
      </c>
      <c r="AH50" s="1">
        <v>38913</v>
      </c>
    </row>
    <row r="51" spans="1:34" hidden="1" x14ac:dyDescent="0.25">
      <c r="A51" t="str">
        <f t="shared" si="0"/>
        <v>2.6-06-2304_24619013_2439210</v>
      </c>
      <c r="B51" t="s">
        <v>142</v>
      </c>
      <c r="C51" t="s">
        <v>143</v>
      </c>
      <c r="D51" t="s">
        <v>34</v>
      </c>
      <c r="E51" t="s">
        <v>35</v>
      </c>
      <c r="F51" t="s">
        <v>36</v>
      </c>
      <c r="G51" t="s">
        <v>37</v>
      </c>
      <c r="H51" t="s">
        <v>38</v>
      </c>
      <c r="I51" t="s">
        <v>39</v>
      </c>
      <c r="J51">
        <v>6</v>
      </c>
      <c r="K51" t="s">
        <v>40</v>
      </c>
      <c r="L51">
        <v>19</v>
      </c>
      <c r="M51" t="s">
        <v>41</v>
      </c>
      <c r="N51" t="s">
        <v>42</v>
      </c>
      <c r="O51" t="s">
        <v>43</v>
      </c>
      <c r="P51">
        <v>3000</v>
      </c>
      <c r="Q51" t="s">
        <v>44</v>
      </c>
      <c r="R51">
        <v>3921</v>
      </c>
      <c r="S51" t="s">
        <v>45</v>
      </c>
      <c r="T51">
        <v>0</v>
      </c>
      <c r="U51" t="s">
        <v>46</v>
      </c>
      <c r="V51" s="1">
        <v>167669.15</v>
      </c>
      <c r="W51" s="1">
        <v>0</v>
      </c>
      <c r="X51" s="1">
        <v>167669.15</v>
      </c>
      <c r="Y51" s="1">
        <v>167669.15</v>
      </c>
      <c r="Z51" s="1">
        <v>167669.15</v>
      </c>
      <c r="AA51" s="1">
        <v>167669.15</v>
      </c>
      <c r="AB51" s="1">
        <v>167669.15</v>
      </c>
      <c r="AC51" s="1">
        <f t="shared" si="1"/>
        <v>0</v>
      </c>
      <c r="AD51" s="1">
        <v>167669.15</v>
      </c>
      <c r="AE51" s="1">
        <v>0</v>
      </c>
      <c r="AF51" s="1">
        <v>0</v>
      </c>
      <c r="AG51" s="1">
        <v>0</v>
      </c>
      <c r="AH51" s="1">
        <v>167669.15</v>
      </c>
    </row>
    <row r="52" spans="1:34" hidden="1" x14ac:dyDescent="0.25">
      <c r="A52" t="str">
        <f t="shared" si="0"/>
        <v>2.6-12-2304_24619013_2439210</v>
      </c>
      <c r="B52" t="s">
        <v>144</v>
      </c>
      <c r="C52" t="s">
        <v>145</v>
      </c>
      <c r="D52" t="s">
        <v>34</v>
      </c>
      <c r="E52" t="s">
        <v>35</v>
      </c>
      <c r="F52" t="s">
        <v>36</v>
      </c>
      <c r="G52" t="s">
        <v>37</v>
      </c>
      <c r="H52" t="s">
        <v>38</v>
      </c>
      <c r="I52" t="s">
        <v>39</v>
      </c>
      <c r="J52">
        <v>6</v>
      </c>
      <c r="K52" t="s">
        <v>40</v>
      </c>
      <c r="L52">
        <v>19</v>
      </c>
      <c r="M52" t="s">
        <v>41</v>
      </c>
      <c r="N52" t="s">
        <v>42</v>
      </c>
      <c r="O52" t="s">
        <v>43</v>
      </c>
      <c r="P52">
        <v>3000</v>
      </c>
      <c r="Q52" t="s">
        <v>44</v>
      </c>
      <c r="R52">
        <v>3921</v>
      </c>
      <c r="S52" t="s">
        <v>45</v>
      </c>
      <c r="T52">
        <v>0</v>
      </c>
      <c r="U52" t="s">
        <v>46</v>
      </c>
      <c r="V52" s="1">
        <v>7445.91</v>
      </c>
      <c r="W52" s="1">
        <v>0</v>
      </c>
      <c r="X52" s="1">
        <v>7445.91</v>
      </c>
      <c r="Y52" s="1">
        <v>7445.91</v>
      </c>
      <c r="Z52" s="1">
        <v>7445.91</v>
      </c>
      <c r="AA52" s="1">
        <v>7445.91</v>
      </c>
      <c r="AB52" s="1">
        <v>7445.91</v>
      </c>
      <c r="AC52" s="1">
        <f t="shared" si="1"/>
        <v>0</v>
      </c>
      <c r="AD52" s="1">
        <v>7445.91</v>
      </c>
      <c r="AE52" s="1">
        <v>0</v>
      </c>
      <c r="AF52" s="1">
        <v>0</v>
      </c>
      <c r="AG52" s="1">
        <v>0</v>
      </c>
      <c r="AH52" s="1">
        <v>7445.91</v>
      </c>
    </row>
    <row r="53" spans="1:34" hidden="1" x14ac:dyDescent="0.25">
      <c r="A53" t="str">
        <f t="shared" si="0"/>
        <v>1.1-00-2409_24845028_2443110</v>
      </c>
      <c r="B53" t="s">
        <v>148</v>
      </c>
      <c r="C53" t="s">
        <v>149</v>
      </c>
      <c r="D53" t="s">
        <v>150</v>
      </c>
      <c r="E53" t="s">
        <v>151</v>
      </c>
      <c r="F53" t="s">
        <v>152</v>
      </c>
      <c r="G53" t="s">
        <v>153</v>
      </c>
      <c r="H53" t="s">
        <v>154</v>
      </c>
      <c r="I53" t="s">
        <v>155</v>
      </c>
      <c r="J53">
        <v>8</v>
      </c>
      <c r="K53" t="s">
        <v>156</v>
      </c>
      <c r="L53">
        <v>45</v>
      </c>
      <c r="M53" t="s">
        <v>157</v>
      </c>
      <c r="N53" t="s">
        <v>158</v>
      </c>
      <c r="O53" t="s">
        <v>159</v>
      </c>
      <c r="P53">
        <v>4000</v>
      </c>
      <c r="Q53" t="s">
        <v>49</v>
      </c>
      <c r="R53">
        <v>4311</v>
      </c>
      <c r="S53" t="s">
        <v>160</v>
      </c>
      <c r="T53">
        <v>0</v>
      </c>
      <c r="U53" t="s">
        <v>46</v>
      </c>
      <c r="V53" s="1">
        <v>3000000</v>
      </c>
      <c r="W53" s="1">
        <v>3000000</v>
      </c>
      <c r="X53" s="1">
        <v>2978400</v>
      </c>
      <c r="Y53" s="1">
        <v>2978400</v>
      </c>
      <c r="Z53" s="1">
        <v>848625</v>
      </c>
      <c r="AA53" s="1">
        <v>0</v>
      </c>
      <c r="AB53" s="1">
        <v>0</v>
      </c>
      <c r="AC53" s="1">
        <f t="shared" si="1"/>
        <v>21600</v>
      </c>
      <c r="AD53" s="1">
        <v>0</v>
      </c>
      <c r="AE53" s="1">
        <v>0</v>
      </c>
      <c r="AF53" s="1">
        <v>0</v>
      </c>
      <c r="AG53" s="1">
        <v>0</v>
      </c>
      <c r="AH53" s="1">
        <v>0</v>
      </c>
    </row>
    <row r="54" spans="1:34" hidden="1" x14ac:dyDescent="0.25">
      <c r="A54" t="str">
        <f t="shared" si="0"/>
        <v>1.1-00-2409_24846028_2443110</v>
      </c>
      <c r="B54" t="s">
        <v>148</v>
      </c>
      <c r="C54" t="s">
        <v>149</v>
      </c>
      <c r="D54" t="s">
        <v>150</v>
      </c>
      <c r="E54" t="s">
        <v>151</v>
      </c>
      <c r="F54" t="s">
        <v>152</v>
      </c>
      <c r="G54" t="s">
        <v>153</v>
      </c>
      <c r="H54" t="s">
        <v>154</v>
      </c>
      <c r="I54" t="s">
        <v>155</v>
      </c>
      <c r="J54">
        <v>8</v>
      </c>
      <c r="K54" t="s">
        <v>156</v>
      </c>
      <c r="L54">
        <v>46</v>
      </c>
      <c r="M54" t="s">
        <v>161</v>
      </c>
      <c r="N54" t="s">
        <v>158</v>
      </c>
      <c r="O54" t="s">
        <v>159</v>
      </c>
      <c r="P54">
        <v>4000</v>
      </c>
      <c r="Q54" t="s">
        <v>49</v>
      </c>
      <c r="R54">
        <v>4311</v>
      </c>
      <c r="S54" t="s">
        <v>160</v>
      </c>
      <c r="T54">
        <v>0</v>
      </c>
      <c r="U54" t="s">
        <v>46</v>
      </c>
      <c r="V54" s="1">
        <v>400000</v>
      </c>
      <c r="W54" s="1">
        <v>400000</v>
      </c>
      <c r="X54" s="1">
        <v>16000</v>
      </c>
      <c r="Y54" s="1">
        <v>16000</v>
      </c>
      <c r="Z54" s="1">
        <v>16000</v>
      </c>
      <c r="AA54" s="1">
        <v>16000</v>
      </c>
      <c r="AB54" s="1">
        <v>16000</v>
      </c>
      <c r="AC54" s="1">
        <f t="shared" si="1"/>
        <v>384000</v>
      </c>
      <c r="AD54" s="1">
        <v>0</v>
      </c>
      <c r="AE54" s="1">
        <v>0</v>
      </c>
      <c r="AF54" s="1">
        <v>0</v>
      </c>
      <c r="AG54" s="1">
        <v>0</v>
      </c>
      <c r="AH54" s="1">
        <v>0</v>
      </c>
    </row>
    <row r="55" spans="1:34" hidden="1" x14ac:dyDescent="0.25">
      <c r="A55" t="str">
        <f t="shared" si="0"/>
        <v>1.1-00-2409_24842026_2422210</v>
      </c>
      <c r="B55" t="s">
        <v>148</v>
      </c>
      <c r="C55" t="s">
        <v>149</v>
      </c>
      <c r="D55" t="s">
        <v>150</v>
      </c>
      <c r="E55" t="s">
        <v>151</v>
      </c>
      <c r="F55" t="s">
        <v>51</v>
      </c>
      <c r="G55" t="s">
        <v>52</v>
      </c>
      <c r="H55" t="s">
        <v>154</v>
      </c>
      <c r="I55" t="s">
        <v>155</v>
      </c>
      <c r="J55">
        <v>8</v>
      </c>
      <c r="K55" t="s">
        <v>156</v>
      </c>
      <c r="L55">
        <v>42</v>
      </c>
      <c r="M55" t="s">
        <v>162</v>
      </c>
      <c r="N55" t="s">
        <v>163</v>
      </c>
      <c r="O55" t="s">
        <v>164</v>
      </c>
      <c r="P55">
        <v>2000</v>
      </c>
      <c r="Q55" t="s">
        <v>121</v>
      </c>
      <c r="R55">
        <v>2221</v>
      </c>
      <c r="S55" t="s">
        <v>165</v>
      </c>
      <c r="T55">
        <v>0</v>
      </c>
      <c r="U55" t="s">
        <v>46</v>
      </c>
      <c r="V55" s="1">
        <v>94500</v>
      </c>
      <c r="W55" s="1">
        <v>96000</v>
      </c>
      <c r="X55" s="1">
        <v>94500</v>
      </c>
      <c r="Y55" s="1">
        <v>94500</v>
      </c>
      <c r="Z55" s="1">
        <v>94500</v>
      </c>
      <c r="AA55" s="1">
        <v>94500</v>
      </c>
      <c r="AB55" s="1">
        <v>94500</v>
      </c>
      <c r="AC55" s="1">
        <f t="shared" si="1"/>
        <v>0</v>
      </c>
      <c r="AD55" s="1">
        <v>0</v>
      </c>
      <c r="AE55" s="1">
        <v>0</v>
      </c>
      <c r="AF55" s="1">
        <v>0</v>
      </c>
      <c r="AG55" s="1">
        <v>1500</v>
      </c>
      <c r="AH55" s="1">
        <v>-1500</v>
      </c>
    </row>
    <row r="56" spans="1:34" hidden="1" x14ac:dyDescent="0.25">
      <c r="A56" t="str">
        <f t="shared" si="0"/>
        <v>1.1-00-2409_24842026_2423510</v>
      </c>
      <c r="B56" t="s">
        <v>148</v>
      </c>
      <c r="C56" t="s">
        <v>149</v>
      </c>
      <c r="D56" t="s">
        <v>150</v>
      </c>
      <c r="E56" t="s">
        <v>151</v>
      </c>
      <c r="F56" t="s">
        <v>51</v>
      </c>
      <c r="G56" t="s">
        <v>52</v>
      </c>
      <c r="H56" t="s">
        <v>154</v>
      </c>
      <c r="I56" t="s">
        <v>155</v>
      </c>
      <c r="J56">
        <v>8</v>
      </c>
      <c r="K56" t="s">
        <v>156</v>
      </c>
      <c r="L56">
        <v>42</v>
      </c>
      <c r="M56" t="s">
        <v>162</v>
      </c>
      <c r="N56" t="s">
        <v>163</v>
      </c>
      <c r="O56" t="s">
        <v>164</v>
      </c>
      <c r="P56">
        <v>2000</v>
      </c>
      <c r="Q56" t="s">
        <v>121</v>
      </c>
      <c r="R56">
        <v>2351</v>
      </c>
      <c r="S56" t="s">
        <v>166</v>
      </c>
      <c r="T56">
        <v>0</v>
      </c>
      <c r="U56" t="s">
        <v>46</v>
      </c>
      <c r="V56" s="1">
        <v>583287.44999999995</v>
      </c>
      <c r="W56" s="1">
        <v>500000</v>
      </c>
      <c r="X56" s="1">
        <v>583067.44999999995</v>
      </c>
      <c r="Y56" s="1">
        <v>583067.44999999995</v>
      </c>
      <c r="Z56" s="1">
        <v>358764</v>
      </c>
      <c r="AA56" s="1">
        <v>358764</v>
      </c>
      <c r="AB56" s="1">
        <v>358764</v>
      </c>
      <c r="AC56" s="1">
        <f t="shared" si="1"/>
        <v>220</v>
      </c>
      <c r="AD56" s="1">
        <v>0</v>
      </c>
      <c r="AE56" s="1">
        <v>100000</v>
      </c>
      <c r="AF56" s="1">
        <v>0</v>
      </c>
      <c r="AG56" s="1">
        <v>16712.55</v>
      </c>
      <c r="AH56" s="1">
        <v>83287.45</v>
      </c>
    </row>
    <row r="57" spans="1:34" hidden="1" x14ac:dyDescent="0.25">
      <c r="A57" t="str">
        <f t="shared" si="0"/>
        <v>1.1-00-2409_24842026_2423910</v>
      </c>
      <c r="B57" t="s">
        <v>148</v>
      </c>
      <c r="C57" t="s">
        <v>149</v>
      </c>
      <c r="D57" t="s">
        <v>150</v>
      </c>
      <c r="E57" t="s">
        <v>151</v>
      </c>
      <c r="F57" t="s">
        <v>51</v>
      </c>
      <c r="G57" t="s">
        <v>52</v>
      </c>
      <c r="H57" t="s">
        <v>154</v>
      </c>
      <c r="I57" t="s">
        <v>155</v>
      </c>
      <c r="J57">
        <v>8</v>
      </c>
      <c r="K57" t="s">
        <v>156</v>
      </c>
      <c r="L57">
        <v>42</v>
      </c>
      <c r="M57" t="s">
        <v>162</v>
      </c>
      <c r="N57" t="s">
        <v>163</v>
      </c>
      <c r="O57" t="s">
        <v>164</v>
      </c>
      <c r="P57">
        <v>2000</v>
      </c>
      <c r="Q57" t="s">
        <v>121</v>
      </c>
      <c r="R57">
        <v>2391</v>
      </c>
      <c r="S57" t="s">
        <v>167</v>
      </c>
      <c r="T57">
        <v>0</v>
      </c>
      <c r="U57" t="s">
        <v>46</v>
      </c>
      <c r="V57" s="1">
        <v>1322875</v>
      </c>
      <c r="W57" s="1">
        <v>700000</v>
      </c>
      <c r="X57" s="1">
        <v>1322875</v>
      </c>
      <c r="Y57" s="1">
        <v>1322875</v>
      </c>
      <c r="Z57" s="1">
        <v>1322875</v>
      </c>
      <c r="AA57" s="1">
        <v>1322875</v>
      </c>
      <c r="AB57" s="1">
        <v>1322875</v>
      </c>
      <c r="AC57" s="1">
        <f t="shared" si="1"/>
        <v>0</v>
      </c>
      <c r="AD57" s="1">
        <v>0</v>
      </c>
      <c r="AE57" s="1">
        <v>650000</v>
      </c>
      <c r="AF57" s="1">
        <v>0</v>
      </c>
      <c r="AG57" s="1">
        <v>27125</v>
      </c>
      <c r="AH57" s="1">
        <v>622875</v>
      </c>
    </row>
    <row r="58" spans="1:34" hidden="1" x14ac:dyDescent="0.25">
      <c r="A58" t="str">
        <f t="shared" si="0"/>
        <v>1.1-00-2409_24842026_2424310</v>
      </c>
      <c r="B58" t="s">
        <v>148</v>
      </c>
      <c r="C58" t="s">
        <v>149</v>
      </c>
      <c r="D58" t="s">
        <v>150</v>
      </c>
      <c r="E58" t="s">
        <v>151</v>
      </c>
      <c r="F58" t="s">
        <v>51</v>
      </c>
      <c r="G58" t="s">
        <v>52</v>
      </c>
      <c r="H58" t="s">
        <v>154</v>
      </c>
      <c r="I58" t="s">
        <v>155</v>
      </c>
      <c r="J58">
        <v>8</v>
      </c>
      <c r="K58" t="s">
        <v>156</v>
      </c>
      <c r="L58">
        <v>42</v>
      </c>
      <c r="M58" t="s">
        <v>162</v>
      </c>
      <c r="N58" t="s">
        <v>163</v>
      </c>
      <c r="O58" t="s">
        <v>164</v>
      </c>
      <c r="P58">
        <v>2000</v>
      </c>
      <c r="Q58" t="s">
        <v>121</v>
      </c>
      <c r="R58">
        <v>2431</v>
      </c>
      <c r="S58" t="s">
        <v>168</v>
      </c>
      <c r="T58">
        <v>0</v>
      </c>
      <c r="U58" t="s">
        <v>46</v>
      </c>
      <c r="V58" s="1">
        <v>0</v>
      </c>
      <c r="W58" s="1">
        <v>50000</v>
      </c>
      <c r="X58" s="1">
        <v>0</v>
      </c>
      <c r="Y58" s="1">
        <v>0</v>
      </c>
      <c r="Z58" s="1">
        <v>0</v>
      </c>
      <c r="AA58" s="1">
        <v>0</v>
      </c>
      <c r="AB58" s="1">
        <v>0</v>
      </c>
      <c r="AC58" s="1">
        <f t="shared" si="1"/>
        <v>0</v>
      </c>
      <c r="AD58" s="1">
        <v>0</v>
      </c>
      <c r="AE58" s="1">
        <v>0</v>
      </c>
      <c r="AF58" s="1">
        <v>0</v>
      </c>
      <c r="AG58" s="1">
        <v>50000</v>
      </c>
      <c r="AH58" s="1">
        <v>-50000</v>
      </c>
    </row>
    <row r="59" spans="1:34" hidden="1" x14ac:dyDescent="0.25">
      <c r="A59" t="str">
        <f t="shared" si="0"/>
        <v>1.1-00-2409_24842026_2424510</v>
      </c>
      <c r="B59" t="s">
        <v>148</v>
      </c>
      <c r="C59" t="s">
        <v>149</v>
      </c>
      <c r="D59" t="s">
        <v>150</v>
      </c>
      <c r="E59" t="s">
        <v>151</v>
      </c>
      <c r="F59" t="s">
        <v>51</v>
      </c>
      <c r="G59" t="s">
        <v>52</v>
      </c>
      <c r="H59" t="s">
        <v>154</v>
      </c>
      <c r="I59" t="s">
        <v>155</v>
      </c>
      <c r="J59">
        <v>8</v>
      </c>
      <c r="K59" t="s">
        <v>156</v>
      </c>
      <c r="L59">
        <v>42</v>
      </c>
      <c r="M59" t="s">
        <v>162</v>
      </c>
      <c r="N59" t="s">
        <v>163</v>
      </c>
      <c r="O59" t="s">
        <v>164</v>
      </c>
      <c r="P59">
        <v>2000</v>
      </c>
      <c r="Q59" t="s">
        <v>121</v>
      </c>
      <c r="R59">
        <v>2451</v>
      </c>
      <c r="S59" t="s">
        <v>169</v>
      </c>
      <c r="T59">
        <v>0</v>
      </c>
      <c r="U59" t="s">
        <v>46</v>
      </c>
      <c r="V59" s="1">
        <v>0</v>
      </c>
      <c r="W59" s="1">
        <v>500000</v>
      </c>
      <c r="X59" s="1">
        <v>0</v>
      </c>
      <c r="Y59" s="1">
        <v>0</v>
      </c>
      <c r="Z59" s="1">
        <v>0</v>
      </c>
      <c r="AA59" s="1">
        <v>0</v>
      </c>
      <c r="AB59" s="1">
        <v>0</v>
      </c>
      <c r="AC59" s="1">
        <f t="shared" si="1"/>
        <v>0</v>
      </c>
      <c r="AD59" s="1">
        <v>0</v>
      </c>
      <c r="AE59" s="1">
        <v>0</v>
      </c>
      <c r="AF59" s="1">
        <v>0</v>
      </c>
      <c r="AG59" s="1">
        <v>500000</v>
      </c>
      <c r="AH59" s="1">
        <v>-500000</v>
      </c>
    </row>
    <row r="60" spans="1:34" hidden="1" x14ac:dyDescent="0.25">
      <c r="A60" t="str">
        <f t="shared" si="0"/>
        <v>1.1-00-2409_24842026_2427210</v>
      </c>
      <c r="B60" t="s">
        <v>148</v>
      </c>
      <c r="C60" t="s">
        <v>149</v>
      </c>
      <c r="D60" t="s">
        <v>150</v>
      </c>
      <c r="E60" t="s">
        <v>151</v>
      </c>
      <c r="F60" t="s">
        <v>51</v>
      </c>
      <c r="G60" t="s">
        <v>52</v>
      </c>
      <c r="H60" t="s">
        <v>154</v>
      </c>
      <c r="I60" t="s">
        <v>155</v>
      </c>
      <c r="J60">
        <v>8</v>
      </c>
      <c r="K60" t="s">
        <v>156</v>
      </c>
      <c r="L60">
        <v>42</v>
      </c>
      <c r="M60" t="s">
        <v>162</v>
      </c>
      <c r="N60" t="s">
        <v>163</v>
      </c>
      <c r="O60" t="s">
        <v>164</v>
      </c>
      <c r="P60">
        <v>2000</v>
      </c>
      <c r="Q60" t="s">
        <v>121</v>
      </c>
      <c r="R60">
        <v>2721</v>
      </c>
      <c r="S60" t="s">
        <v>170</v>
      </c>
      <c r="T60">
        <v>0</v>
      </c>
      <c r="U60" t="s">
        <v>46</v>
      </c>
      <c r="V60" s="1">
        <v>200000</v>
      </c>
      <c r="W60" s="1">
        <v>200000</v>
      </c>
      <c r="X60" s="1">
        <v>84472.45</v>
      </c>
      <c r="Y60" s="1">
        <v>42840.05</v>
      </c>
      <c r="Z60" s="1">
        <v>0</v>
      </c>
      <c r="AA60" s="1">
        <v>0</v>
      </c>
      <c r="AB60" s="1">
        <v>0</v>
      </c>
      <c r="AC60" s="1">
        <f t="shared" si="1"/>
        <v>115527.55</v>
      </c>
      <c r="AD60" s="1">
        <v>0</v>
      </c>
      <c r="AE60" s="1">
        <v>0</v>
      </c>
      <c r="AF60" s="1">
        <v>0</v>
      </c>
      <c r="AG60" s="1">
        <v>0</v>
      </c>
      <c r="AH60" s="1">
        <v>0</v>
      </c>
    </row>
    <row r="61" spans="1:34" hidden="1" x14ac:dyDescent="0.25">
      <c r="A61" t="str">
        <f t="shared" si="0"/>
        <v>1.1-00-2409_24842026_2429110</v>
      </c>
      <c r="B61" t="s">
        <v>148</v>
      </c>
      <c r="C61" t="s">
        <v>149</v>
      </c>
      <c r="D61" t="s">
        <v>150</v>
      </c>
      <c r="E61" t="s">
        <v>151</v>
      </c>
      <c r="F61" t="s">
        <v>51</v>
      </c>
      <c r="G61" t="s">
        <v>52</v>
      </c>
      <c r="H61" t="s">
        <v>154</v>
      </c>
      <c r="I61" t="s">
        <v>155</v>
      </c>
      <c r="J61">
        <v>8</v>
      </c>
      <c r="K61" t="s">
        <v>156</v>
      </c>
      <c r="L61">
        <v>42</v>
      </c>
      <c r="M61" t="s">
        <v>162</v>
      </c>
      <c r="N61" t="s">
        <v>163</v>
      </c>
      <c r="O61" t="s">
        <v>164</v>
      </c>
      <c r="P61">
        <v>2000</v>
      </c>
      <c r="Q61" t="s">
        <v>121</v>
      </c>
      <c r="R61">
        <v>2911</v>
      </c>
      <c r="S61" t="s">
        <v>171</v>
      </c>
      <c r="T61">
        <v>0</v>
      </c>
      <c r="U61" t="s">
        <v>46</v>
      </c>
      <c r="V61" s="1">
        <v>0</v>
      </c>
      <c r="W61" s="1">
        <v>150000</v>
      </c>
      <c r="X61" s="1">
        <v>0</v>
      </c>
      <c r="Y61" s="1">
        <v>0</v>
      </c>
      <c r="Z61" s="1">
        <v>0</v>
      </c>
      <c r="AA61" s="1">
        <v>0</v>
      </c>
      <c r="AB61" s="1">
        <v>0</v>
      </c>
      <c r="AC61" s="1">
        <f t="shared" si="1"/>
        <v>0</v>
      </c>
      <c r="AD61" s="1">
        <v>0</v>
      </c>
      <c r="AE61" s="1">
        <v>0</v>
      </c>
      <c r="AF61" s="1">
        <v>0</v>
      </c>
      <c r="AG61" s="1">
        <v>150000</v>
      </c>
      <c r="AH61" s="1">
        <v>-150000</v>
      </c>
    </row>
    <row r="62" spans="1:34" hidden="1" x14ac:dyDescent="0.25">
      <c r="A62" t="str">
        <f t="shared" si="0"/>
        <v>1.1-00-2409_24842026_24326121</v>
      </c>
      <c r="B62" t="s">
        <v>148</v>
      </c>
      <c r="C62" t="s">
        <v>149</v>
      </c>
      <c r="D62" t="s">
        <v>150</v>
      </c>
      <c r="E62" t="s">
        <v>151</v>
      </c>
      <c r="F62" t="s">
        <v>51</v>
      </c>
      <c r="G62" t="s">
        <v>52</v>
      </c>
      <c r="H62" t="s">
        <v>154</v>
      </c>
      <c r="I62" t="s">
        <v>155</v>
      </c>
      <c r="J62">
        <v>8</v>
      </c>
      <c r="K62" t="s">
        <v>156</v>
      </c>
      <c r="L62">
        <v>42</v>
      </c>
      <c r="M62" t="s">
        <v>162</v>
      </c>
      <c r="N62" t="s">
        <v>163</v>
      </c>
      <c r="O62" t="s">
        <v>164</v>
      </c>
      <c r="P62">
        <v>3000</v>
      </c>
      <c r="Q62" t="s">
        <v>44</v>
      </c>
      <c r="R62">
        <v>3261</v>
      </c>
      <c r="S62" t="s">
        <v>172</v>
      </c>
      <c r="T62">
        <v>21</v>
      </c>
      <c r="U62" t="s">
        <v>173</v>
      </c>
      <c r="V62" s="1">
        <v>586960</v>
      </c>
      <c r="W62" s="1">
        <v>800000</v>
      </c>
      <c r="X62" s="1">
        <v>586960</v>
      </c>
      <c r="Y62" s="1">
        <v>586960</v>
      </c>
      <c r="Z62" s="1">
        <v>586960</v>
      </c>
      <c r="AA62" s="1">
        <v>586960</v>
      </c>
      <c r="AB62" s="1">
        <v>586960</v>
      </c>
      <c r="AC62" s="1">
        <f t="shared" si="1"/>
        <v>0</v>
      </c>
      <c r="AD62" s="1">
        <v>0</v>
      </c>
      <c r="AE62" s="1">
        <v>0</v>
      </c>
      <c r="AF62" s="1">
        <v>0</v>
      </c>
      <c r="AG62" s="1">
        <v>213040</v>
      </c>
      <c r="AH62" s="1">
        <v>-213040</v>
      </c>
    </row>
    <row r="63" spans="1:34" hidden="1" x14ac:dyDescent="0.25">
      <c r="A63" t="str">
        <f t="shared" si="0"/>
        <v>1.1-00-2409_24842026_2432910</v>
      </c>
      <c r="B63" t="s">
        <v>148</v>
      </c>
      <c r="C63" t="s">
        <v>149</v>
      </c>
      <c r="D63" t="s">
        <v>150</v>
      </c>
      <c r="E63" t="s">
        <v>151</v>
      </c>
      <c r="F63" t="s">
        <v>51</v>
      </c>
      <c r="G63" t="s">
        <v>52</v>
      </c>
      <c r="H63" t="s">
        <v>154</v>
      </c>
      <c r="I63" t="s">
        <v>155</v>
      </c>
      <c r="J63">
        <v>8</v>
      </c>
      <c r="K63" t="s">
        <v>156</v>
      </c>
      <c r="L63">
        <v>42</v>
      </c>
      <c r="M63" t="s">
        <v>162</v>
      </c>
      <c r="N63" t="s">
        <v>163</v>
      </c>
      <c r="O63" t="s">
        <v>164</v>
      </c>
      <c r="P63">
        <v>3000</v>
      </c>
      <c r="Q63" t="s">
        <v>44</v>
      </c>
      <c r="R63">
        <v>3291</v>
      </c>
      <c r="S63" t="s">
        <v>174</v>
      </c>
      <c r="T63">
        <v>0</v>
      </c>
      <c r="U63" t="s">
        <v>46</v>
      </c>
      <c r="V63" s="1">
        <v>0</v>
      </c>
      <c r="W63" s="1">
        <v>42000</v>
      </c>
      <c r="X63" s="1">
        <v>0</v>
      </c>
      <c r="Y63" s="1">
        <v>0</v>
      </c>
      <c r="Z63" s="1">
        <v>0</v>
      </c>
      <c r="AA63" s="1">
        <v>0</v>
      </c>
      <c r="AB63" s="1">
        <v>0</v>
      </c>
      <c r="AC63" s="1">
        <f t="shared" si="1"/>
        <v>0</v>
      </c>
      <c r="AD63" s="1">
        <v>0</v>
      </c>
      <c r="AE63" s="1">
        <v>0</v>
      </c>
      <c r="AF63" s="1">
        <v>0</v>
      </c>
      <c r="AG63" s="1">
        <v>42000</v>
      </c>
      <c r="AH63" s="1">
        <v>-42000</v>
      </c>
    </row>
    <row r="64" spans="1:34" hidden="1" x14ac:dyDescent="0.25">
      <c r="A64" t="str">
        <f t="shared" si="0"/>
        <v>1.1-00-2409_24842026_2438210</v>
      </c>
      <c r="B64" t="s">
        <v>148</v>
      </c>
      <c r="C64" t="s">
        <v>149</v>
      </c>
      <c r="D64" t="s">
        <v>150</v>
      </c>
      <c r="E64" t="s">
        <v>151</v>
      </c>
      <c r="F64" t="s">
        <v>51</v>
      </c>
      <c r="G64" t="s">
        <v>52</v>
      </c>
      <c r="H64" t="s">
        <v>154</v>
      </c>
      <c r="I64" t="s">
        <v>155</v>
      </c>
      <c r="J64">
        <v>8</v>
      </c>
      <c r="K64" t="s">
        <v>156</v>
      </c>
      <c r="L64">
        <v>42</v>
      </c>
      <c r="M64" t="s">
        <v>162</v>
      </c>
      <c r="N64" t="s">
        <v>163</v>
      </c>
      <c r="O64" t="s">
        <v>164</v>
      </c>
      <c r="P64">
        <v>3000</v>
      </c>
      <c r="Q64" t="s">
        <v>44</v>
      </c>
      <c r="R64">
        <v>3821</v>
      </c>
      <c r="S64" t="s">
        <v>175</v>
      </c>
      <c r="T64">
        <v>0</v>
      </c>
      <c r="U64" t="s">
        <v>46</v>
      </c>
      <c r="V64" s="1">
        <v>1887360</v>
      </c>
      <c r="W64" s="1">
        <v>500000</v>
      </c>
      <c r="X64" s="1">
        <v>2036000</v>
      </c>
      <c r="Y64" s="1">
        <v>2036000</v>
      </c>
      <c r="Z64" s="1">
        <v>1886000</v>
      </c>
      <c r="AA64" s="1">
        <v>1886000</v>
      </c>
      <c r="AB64" s="1">
        <v>1886000</v>
      </c>
      <c r="AC64" s="1">
        <f t="shared" si="1"/>
        <v>-148640</v>
      </c>
      <c r="AD64" s="1">
        <v>0</v>
      </c>
      <c r="AE64" s="1">
        <v>1437360</v>
      </c>
      <c r="AF64" s="1">
        <v>0</v>
      </c>
      <c r="AG64" s="1">
        <v>50000</v>
      </c>
      <c r="AH64" s="1">
        <v>1387360</v>
      </c>
    </row>
    <row r="65" spans="1:34" hidden="1" x14ac:dyDescent="0.25">
      <c r="A65" t="str">
        <f t="shared" si="0"/>
        <v>1.1-00-2409_24842026_24382123</v>
      </c>
      <c r="B65" t="s">
        <v>148</v>
      </c>
      <c r="C65" t="s">
        <v>149</v>
      </c>
      <c r="D65" t="s">
        <v>150</v>
      </c>
      <c r="E65" t="s">
        <v>151</v>
      </c>
      <c r="F65" t="s">
        <v>51</v>
      </c>
      <c r="G65" t="s">
        <v>52</v>
      </c>
      <c r="H65" t="s">
        <v>154</v>
      </c>
      <c r="I65" t="s">
        <v>155</v>
      </c>
      <c r="J65">
        <v>8</v>
      </c>
      <c r="K65" t="s">
        <v>156</v>
      </c>
      <c r="L65">
        <v>42</v>
      </c>
      <c r="M65" t="s">
        <v>162</v>
      </c>
      <c r="N65" t="s">
        <v>163</v>
      </c>
      <c r="O65" t="s">
        <v>164</v>
      </c>
      <c r="P65">
        <v>3000</v>
      </c>
      <c r="Q65" t="s">
        <v>44</v>
      </c>
      <c r="R65">
        <v>3821</v>
      </c>
      <c r="S65" t="s">
        <v>175</v>
      </c>
      <c r="T65">
        <v>23</v>
      </c>
      <c r="U65" t="s">
        <v>176</v>
      </c>
      <c r="V65" s="1">
        <v>740080</v>
      </c>
      <c r="W65" s="1">
        <v>500000</v>
      </c>
      <c r="X65" s="1">
        <v>740080</v>
      </c>
      <c r="Y65" s="1">
        <v>740080</v>
      </c>
      <c r="Z65" s="1">
        <v>740080</v>
      </c>
      <c r="AA65" s="1">
        <v>740080</v>
      </c>
      <c r="AB65" s="1">
        <v>740080</v>
      </c>
      <c r="AC65" s="1">
        <f t="shared" si="1"/>
        <v>0</v>
      </c>
      <c r="AD65" s="1">
        <v>0</v>
      </c>
      <c r="AE65" s="1">
        <v>250000</v>
      </c>
      <c r="AF65" s="1">
        <v>0</v>
      </c>
      <c r="AG65" s="1">
        <v>9920</v>
      </c>
      <c r="AH65" s="1">
        <v>240080</v>
      </c>
    </row>
    <row r="66" spans="1:34" hidden="1" x14ac:dyDescent="0.25">
      <c r="A66" t="str">
        <f t="shared" si="0"/>
        <v>1.1-00-2409_24842026_24382124</v>
      </c>
      <c r="B66" t="s">
        <v>148</v>
      </c>
      <c r="C66" t="s">
        <v>149</v>
      </c>
      <c r="D66" t="s">
        <v>150</v>
      </c>
      <c r="E66" t="s">
        <v>151</v>
      </c>
      <c r="F66" t="s">
        <v>51</v>
      </c>
      <c r="G66" t="s">
        <v>52</v>
      </c>
      <c r="H66" t="s">
        <v>154</v>
      </c>
      <c r="I66" t="s">
        <v>155</v>
      </c>
      <c r="J66">
        <v>8</v>
      </c>
      <c r="K66" t="s">
        <v>156</v>
      </c>
      <c r="L66">
        <v>42</v>
      </c>
      <c r="M66" t="s">
        <v>162</v>
      </c>
      <c r="N66" t="s">
        <v>163</v>
      </c>
      <c r="O66" t="s">
        <v>164</v>
      </c>
      <c r="P66">
        <v>3000</v>
      </c>
      <c r="Q66" t="s">
        <v>44</v>
      </c>
      <c r="R66">
        <v>3821</v>
      </c>
      <c r="S66" t="s">
        <v>175</v>
      </c>
      <c r="T66">
        <v>24</v>
      </c>
      <c r="U66" t="s">
        <v>177</v>
      </c>
      <c r="V66" s="1">
        <v>640000</v>
      </c>
      <c r="W66" s="1">
        <v>500000</v>
      </c>
      <c r="X66" s="1">
        <v>640000</v>
      </c>
      <c r="Y66" s="1">
        <v>640000</v>
      </c>
      <c r="Z66" s="1">
        <v>640000</v>
      </c>
      <c r="AA66" s="1">
        <v>640000</v>
      </c>
      <c r="AB66" s="1">
        <v>640000</v>
      </c>
      <c r="AC66" s="1">
        <f t="shared" si="1"/>
        <v>0</v>
      </c>
      <c r="AD66" s="1">
        <v>0</v>
      </c>
      <c r="AE66" s="1">
        <v>150000</v>
      </c>
      <c r="AF66" s="1">
        <v>0</v>
      </c>
      <c r="AG66" s="1">
        <v>10000</v>
      </c>
      <c r="AH66" s="1">
        <v>140000</v>
      </c>
    </row>
    <row r="67" spans="1:34" hidden="1" x14ac:dyDescent="0.25">
      <c r="A67" t="str">
        <f t="shared" ref="A67:A130" si="2">CONCATENATE(B67,H67,J67,L67,N67,R67,T67)</f>
        <v>1.1-00-2409_24842026_24382125</v>
      </c>
      <c r="B67" t="s">
        <v>148</v>
      </c>
      <c r="C67" t="s">
        <v>149</v>
      </c>
      <c r="D67" t="s">
        <v>150</v>
      </c>
      <c r="E67" t="s">
        <v>151</v>
      </c>
      <c r="F67" t="s">
        <v>51</v>
      </c>
      <c r="G67" t="s">
        <v>52</v>
      </c>
      <c r="H67" t="s">
        <v>154</v>
      </c>
      <c r="I67" t="s">
        <v>155</v>
      </c>
      <c r="J67">
        <v>8</v>
      </c>
      <c r="K67" t="s">
        <v>156</v>
      </c>
      <c r="L67">
        <v>42</v>
      </c>
      <c r="M67" t="s">
        <v>162</v>
      </c>
      <c r="N67" t="s">
        <v>163</v>
      </c>
      <c r="O67" t="s">
        <v>164</v>
      </c>
      <c r="P67">
        <v>3000</v>
      </c>
      <c r="Q67" t="s">
        <v>44</v>
      </c>
      <c r="R67">
        <v>3821</v>
      </c>
      <c r="S67" t="s">
        <v>175</v>
      </c>
      <c r="T67">
        <v>25</v>
      </c>
      <c r="U67" t="s">
        <v>178</v>
      </c>
      <c r="V67" s="1">
        <v>1287600</v>
      </c>
      <c r="W67" s="1">
        <v>615000</v>
      </c>
      <c r="X67" s="1">
        <v>1287600</v>
      </c>
      <c r="Y67" s="1">
        <v>1287600</v>
      </c>
      <c r="Z67" s="1">
        <v>556800</v>
      </c>
      <c r="AA67" s="1">
        <v>453560</v>
      </c>
      <c r="AB67" s="1">
        <v>453560</v>
      </c>
      <c r="AC67" s="1">
        <f t="shared" ref="AC67:AC130" si="3">V67-X67</f>
        <v>0</v>
      </c>
      <c r="AD67" s="1">
        <v>0</v>
      </c>
      <c r="AE67" s="1">
        <v>700000</v>
      </c>
      <c r="AF67" s="1">
        <v>0</v>
      </c>
      <c r="AG67" s="1">
        <v>27400</v>
      </c>
      <c r="AH67" s="1">
        <v>672600</v>
      </c>
    </row>
    <row r="68" spans="1:34" hidden="1" x14ac:dyDescent="0.25">
      <c r="A68" t="str">
        <f t="shared" si="2"/>
        <v>1.1-00-2409_24842026_24382126</v>
      </c>
      <c r="B68" t="s">
        <v>148</v>
      </c>
      <c r="C68" t="s">
        <v>149</v>
      </c>
      <c r="D68" t="s">
        <v>150</v>
      </c>
      <c r="E68" t="s">
        <v>151</v>
      </c>
      <c r="F68" t="s">
        <v>51</v>
      </c>
      <c r="G68" t="s">
        <v>52</v>
      </c>
      <c r="H68" t="s">
        <v>154</v>
      </c>
      <c r="I68" t="s">
        <v>155</v>
      </c>
      <c r="J68">
        <v>8</v>
      </c>
      <c r="K68" t="s">
        <v>156</v>
      </c>
      <c r="L68">
        <v>42</v>
      </c>
      <c r="M68" t="s">
        <v>162</v>
      </c>
      <c r="N68" t="s">
        <v>163</v>
      </c>
      <c r="O68" t="s">
        <v>164</v>
      </c>
      <c r="P68">
        <v>3000</v>
      </c>
      <c r="Q68" t="s">
        <v>44</v>
      </c>
      <c r="R68">
        <v>3821</v>
      </c>
      <c r="S68" t="s">
        <v>175</v>
      </c>
      <c r="T68">
        <v>26</v>
      </c>
      <c r="U68" t="s">
        <v>179</v>
      </c>
      <c r="V68" s="1">
        <v>0</v>
      </c>
      <c r="W68" s="1">
        <v>735000</v>
      </c>
      <c r="X68" s="1">
        <v>0</v>
      </c>
      <c r="Y68" s="1">
        <v>0</v>
      </c>
      <c r="Z68" s="1">
        <v>0</v>
      </c>
      <c r="AA68" s="1">
        <v>0</v>
      </c>
      <c r="AB68" s="1">
        <v>0</v>
      </c>
      <c r="AC68" s="1">
        <f t="shared" si="3"/>
        <v>0</v>
      </c>
      <c r="AD68" s="1">
        <v>0</v>
      </c>
      <c r="AE68" s="1">
        <v>15000</v>
      </c>
      <c r="AF68" s="1">
        <v>0</v>
      </c>
      <c r="AG68" s="1">
        <v>750000</v>
      </c>
      <c r="AH68" s="1">
        <v>-735000</v>
      </c>
    </row>
    <row r="69" spans="1:34" hidden="1" x14ac:dyDescent="0.25">
      <c r="A69" t="str">
        <f t="shared" si="2"/>
        <v>1.1-00-2409_24842026_24382127</v>
      </c>
      <c r="B69" t="s">
        <v>148</v>
      </c>
      <c r="C69" t="s">
        <v>149</v>
      </c>
      <c r="D69" t="s">
        <v>150</v>
      </c>
      <c r="E69" t="s">
        <v>151</v>
      </c>
      <c r="F69" t="s">
        <v>51</v>
      </c>
      <c r="G69" t="s">
        <v>52</v>
      </c>
      <c r="H69" t="s">
        <v>154</v>
      </c>
      <c r="I69" t="s">
        <v>155</v>
      </c>
      <c r="J69">
        <v>8</v>
      </c>
      <c r="K69" t="s">
        <v>156</v>
      </c>
      <c r="L69">
        <v>42</v>
      </c>
      <c r="M69" t="s">
        <v>162</v>
      </c>
      <c r="N69" t="s">
        <v>163</v>
      </c>
      <c r="O69" t="s">
        <v>164</v>
      </c>
      <c r="P69">
        <v>3000</v>
      </c>
      <c r="Q69" t="s">
        <v>44</v>
      </c>
      <c r="R69">
        <v>3821</v>
      </c>
      <c r="S69" t="s">
        <v>175</v>
      </c>
      <c r="T69">
        <v>27</v>
      </c>
      <c r="U69" t="s">
        <v>180</v>
      </c>
      <c r="V69" s="1">
        <v>0</v>
      </c>
      <c r="W69" s="1">
        <v>450000</v>
      </c>
      <c r="X69" s="1">
        <v>0</v>
      </c>
      <c r="Y69" s="1">
        <v>0</v>
      </c>
      <c r="Z69" s="1">
        <v>0</v>
      </c>
      <c r="AA69" s="1">
        <v>0</v>
      </c>
      <c r="AB69" s="1">
        <v>0</v>
      </c>
      <c r="AC69" s="1">
        <f t="shared" si="3"/>
        <v>0</v>
      </c>
      <c r="AD69" s="1">
        <v>0</v>
      </c>
      <c r="AE69" s="1">
        <v>0</v>
      </c>
      <c r="AF69" s="1">
        <v>0</v>
      </c>
      <c r="AG69" s="1">
        <v>450000</v>
      </c>
      <c r="AH69" s="1">
        <v>-450000</v>
      </c>
    </row>
    <row r="70" spans="1:34" hidden="1" x14ac:dyDescent="0.25">
      <c r="A70" t="str">
        <f t="shared" si="2"/>
        <v>1.1-00-2409_24842026_24382128</v>
      </c>
      <c r="B70" t="s">
        <v>148</v>
      </c>
      <c r="C70" t="s">
        <v>149</v>
      </c>
      <c r="D70" t="s">
        <v>150</v>
      </c>
      <c r="E70" t="s">
        <v>151</v>
      </c>
      <c r="F70" t="s">
        <v>51</v>
      </c>
      <c r="G70" t="s">
        <v>52</v>
      </c>
      <c r="H70" t="s">
        <v>154</v>
      </c>
      <c r="I70" t="s">
        <v>155</v>
      </c>
      <c r="J70">
        <v>8</v>
      </c>
      <c r="K70" t="s">
        <v>156</v>
      </c>
      <c r="L70">
        <v>42</v>
      </c>
      <c r="M70" t="s">
        <v>162</v>
      </c>
      <c r="N70" t="s">
        <v>163</v>
      </c>
      <c r="O70" t="s">
        <v>164</v>
      </c>
      <c r="P70">
        <v>3000</v>
      </c>
      <c r="Q70" t="s">
        <v>44</v>
      </c>
      <c r="R70">
        <v>3821</v>
      </c>
      <c r="S70" t="s">
        <v>175</v>
      </c>
      <c r="T70">
        <v>28</v>
      </c>
      <c r="U70" t="s">
        <v>181</v>
      </c>
      <c r="V70" s="1">
        <v>200000</v>
      </c>
      <c r="W70" s="1">
        <v>200000</v>
      </c>
      <c r="X70" s="1">
        <v>200000</v>
      </c>
      <c r="Y70" s="1">
        <v>200000</v>
      </c>
      <c r="Z70" s="1">
        <v>200000</v>
      </c>
      <c r="AA70" s="1">
        <v>200000</v>
      </c>
      <c r="AB70" s="1">
        <v>200000</v>
      </c>
      <c r="AC70" s="1">
        <f t="shared" si="3"/>
        <v>0</v>
      </c>
      <c r="AD70" s="1">
        <v>0</v>
      </c>
      <c r="AE70" s="1">
        <v>0</v>
      </c>
      <c r="AF70" s="1">
        <v>0</v>
      </c>
      <c r="AG70" s="1">
        <v>0</v>
      </c>
      <c r="AH70" s="1">
        <v>0</v>
      </c>
    </row>
    <row r="71" spans="1:34" hidden="1" x14ac:dyDescent="0.25">
      <c r="A71" t="str">
        <f t="shared" si="2"/>
        <v>1.1-00-2409_24842026_2451210</v>
      </c>
      <c r="B71" t="s">
        <v>148</v>
      </c>
      <c r="C71" t="s">
        <v>149</v>
      </c>
      <c r="D71" t="s">
        <v>150</v>
      </c>
      <c r="E71" t="s">
        <v>151</v>
      </c>
      <c r="F71" t="s">
        <v>51</v>
      </c>
      <c r="G71" t="s">
        <v>52</v>
      </c>
      <c r="H71" t="s">
        <v>154</v>
      </c>
      <c r="I71" t="s">
        <v>155</v>
      </c>
      <c r="J71">
        <v>8</v>
      </c>
      <c r="K71" t="s">
        <v>156</v>
      </c>
      <c r="L71">
        <v>42</v>
      </c>
      <c r="M71" t="s">
        <v>162</v>
      </c>
      <c r="N71" t="s">
        <v>163</v>
      </c>
      <c r="O71" t="s">
        <v>164</v>
      </c>
      <c r="P71">
        <v>5000</v>
      </c>
      <c r="Q71" t="s">
        <v>99</v>
      </c>
      <c r="R71">
        <v>5121</v>
      </c>
      <c r="S71" t="s">
        <v>182</v>
      </c>
      <c r="T71">
        <v>0</v>
      </c>
      <c r="U71" t="s">
        <v>46</v>
      </c>
      <c r="V71" s="1">
        <v>100000</v>
      </c>
      <c r="W71" s="1">
        <v>100000</v>
      </c>
      <c r="X71" s="1">
        <v>0</v>
      </c>
      <c r="Y71" s="1">
        <v>0</v>
      </c>
      <c r="Z71" s="1">
        <v>0</v>
      </c>
      <c r="AA71" s="1">
        <v>0</v>
      </c>
      <c r="AB71" s="1">
        <v>0</v>
      </c>
      <c r="AC71" s="1">
        <f t="shared" si="3"/>
        <v>100000</v>
      </c>
      <c r="AD71" s="1">
        <v>0</v>
      </c>
      <c r="AE71" s="1">
        <v>0</v>
      </c>
      <c r="AF71" s="1">
        <v>0</v>
      </c>
      <c r="AG71" s="1">
        <v>0</v>
      </c>
      <c r="AH71" s="1">
        <v>0</v>
      </c>
    </row>
    <row r="72" spans="1:34" hidden="1" x14ac:dyDescent="0.25">
      <c r="A72" t="str">
        <f t="shared" si="2"/>
        <v>1.1-00-2409_24842026_2453110</v>
      </c>
      <c r="B72" t="s">
        <v>148</v>
      </c>
      <c r="C72" t="s">
        <v>149</v>
      </c>
      <c r="D72" t="s">
        <v>150</v>
      </c>
      <c r="E72" t="s">
        <v>151</v>
      </c>
      <c r="F72" t="s">
        <v>51</v>
      </c>
      <c r="G72" t="s">
        <v>52</v>
      </c>
      <c r="H72" t="s">
        <v>154</v>
      </c>
      <c r="I72" t="s">
        <v>155</v>
      </c>
      <c r="J72">
        <v>8</v>
      </c>
      <c r="K72" t="s">
        <v>156</v>
      </c>
      <c r="L72">
        <v>42</v>
      </c>
      <c r="M72" t="s">
        <v>162</v>
      </c>
      <c r="N72" t="s">
        <v>163</v>
      </c>
      <c r="O72" t="s">
        <v>164</v>
      </c>
      <c r="P72">
        <v>5000</v>
      </c>
      <c r="Q72" t="s">
        <v>99</v>
      </c>
      <c r="R72">
        <v>5311</v>
      </c>
      <c r="S72" t="s">
        <v>183</v>
      </c>
      <c r="T72">
        <v>0</v>
      </c>
      <c r="U72" t="s">
        <v>46</v>
      </c>
      <c r="V72" s="1">
        <v>250000</v>
      </c>
      <c r="W72" s="1">
        <v>250000</v>
      </c>
      <c r="X72" s="1">
        <v>115574.8</v>
      </c>
      <c r="Y72" s="1">
        <v>115574.8</v>
      </c>
      <c r="Z72" s="1">
        <v>0</v>
      </c>
      <c r="AA72" s="1">
        <v>0</v>
      </c>
      <c r="AB72" s="1">
        <v>0</v>
      </c>
      <c r="AC72" s="1">
        <f t="shared" si="3"/>
        <v>134425.20000000001</v>
      </c>
      <c r="AD72" s="1">
        <v>0</v>
      </c>
      <c r="AE72" s="1">
        <v>0</v>
      </c>
      <c r="AF72" s="1">
        <v>0</v>
      </c>
      <c r="AG72" s="1">
        <v>0</v>
      </c>
      <c r="AH72" s="1">
        <v>0</v>
      </c>
    </row>
    <row r="73" spans="1:34" hidden="1" x14ac:dyDescent="0.25">
      <c r="A73" t="str">
        <f t="shared" si="2"/>
        <v>1.1-00-2409_24842026_2454510</v>
      </c>
      <c r="B73" t="s">
        <v>148</v>
      </c>
      <c r="C73" t="s">
        <v>149</v>
      </c>
      <c r="D73" t="s">
        <v>150</v>
      </c>
      <c r="E73" t="s">
        <v>151</v>
      </c>
      <c r="F73" t="s">
        <v>51</v>
      </c>
      <c r="G73" t="s">
        <v>52</v>
      </c>
      <c r="H73" t="s">
        <v>154</v>
      </c>
      <c r="I73" t="s">
        <v>155</v>
      </c>
      <c r="J73">
        <v>8</v>
      </c>
      <c r="K73" t="s">
        <v>156</v>
      </c>
      <c r="L73">
        <v>42</v>
      </c>
      <c r="M73" t="s">
        <v>162</v>
      </c>
      <c r="N73" t="s">
        <v>163</v>
      </c>
      <c r="O73" t="s">
        <v>164</v>
      </c>
      <c r="P73">
        <v>5000</v>
      </c>
      <c r="Q73" t="s">
        <v>99</v>
      </c>
      <c r="R73">
        <v>5451</v>
      </c>
      <c r="S73" t="s">
        <v>184</v>
      </c>
      <c r="T73">
        <v>0</v>
      </c>
      <c r="U73" t="s">
        <v>46</v>
      </c>
      <c r="V73" s="1">
        <v>0</v>
      </c>
      <c r="W73" s="1">
        <v>120000</v>
      </c>
      <c r="X73" s="1">
        <v>0</v>
      </c>
      <c r="Y73" s="1">
        <v>0</v>
      </c>
      <c r="Z73" s="1">
        <v>0</v>
      </c>
      <c r="AA73" s="1">
        <v>0</v>
      </c>
      <c r="AB73" s="1">
        <v>0</v>
      </c>
      <c r="AC73" s="1">
        <f t="shared" si="3"/>
        <v>0</v>
      </c>
      <c r="AD73" s="1">
        <v>0</v>
      </c>
      <c r="AE73" s="1">
        <v>0</v>
      </c>
      <c r="AF73" s="1">
        <v>0</v>
      </c>
      <c r="AG73" s="1">
        <v>120000</v>
      </c>
      <c r="AH73" s="1">
        <v>-120000</v>
      </c>
    </row>
    <row r="74" spans="1:34" hidden="1" x14ac:dyDescent="0.25">
      <c r="A74" t="str">
        <f t="shared" si="2"/>
        <v>1.1-00-2409_24842026_2456710</v>
      </c>
      <c r="B74" t="s">
        <v>148</v>
      </c>
      <c r="C74" t="s">
        <v>149</v>
      </c>
      <c r="D74" t="s">
        <v>150</v>
      </c>
      <c r="E74" t="s">
        <v>151</v>
      </c>
      <c r="F74" t="s">
        <v>51</v>
      </c>
      <c r="G74" t="s">
        <v>52</v>
      </c>
      <c r="H74" t="s">
        <v>154</v>
      </c>
      <c r="I74" t="s">
        <v>155</v>
      </c>
      <c r="J74">
        <v>8</v>
      </c>
      <c r="K74" t="s">
        <v>156</v>
      </c>
      <c r="L74">
        <v>42</v>
      </c>
      <c r="M74" t="s">
        <v>162</v>
      </c>
      <c r="N74" t="s">
        <v>163</v>
      </c>
      <c r="O74" t="s">
        <v>164</v>
      </c>
      <c r="P74">
        <v>5000</v>
      </c>
      <c r="Q74" t="s">
        <v>99</v>
      </c>
      <c r="R74">
        <v>5671</v>
      </c>
      <c r="S74" t="s">
        <v>185</v>
      </c>
      <c r="T74">
        <v>0</v>
      </c>
      <c r="U74" t="s">
        <v>46</v>
      </c>
      <c r="V74" s="1">
        <v>170000</v>
      </c>
      <c r="W74" s="1">
        <v>150000</v>
      </c>
      <c r="X74" s="1">
        <v>167040</v>
      </c>
      <c r="Y74" s="1">
        <v>167040</v>
      </c>
      <c r="Z74" s="1">
        <v>167040</v>
      </c>
      <c r="AA74" s="1">
        <v>167040</v>
      </c>
      <c r="AB74" s="1">
        <v>167040</v>
      </c>
      <c r="AC74" s="1">
        <f t="shared" si="3"/>
        <v>2960</v>
      </c>
      <c r="AD74" s="1">
        <v>0</v>
      </c>
      <c r="AE74" s="1">
        <v>20000</v>
      </c>
      <c r="AF74" s="1">
        <v>0</v>
      </c>
      <c r="AG74" s="1">
        <v>0</v>
      </c>
      <c r="AH74" s="1">
        <v>20000</v>
      </c>
    </row>
    <row r="75" spans="1:34" hidden="1" x14ac:dyDescent="0.25">
      <c r="A75" t="str">
        <f t="shared" si="2"/>
        <v>1.1-00-2409_24844028_2425210</v>
      </c>
      <c r="B75" t="s">
        <v>148</v>
      </c>
      <c r="C75" t="s">
        <v>149</v>
      </c>
      <c r="D75" t="s">
        <v>150</v>
      </c>
      <c r="E75" t="s">
        <v>151</v>
      </c>
      <c r="F75" t="s">
        <v>51</v>
      </c>
      <c r="G75" t="s">
        <v>52</v>
      </c>
      <c r="H75" t="s">
        <v>154</v>
      </c>
      <c r="I75" t="s">
        <v>155</v>
      </c>
      <c r="J75">
        <v>8</v>
      </c>
      <c r="K75" t="s">
        <v>156</v>
      </c>
      <c r="L75">
        <v>44</v>
      </c>
      <c r="M75" t="s">
        <v>186</v>
      </c>
      <c r="N75" t="s">
        <v>158</v>
      </c>
      <c r="O75" t="s">
        <v>159</v>
      </c>
      <c r="P75">
        <v>2000</v>
      </c>
      <c r="Q75" t="s">
        <v>121</v>
      </c>
      <c r="R75">
        <v>2521</v>
      </c>
      <c r="S75" t="s">
        <v>187</v>
      </c>
      <c r="T75">
        <v>0</v>
      </c>
      <c r="U75" t="s">
        <v>46</v>
      </c>
      <c r="V75" s="1">
        <v>0</v>
      </c>
      <c r="W75" s="1">
        <v>500000</v>
      </c>
      <c r="X75" s="1">
        <v>0</v>
      </c>
      <c r="Y75" s="1">
        <v>0</v>
      </c>
      <c r="Z75" s="1">
        <v>0</v>
      </c>
      <c r="AA75" s="1">
        <v>0</v>
      </c>
      <c r="AB75" s="1">
        <v>0</v>
      </c>
      <c r="AC75" s="1">
        <f t="shared" si="3"/>
        <v>0</v>
      </c>
      <c r="AD75" s="1">
        <v>0</v>
      </c>
      <c r="AE75" s="1">
        <v>0</v>
      </c>
      <c r="AF75" s="1">
        <v>0</v>
      </c>
      <c r="AG75" s="1">
        <v>500000</v>
      </c>
      <c r="AH75" s="1">
        <v>-500000</v>
      </c>
    </row>
    <row r="76" spans="1:34" hidden="1" x14ac:dyDescent="0.25">
      <c r="A76" t="str">
        <f t="shared" si="2"/>
        <v>1.1-00-2409_24844028_2443110</v>
      </c>
      <c r="B76" t="s">
        <v>148</v>
      </c>
      <c r="C76" t="s">
        <v>149</v>
      </c>
      <c r="D76" t="s">
        <v>150</v>
      </c>
      <c r="E76" t="s">
        <v>151</v>
      </c>
      <c r="F76" t="s">
        <v>51</v>
      </c>
      <c r="G76" t="s">
        <v>52</v>
      </c>
      <c r="H76" t="s">
        <v>154</v>
      </c>
      <c r="I76" t="s">
        <v>155</v>
      </c>
      <c r="J76">
        <v>8</v>
      </c>
      <c r="K76" t="s">
        <v>156</v>
      </c>
      <c r="L76">
        <v>44</v>
      </c>
      <c r="M76" t="s">
        <v>186</v>
      </c>
      <c r="N76" t="s">
        <v>158</v>
      </c>
      <c r="O76" t="s">
        <v>159</v>
      </c>
      <c r="P76">
        <v>4000</v>
      </c>
      <c r="Q76" t="s">
        <v>49</v>
      </c>
      <c r="R76">
        <v>4311</v>
      </c>
      <c r="S76" t="s">
        <v>160</v>
      </c>
      <c r="T76">
        <v>0</v>
      </c>
      <c r="U76" t="s">
        <v>46</v>
      </c>
      <c r="V76" s="1">
        <v>500000</v>
      </c>
      <c r="W76" s="1">
        <v>0</v>
      </c>
      <c r="X76" s="1">
        <v>0</v>
      </c>
      <c r="Y76" s="1">
        <v>0</v>
      </c>
      <c r="Z76" s="1">
        <v>0</v>
      </c>
      <c r="AA76" s="1">
        <v>0</v>
      </c>
      <c r="AB76" s="1">
        <v>0</v>
      </c>
      <c r="AC76" s="1">
        <f t="shared" si="3"/>
        <v>500000</v>
      </c>
      <c r="AD76" s="1">
        <v>0</v>
      </c>
      <c r="AE76" s="1">
        <v>500000</v>
      </c>
      <c r="AF76" s="1">
        <v>0</v>
      </c>
      <c r="AG76" s="1">
        <v>0</v>
      </c>
      <c r="AH76" s="1">
        <v>500000</v>
      </c>
    </row>
    <row r="77" spans="1:34" hidden="1" x14ac:dyDescent="0.25">
      <c r="A77" t="str">
        <f t="shared" si="2"/>
        <v>1.1-00-2402_24110008_2433910</v>
      </c>
      <c r="B77" t="s">
        <v>148</v>
      </c>
      <c r="C77" t="s">
        <v>149</v>
      </c>
      <c r="D77" t="s">
        <v>188</v>
      </c>
      <c r="E77" t="s">
        <v>189</v>
      </c>
      <c r="F77" t="s">
        <v>152</v>
      </c>
      <c r="G77" t="s">
        <v>153</v>
      </c>
      <c r="H77" t="s">
        <v>85</v>
      </c>
      <c r="I77" t="s">
        <v>86</v>
      </c>
      <c r="J77">
        <v>1</v>
      </c>
      <c r="K77" t="s">
        <v>190</v>
      </c>
      <c r="L77">
        <v>10</v>
      </c>
      <c r="M77" t="s">
        <v>191</v>
      </c>
      <c r="N77" t="s">
        <v>192</v>
      </c>
      <c r="O77" t="s">
        <v>193</v>
      </c>
      <c r="P77">
        <v>3000</v>
      </c>
      <c r="Q77" t="s">
        <v>44</v>
      </c>
      <c r="R77">
        <v>3391</v>
      </c>
      <c r="S77" t="s">
        <v>194</v>
      </c>
      <c r="T77">
        <v>0</v>
      </c>
      <c r="U77" t="s">
        <v>46</v>
      </c>
      <c r="V77" s="1">
        <v>500000</v>
      </c>
      <c r="W77" s="1">
        <v>500000</v>
      </c>
      <c r="X77" s="1">
        <v>0</v>
      </c>
      <c r="Y77" s="1">
        <v>0</v>
      </c>
      <c r="Z77" s="1">
        <v>0</v>
      </c>
      <c r="AA77" s="1">
        <v>0</v>
      </c>
      <c r="AB77" s="1">
        <v>0</v>
      </c>
      <c r="AC77" s="1">
        <f t="shared" si="3"/>
        <v>500000</v>
      </c>
      <c r="AD77" s="1">
        <v>0</v>
      </c>
      <c r="AE77" s="1">
        <v>0</v>
      </c>
      <c r="AF77" s="1">
        <v>0</v>
      </c>
      <c r="AG77" s="1">
        <v>0</v>
      </c>
      <c r="AH77" s="1">
        <v>0</v>
      </c>
    </row>
    <row r="78" spans="1:34" hidden="1" x14ac:dyDescent="0.25">
      <c r="A78" t="str">
        <f t="shared" si="2"/>
        <v>1.1-00-2402_24110008_2444117</v>
      </c>
      <c r="B78" t="s">
        <v>148</v>
      </c>
      <c r="C78" t="s">
        <v>149</v>
      </c>
      <c r="D78" t="s">
        <v>188</v>
      </c>
      <c r="E78" t="s">
        <v>189</v>
      </c>
      <c r="F78" t="s">
        <v>152</v>
      </c>
      <c r="G78" t="s">
        <v>153</v>
      </c>
      <c r="H78" t="s">
        <v>85</v>
      </c>
      <c r="I78" t="s">
        <v>86</v>
      </c>
      <c r="J78">
        <v>1</v>
      </c>
      <c r="K78" t="s">
        <v>190</v>
      </c>
      <c r="L78">
        <v>10</v>
      </c>
      <c r="M78" t="s">
        <v>191</v>
      </c>
      <c r="N78" t="s">
        <v>192</v>
      </c>
      <c r="O78" t="s">
        <v>193</v>
      </c>
      <c r="P78">
        <v>4000</v>
      </c>
      <c r="Q78" t="s">
        <v>49</v>
      </c>
      <c r="R78">
        <v>4411</v>
      </c>
      <c r="S78" t="s">
        <v>195</v>
      </c>
      <c r="T78">
        <v>7</v>
      </c>
      <c r="U78" t="s">
        <v>196</v>
      </c>
      <c r="V78" s="1">
        <v>3500000</v>
      </c>
      <c r="W78" s="1">
        <v>3500000</v>
      </c>
      <c r="X78" s="1">
        <v>1972541.25</v>
      </c>
      <c r="Y78" s="1">
        <v>1063101.25</v>
      </c>
      <c r="Z78" s="1">
        <v>954525.25</v>
      </c>
      <c r="AA78" s="1">
        <v>842105.31</v>
      </c>
      <c r="AB78" s="1">
        <v>825705.31</v>
      </c>
      <c r="AC78" s="1">
        <f t="shared" si="3"/>
        <v>1527458.75</v>
      </c>
      <c r="AD78" s="1">
        <v>0</v>
      </c>
      <c r="AE78" s="1">
        <v>0</v>
      </c>
      <c r="AF78" s="1">
        <v>0</v>
      </c>
      <c r="AG78" s="1">
        <v>0</v>
      </c>
      <c r="AH78" s="1">
        <v>0</v>
      </c>
    </row>
    <row r="79" spans="1:34" hidden="1" x14ac:dyDescent="0.25">
      <c r="A79" t="str">
        <f t="shared" si="2"/>
        <v>1.1-00-2402_24110008_2444118</v>
      </c>
      <c r="B79" t="s">
        <v>148</v>
      </c>
      <c r="C79" t="s">
        <v>149</v>
      </c>
      <c r="D79" t="s">
        <v>188</v>
      </c>
      <c r="E79" t="s">
        <v>189</v>
      </c>
      <c r="F79" t="s">
        <v>152</v>
      </c>
      <c r="G79" t="s">
        <v>153</v>
      </c>
      <c r="H79" t="s">
        <v>85</v>
      </c>
      <c r="I79" t="s">
        <v>86</v>
      </c>
      <c r="J79">
        <v>1</v>
      </c>
      <c r="K79" t="s">
        <v>190</v>
      </c>
      <c r="L79">
        <v>10</v>
      </c>
      <c r="M79" t="s">
        <v>191</v>
      </c>
      <c r="N79" t="s">
        <v>192</v>
      </c>
      <c r="O79" t="s">
        <v>193</v>
      </c>
      <c r="P79">
        <v>4000</v>
      </c>
      <c r="Q79" t="s">
        <v>49</v>
      </c>
      <c r="R79">
        <v>4411</v>
      </c>
      <c r="S79" t="s">
        <v>195</v>
      </c>
      <c r="T79">
        <v>8</v>
      </c>
      <c r="U79" t="s">
        <v>197</v>
      </c>
      <c r="V79" s="1">
        <v>1000000</v>
      </c>
      <c r="W79" s="1">
        <v>1000000</v>
      </c>
      <c r="X79" s="1">
        <v>225649</v>
      </c>
      <c r="Y79" s="1">
        <v>80649</v>
      </c>
      <c r="Z79" s="1">
        <v>0</v>
      </c>
      <c r="AA79" s="1">
        <v>0</v>
      </c>
      <c r="AB79" s="1">
        <v>0</v>
      </c>
      <c r="AC79" s="1">
        <f t="shared" si="3"/>
        <v>774351</v>
      </c>
      <c r="AD79" s="1">
        <v>0</v>
      </c>
      <c r="AE79" s="1">
        <v>0</v>
      </c>
      <c r="AF79" s="1">
        <v>0</v>
      </c>
      <c r="AG79" s="1">
        <v>0</v>
      </c>
      <c r="AH79" s="1">
        <v>0</v>
      </c>
    </row>
    <row r="80" spans="1:34" hidden="1" x14ac:dyDescent="0.25">
      <c r="A80" t="str">
        <f t="shared" si="2"/>
        <v>1.1-00-2402_24116010_2421110</v>
      </c>
      <c r="B80" t="s">
        <v>148</v>
      </c>
      <c r="C80" t="s">
        <v>149</v>
      </c>
      <c r="D80" t="s">
        <v>188</v>
      </c>
      <c r="E80" t="s">
        <v>189</v>
      </c>
      <c r="F80" t="s">
        <v>152</v>
      </c>
      <c r="G80" t="s">
        <v>153</v>
      </c>
      <c r="H80" t="s">
        <v>85</v>
      </c>
      <c r="I80" t="s">
        <v>86</v>
      </c>
      <c r="J80">
        <v>1</v>
      </c>
      <c r="K80" t="s">
        <v>190</v>
      </c>
      <c r="L80">
        <v>16</v>
      </c>
      <c r="M80" t="s">
        <v>198</v>
      </c>
      <c r="N80" t="s">
        <v>199</v>
      </c>
      <c r="O80" t="s">
        <v>827</v>
      </c>
      <c r="P80">
        <v>2000</v>
      </c>
      <c r="Q80" t="s">
        <v>121</v>
      </c>
      <c r="R80">
        <v>2111</v>
      </c>
      <c r="S80" t="s">
        <v>200</v>
      </c>
      <c r="T80">
        <v>0</v>
      </c>
      <c r="U80" t="s">
        <v>46</v>
      </c>
      <c r="V80" s="1">
        <v>14000</v>
      </c>
      <c r="W80" s="1">
        <v>0</v>
      </c>
      <c r="X80" s="1">
        <v>2518.15</v>
      </c>
      <c r="Y80" s="1">
        <v>2518.15</v>
      </c>
      <c r="Z80" s="1">
        <v>0</v>
      </c>
      <c r="AA80" s="1">
        <v>0</v>
      </c>
      <c r="AB80" s="1">
        <v>0</v>
      </c>
      <c r="AC80" s="1">
        <f t="shared" si="3"/>
        <v>11481.85</v>
      </c>
      <c r="AD80" s="1">
        <v>0</v>
      </c>
      <c r="AE80" s="1">
        <v>14000</v>
      </c>
      <c r="AF80" s="1">
        <v>0</v>
      </c>
      <c r="AG80" s="1">
        <v>0</v>
      </c>
      <c r="AH80" s="1">
        <v>14000</v>
      </c>
    </row>
    <row r="81" spans="1:34" hidden="1" x14ac:dyDescent="0.25">
      <c r="A81" t="str">
        <f t="shared" si="2"/>
        <v>1.1-00-2402_24116010_2421210</v>
      </c>
      <c r="B81" t="s">
        <v>148</v>
      </c>
      <c r="C81" t="s">
        <v>149</v>
      </c>
      <c r="D81" t="s">
        <v>188</v>
      </c>
      <c r="E81" t="s">
        <v>189</v>
      </c>
      <c r="F81" t="s">
        <v>152</v>
      </c>
      <c r="G81" t="s">
        <v>153</v>
      </c>
      <c r="H81" t="s">
        <v>85</v>
      </c>
      <c r="I81" t="s">
        <v>86</v>
      </c>
      <c r="J81">
        <v>1</v>
      </c>
      <c r="K81" t="s">
        <v>190</v>
      </c>
      <c r="L81">
        <v>16</v>
      </c>
      <c r="M81" t="s">
        <v>198</v>
      </c>
      <c r="N81" t="s">
        <v>199</v>
      </c>
      <c r="O81" t="s">
        <v>827</v>
      </c>
      <c r="P81">
        <v>2000</v>
      </c>
      <c r="Q81" t="s">
        <v>121</v>
      </c>
      <c r="R81">
        <v>2121</v>
      </c>
      <c r="S81" t="s">
        <v>201</v>
      </c>
      <c r="T81">
        <v>0</v>
      </c>
      <c r="U81" t="s">
        <v>46</v>
      </c>
      <c r="V81" s="1">
        <v>13000</v>
      </c>
      <c r="W81" s="1">
        <v>0</v>
      </c>
      <c r="X81" s="1">
        <v>0</v>
      </c>
      <c r="Y81" s="1">
        <v>0</v>
      </c>
      <c r="Z81" s="1">
        <v>0</v>
      </c>
      <c r="AA81" s="1">
        <v>0</v>
      </c>
      <c r="AB81" s="1">
        <v>0</v>
      </c>
      <c r="AC81" s="1">
        <f t="shared" si="3"/>
        <v>13000</v>
      </c>
      <c r="AD81" s="1">
        <v>0</v>
      </c>
      <c r="AE81" s="1">
        <v>13000</v>
      </c>
      <c r="AF81" s="1">
        <v>0</v>
      </c>
      <c r="AG81" s="1">
        <v>0</v>
      </c>
      <c r="AH81" s="1">
        <v>13000</v>
      </c>
    </row>
    <row r="82" spans="1:34" hidden="1" x14ac:dyDescent="0.25">
      <c r="A82" t="str">
        <f t="shared" si="2"/>
        <v>1.1-00-2402_24116010_2421610</v>
      </c>
      <c r="B82" t="s">
        <v>148</v>
      </c>
      <c r="C82" t="s">
        <v>149</v>
      </c>
      <c r="D82" t="s">
        <v>188</v>
      </c>
      <c r="E82" t="s">
        <v>189</v>
      </c>
      <c r="F82" t="s">
        <v>152</v>
      </c>
      <c r="G82" t="s">
        <v>153</v>
      </c>
      <c r="H82" t="s">
        <v>85</v>
      </c>
      <c r="I82" t="s">
        <v>86</v>
      </c>
      <c r="J82">
        <v>1</v>
      </c>
      <c r="K82" t="s">
        <v>190</v>
      </c>
      <c r="L82">
        <v>16</v>
      </c>
      <c r="M82" t="s">
        <v>198</v>
      </c>
      <c r="N82" t="s">
        <v>199</v>
      </c>
      <c r="O82" t="s">
        <v>827</v>
      </c>
      <c r="P82">
        <v>2000</v>
      </c>
      <c r="Q82" t="s">
        <v>121</v>
      </c>
      <c r="R82">
        <v>2161</v>
      </c>
      <c r="S82" t="s">
        <v>202</v>
      </c>
      <c r="T82">
        <v>0</v>
      </c>
      <c r="U82" t="s">
        <v>46</v>
      </c>
      <c r="V82" s="1">
        <v>73000</v>
      </c>
      <c r="W82" s="1">
        <v>0</v>
      </c>
      <c r="X82" s="1">
        <v>44996.4</v>
      </c>
      <c r="Y82" s="1">
        <v>44996.4</v>
      </c>
      <c r="Z82" s="1">
        <v>44996.4</v>
      </c>
      <c r="AA82" s="1">
        <v>0</v>
      </c>
      <c r="AB82" s="1">
        <v>0</v>
      </c>
      <c r="AC82" s="1">
        <f t="shared" si="3"/>
        <v>28003.599999999999</v>
      </c>
      <c r="AD82" s="1">
        <v>0</v>
      </c>
      <c r="AE82" s="1">
        <v>73000</v>
      </c>
      <c r="AF82" s="1">
        <v>0</v>
      </c>
      <c r="AG82" s="1">
        <v>0</v>
      </c>
      <c r="AH82" s="1">
        <v>73000</v>
      </c>
    </row>
    <row r="83" spans="1:34" hidden="1" x14ac:dyDescent="0.25">
      <c r="A83" t="str">
        <f t="shared" si="2"/>
        <v>1.1-00-2402_24116010_2424910</v>
      </c>
      <c r="B83" t="s">
        <v>148</v>
      </c>
      <c r="C83" t="s">
        <v>149</v>
      </c>
      <c r="D83" t="s">
        <v>188</v>
      </c>
      <c r="E83" t="s">
        <v>189</v>
      </c>
      <c r="F83" t="s">
        <v>152</v>
      </c>
      <c r="G83" t="s">
        <v>153</v>
      </c>
      <c r="H83" t="s">
        <v>85</v>
      </c>
      <c r="I83" t="s">
        <v>86</v>
      </c>
      <c r="J83">
        <v>1</v>
      </c>
      <c r="K83" t="s">
        <v>190</v>
      </c>
      <c r="L83">
        <v>16</v>
      </c>
      <c r="M83" t="s">
        <v>198</v>
      </c>
      <c r="N83" t="s">
        <v>199</v>
      </c>
      <c r="O83" t="s">
        <v>827</v>
      </c>
      <c r="P83">
        <v>2000</v>
      </c>
      <c r="Q83" t="s">
        <v>121</v>
      </c>
      <c r="R83">
        <v>2491</v>
      </c>
      <c r="S83" t="s">
        <v>203</v>
      </c>
      <c r="T83">
        <v>0</v>
      </c>
      <c r="U83" t="s">
        <v>46</v>
      </c>
      <c r="V83" s="1">
        <v>118448.2</v>
      </c>
      <c r="W83" s="1">
        <v>54948.2</v>
      </c>
      <c r="X83" s="1">
        <v>67619.53</v>
      </c>
      <c r="Y83" s="1">
        <v>67619.53</v>
      </c>
      <c r="Z83" s="1">
        <v>12075.02</v>
      </c>
      <c r="AA83" s="1">
        <v>0</v>
      </c>
      <c r="AB83" s="1">
        <v>0</v>
      </c>
      <c r="AC83" s="1">
        <f t="shared" si="3"/>
        <v>50828.67</v>
      </c>
      <c r="AD83" s="1">
        <v>0</v>
      </c>
      <c r="AE83" s="1">
        <v>63500</v>
      </c>
      <c r="AF83" s="1">
        <v>0</v>
      </c>
      <c r="AG83" s="1">
        <v>0</v>
      </c>
      <c r="AH83" s="1">
        <v>63500</v>
      </c>
    </row>
    <row r="84" spans="1:34" hidden="1" x14ac:dyDescent="0.25">
      <c r="A84" t="str">
        <f t="shared" si="2"/>
        <v>1.1-00-2402_24116010_2427210</v>
      </c>
      <c r="B84" t="s">
        <v>148</v>
      </c>
      <c r="C84" t="s">
        <v>149</v>
      </c>
      <c r="D84" t="s">
        <v>188</v>
      </c>
      <c r="E84" t="s">
        <v>189</v>
      </c>
      <c r="F84" t="s">
        <v>152</v>
      </c>
      <c r="G84" t="s">
        <v>153</v>
      </c>
      <c r="H84" t="s">
        <v>85</v>
      </c>
      <c r="I84" t="s">
        <v>86</v>
      </c>
      <c r="J84">
        <v>1</v>
      </c>
      <c r="K84" t="s">
        <v>190</v>
      </c>
      <c r="L84">
        <v>16</v>
      </c>
      <c r="M84" t="s">
        <v>198</v>
      </c>
      <c r="N84" t="s">
        <v>199</v>
      </c>
      <c r="O84" t="s">
        <v>827</v>
      </c>
      <c r="P84">
        <v>2000</v>
      </c>
      <c r="Q84" t="s">
        <v>121</v>
      </c>
      <c r="R84">
        <v>2721</v>
      </c>
      <c r="S84" t="s">
        <v>170</v>
      </c>
      <c r="T84">
        <v>0</v>
      </c>
      <c r="U84" t="s">
        <v>46</v>
      </c>
      <c r="V84" s="1">
        <v>11000</v>
      </c>
      <c r="W84" s="1">
        <v>50000</v>
      </c>
      <c r="X84" s="1">
        <v>10150</v>
      </c>
      <c r="Y84" s="1">
        <v>10150</v>
      </c>
      <c r="Z84" s="1">
        <v>10150</v>
      </c>
      <c r="AA84" s="1">
        <v>10150</v>
      </c>
      <c r="AB84" s="1">
        <v>10150</v>
      </c>
      <c r="AC84" s="1">
        <f t="shared" si="3"/>
        <v>850</v>
      </c>
      <c r="AD84" s="1">
        <v>0</v>
      </c>
      <c r="AE84" s="1">
        <v>0</v>
      </c>
      <c r="AF84" s="1">
        <v>0</v>
      </c>
      <c r="AG84" s="1">
        <v>39000</v>
      </c>
      <c r="AH84" s="1">
        <v>-39000</v>
      </c>
    </row>
    <row r="85" spans="1:34" hidden="1" x14ac:dyDescent="0.25">
      <c r="A85" t="str">
        <f t="shared" si="2"/>
        <v>1.1-00-2402_24116010_2429110</v>
      </c>
      <c r="B85" t="s">
        <v>148</v>
      </c>
      <c r="C85" t="s">
        <v>149</v>
      </c>
      <c r="D85" t="s">
        <v>188</v>
      </c>
      <c r="E85" t="s">
        <v>189</v>
      </c>
      <c r="F85" t="s">
        <v>152</v>
      </c>
      <c r="G85" t="s">
        <v>153</v>
      </c>
      <c r="H85" t="s">
        <v>85</v>
      </c>
      <c r="I85" t="s">
        <v>86</v>
      </c>
      <c r="J85">
        <v>1</v>
      </c>
      <c r="K85" t="s">
        <v>190</v>
      </c>
      <c r="L85">
        <v>16</v>
      </c>
      <c r="M85" t="s">
        <v>198</v>
      </c>
      <c r="N85" t="s">
        <v>199</v>
      </c>
      <c r="O85" t="s">
        <v>827</v>
      </c>
      <c r="P85">
        <v>2000</v>
      </c>
      <c r="Q85" t="s">
        <v>121</v>
      </c>
      <c r="R85">
        <v>2911</v>
      </c>
      <c r="S85" t="s">
        <v>171</v>
      </c>
      <c r="T85">
        <v>0</v>
      </c>
      <c r="U85" t="s">
        <v>46</v>
      </c>
      <c r="V85" s="1">
        <v>25500</v>
      </c>
      <c r="W85" s="1">
        <v>70000</v>
      </c>
      <c r="X85" s="1">
        <v>20538.900000000001</v>
      </c>
      <c r="Y85" s="1">
        <v>20538.900000000001</v>
      </c>
      <c r="Z85" s="1">
        <v>20538.900000000001</v>
      </c>
      <c r="AA85" s="1">
        <v>13868.96</v>
      </c>
      <c r="AB85" s="1">
        <v>13868.96</v>
      </c>
      <c r="AC85" s="1">
        <f t="shared" si="3"/>
        <v>4961.0999999999985</v>
      </c>
      <c r="AD85" s="1">
        <v>0</v>
      </c>
      <c r="AE85" s="1">
        <v>0</v>
      </c>
      <c r="AF85" s="1">
        <v>0</v>
      </c>
      <c r="AG85" s="1">
        <v>44500</v>
      </c>
      <c r="AH85" s="1">
        <v>-44500</v>
      </c>
    </row>
    <row r="86" spans="1:34" hidden="1" x14ac:dyDescent="0.25">
      <c r="A86" t="str">
        <f t="shared" si="2"/>
        <v>1.1-00-2402_24116010_2433910</v>
      </c>
      <c r="B86" t="s">
        <v>148</v>
      </c>
      <c r="C86" t="s">
        <v>149</v>
      </c>
      <c r="D86" t="s">
        <v>188</v>
      </c>
      <c r="E86" t="s">
        <v>189</v>
      </c>
      <c r="F86" t="s">
        <v>152</v>
      </c>
      <c r="G86" t="s">
        <v>153</v>
      </c>
      <c r="H86" t="s">
        <v>85</v>
      </c>
      <c r="I86" t="s">
        <v>86</v>
      </c>
      <c r="J86">
        <v>1</v>
      </c>
      <c r="K86" t="s">
        <v>190</v>
      </c>
      <c r="L86">
        <v>16</v>
      </c>
      <c r="M86" t="s">
        <v>198</v>
      </c>
      <c r="N86" t="s">
        <v>199</v>
      </c>
      <c r="O86" t="s">
        <v>827</v>
      </c>
      <c r="P86">
        <v>3000</v>
      </c>
      <c r="Q86" t="s">
        <v>44</v>
      </c>
      <c r="R86">
        <v>3391</v>
      </c>
      <c r="S86" t="s">
        <v>194</v>
      </c>
      <c r="T86">
        <v>0</v>
      </c>
      <c r="U86" t="s">
        <v>46</v>
      </c>
      <c r="V86" s="1">
        <v>180000</v>
      </c>
      <c r="W86" s="1">
        <v>230000</v>
      </c>
      <c r="X86" s="1">
        <v>0</v>
      </c>
      <c r="Y86" s="1">
        <v>0</v>
      </c>
      <c r="Z86" s="1">
        <v>0</v>
      </c>
      <c r="AA86" s="1">
        <v>0</v>
      </c>
      <c r="AB86" s="1">
        <v>0</v>
      </c>
      <c r="AC86" s="1">
        <f t="shared" si="3"/>
        <v>180000</v>
      </c>
      <c r="AD86" s="1">
        <v>0</v>
      </c>
      <c r="AE86" s="1">
        <v>0</v>
      </c>
      <c r="AF86" s="1">
        <v>0</v>
      </c>
      <c r="AG86" s="1">
        <v>50000</v>
      </c>
      <c r="AH86" s="1">
        <v>-50000</v>
      </c>
    </row>
    <row r="87" spans="1:34" hidden="1" x14ac:dyDescent="0.25">
      <c r="A87" t="str">
        <f t="shared" si="2"/>
        <v>1.1-00-2402_24116010_2444110</v>
      </c>
      <c r="B87" t="s">
        <v>148</v>
      </c>
      <c r="C87" t="s">
        <v>149</v>
      </c>
      <c r="D87" t="s">
        <v>188</v>
      </c>
      <c r="E87" t="s">
        <v>189</v>
      </c>
      <c r="F87" t="s">
        <v>152</v>
      </c>
      <c r="G87" t="s">
        <v>153</v>
      </c>
      <c r="H87" t="s">
        <v>85</v>
      </c>
      <c r="I87" t="s">
        <v>86</v>
      </c>
      <c r="J87">
        <v>1</v>
      </c>
      <c r="K87" t="s">
        <v>190</v>
      </c>
      <c r="L87">
        <v>16</v>
      </c>
      <c r="M87" t="s">
        <v>198</v>
      </c>
      <c r="N87" t="s">
        <v>199</v>
      </c>
      <c r="O87" t="s">
        <v>827</v>
      </c>
      <c r="P87">
        <v>4000</v>
      </c>
      <c r="Q87" t="s">
        <v>49</v>
      </c>
      <c r="R87">
        <v>4411</v>
      </c>
      <c r="S87" t="s">
        <v>195</v>
      </c>
      <c r="T87">
        <v>0</v>
      </c>
      <c r="U87" t="s">
        <v>46</v>
      </c>
      <c r="V87" s="1">
        <v>5600000</v>
      </c>
      <c r="W87" s="1">
        <v>5600000</v>
      </c>
      <c r="X87" s="1">
        <v>5600000</v>
      </c>
      <c r="Y87" s="1">
        <v>5600000</v>
      </c>
      <c r="Z87" s="1">
        <v>5600000</v>
      </c>
      <c r="AA87" s="1">
        <v>5600000</v>
      </c>
      <c r="AB87" s="1">
        <v>5600000</v>
      </c>
      <c r="AC87" s="1">
        <f t="shared" si="3"/>
        <v>0</v>
      </c>
      <c r="AD87" s="1">
        <v>0</v>
      </c>
      <c r="AE87" s="1">
        <v>0</v>
      </c>
      <c r="AF87" s="1">
        <v>0</v>
      </c>
      <c r="AG87" s="1">
        <v>0</v>
      </c>
      <c r="AH87" s="1">
        <v>0</v>
      </c>
    </row>
    <row r="88" spans="1:34" hidden="1" x14ac:dyDescent="0.25">
      <c r="A88" t="str">
        <f t="shared" si="2"/>
        <v>1.1-00-2402_24116010_2456510</v>
      </c>
      <c r="B88" t="s">
        <v>148</v>
      </c>
      <c r="C88" t="s">
        <v>149</v>
      </c>
      <c r="D88" t="s">
        <v>188</v>
      </c>
      <c r="E88" t="s">
        <v>189</v>
      </c>
      <c r="F88" t="s">
        <v>152</v>
      </c>
      <c r="G88" t="s">
        <v>153</v>
      </c>
      <c r="H88" t="s">
        <v>85</v>
      </c>
      <c r="I88" t="s">
        <v>86</v>
      </c>
      <c r="J88">
        <v>1</v>
      </c>
      <c r="K88" t="s">
        <v>190</v>
      </c>
      <c r="L88">
        <v>16</v>
      </c>
      <c r="M88" t="s">
        <v>198</v>
      </c>
      <c r="N88" t="s">
        <v>199</v>
      </c>
      <c r="O88" t="s">
        <v>827</v>
      </c>
      <c r="P88">
        <v>5000</v>
      </c>
      <c r="Q88" t="s">
        <v>99</v>
      </c>
      <c r="R88">
        <v>5651</v>
      </c>
      <c r="S88" t="s">
        <v>204</v>
      </c>
      <c r="T88">
        <v>0</v>
      </c>
      <c r="U88" t="s">
        <v>46</v>
      </c>
      <c r="V88" s="1">
        <v>10000</v>
      </c>
      <c r="W88" s="1">
        <v>10000</v>
      </c>
      <c r="X88" s="1">
        <v>6960</v>
      </c>
      <c r="Y88" s="1">
        <v>6960</v>
      </c>
      <c r="Z88" s="1">
        <v>6960</v>
      </c>
      <c r="AA88" s="1">
        <v>6960</v>
      </c>
      <c r="AB88" s="1">
        <v>6960</v>
      </c>
      <c r="AC88" s="1">
        <f t="shared" si="3"/>
        <v>3040</v>
      </c>
      <c r="AD88" s="1">
        <v>0</v>
      </c>
      <c r="AE88" s="1">
        <v>0</v>
      </c>
      <c r="AF88" s="1">
        <v>0</v>
      </c>
      <c r="AG88" s="1">
        <v>0</v>
      </c>
      <c r="AH88" s="1">
        <v>0</v>
      </c>
    </row>
    <row r="89" spans="1:34" hidden="1" x14ac:dyDescent="0.25">
      <c r="A89" t="str">
        <f t="shared" si="2"/>
        <v>1.1-00-2402_24116010_2456710</v>
      </c>
      <c r="B89" t="s">
        <v>148</v>
      </c>
      <c r="C89" t="s">
        <v>149</v>
      </c>
      <c r="D89" t="s">
        <v>188</v>
      </c>
      <c r="E89" t="s">
        <v>189</v>
      </c>
      <c r="F89" t="s">
        <v>152</v>
      </c>
      <c r="G89" t="s">
        <v>153</v>
      </c>
      <c r="H89" t="s">
        <v>85</v>
      </c>
      <c r="I89" t="s">
        <v>86</v>
      </c>
      <c r="J89">
        <v>1</v>
      </c>
      <c r="K89" t="s">
        <v>190</v>
      </c>
      <c r="L89">
        <v>16</v>
      </c>
      <c r="M89" t="s">
        <v>198</v>
      </c>
      <c r="N89" t="s">
        <v>199</v>
      </c>
      <c r="O89" t="s">
        <v>827</v>
      </c>
      <c r="P89">
        <v>5000</v>
      </c>
      <c r="Q89" t="s">
        <v>99</v>
      </c>
      <c r="R89">
        <v>5671</v>
      </c>
      <c r="S89" t="s">
        <v>185</v>
      </c>
      <c r="T89">
        <v>0</v>
      </c>
      <c r="U89" t="s">
        <v>46</v>
      </c>
      <c r="V89" s="1">
        <v>40000</v>
      </c>
      <c r="W89" s="1">
        <v>70000</v>
      </c>
      <c r="X89" s="1">
        <v>34985.599999999999</v>
      </c>
      <c r="Y89" s="1">
        <v>34985.599999999999</v>
      </c>
      <c r="Z89" s="1">
        <v>20787.2</v>
      </c>
      <c r="AA89" s="1">
        <v>20787.2</v>
      </c>
      <c r="AB89" s="1">
        <v>20787.2</v>
      </c>
      <c r="AC89" s="1">
        <f t="shared" si="3"/>
        <v>5014.4000000000015</v>
      </c>
      <c r="AD89" s="1">
        <v>0</v>
      </c>
      <c r="AE89" s="1">
        <v>3000</v>
      </c>
      <c r="AF89" s="1">
        <v>0</v>
      </c>
      <c r="AG89" s="1">
        <v>33000</v>
      </c>
      <c r="AH89" s="1">
        <v>-30000</v>
      </c>
    </row>
    <row r="90" spans="1:34" hidden="1" x14ac:dyDescent="0.25">
      <c r="A90" t="str">
        <f t="shared" si="2"/>
        <v>1.1-00-2402_24157010_2444110</v>
      </c>
      <c r="B90" t="s">
        <v>148</v>
      </c>
      <c r="C90" t="s">
        <v>149</v>
      </c>
      <c r="D90" t="s">
        <v>188</v>
      </c>
      <c r="E90" t="s">
        <v>189</v>
      </c>
      <c r="F90" t="s">
        <v>152</v>
      </c>
      <c r="G90" t="s">
        <v>153</v>
      </c>
      <c r="H90" t="s">
        <v>85</v>
      </c>
      <c r="I90" t="s">
        <v>86</v>
      </c>
      <c r="J90">
        <v>1</v>
      </c>
      <c r="K90" t="s">
        <v>190</v>
      </c>
      <c r="L90">
        <v>57</v>
      </c>
      <c r="M90" t="s">
        <v>205</v>
      </c>
      <c r="N90" t="s">
        <v>199</v>
      </c>
      <c r="O90" t="s">
        <v>827</v>
      </c>
      <c r="P90">
        <v>4000</v>
      </c>
      <c r="Q90" t="s">
        <v>49</v>
      </c>
      <c r="R90">
        <v>4411</v>
      </c>
      <c r="S90" t="s">
        <v>195</v>
      </c>
      <c r="T90">
        <v>0</v>
      </c>
      <c r="U90" t="s">
        <v>46</v>
      </c>
      <c r="V90" s="1">
        <v>1200000</v>
      </c>
      <c r="W90" s="1">
        <v>1200000</v>
      </c>
      <c r="X90" s="1">
        <v>606000</v>
      </c>
      <c r="Y90" s="1">
        <v>606000</v>
      </c>
      <c r="Z90" s="1">
        <v>606000</v>
      </c>
      <c r="AA90" s="1">
        <v>598000</v>
      </c>
      <c r="AB90" s="1">
        <v>594000</v>
      </c>
      <c r="AC90" s="1">
        <f t="shared" si="3"/>
        <v>594000</v>
      </c>
      <c r="AD90" s="1">
        <v>0</v>
      </c>
      <c r="AE90" s="1">
        <v>0</v>
      </c>
      <c r="AF90" s="1">
        <v>0</v>
      </c>
      <c r="AG90" s="1">
        <v>0</v>
      </c>
      <c r="AH90" s="1">
        <v>0</v>
      </c>
    </row>
    <row r="91" spans="1:34" hidden="1" x14ac:dyDescent="0.25">
      <c r="A91" t="str">
        <f t="shared" si="2"/>
        <v>1.1-00-2407_24236022_2424110</v>
      </c>
      <c r="B91" t="s">
        <v>148</v>
      </c>
      <c r="C91" t="s">
        <v>149</v>
      </c>
      <c r="D91" t="s">
        <v>188</v>
      </c>
      <c r="E91" t="s">
        <v>189</v>
      </c>
      <c r="F91" t="s">
        <v>51</v>
      </c>
      <c r="G91" t="s">
        <v>52</v>
      </c>
      <c r="H91" t="s">
        <v>103</v>
      </c>
      <c r="I91" t="s">
        <v>104</v>
      </c>
      <c r="J91">
        <v>2</v>
      </c>
      <c r="K91" t="s">
        <v>206</v>
      </c>
      <c r="L91">
        <v>36</v>
      </c>
      <c r="M91" t="s">
        <v>207</v>
      </c>
      <c r="N91" t="s">
        <v>208</v>
      </c>
      <c r="O91" t="s">
        <v>209</v>
      </c>
      <c r="P91">
        <v>2000</v>
      </c>
      <c r="Q91" t="s">
        <v>121</v>
      </c>
      <c r="R91">
        <v>2411</v>
      </c>
      <c r="S91" t="s">
        <v>210</v>
      </c>
      <c r="T91">
        <v>0</v>
      </c>
      <c r="U91" t="s">
        <v>46</v>
      </c>
      <c r="V91" s="1">
        <v>100000</v>
      </c>
      <c r="W91" s="1">
        <v>100000</v>
      </c>
      <c r="X91" s="1">
        <v>99535.54</v>
      </c>
      <c r="Y91" s="1">
        <v>80892.02</v>
      </c>
      <c r="Z91" s="1">
        <v>80892.02</v>
      </c>
      <c r="AA91" s="1">
        <v>0</v>
      </c>
      <c r="AB91" s="1">
        <v>0</v>
      </c>
      <c r="AC91" s="1">
        <f t="shared" si="3"/>
        <v>464.4600000000064</v>
      </c>
      <c r="AD91" s="1">
        <v>0</v>
      </c>
      <c r="AE91" s="1">
        <v>0</v>
      </c>
      <c r="AF91" s="1">
        <v>0</v>
      </c>
      <c r="AG91" s="1">
        <v>0</v>
      </c>
      <c r="AH91" s="1">
        <v>0</v>
      </c>
    </row>
    <row r="92" spans="1:34" hidden="1" x14ac:dyDescent="0.25">
      <c r="A92" t="str">
        <f t="shared" si="2"/>
        <v>1.1-00-2407_24236022_2424210</v>
      </c>
      <c r="B92" t="s">
        <v>148</v>
      </c>
      <c r="C92" t="s">
        <v>149</v>
      </c>
      <c r="D92" t="s">
        <v>188</v>
      </c>
      <c r="E92" t="s">
        <v>189</v>
      </c>
      <c r="F92" t="s">
        <v>51</v>
      </c>
      <c r="G92" t="s">
        <v>52</v>
      </c>
      <c r="H92" t="s">
        <v>103</v>
      </c>
      <c r="I92" t="s">
        <v>104</v>
      </c>
      <c r="J92">
        <v>2</v>
      </c>
      <c r="K92" t="s">
        <v>206</v>
      </c>
      <c r="L92">
        <v>36</v>
      </c>
      <c r="M92" t="s">
        <v>207</v>
      </c>
      <c r="N92" t="s">
        <v>208</v>
      </c>
      <c r="O92" t="s">
        <v>209</v>
      </c>
      <c r="P92">
        <v>2000</v>
      </c>
      <c r="Q92" t="s">
        <v>121</v>
      </c>
      <c r="R92">
        <v>2421</v>
      </c>
      <c r="S92" t="s">
        <v>211</v>
      </c>
      <c r="T92">
        <v>0</v>
      </c>
      <c r="U92" t="s">
        <v>46</v>
      </c>
      <c r="V92" s="1">
        <v>750000</v>
      </c>
      <c r="W92" s="1">
        <v>750000</v>
      </c>
      <c r="X92" s="1">
        <v>687954.7</v>
      </c>
      <c r="Y92" s="1">
        <v>687954.7</v>
      </c>
      <c r="Z92" s="1">
        <v>118147.62</v>
      </c>
      <c r="AA92" s="1">
        <v>118147.62</v>
      </c>
      <c r="AB92" s="1">
        <v>118147.62</v>
      </c>
      <c r="AC92" s="1">
        <f t="shared" si="3"/>
        <v>62045.300000000047</v>
      </c>
      <c r="AD92" s="1">
        <v>0</v>
      </c>
      <c r="AE92" s="1">
        <v>0</v>
      </c>
      <c r="AF92" s="1">
        <v>0</v>
      </c>
      <c r="AG92" s="1">
        <v>0</v>
      </c>
      <c r="AH92" s="1">
        <v>0</v>
      </c>
    </row>
    <row r="93" spans="1:34" hidden="1" x14ac:dyDescent="0.25">
      <c r="A93" t="str">
        <f t="shared" si="2"/>
        <v>1.1-00-2407_24236022_2424610</v>
      </c>
      <c r="B93" t="s">
        <v>148</v>
      </c>
      <c r="C93" t="s">
        <v>149</v>
      </c>
      <c r="D93" t="s">
        <v>188</v>
      </c>
      <c r="E93" t="s">
        <v>189</v>
      </c>
      <c r="F93" t="s">
        <v>51</v>
      </c>
      <c r="G93" t="s">
        <v>52</v>
      </c>
      <c r="H93" t="s">
        <v>103</v>
      </c>
      <c r="I93" t="s">
        <v>104</v>
      </c>
      <c r="J93">
        <v>2</v>
      </c>
      <c r="K93" t="s">
        <v>206</v>
      </c>
      <c r="L93">
        <v>36</v>
      </c>
      <c r="M93" t="s">
        <v>207</v>
      </c>
      <c r="N93" t="s">
        <v>208</v>
      </c>
      <c r="O93" t="s">
        <v>209</v>
      </c>
      <c r="P93">
        <v>2000</v>
      </c>
      <c r="Q93" t="s">
        <v>121</v>
      </c>
      <c r="R93">
        <v>2461</v>
      </c>
      <c r="S93" t="s">
        <v>212</v>
      </c>
      <c r="T93">
        <v>0</v>
      </c>
      <c r="U93" t="s">
        <v>46</v>
      </c>
      <c r="V93" s="1">
        <v>650000</v>
      </c>
      <c r="W93" s="1">
        <v>650000</v>
      </c>
      <c r="X93" s="1">
        <v>599293.82999999996</v>
      </c>
      <c r="Y93" s="1">
        <v>580815.03</v>
      </c>
      <c r="Z93" s="1">
        <v>367280.75</v>
      </c>
      <c r="AA93" s="1">
        <v>367280.75</v>
      </c>
      <c r="AB93" s="1">
        <v>181486.14</v>
      </c>
      <c r="AC93" s="1">
        <f t="shared" si="3"/>
        <v>50706.170000000042</v>
      </c>
      <c r="AD93" s="1">
        <v>0</v>
      </c>
      <c r="AE93" s="1">
        <v>0</v>
      </c>
      <c r="AF93" s="1">
        <v>0</v>
      </c>
      <c r="AG93" s="1">
        <v>0</v>
      </c>
      <c r="AH93" s="1">
        <v>0</v>
      </c>
    </row>
    <row r="94" spans="1:34" hidden="1" x14ac:dyDescent="0.25">
      <c r="A94" t="str">
        <f t="shared" si="2"/>
        <v>1.1-00-2407_24236022_2424710</v>
      </c>
      <c r="B94" t="s">
        <v>148</v>
      </c>
      <c r="C94" t="s">
        <v>149</v>
      </c>
      <c r="D94" t="s">
        <v>188</v>
      </c>
      <c r="E94" t="s">
        <v>189</v>
      </c>
      <c r="F94" t="s">
        <v>51</v>
      </c>
      <c r="G94" t="s">
        <v>52</v>
      </c>
      <c r="H94" t="s">
        <v>103</v>
      </c>
      <c r="I94" t="s">
        <v>104</v>
      </c>
      <c r="J94">
        <v>2</v>
      </c>
      <c r="K94" t="s">
        <v>206</v>
      </c>
      <c r="L94">
        <v>36</v>
      </c>
      <c r="M94" t="s">
        <v>207</v>
      </c>
      <c r="N94" t="s">
        <v>208</v>
      </c>
      <c r="O94" t="s">
        <v>209</v>
      </c>
      <c r="P94">
        <v>2000</v>
      </c>
      <c r="Q94" t="s">
        <v>121</v>
      </c>
      <c r="R94">
        <v>2471</v>
      </c>
      <c r="S94" t="s">
        <v>213</v>
      </c>
      <c r="T94">
        <v>0</v>
      </c>
      <c r="U94" t="s">
        <v>46</v>
      </c>
      <c r="V94" s="1">
        <v>2680000</v>
      </c>
      <c r="W94" s="1">
        <v>2300000</v>
      </c>
      <c r="X94" s="1">
        <v>2656061.2400000002</v>
      </c>
      <c r="Y94" s="1">
        <v>1756111.64</v>
      </c>
      <c r="Z94" s="1">
        <v>1445711.69</v>
      </c>
      <c r="AA94" s="1">
        <v>1034734.57</v>
      </c>
      <c r="AB94" s="1">
        <v>1034734.57</v>
      </c>
      <c r="AC94" s="1">
        <f t="shared" si="3"/>
        <v>23938.759999999776</v>
      </c>
      <c r="AD94" s="1">
        <v>0</v>
      </c>
      <c r="AE94" s="1">
        <v>400000</v>
      </c>
      <c r="AF94" s="1">
        <v>0</v>
      </c>
      <c r="AG94" s="1">
        <v>20000</v>
      </c>
      <c r="AH94" s="1">
        <v>380000</v>
      </c>
    </row>
    <row r="95" spans="1:34" hidden="1" x14ac:dyDescent="0.25">
      <c r="A95" t="str">
        <f t="shared" si="2"/>
        <v>1.1-00-2407_24236022_2424910</v>
      </c>
      <c r="B95" t="s">
        <v>148</v>
      </c>
      <c r="C95" t="s">
        <v>149</v>
      </c>
      <c r="D95" t="s">
        <v>188</v>
      </c>
      <c r="E95" t="s">
        <v>189</v>
      </c>
      <c r="F95" t="s">
        <v>51</v>
      </c>
      <c r="G95" t="s">
        <v>52</v>
      </c>
      <c r="H95" t="s">
        <v>103</v>
      </c>
      <c r="I95" t="s">
        <v>104</v>
      </c>
      <c r="J95">
        <v>2</v>
      </c>
      <c r="K95" t="s">
        <v>206</v>
      </c>
      <c r="L95">
        <v>36</v>
      </c>
      <c r="M95" t="s">
        <v>207</v>
      </c>
      <c r="N95" t="s">
        <v>208</v>
      </c>
      <c r="O95" t="s">
        <v>209</v>
      </c>
      <c r="P95">
        <v>2000</v>
      </c>
      <c r="Q95" t="s">
        <v>121</v>
      </c>
      <c r="R95">
        <v>2491</v>
      </c>
      <c r="S95" t="s">
        <v>203</v>
      </c>
      <c r="T95">
        <v>0</v>
      </c>
      <c r="U95" t="s">
        <v>46</v>
      </c>
      <c r="V95" s="1">
        <v>7000</v>
      </c>
      <c r="W95" s="1">
        <v>7000</v>
      </c>
      <c r="X95" s="1">
        <v>3770.04</v>
      </c>
      <c r="Y95" s="1">
        <v>3770.04</v>
      </c>
      <c r="Z95" s="1">
        <v>3770.04</v>
      </c>
      <c r="AA95" s="1">
        <v>3770.04</v>
      </c>
      <c r="AB95" s="1">
        <v>3770.04</v>
      </c>
      <c r="AC95" s="1">
        <f t="shared" si="3"/>
        <v>3229.96</v>
      </c>
      <c r="AD95" s="1">
        <v>0</v>
      </c>
      <c r="AE95" s="1">
        <v>0</v>
      </c>
      <c r="AF95" s="1">
        <v>0</v>
      </c>
      <c r="AG95" s="1">
        <v>0</v>
      </c>
      <c r="AH95" s="1">
        <v>0</v>
      </c>
    </row>
    <row r="96" spans="1:34" hidden="1" x14ac:dyDescent="0.25">
      <c r="A96" t="str">
        <f t="shared" si="2"/>
        <v>1.1-00-2407_24236022_2425110</v>
      </c>
      <c r="B96" t="s">
        <v>148</v>
      </c>
      <c r="C96" t="s">
        <v>149</v>
      </c>
      <c r="D96" t="s">
        <v>188</v>
      </c>
      <c r="E96" t="s">
        <v>189</v>
      </c>
      <c r="F96" t="s">
        <v>51</v>
      </c>
      <c r="G96" t="s">
        <v>52</v>
      </c>
      <c r="H96" t="s">
        <v>103</v>
      </c>
      <c r="I96" t="s">
        <v>104</v>
      </c>
      <c r="J96">
        <v>2</v>
      </c>
      <c r="K96" t="s">
        <v>206</v>
      </c>
      <c r="L96">
        <v>36</v>
      </c>
      <c r="M96" t="s">
        <v>207</v>
      </c>
      <c r="N96" t="s">
        <v>208</v>
      </c>
      <c r="O96" t="s">
        <v>209</v>
      </c>
      <c r="P96">
        <v>2000</v>
      </c>
      <c r="Q96" t="s">
        <v>121</v>
      </c>
      <c r="R96">
        <v>2511</v>
      </c>
      <c r="S96" t="s">
        <v>214</v>
      </c>
      <c r="T96">
        <v>0</v>
      </c>
      <c r="U96" t="s">
        <v>46</v>
      </c>
      <c r="V96" s="1">
        <v>4500000</v>
      </c>
      <c r="W96" s="1">
        <v>4500000</v>
      </c>
      <c r="X96" s="1">
        <v>1826665.2</v>
      </c>
      <c r="Y96" s="1">
        <v>1826665.2</v>
      </c>
      <c r="Z96" s="1">
        <v>343771.8</v>
      </c>
      <c r="AA96" s="1">
        <v>343771.8</v>
      </c>
      <c r="AB96" s="1">
        <v>343771.8</v>
      </c>
      <c r="AC96" s="1">
        <f t="shared" si="3"/>
        <v>2673334.7999999998</v>
      </c>
      <c r="AD96" s="1">
        <v>0</v>
      </c>
      <c r="AE96" s="1">
        <v>0</v>
      </c>
      <c r="AF96" s="1">
        <v>0</v>
      </c>
      <c r="AG96" s="1">
        <v>0</v>
      </c>
      <c r="AH96" s="1">
        <v>0</v>
      </c>
    </row>
    <row r="97" spans="1:34" hidden="1" x14ac:dyDescent="0.25">
      <c r="A97" t="str">
        <f t="shared" si="2"/>
        <v>1.1-00-2407_24236022_2425510</v>
      </c>
      <c r="B97" t="s">
        <v>148</v>
      </c>
      <c r="C97" t="s">
        <v>149</v>
      </c>
      <c r="D97" t="s">
        <v>188</v>
      </c>
      <c r="E97" t="s">
        <v>189</v>
      </c>
      <c r="F97" t="s">
        <v>51</v>
      </c>
      <c r="G97" t="s">
        <v>52</v>
      </c>
      <c r="H97" t="s">
        <v>103</v>
      </c>
      <c r="I97" t="s">
        <v>104</v>
      </c>
      <c r="J97">
        <v>2</v>
      </c>
      <c r="K97" t="s">
        <v>206</v>
      </c>
      <c r="L97">
        <v>36</v>
      </c>
      <c r="M97" t="s">
        <v>207</v>
      </c>
      <c r="N97" t="s">
        <v>208</v>
      </c>
      <c r="O97" t="s">
        <v>209</v>
      </c>
      <c r="P97">
        <v>2000</v>
      </c>
      <c r="Q97" t="s">
        <v>121</v>
      </c>
      <c r="R97">
        <v>2551</v>
      </c>
      <c r="S97" t="s">
        <v>215</v>
      </c>
      <c r="T97">
        <v>0</v>
      </c>
      <c r="U97" t="s">
        <v>46</v>
      </c>
      <c r="V97" s="1">
        <v>470000</v>
      </c>
      <c r="W97" s="1">
        <v>250000</v>
      </c>
      <c r="X97" s="1">
        <v>357145.58</v>
      </c>
      <c r="Y97" s="1">
        <v>357145.58</v>
      </c>
      <c r="Z97" s="1">
        <v>0</v>
      </c>
      <c r="AA97" s="1">
        <v>0</v>
      </c>
      <c r="AB97" s="1">
        <v>0</v>
      </c>
      <c r="AC97" s="1">
        <f t="shared" si="3"/>
        <v>112854.41999999998</v>
      </c>
      <c r="AD97" s="1">
        <v>0</v>
      </c>
      <c r="AE97" s="1">
        <v>220000</v>
      </c>
      <c r="AF97" s="1">
        <v>0</v>
      </c>
      <c r="AG97" s="1">
        <v>0</v>
      </c>
      <c r="AH97" s="1">
        <v>220000</v>
      </c>
    </row>
    <row r="98" spans="1:34" hidden="1" x14ac:dyDescent="0.25">
      <c r="A98" t="str">
        <f t="shared" si="2"/>
        <v>1.1-00-2407_24236022_2425610</v>
      </c>
      <c r="B98" t="s">
        <v>148</v>
      </c>
      <c r="C98" t="s">
        <v>149</v>
      </c>
      <c r="D98" t="s">
        <v>188</v>
      </c>
      <c r="E98" t="s">
        <v>189</v>
      </c>
      <c r="F98" t="s">
        <v>51</v>
      </c>
      <c r="G98" t="s">
        <v>52</v>
      </c>
      <c r="H98" t="s">
        <v>103</v>
      </c>
      <c r="I98" t="s">
        <v>104</v>
      </c>
      <c r="J98">
        <v>2</v>
      </c>
      <c r="K98" t="s">
        <v>206</v>
      </c>
      <c r="L98">
        <v>36</v>
      </c>
      <c r="M98" t="s">
        <v>207</v>
      </c>
      <c r="N98" t="s">
        <v>208</v>
      </c>
      <c r="O98" t="s">
        <v>209</v>
      </c>
      <c r="P98">
        <v>2000</v>
      </c>
      <c r="Q98" t="s">
        <v>121</v>
      </c>
      <c r="R98">
        <v>2561</v>
      </c>
      <c r="S98" t="s">
        <v>216</v>
      </c>
      <c r="T98">
        <v>0</v>
      </c>
      <c r="U98" t="s">
        <v>46</v>
      </c>
      <c r="V98" s="1">
        <v>2350000</v>
      </c>
      <c r="W98" s="1">
        <v>2750000</v>
      </c>
      <c r="X98" s="1">
        <v>2385897.16</v>
      </c>
      <c r="Y98" s="1">
        <v>1629084.62</v>
      </c>
      <c r="Z98" s="1">
        <v>1119707.1399999999</v>
      </c>
      <c r="AA98" s="1">
        <v>1119707.1399999999</v>
      </c>
      <c r="AB98" s="1">
        <v>1119707.1399999999</v>
      </c>
      <c r="AC98" s="1">
        <f t="shared" si="3"/>
        <v>-35897.160000000149</v>
      </c>
      <c r="AD98" s="1">
        <v>0</v>
      </c>
      <c r="AE98" s="1">
        <v>0</v>
      </c>
      <c r="AF98" s="1">
        <v>0</v>
      </c>
      <c r="AG98" s="1">
        <v>400000</v>
      </c>
      <c r="AH98" s="1">
        <v>-400000</v>
      </c>
    </row>
    <row r="99" spans="1:34" hidden="1" x14ac:dyDescent="0.25">
      <c r="A99" t="str">
        <f t="shared" si="2"/>
        <v>1.1-00-2407_24236022_2427210</v>
      </c>
      <c r="B99" t="s">
        <v>148</v>
      </c>
      <c r="C99" t="s">
        <v>149</v>
      </c>
      <c r="D99" t="s">
        <v>188</v>
      </c>
      <c r="E99" t="s">
        <v>189</v>
      </c>
      <c r="F99" t="s">
        <v>51</v>
      </c>
      <c r="G99" t="s">
        <v>52</v>
      </c>
      <c r="H99" t="s">
        <v>103</v>
      </c>
      <c r="I99" t="s">
        <v>104</v>
      </c>
      <c r="J99">
        <v>2</v>
      </c>
      <c r="K99" t="s">
        <v>206</v>
      </c>
      <c r="L99">
        <v>36</v>
      </c>
      <c r="M99" t="s">
        <v>207</v>
      </c>
      <c r="N99" t="s">
        <v>208</v>
      </c>
      <c r="O99" t="s">
        <v>209</v>
      </c>
      <c r="P99">
        <v>2000</v>
      </c>
      <c r="Q99" t="s">
        <v>121</v>
      </c>
      <c r="R99">
        <v>2721</v>
      </c>
      <c r="S99" t="s">
        <v>170</v>
      </c>
      <c r="T99">
        <v>0</v>
      </c>
      <c r="U99" t="s">
        <v>46</v>
      </c>
      <c r="V99" s="1">
        <v>480000</v>
      </c>
      <c r="W99" s="1">
        <v>480000</v>
      </c>
      <c r="X99" s="1">
        <v>352336.19</v>
      </c>
      <c r="Y99" s="1">
        <v>0</v>
      </c>
      <c r="Z99" s="1">
        <v>0</v>
      </c>
      <c r="AA99" s="1">
        <v>0</v>
      </c>
      <c r="AB99" s="1">
        <v>0</v>
      </c>
      <c r="AC99" s="1">
        <f t="shared" si="3"/>
        <v>127663.81</v>
      </c>
      <c r="AD99" s="1">
        <v>0</v>
      </c>
      <c r="AE99" s="1">
        <v>0</v>
      </c>
      <c r="AF99" s="1">
        <v>0</v>
      </c>
      <c r="AG99" s="1">
        <v>0</v>
      </c>
      <c r="AH99" s="1">
        <v>0</v>
      </c>
    </row>
    <row r="100" spans="1:34" hidden="1" x14ac:dyDescent="0.25">
      <c r="A100" t="str">
        <f t="shared" si="2"/>
        <v>1.1-00-2407_24236022_2429110</v>
      </c>
      <c r="B100" t="s">
        <v>148</v>
      </c>
      <c r="C100" t="s">
        <v>149</v>
      </c>
      <c r="D100" t="s">
        <v>188</v>
      </c>
      <c r="E100" t="s">
        <v>189</v>
      </c>
      <c r="F100" t="s">
        <v>51</v>
      </c>
      <c r="G100" t="s">
        <v>52</v>
      </c>
      <c r="H100" t="s">
        <v>103</v>
      </c>
      <c r="I100" t="s">
        <v>104</v>
      </c>
      <c r="J100">
        <v>2</v>
      </c>
      <c r="K100" t="s">
        <v>206</v>
      </c>
      <c r="L100">
        <v>36</v>
      </c>
      <c r="M100" t="s">
        <v>207</v>
      </c>
      <c r="N100" t="s">
        <v>208</v>
      </c>
      <c r="O100" t="s">
        <v>209</v>
      </c>
      <c r="P100">
        <v>2000</v>
      </c>
      <c r="Q100" t="s">
        <v>121</v>
      </c>
      <c r="R100">
        <v>2911</v>
      </c>
      <c r="S100" t="s">
        <v>171</v>
      </c>
      <c r="T100">
        <v>0</v>
      </c>
      <c r="U100" t="s">
        <v>46</v>
      </c>
      <c r="V100" s="1">
        <v>1650000</v>
      </c>
      <c r="W100" s="1">
        <v>1650000</v>
      </c>
      <c r="X100" s="1">
        <v>5472017.1500000004</v>
      </c>
      <c r="Y100" s="1">
        <v>5472017.1500000004</v>
      </c>
      <c r="Z100" s="1">
        <v>0</v>
      </c>
      <c r="AA100" s="1">
        <v>0</v>
      </c>
      <c r="AB100" s="1">
        <v>0</v>
      </c>
      <c r="AC100" s="1">
        <f t="shared" si="3"/>
        <v>-3822017.1500000004</v>
      </c>
      <c r="AD100" s="1">
        <v>0</v>
      </c>
      <c r="AE100" s="1">
        <v>0</v>
      </c>
      <c r="AF100" s="1">
        <v>0</v>
      </c>
      <c r="AG100" s="1">
        <v>0</v>
      </c>
      <c r="AH100" s="1">
        <v>0</v>
      </c>
    </row>
    <row r="101" spans="1:34" hidden="1" x14ac:dyDescent="0.25">
      <c r="A101" t="str">
        <f t="shared" si="2"/>
        <v>1.1-00-2407_24236022_2429810</v>
      </c>
      <c r="B101" t="s">
        <v>148</v>
      </c>
      <c r="C101" t="s">
        <v>149</v>
      </c>
      <c r="D101" t="s">
        <v>188</v>
      </c>
      <c r="E101" t="s">
        <v>189</v>
      </c>
      <c r="F101" t="s">
        <v>51</v>
      </c>
      <c r="G101" t="s">
        <v>52</v>
      </c>
      <c r="H101" t="s">
        <v>103</v>
      </c>
      <c r="I101" t="s">
        <v>104</v>
      </c>
      <c r="J101">
        <v>2</v>
      </c>
      <c r="K101" t="s">
        <v>206</v>
      </c>
      <c r="L101">
        <v>36</v>
      </c>
      <c r="M101" t="s">
        <v>207</v>
      </c>
      <c r="N101" t="s">
        <v>208</v>
      </c>
      <c r="O101" t="s">
        <v>209</v>
      </c>
      <c r="P101">
        <v>2000</v>
      </c>
      <c r="Q101" t="s">
        <v>121</v>
      </c>
      <c r="R101">
        <v>2981</v>
      </c>
      <c r="S101" t="s">
        <v>217</v>
      </c>
      <c r="T101">
        <v>0</v>
      </c>
      <c r="U101" t="s">
        <v>46</v>
      </c>
      <c r="V101" s="1">
        <v>0</v>
      </c>
      <c r="W101" s="1">
        <v>200000</v>
      </c>
      <c r="X101" s="1">
        <v>0</v>
      </c>
      <c r="Y101" s="1">
        <v>0</v>
      </c>
      <c r="Z101" s="1">
        <v>0</v>
      </c>
      <c r="AA101" s="1">
        <v>0</v>
      </c>
      <c r="AB101" s="1">
        <v>0</v>
      </c>
      <c r="AC101" s="1">
        <f t="shared" si="3"/>
        <v>0</v>
      </c>
      <c r="AD101" s="1">
        <v>0</v>
      </c>
      <c r="AE101" s="1">
        <v>0</v>
      </c>
      <c r="AF101" s="1">
        <v>0</v>
      </c>
      <c r="AG101" s="1">
        <v>200000</v>
      </c>
      <c r="AH101" s="1">
        <v>-200000</v>
      </c>
    </row>
    <row r="102" spans="1:34" hidden="1" x14ac:dyDescent="0.25">
      <c r="A102" t="str">
        <f t="shared" si="2"/>
        <v>1.1-00-2407_24236022_2431110</v>
      </c>
      <c r="B102" t="s">
        <v>148</v>
      </c>
      <c r="C102" t="s">
        <v>149</v>
      </c>
      <c r="D102" t="s">
        <v>188</v>
      </c>
      <c r="E102" t="s">
        <v>189</v>
      </c>
      <c r="F102" t="s">
        <v>51</v>
      </c>
      <c r="G102" t="s">
        <v>52</v>
      </c>
      <c r="H102" t="s">
        <v>103</v>
      </c>
      <c r="I102" t="s">
        <v>104</v>
      </c>
      <c r="J102">
        <v>2</v>
      </c>
      <c r="K102" t="s">
        <v>206</v>
      </c>
      <c r="L102">
        <v>36</v>
      </c>
      <c r="M102" t="s">
        <v>207</v>
      </c>
      <c r="N102" t="s">
        <v>208</v>
      </c>
      <c r="O102" t="s">
        <v>209</v>
      </c>
      <c r="P102">
        <v>3000</v>
      </c>
      <c r="Q102" t="s">
        <v>44</v>
      </c>
      <c r="R102">
        <v>3111</v>
      </c>
      <c r="S102" t="s">
        <v>141</v>
      </c>
      <c r="T102">
        <v>0</v>
      </c>
      <c r="U102" t="s">
        <v>46</v>
      </c>
      <c r="V102" s="1">
        <v>223000000</v>
      </c>
      <c r="W102" s="1">
        <v>180000000</v>
      </c>
      <c r="X102" s="1">
        <v>121641850.5</v>
      </c>
      <c r="Y102" s="1">
        <v>121641850.5</v>
      </c>
      <c r="Z102" s="1">
        <v>121641850.5</v>
      </c>
      <c r="AA102" s="1">
        <v>121641850.5</v>
      </c>
      <c r="AB102" s="1">
        <v>121641850.5</v>
      </c>
      <c r="AC102" s="1">
        <f t="shared" si="3"/>
        <v>101358149.5</v>
      </c>
      <c r="AD102" s="1">
        <v>0</v>
      </c>
      <c r="AE102" s="1">
        <v>43000000</v>
      </c>
      <c r="AF102" s="1">
        <v>0</v>
      </c>
      <c r="AG102" s="1">
        <v>0</v>
      </c>
      <c r="AH102" s="1">
        <v>43000000</v>
      </c>
    </row>
    <row r="103" spans="1:34" hidden="1" x14ac:dyDescent="0.25">
      <c r="A103" t="str">
        <f t="shared" si="2"/>
        <v>1.1-00-2407_24236022_2432610</v>
      </c>
      <c r="B103" t="s">
        <v>148</v>
      </c>
      <c r="C103" t="s">
        <v>149</v>
      </c>
      <c r="D103" t="s">
        <v>188</v>
      </c>
      <c r="E103" t="s">
        <v>189</v>
      </c>
      <c r="F103" t="s">
        <v>51</v>
      </c>
      <c r="G103" t="s">
        <v>52</v>
      </c>
      <c r="H103" t="s">
        <v>103</v>
      </c>
      <c r="I103" t="s">
        <v>104</v>
      </c>
      <c r="J103">
        <v>2</v>
      </c>
      <c r="K103" t="s">
        <v>206</v>
      </c>
      <c r="L103">
        <v>36</v>
      </c>
      <c r="M103" t="s">
        <v>207</v>
      </c>
      <c r="N103" t="s">
        <v>208</v>
      </c>
      <c r="O103" t="s">
        <v>209</v>
      </c>
      <c r="P103">
        <v>3000</v>
      </c>
      <c r="Q103" t="s">
        <v>44</v>
      </c>
      <c r="R103">
        <v>3261</v>
      </c>
      <c r="S103" t="s">
        <v>172</v>
      </c>
      <c r="T103">
        <v>0</v>
      </c>
      <c r="U103" t="s">
        <v>46</v>
      </c>
      <c r="V103" s="1">
        <v>77000000</v>
      </c>
      <c r="W103" s="1">
        <v>65000000</v>
      </c>
      <c r="X103" s="1">
        <v>62437487.200000003</v>
      </c>
      <c r="Y103" s="1">
        <v>62437487.200000003</v>
      </c>
      <c r="Z103" s="1">
        <v>38947523.159999996</v>
      </c>
      <c r="AA103" s="1">
        <v>38287715.159999996</v>
      </c>
      <c r="AB103" s="1">
        <v>38287715.159999996</v>
      </c>
      <c r="AC103" s="1">
        <f t="shared" si="3"/>
        <v>14562512.799999997</v>
      </c>
      <c r="AD103" s="1">
        <v>0</v>
      </c>
      <c r="AE103" s="1">
        <v>12000000</v>
      </c>
      <c r="AF103" s="1">
        <v>0</v>
      </c>
      <c r="AG103" s="1">
        <v>0</v>
      </c>
      <c r="AH103" s="1">
        <v>12000000</v>
      </c>
    </row>
    <row r="104" spans="1:34" hidden="1" x14ac:dyDescent="0.25">
      <c r="A104" t="str">
        <f t="shared" si="2"/>
        <v>1.1-00-2407_24236022_2433110</v>
      </c>
      <c r="B104" t="s">
        <v>148</v>
      </c>
      <c r="C104" t="s">
        <v>149</v>
      </c>
      <c r="D104" t="s">
        <v>188</v>
      </c>
      <c r="E104" t="s">
        <v>189</v>
      </c>
      <c r="F104" t="s">
        <v>51</v>
      </c>
      <c r="G104" t="s">
        <v>52</v>
      </c>
      <c r="H104" t="s">
        <v>103</v>
      </c>
      <c r="I104" t="s">
        <v>104</v>
      </c>
      <c r="J104">
        <v>2</v>
      </c>
      <c r="K104" t="s">
        <v>206</v>
      </c>
      <c r="L104">
        <v>36</v>
      </c>
      <c r="M104" t="s">
        <v>207</v>
      </c>
      <c r="N104" t="s">
        <v>208</v>
      </c>
      <c r="O104" t="s">
        <v>209</v>
      </c>
      <c r="P104">
        <v>3000</v>
      </c>
      <c r="Q104" t="s">
        <v>44</v>
      </c>
      <c r="R104">
        <v>3311</v>
      </c>
      <c r="S104" t="s">
        <v>218</v>
      </c>
      <c r="T104">
        <v>0</v>
      </c>
      <c r="U104" t="s">
        <v>46</v>
      </c>
      <c r="V104" s="1">
        <v>3480000</v>
      </c>
      <c r="W104" s="1">
        <v>1500000</v>
      </c>
      <c r="X104" s="1">
        <v>2958000</v>
      </c>
      <c r="Y104" s="1">
        <v>2958000</v>
      </c>
      <c r="Z104" s="1">
        <v>1218000</v>
      </c>
      <c r="AA104" s="1">
        <v>1218000</v>
      </c>
      <c r="AB104" s="1">
        <v>1218000</v>
      </c>
      <c r="AC104" s="1">
        <f t="shared" si="3"/>
        <v>522000</v>
      </c>
      <c r="AD104" s="1">
        <v>0</v>
      </c>
      <c r="AE104" s="1">
        <v>1980000</v>
      </c>
      <c r="AF104" s="1">
        <v>0</v>
      </c>
      <c r="AG104" s="1">
        <v>0</v>
      </c>
      <c r="AH104" s="1">
        <v>1980000</v>
      </c>
    </row>
    <row r="105" spans="1:34" hidden="1" x14ac:dyDescent="0.25">
      <c r="A105" t="str">
        <f t="shared" si="2"/>
        <v>1.1-00-2407_24236022_2433210</v>
      </c>
      <c r="B105" t="s">
        <v>148</v>
      </c>
      <c r="C105" t="s">
        <v>149</v>
      </c>
      <c r="D105" t="s">
        <v>188</v>
      </c>
      <c r="E105" t="s">
        <v>189</v>
      </c>
      <c r="F105" t="s">
        <v>51</v>
      </c>
      <c r="G105" t="s">
        <v>52</v>
      </c>
      <c r="H105" t="s">
        <v>103</v>
      </c>
      <c r="I105" t="s">
        <v>104</v>
      </c>
      <c r="J105">
        <v>2</v>
      </c>
      <c r="K105" t="s">
        <v>206</v>
      </c>
      <c r="L105">
        <v>36</v>
      </c>
      <c r="M105" t="s">
        <v>207</v>
      </c>
      <c r="N105" t="s">
        <v>208</v>
      </c>
      <c r="O105" t="s">
        <v>209</v>
      </c>
      <c r="P105">
        <v>3000</v>
      </c>
      <c r="Q105" t="s">
        <v>44</v>
      </c>
      <c r="R105">
        <v>3321</v>
      </c>
      <c r="S105" t="s">
        <v>219</v>
      </c>
      <c r="T105">
        <v>0</v>
      </c>
      <c r="U105" t="s">
        <v>46</v>
      </c>
      <c r="V105" s="1">
        <v>5400000</v>
      </c>
      <c r="W105" s="1">
        <v>2500000</v>
      </c>
      <c r="X105" s="1">
        <v>2137920.6</v>
      </c>
      <c r="Y105" s="1">
        <v>2137920.6</v>
      </c>
      <c r="Z105" s="1">
        <v>2137920.6</v>
      </c>
      <c r="AA105" s="1">
        <v>2137920.6</v>
      </c>
      <c r="AB105" s="1">
        <v>2137920.6</v>
      </c>
      <c r="AC105" s="1">
        <f t="shared" si="3"/>
        <v>3262079.4</v>
      </c>
      <c r="AD105" s="1">
        <v>0</v>
      </c>
      <c r="AE105" s="1">
        <v>2900000</v>
      </c>
      <c r="AF105" s="1">
        <v>0</v>
      </c>
      <c r="AG105" s="1">
        <v>0</v>
      </c>
      <c r="AH105" s="1">
        <v>2900000</v>
      </c>
    </row>
    <row r="106" spans="1:34" hidden="1" x14ac:dyDescent="0.25">
      <c r="A106" t="str">
        <f t="shared" si="2"/>
        <v>1.1-00-2407_24236022_2433810</v>
      </c>
      <c r="B106" t="s">
        <v>148</v>
      </c>
      <c r="C106" t="s">
        <v>149</v>
      </c>
      <c r="D106" t="s">
        <v>188</v>
      </c>
      <c r="E106" t="s">
        <v>189</v>
      </c>
      <c r="F106" t="s">
        <v>51</v>
      </c>
      <c r="G106" t="s">
        <v>52</v>
      </c>
      <c r="H106" t="s">
        <v>103</v>
      </c>
      <c r="I106" t="s">
        <v>104</v>
      </c>
      <c r="J106">
        <v>2</v>
      </c>
      <c r="K106" t="s">
        <v>206</v>
      </c>
      <c r="L106">
        <v>36</v>
      </c>
      <c r="M106" t="s">
        <v>207</v>
      </c>
      <c r="N106" t="s">
        <v>208</v>
      </c>
      <c r="O106" t="s">
        <v>209</v>
      </c>
      <c r="P106">
        <v>3000</v>
      </c>
      <c r="Q106" t="s">
        <v>44</v>
      </c>
      <c r="R106">
        <v>3381</v>
      </c>
      <c r="S106" t="s">
        <v>220</v>
      </c>
      <c r="T106">
        <v>0</v>
      </c>
      <c r="U106" t="s">
        <v>46</v>
      </c>
      <c r="V106" s="1">
        <v>42000000</v>
      </c>
      <c r="W106" s="1">
        <v>42000000</v>
      </c>
      <c r="X106" s="1">
        <v>36510138.829999998</v>
      </c>
      <c r="Y106" s="1">
        <v>36510138.829999998</v>
      </c>
      <c r="Z106" s="1">
        <v>18007925.379999999</v>
      </c>
      <c r="AA106" s="1">
        <v>18007925.379999999</v>
      </c>
      <c r="AB106" s="1">
        <v>18007925.379999999</v>
      </c>
      <c r="AC106" s="1">
        <f t="shared" si="3"/>
        <v>5489861.1700000018</v>
      </c>
      <c r="AD106" s="1">
        <v>0</v>
      </c>
      <c r="AE106" s="1">
        <v>0</v>
      </c>
      <c r="AF106" s="1">
        <v>0</v>
      </c>
      <c r="AG106" s="1">
        <v>0</v>
      </c>
      <c r="AH106" s="1">
        <v>0</v>
      </c>
    </row>
    <row r="107" spans="1:34" hidden="1" x14ac:dyDescent="0.25">
      <c r="A107" t="str">
        <f t="shared" si="2"/>
        <v>1.1-00-2407_24236022_2435710</v>
      </c>
      <c r="B107" t="s">
        <v>148</v>
      </c>
      <c r="C107" t="s">
        <v>149</v>
      </c>
      <c r="D107" t="s">
        <v>188</v>
      </c>
      <c r="E107" t="s">
        <v>189</v>
      </c>
      <c r="F107" t="s">
        <v>51</v>
      </c>
      <c r="G107" t="s">
        <v>52</v>
      </c>
      <c r="H107" t="s">
        <v>103</v>
      </c>
      <c r="I107" t="s">
        <v>104</v>
      </c>
      <c r="J107">
        <v>2</v>
      </c>
      <c r="K107" t="s">
        <v>206</v>
      </c>
      <c r="L107">
        <v>36</v>
      </c>
      <c r="M107" t="s">
        <v>207</v>
      </c>
      <c r="N107" t="s">
        <v>208</v>
      </c>
      <c r="O107" t="s">
        <v>209</v>
      </c>
      <c r="P107">
        <v>3000</v>
      </c>
      <c r="Q107" t="s">
        <v>44</v>
      </c>
      <c r="R107">
        <v>3571</v>
      </c>
      <c r="S107" t="s">
        <v>221</v>
      </c>
      <c r="T107">
        <v>0</v>
      </c>
      <c r="U107" t="s">
        <v>46</v>
      </c>
      <c r="V107" s="1">
        <v>102441072.01000001</v>
      </c>
      <c r="W107" s="1">
        <v>61975132.049999997</v>
      </c>
      <c r="X107" s="1">
        <v>143664975.16</v>
      </c>
      <c r="Y107" s="1">
        <v>136944969.24000001</v>
      </c>
      <c r="Z107" s="1">
        <v>93469897.480000004</v>
      </c>
      <c r="AA107" s="1">
        <v>84023682.980000004</v>
      </c>
      <c r="AB107" s="1">
        <v>75679338.909999996</v>
      </c>
      <c r="AC107" s="1">
        <f t="shared" si="3"/>
        <v>-41223903.149999991</v>
      </c>
      <c r="AD107" s="1">
        <v>0</v>
      </c>
      <c r="AE107" s="1">
        <v>40465939.960000001</v>
      </c>
      <c r="AF107" s="1">
        <v>0</v>
      </c>
      <c r="AG107" s="1">
        <v>0</v>
      </c>
      <c r="AH107" s="1">
        <v>40465939.960000001</v>
      </c>
    </row>
    <row r="108" spans="1:34" hidden="1" x14ac:dyDescent="0.25">
      <c r="A108" t="str">
        <f t="shared" si="2"/>
        <v>1.1-00-2407_24236022_2439220</v>
      </c>
      <c r="B108" t="s">
        <v>148</v>
      </c>
      <c r="C108" t="s">
        <v>149</v>
      </c>
      <c r="D108" t="s">
        <v>188</v>
      </c>
      <c r="E108" t="s">
        <v>189</v>
      </c>
      <c r="F108" t="s">
        <v>51</v>
      </c>
      <c r="G108" t="s">
        <v>52</v>
      </c>
      <c r="H108" t="s">
        <v>103</v>
      </c>
      <c r="I108" t="s">
        <v>104</v>
      </c>
      <c r="J108">
        <v>2</v>
      </c>
      <c r="K108" t="s">
        <v>206</v>
      </c>
      <c r="L108">
        <v>36</v>
      </c>
      <c r="M108" t="s">
        <v>207</v>
      </c>
      <c r="N108" t="s">
        <v>208</v>
      </c>
      <c r="O108" t="s">
        <v>209</v>
      </c>
      <c r="P108">
        <v>3000</v>
      </c>
      <c r="Q108" t="s">
        <v>44</v>
      </c>
      <c r="R108">
        <v>3922</v>
      </c>
      <c r="S108" t="s">
        <v>222</v>
      </c>
      <c r="T108">
        <v>0</v>
      </c>
      <c r="U108" t="s">
        <v>46</v>
      </c>
      <c r="V108" s="1">
        <v>9300000</v>
      </c>
      <c r="W108" s="1">
        <v>7000000</v>
      </c>
      <c r="X108" s="1">
        <v>5030170</v>
      </c>
      <c r="Y108" s="1">
        <v>5030170</v>
      </c>
      <c r="Z108" s="1">
        <v>5030170</v>
      </c>
      <c r="AA108" s="1">
        <v>5030170</v>
      </c>
      <c r="AB108" s="1">
        <v>5030170</v>
      </c>
      <c r="AC108" s="1">
        <f t="shared" si="3"/>
        <v>4269830</v>
      </c>
      <c r="AD108" s="1">
        <v>0</v>
      </c>
      <c r="AE108" s="1">
        <v>2300000</v>
      </c>
      <c r="AF108" s="1">
        <v>0</v>
      </c>
      <c r="AG108" s="1">
        <v>0</v>
      </c>
      <c r="AH108" s="1">
        <v>2300000</v>
      </c>
    </row>
    <row r="109" spans="1:34" hidden="1" x14ac:dyDescent="0.25">
      <c r="A109" t="str">
        <f t="shared" si="2"/>
        <v>1.1-00-2407_24236022_2456110</v>
      </c>
      <c r="B109" t="s">
        <v>148</v>
      </c>
      <c r="C109" t="s">
        <v>149</v>
      </c>
      <c r="D109" t="s">
        <v>188</v>
      </c>
      <c r="E109" t="s">
        <v>189</v>
      </c>
      <c r="F109" t="s">
        <v>51</v>
      </c>
      <c r="G109" t="s">
        <v>52</v>
      </c>
      <c r="H109" t="s">
        <v>103</v>
      </c>
      <c r="I109" t="s">
        <v>104</v>
      </c>
      <c r="J109">
        <v>2</v>
      </c>
      <c r="K109" t="s">
        <v>206</v>
      </c>
      <c r="L109">
        <v>36</v>
      </c>
      <c r="M109" t="s">
        <v>207</v>
      </c>
      <c r="N109" t="s">
        <v>208</v>
      </c>
      <c r="O109" t="s">
        <v>209</v>
      </c>
      <c r="P109">
        <v>5000</v>
      </c>
      <c r="Q109" t="s">
        <v>99</v>
      </c>
      <c r="R109">
        <v>5611</v>
      </c>
      <c r="S109" t="s">
        <v>223</v>
      </c>
      <c r="T109">
        <v>0</v>
      </c>
      <c r="U109" t="s">
        <v>46</v>
      </c>
      <c r="V109" s="1">
        <v>128500</v>
      </c>
      <c r="W109" s="1">
        <v>128500</v>
      </c>
      <c r="X109" s="1">
        <v>0</v>
      </c>
      <c r="Y109" s="1">
        <v>0</v>
      </c>
      <c r="Z109" s="1">
        <v>0</v>
      </c>
      <c r="AA109" s="1">
        <v>0</v>
      </c>
      <c r="AB109" s="1">
        <v>0</v>
      </c>
      <c r="AC109" s="1">
        <f t="shared" si="3"/>
        <v>128500</v>
      </c>
      <c r="AD109" s="1">
        <v>0</v>
      </c>
      <c r="AE109" s="1">
        <v>0</v>
      </c>
      <c r="AF109" s="1">
        <v>0</v>
      </c>
      <c r="AG109" s="1">
        <v>0</v>
      </c>
      <c r="AH109" s="1">
        <v>0</v>
      </c>
    </row>
    <row r="110" spans="1:34" hidden="1" x14ac:dyDescent="0.25">
      <c r="A110" t="str">
        <f t="shared" si="2"/>
        <v>1.1-00-2402_24311009_2421310</v>
      </c>
      <c r="B110" t="s">
        <v>148</v>
      </c>
      <c r="C110" t="s">
        <v>149</v>
      </c>
      <c r="D110" t="s">
        <v>83</v>
      </c>
      <c r="E110" t="s">
        <v>84</v>
      </c>
      <c r="F110" t="s">
        <v>51</v>
      </c>
      <c r="G110" t="s">
        <v>52</v>
      </c>
      <c r="H110" t="s">
        <v>85</v>
      </c>
      <c r="I110" t="s">
        <v>86</v>
      </c>
      <c r="J110">
        <v>3</v>
      </c>
      <c r="K110" t="s">
        <v>87</v>
      </c>
      <c r="L110">
        <v>11</v>
      </c>
      <c r="M110" t="s">
        <v>224</v>
      </c>
      <c r="N110" t="s">
        <v>89</v>
      </c>
      <c r="O110" t="s">
        <v>90</v>
      </c>
      <c r="P110">
        <v>2000</v>
      </c>
      <c r="Q110" t="s">
        <v>121</v>
      </c>
      <c r="R110">
        <v>2131</v>
      </c>
      <c r="S110" t="s">
        <v>225</v>
      </c>
      <c r="T110">
        <v>0</v>
      </c>
      <c r="U110" t="s">
        <v>46</v>
      </c>
      <c r="V110" s="1">
        <v>2000000</v>
      </c>
      <c r="W110" s="1">
        <v>1000000</v>
      </c>
      <c r="X110" s="1">
        <v>1017600</v>
      </c>
      <c r="Y110" s="1">
        <v>20000</v>
      </c>
      <c r="Z110" s="1">
        <v>0</v>
      </c>
      <c r="AA110" s="1">
        <v>0</v>
      </c>
      <c r="AB110" s="1">
        <v>0</v>
      </c>
      <c r="AC110" s="1">
        <f t="shared" si="3"/>
        <v>982400</v>
      </c>
      <c r="AD110" s="1">
        <v>0</v>
      </c>
      <c r="AE110" s="1">
        <v>1000000</v>
      </c>
      <c r="AF110" s="1">
        <v>0</v>
      </c>
      <c r="AG110" s="1">
        <v>0</v>
      </c>
      <c r="AH110" s="1">
        <v>1000000</v>
      </c>
    </row>
    <row r="111" spans="1:34" hidden="1" x14ac:dyDescent="0.25">
      <c r="A111" t="str">
        <f t="shared" si="2"/>
        <v>1.1-00-2402_24311009_2422110</v>
      </c>
      <c r="B111" t="s">
        <v>148</v>
      </c>
      <c r="C111" t="s">
        <v>149</v>
      </c>
      <c r="D111" t="s">
        <v>83</v>
      </c>
      <c r="E111" t="s">
        <v>84</v>
      </c>
      <c r="F111" t="s">
        <v>51</v>
      </c>
      <c r="G111" t="s">
        <v>52</v>
      </c>
      <c r="H111" t="s">
        <v>85</v>
      </c>
      <c r="I111" t="s">
        <v>86</v>
      </c>
      <c r="J111">
        <v>3</v>
      </c>
      <c r="K111" t="s">
        <v>87</v>
      </c>
      <c r="L111">
        <v>11</v>
      </c>
      <c r="M111" t="s">
        <v>224</v>
      </c>
      <c r="N111" t="s">
        <v>89</v>
      </c>
      <c r="O111" t="s">
        <v>90</v>
      </c>
      <c r="P111">
        <v>2000</v>
      </c>
      <c r="Q111" t="s">
        <v>121</v>
      </c>
      <c r="R111">
        <v>2211</v>
      </c>
      <c r="S111" t="s">
        <v>226</v>
      </c>
      <c r="T111">
        <v>0</v>
      </c>
      <c r="U111" t="s">
        <v>46</v>
      </c>
      <c r="V111" s="1">
        <v>300000</v>
      </c>
      <c r="W111" s="1">
        <v>150000</v>
      </c>
      <c r="X111" s="1">
        <v>109755.55</v>
      </c>
      <c r="Y111" s="1">
        <v>109755.55</v>
      </c>
      <c r="Z111" s="1">
        <v>109755.55</v>
      </c>
      <c r="AA111" s="1">
        <v>93207.61</v>
      </c>
      <c r="AB111" s="1">
        <v>93207.61</v>
      </c>
      <c r="AC111" s="1">
        <f t="shared" si="3"/>
        <v>190244.45</v>
      </c>
      <c r="AD111" s="1">
        <v>0</v>
      </c>
      <c r="AE111" s="1">
        <v>150000</v>
      </c>
      <c r="AF111" s="1">
        <v>0</v>
      </c>
      <c r="AG111" s="1">
        <v>0</v>
      </c>
      <c r="AH111" s="1">
        <v>150000</v>
      </c>
    </row>
    <row r="112" spans="1:34" hidden="1" x14ac:dyDescent="0.25">
      <c r="A112" t="str">
        <f t="shared" si="2"/>
        <v>1.1-00-2402_24311009_2422310</v>
      </c>
      <c r="B112" t="s">
        <v>148</v>
      </c>
      <c r="C112" t="s">
        <v>149</v>
      </c>
      <c r="D112" t="s">
        <v>83</v>
      </c>
      <c r="E112" t="s">
        <v>84</v>
      </c>
      <c r="F112" t="s">
        <v>51</v>
      </c>
      <c r="G112" t="s">
        <v>52</v>
      </c>
      <c r="H112" t="s">
        <v>85</v>
      </c>
      <c r="I112" t="s">
        <v>86</v>
      </c>
      <c r="J112">
        <v>3</v>
      </c>
      <c r="K112" t="s">
        <v>87</v>
      </c>
      <c r="L112">
        <v>11</v>
      </c>
      <c r="M112" t="s">
        <v>224</v>
      </c>
      <c r="N112" t="s">
        <v>89</v>
      </c>
      <c r="O112" t="s">
        <v>90</v>
      </c>
      <c r="P112">
        <v>2000</v>
      </c>
      <c r="Q112" t="s">
        <v>121</v>
      </c>
      <c r="R112">
        <v>2231</v>
      </c>
      <c r="S112" t="s">
        <v>227</v>
      </c>
      <c r="T112">
        <v>0</v>
      </c>
      <c r="U112" t="s">
        <v>46</v>
      </c>
      <c r="V112" s="1">
        <v>5000</v>
      </c>
      <c r="W112" s="1">
        <v>5000</v>
      </c>
      <c r="X112" s="1">
        <v>2742.68</v>
      </c>
      <c r="Y112" s="1">
        <v>2742.68</v>
      </c>
      <c r="Z112" s="1">
        <v>2742.68</v>
      </c>
      <c r="AA112" s="1">
        <v>2742.68</v>
      </c>
      <c r="AB112" s="1">
        <v>2742.68</v>
      </c>
      <c r="AC112" s="1">
        <f t="shared" si="3"/>
        <v>2257.3200000000002</v>
      </c>
      <c r="AD112" s="1">
        <v>0</v>
      </c>
      <c r="AE112" s="1">
        <v>0</v>
      </c>
      <c r="AF112" s="1">
        <v>0</v>
      </c>
      <c r="AG112" s="1">
        <v>0</v>
      </c>
      <c r="AH112" s="1">
        <v>0</v>
      </c>
    </row>
    <row r="113" spans="1:34" hidden="1" x14ac:dyDescent="0.25">
      <c r="A113" t="str">
        <f t="shared" si="2"/>
        <v>1.1-00-2402_24311009_2424610</v>
      </c>
      <c r="B113" t="s">
        <v>148</v>
      </c>
      <c r="C113" t="s">
        <v>149</v>
      </c>
      <c r="D113" t="s">
        <v>83</v>
      </c>
      <c r="E113" t="s">
        <v>84</v>
      </c>
      <c r="F113" t="s">
        <v>51</v>
      </c>
      <c r="G113" t="s">
        <v>52</v>
      </c>
      <c r="H113" t="s">
        <v>85</v>
      </c>
      <c r="I113" t="s">
        <v>86</v>
      </c>
      <c r="J113">
        <v>3</v>
      </c>
      <c r="K113" t="s">
        <v>87</v>
      </c>
      <c r="L113">
        <v>11</v>
      </c>
      <c r="M113" t="s">
        <v>224</v>
      </c>
      <c r="N113" t="s">
        <v>89</v>
      </c>
      <c r="O113" t="s">
        <v>90</v>
      </c>
      <c r="P113">
        <v>2000</v>
      </c>
      <c r="Q113" t="s">
        <v>121</v>
      </c>
      <c r="R113">
        <v>2461</v>
      </c>
      <c r="S113" t="s">
        <v>212</v>
      </c>
      <c r="T113">
        <v>0</v>
      </c>
      <c r="U113" t="s">
        <v>46</v>
      </c>
      <c r="V113" s="1">
        <v>1000</v>
      </c>
      <c r="W113" s="1">
        <v>1000</v>
      </c>
      <c r="X113" s="1">
        <v>0</v>
      </c>
      <c r="Y113" s="1">
        <v>0</v>
      </c>
      <c r="Z113" s="1">
        <v>0</v>
      </c>
      <c r="AA113" s="1">
        <v>0</v>
      </c>
      <c r="AB113" s="1">
        <v>0</v>
      </c>
      <c r="AC113" s="1">
        <f t="shared" si="3"/>
        <v>1000</v>
      </c>
      <c r="AD113" s="1">
        <v>0</v>
      </c>
      <c r="AE113" s="1">
        <v>0</v>
      </c>
      <c r="AF113" s="1">
        <v>0</v>
      </c>
      <c r="AG113" s="1">
        <v>0</v>
      </c>
      <c r="AH113" s="1">
        <v>0</v>
      </c>
    </row>
    <row r="114" spans="1:34" hidden="1" x14ac:dyDescent="0.25">
      <c r="A114" t="str">
        <f t="shared" si="2"/>
        <v>1.1-00-2402_24311009_2424710</v>
      </c>
      <c r="B114" t="s">
        <v>148</v>
      </c>
      <c r="C114" t="s">
        <v>149</v>
      </c>
      <c r="D114" t="s">
        <v>83</v>
      </c>
      <c r="E114" t="s">
        <v>84</v>
      </c>
      <c r="F114" t="s">
        <v>51</v>
      </c>
      <c r="G114" t="s">
        <v>52</v>
      </c>
      <c r="H114" t="s">
        <v>85</v>
      </c>
      <c r="I114" t="s">
        <v>86</v>
      </c>
      <c r="J114">
        <v>3</v>
      </c>
      <c r="K114" t="s">
        <v>87</v>
      </c>
      <c r="L114">
        <v>11</v>
      </c>
      <c r="M114" t="s">
        <v>224</v>
      </c>
      <c r="N114" t="s">
        <v>89</v>
      </c>
      <c r="O114" t="s">
        <v>90</v>
      </c>
      <c r="P114">
        <v>2000</v>
      </c>
      <c r="Q114" t="s">
        <v>121</v>
      </c>
      <c r="R114">
        <v>2471</v>
      </c>
      <c r="S114" t="s">
        <v>213</v>
      </c>
      <c r="T114">
        <v>0</v>
      </c>
      <c r="U114" t="s">
        <v>46</v>
      </c>
      <c r="V114" s="1">
        <v>2000</v>
      </c>
      <c r="W114" s="1">
        <v>2000</v>
      </c>
      <c r="X114" s="1">
        <v>0</v>
      </c>
      <c r="Y114" s="1">
        <v>0</v>
      </c>
      <c r="Z114" s="1">
        <v>0</v>
      </c>
      <c r="AA114" s="1">
        <v>0</v>
      </c>
      <c r="AB114" s="1">
        <v>0</v>
      </c>
      <c r="AC114" s="1">
        <f t="shared" si="3"/>
        <v>2000</v>
      </c>
      <c r="AD114" s="1">
        <v>0</v>
      </c>
      <c r="AE114" s="1">
        <v>0</v>
      </c>
      <c r="AF114" s="1">
        <v>0</v>
      </c>
      <c r="AG114" s="1">
        <v>0</v>
      </c>
      <c r="AH114" s="1">
        <v>0</v>
      </c>
    </row>
    <row r="115" spans="1:34" x14ac:dyDescent="0.25">
      <c r="A115" t="str">
        <f t="shared" si="2"/>
        <v>1.1-00-2402_24311009_2427110</v>
      </c>
      <c r="B115" t="s">
        <v>148</v>
      </c>
      <c r="C115" t="s">
        <v>149</v>
      </c>
      <c r="D115" t="s">
        <v>83</v>
      </c>
      <c r="E115" t="s">
        <v>84</v>
      </c>
      <c r="F115" t="s">
        <v>51</v>
      </c>
      <c r="G115" t="s">
        <v>52</v>
      </c>
      <c r="H115" t="s">
        <v>85</v>
      </c>
      <c r="I115" t="s">
        <v>86</v>
      </c>
      <c r="J115">
        <v>3</v>
      </c>
      <c r="K115" t="s">
        <v>87</v>
      </c>
      <c r="L115">
        <v>11</v>
      </c>
      <c r="M115" t="s">
        <v>224</v>
      </c>
      <c r="N115" t="s">
        <v>89</v>
      </c>
      <c r="O115" t="s">
        <v>90</v>
      </c>
      <c r="P115">
        <v>2000</v>
      </c>
      <c r="Q115" t="s">
        <v>121</v>
      </c>
      <c r="R115">
        <v>2711</v>
      </c>
      <c r="S115" t="s">
        <v>228</v>
      </c>
      <c r="T115">
        <v>0</v>
      </c>
      <c r="U115" t="s">
        <v>46</v>
      </c>
      <c r="V115" s="1">
        <v>500000</v>
      </c>
      <c r="W115" s="1">
        <v>0</v>
      </c>
      <c r="X115" s="1">
        <v>401336.8</v>
      </c>
      <c r="Y115" s="1">
        <v>0</v>
      </c>
      <c r="Z115" s="1">
        <v>0</v>
      </c>
      <c r="AA115" s="1">
        <v>0</v>
      </c>
      <c r="AB115" s="1">
        <v>0</v>
      </c>
      <c r="AC115" s="1">
        <f t="shared" si="3"/>
        <v>98663.200000000012</v>
      </c>
      <c r="AD115" s="1">
        <v>0</v>
      </c>
      <c r="AE115" s="1">
        <v>500000</v>
      </c>
      <c r="AF115" s="1">
        <v>0</v>
      </c>
      <c r="AG115" s="1">
        <v>0</v>
      </c>
      <c r="AH115" s="1">
        <v>500000</v>
      </c>
    </row>
    <row r="116" spans="1:34" hidden="1" x14ac:dyDescent="0.25">
      <c r="A116" t="str">
        <f t="shared" si="2"/>
        <v>1.1-00-2402_24311009_2429210</v>
      </c>
      <c r="B116" t="s">
        <v>148</v>
      </c>
      <c r="C116" t="s">
        <v>149</v>
      </c>
      <c r="D116" t="s">
        <v>83</v>
      </c>
      <c r="E116" t="s">
        <v>84</v>
      </c>
      <c r="F116" t="s">
        <v>51</v>
      </c>
      <c r="G116" t="s">
        <v>52</v>
      </c>
      <c r="H116" t="s">
        <v>85</v>
      </c>
      <c r="I116" t="s">
        <v>86</v>
      </c>
      <c r="J116">
        <v>3</v>
      </c>
      <c r="K116" t="s">
        <v>87</v>
      </c>
      <c r="L116">
        <v>11</v>
      </c>
      <c r="M116" t="s">
        <v>224</v>
      </c>
      <c r="N116" t="s">
        <v>89</v>
      </c>
      <c r="O116" t="s">
        <v>90</v>
      </c>
      <c r="P116">
        <v>2000</v>
      </c>
      <c r="Q116" t="s">
        <v>121</v>
      </c>
      <c r="R116">
        <v>2921</v>
      </c>
      <c r="S116" t="s">
        <v>229</v>
      </c>
      <c r="T116">
        <v>0</v>
      </c>
      <c r="U116" t="s">
        <v>46</v>
      </c>
      <c r="V116" s="1">
        <v>1000</v>
      </c>
      <c r="W116" s="1">
        <v>1000</v>
      </c>
      <c r="X116" s="1">
        <v>0</v>
      </c>
      <c r="Y116" s="1">
        <v>0</v>
      </c>
      <c r="Z116" s="1">
        <v>0</v>
      </c>
      <c r="AA116" s="1">
        <v>0</v>
      </c>
      <c r="AB116" s="1">
        <v>0</v>
      </c>
      <c r="AC116" s="1">
        <f t="shared" si="3"/>
        <v>1000</v>
      </c>
      <c r="AD116" s="1">
        <v>0</v>
      </c>
      <c r="AE116" s="1">
        <v>0</v>
      </c>
      <c r="AF116" s="1">
        <v>0</v>
      </c>
      <c r="AG116" s="1">
        <v>0</v>
      </c>
      <c r="AH116" s="1">
        <v>0</v>
      </c>
    </row>
    <row r="117" spans="1:34" hidden="1" x14ac:dyDescent="0.25">
      <c r="A117" t="str">
        <f t="shared" si="2"/>
        <v>1.1-00-2402_24311009_2429610</v>
      </c>
      <c r="B117" t="s">
        <v>148</v>
      </c>
      <c r="C117" t="s">
        <v>149</v>
      </c>
      <c r="D117" t="s">
        <v>83</v>
      </c>
      <c r="E117" t="s">
        <v>84</v>
      </c>
      <c r="F117" t="s">
        <v>51</v>
      </c>
      <c r="G117" t="s">
        <v>52</v>
      </c>
      <c r="H117" t="s">
        <v>85</v>
      </c>
      <c r="I117" t="s">
        <v>86</v>
      </c>
      <c r="J117">
        <v>3</v>
      </c>
      <c r="K117" t="s">
        <v>87</v>
      </c>
      <c r="L117">
        <v>11</v>
      </c>
      <c r="M117" t="s">
        <v>224</v>
      </c>
      <c r="N117" t="s">
        <v>89</v>
      </c>
      <c r="O117" t="s">
        <v>90</v>
      </c>
      <c r="P117">
        <v>2000</v>
      </c>
      <c r="Q117" t="s">
        <v>121</v>
      </c>
      <c r="R117">
        <v>2961</v>
      </c>
      <c r="S117" t="s">
        <v>230</v>
      </c>
      <c r="T117">
        <v>0</v>
      </c>
      <c r="U117" t="s">
        <v>46</v>
      </c>
      <c r="V117" s="1">
        <v>30000</v>
      </c>
      <c r="W117" s="1">
        <v>0</v>
      </c>
      <c r="X117" s="1">
        <v>6461.2</v>
      </c>
      <c r="Y117" s="1">
        <v>6461.2</v>
      </c>
      <c r="Z117" s="1">
        <v>6461.2</v>
      </c>
      <c r="AA117" s="1">
        <v>6461.2</v>
      </c>
      <c r="AB117" s="1">
        <v>6461.2</v>
      </c>
      <c r="AC117" s="1">
        <f t="shared" si="3"/>
        <v>23538.799999999999</v>
      </c>
      <c r="AD117" s="1">
        <v>0</v>
      </c>
      <c r="AE117" s="1">
        <v>30000</v>
      </c>
      <c r="AF117" s="1">
        <v>0</v>
      </c>
      <c r="AG117" s="1">
        <v>0</v>
      </c>
      <c r="AH117" s="1">
        <v>30000</v>
      </c>
    </row>
    <row r="118" spans="1:34" hidden="1" x14ac:dyDescent="0.25">
      <c r="A118" t="str">
        <f t="shared" si="2"/>
        <v>1.1-00-2402_24311009_2435210</v>
      </c>
      <c r="B118" t="s">
        <v>148</v>
      </c>
      <c r="C118" t="s">
        <v>149</v>
      </c>
      <c r="D118" t="s">
        <v>83</v>
      </c>
      <c r="E118" t="s">
        <v>84</v>
      </c>
      <c r="F118" t="s">
        <v>51</v>
      </c>
      <c r="G118" t="s">
        <v>52</v>
      </c>
      <c r="H118" t="s">
        <v>85</v>
      </c>
      <c r="I118" t="s">
        <v>86</v>
      </c>
      <c r="J118">
        <v>3</v>
      </c>
      <c r="K118" t="s">
        <v>87</v>
      </c>
      <c r="L118">
        <v>11</v>
      </c>
      <c r="M118" t="s">
        <v>224</v>
      </c>
      <c r="N118" t="s">
        <v>89</v>
      </c>
      <c r="O118" t="s">
        <v>90</v>
      </c>
      <c r="P118">
        <v>3000</v>
      </c>
      <c r="Q118" t="s">
        <v>44</v>
      </c>
      <c r="R118">
        <v>3521</v>
      </c>
      <c r="S118" t="s">
        <v>231</v>
      </c>
      <c r="T118">
        <v>0</v>
      </c>
      <c r="U118" t="s">
        <v>46</v>
      </c>
      <c r="V118" s="1">
        <v>40000</v>
      </c>
      <c r="W118" s="1">
        <v>0</v>
      </c>
      <c r="X118" s="1">
        <v>22177.05</v>
      </c>
      <c r="Y118" s="1">
        <v>22177.05</v>
      </c>
      <c r="Z118" s="1">
        <v>22177.05</v>
      </c>
      <c r="AA118" s="1">
        <v>0</v>
      </c>
      <c r="AB118" s="1">
        <v>0</v>
      </c>
      <c r="AC118" s="1">
        <f t="shared" si="3"/>
        <v>17822.95</v>
      </c>
      <c r="AD118" s="1">
        <v>0</v>
      </c>
      <c r="AE118" s="1">
        <v>40000</v>
      </c>
      <c r="AF118" s="1">
        <v>0</v>
      </c>
      <c r="AG118" s="1">
        <v>0</v>
      </c>
      <c r="AH118" s="1">
        <v>40000</v>
      </c>
    </row>
    <row r="119" spans="1:34" hidden="1" x14ac:dyDescent="0.25">
      <c r="A119" t="str">
        <f t="shared" si="2"/>
        <v>1.1-00-2402_24311009_2435710</v>
      </c>
      <c r="B119" t="s">
        <v>148</v>
      </c>
      <c r="C119" t="s">
        <v>149</v>
      </c>
      <c r="D119" t="s">
        <v>83</v>
      </c>
      <c r="E119" t="s">
        <v>84</v>
      </c>
      <c r="F119" t="s">
        <v>51</v>
      </c>
      <c r="G119" t="s">
        <v>52</v>
      </c>
      <c r="H119" t="s">
        <v>85</v>
      </c>
      <c r="I119" t="s">
        <v>86</v>
      </c>
      <c r="J119">
        <v>3</v>
      </c>
      <c r="K119" t="s">
        <v>87</v>
      </c>
      <c r="L119">
        <v>11</v>
      </c>
      <c r="M119" t="s">
        <v>224</v>
      </c>
      <c r="N119" t="s">
        <v>89</v>
      </c>
      <c r="O119" t="s">
        <v>90</v>
      </c>
      <c r="P119">
        <v>3000</v>
      </c>
      <c r="Q119" t="s">
        <v>44</v>
      </c>
      <c r="R119">
        <v>3571</v>
      </c>
      <c r="S119" t="s">
        <v>221</v>
      </c>
      <c r="T119">
        <v>0</v>
      </c>
      <c r="U119" t="s">
        <v>46</v>
      </c>
      <c r="V119" s="1">
        <v>40000</v>
      </c>
      <c r="W119" s="1">
        <v>80000</v>
      </c>
      <c r="X119" s="1">
        <v>0</v>
      </c>
      <c r="Y119" s="1">
        <v>0</v>
      </c>
      <c r="Z119" s="1">
        <v>0</v>
      </c>
      <c r="AA119" s="1">
        <v>0</v>
      </c>
      <c r="AB119" s="1">
        <v>0</v>
      </c>
      <c r="AC119" s="1">
        <f t="shared" si="3"/>
        <v>40000</v>
      </c>
      <c r="AD119" s="1">
        <v>0</v>
      </c>
      <c r="AE119" s="1">
        <v>0</v>
      </c>
      <c r="AF119" s="1">
        <v>0</v>
      </c>
      <c r="AG119" s="1">
        <v>40000</v>
      </c>
      <c r="AH119" s="1">
        <v>-40000</v>
      </c>
    </row>
    <row r="120" spans="1:34" hidden="1" x14ac:dyDescent="0.25">
      <c r="A120" t="str">
        <f t="shared" si="2"/>
        <v>1.1-00-2402_24311009_2438210</v>
      </c>
      <c r="B120" t="s">
        <v>148</v>
      </c>
      <c r="C120" t="s">
        <v>149</v>
      </c>
      <c r="D120" t="s">
        <v>83</v>
      </c>
      <c r="E120" t="s">
        <v>84</v>
      </c>
      <c r="F120" t="s">
        <v>51</v>
      </c>
      <c r="G120" t="s">
        <v>52</v>
      </c>
      <c r="H120" t="s">
        <v>85</v>
      </c>
      <c r="I120" t="s">
        <v>86</v>
      </c>
      <c r="J120">
        <v>3</v>
      </c>
      <c r="K120" t="s">
        <v>87</v>
      </c>
      <c r="L120">
        <v>11</v>
      </c>
      <c r="M120" t="s">
        <v>224</v>
      </c>
      <c r="N120" t="s">
        <v>89</v>
      </c>
      <c r="O120" t="s">
        <v>90</v>
      </c>
      <c r="P120">
        <v>3000</v>
      </c>
      <c r="Q120" t="s">
        <v>44</v>
      </c>
      <c r="R120">
        <v>3821</v>
      </c>
      <c r="S120" t="s">
        <v>175</v>
      </c>
      <c r="T120">
        <v>0</v>
      </c>
      <c r="U120" t="s">
        <v>46</v>
      </c>
      <c r="V120" s="1">
        <v>200000</v>
      </c>
      <c r="W120" s="1">
        <v>200000</v>
      </c>
      <c r="X120" s="1">
        <v>0</v>
      </c>
      <c r="Y120" s="1">
        <v>0</v>
      </c>
      <c r="Z120" s="1">
        <v>0</v>
      </c>
      <c r="AA120" s="1">
        <v>0</v>
      </c>
      <c r="AB120" s="1">
        <v>0</v>
      </c>
      <c r="AC120" s="1">
        <f t="shared" si="3"/>
        <v>200000</v>
      </c>
      <c r="AD120" s="1">
        <v>0</v>
      </c>
      <c r="AE120" s="1">
        <v>0</v>
      </c>
      <c r="AF120" s="1">
        <v>0</v>
      </c>
      <c r="AG120" s="1">
        <v>0</v>
      </c>
      <c r="AH120" s="1">
        <v>0</v>
      </c>
    </row>
    <row r="121" spans="1:34" hidden="1" x14ac:dyDescent="0.25">
      <c r="A121" t="str">
        <f t="shared" si="2"/>
        <v>1.1-00-2402_24312009_2425310</v>
      </c>
      <c r="B121" t="s">
        <v>148</v>
      </c>
      <c r="C121" t="s">
        <v>149</v>
      </c>
      <c r="D121" t="s">
        <v>83</v>
      </c>
      <c r="E121" t="s">
        <v>84</v>
      </c>
      <c r="F121" t="s">
        <v>51</v>
      </c>
      <c r="G121" t="s">
        <v>52</v>
      </c>
      <c r="H121" t="s">
        <v>85</v>
      </c>
      <c r="I121" t="s">
        <v>86</v>
      </c>
      <c r="J121">
        <v>3</v>
      </c>
      <c r="K121" t="s">
        <v>87</v>
      </c>
      <c r="L121">
        <v>12</v>
      </c>
      <c r="M121" t="s">
        <v>232</v>
      </c>
      <c r="N121" t="s">
        <v>89</v>
      </c>
      <c r="O121" t="s">
        <v>90</v>
      </c>
      <c r="P121">
        <v>2000</v>
      </c>
      <c r="Q121" t="s">
        <v>121</v>
      </c>
      <c r="R121">
        <v>2531</v>
      </c>
      <c r="S121" t="s">
        <v>233</v>
      </c>
      <c r="T121">
        <v>0</v>
      </c>
      <c r="U121" t="s">
        <v>46</v>
      </c>
      <c r="V121" s="1">
        <v>50000</v>
      </c>
      <c r="W121" s="1">
        <v>50000</v>
      </c>
      <c r="X121" s="1">
        <v>0</v>
      </c>
      <c r="Y121" s="1">
        <v>0</v>
      </c>
      <c r="Z121" s="1">
        <v>0</v>
      </c>
      <c r="AA121" s="1">
        <v>0</v>
      </c>
      <c r="AB121" s="1">
        <v>0</v>
      </c>
      <c r="AC121" s="1">
        <f t="shared" si="3"/>
        <v>50000</v>
      </c>
      <c r="AD121" s="1">
        <v>0</v>
      </c>
      <c r="AE121" s="1">
        <v>0</v>
      </c>
      <c r="AF121" s="1">
        <v>0</v>
      </c>
      <c r="AG121" s="1">
        <v>0</v>
      </c>
      <c r="AH121" s="1">
        <v>0</v>
      </c>
    </row>
    <row r="122" spans="1:34" hidden="1" x14ac:dyDescent="0.25">
      <c r="A122" t="str">
        <f t="shared" si="2"/>
        <v>1.1-00-2402_24312009_2425410</v>
      </c>
      <c r="B122" t="s">
        <v>148</v>
      </c>
      <c r="C122" t="s">
        <v>149</v>
      </c>
      <c r="D122" t="s">
        <v>83</v>
      </c>
      <c r="E122" t="s">
        <v>84</v>
      </c>
      <c r="F122" t="s">
        <v>51</v>
      </c>
      <c r="G122" t="s">
        <v>52</v>
      </c>
      <c r="H122" t="s">
        <v>85</v>
      </c>
      <c r="I122" t="s">
        <v>86</v>
      </c>
      <c r="J122">
        <v>3</v>
      </c>
      <c r="K122" t="s">
        <v>87</v>
      </c>
      <c r="L122">
        <v>12</v>
      </c>
      <c r="M122" t="s">
        <v>232</v>
      </c>
      <c r="N122" t="s">
        <v>89</v>
      </c>
      <c r="O122" t="s">
        <v>90</v>
      </c>
      <c r="P122">
        <v>2000</v>
      </c>
      <c r="Q122" t="s">
        <v>121</v>
      </c>
      <c r="R122">
        <v>2541</v>
      </c>
      <c r="S122" t="s">
        <v>234</v>
      </c>
      <c r="T122">
        <v>0</v>
      </c>
      <c r="U122" t="s">
        <v>46</v>
      </c>
      <c r="V122" s="1">
        <v>52000</v>
      </c>
      <c r="W122" s="1">
        <v>52000</v>
      </c>
      <c r="X122" s="1">
        <v>41760</v>
      </c>
      <c r="Y122" s="1">
        <v>0</v>
      </c>
      <c r="Z122" s="1">
        <v>0</v>
      </c>
      <c r="AA122" s="1">
        <v>0</v>
      </c>
      <c r="AB122" s="1">
        <v>0</v>
      </c>
      <c r="AC122" s="1">
        <f t="shared" si="3"/>
        <v>10240</v>
      </c>
      <c r="AD122" s="1">
        <v>0</v>
      </c>
      <c r="AE122" s="1">
        <v>0</v>
      </c>
      <c r="AF122" s="1">
        <v>0</v>
      </c>
      <c r="AG122" s="1">
        <v>0</v>
      </c>
      <c r="AH122" s="1">
        <v>0</v>
      </c>
    </row>
    <row r="123" spans="1:34" hidden="1" x14ac:dyDescent="0.25">
      <c r="A123" t="str">
        <f t="shared" si="2"/>
        <v>1.1-00-2402_24312009_2427210</v>
      </c>
      <c r="B123" t="s">
        <v>148</v>
      </c>
      <c r="C123" t="s">
        <v>149</v>
      </c>
      <c r="D123" t="s">
        <v>83</v>
      </c>
      <c r="E123" t="s">
        <v>84</v>
      </c>
      <c r="F123" t="s">
        <v>51</v>
      </c>
      <c r="G123" t="s">
        <v>52</v>
      </c>
      <c r="H123" t="s">
        <v>85</v>
      </c>
      <c r="I123" t="s">
        <v>86</v>
      </c>
      <c r="J123">
        <v>3</v>
      </c>
      <c r="K123" t="s">
        <v>87</v>
      </c>
      <c r="L123">
        <v>12</v>
      </c>
      <c r="M123" t="s">
        <v>232</v>
      </c>
      <c r="N123" t="s">
        <v>89</v>
      </c>
      <c r="O123" t="s">
        <v>90</v>
      </c>
      <c r="P123">
        <v>2000</v>
      </c>
      <c r="Q123" t="s">
        <v>121</v>
      </c>
      <c r="R123">
        <v>2721</v>
      </c>
      <c r="S123" t="s">
        <v>170</v>
      </c>
      <c r="T123">
        <v>0</v>
      </c>
      <c r="U123" t="s">
        <v>46</v>
      </c>
      <c r="V123" s="1">
        <v>2500000</v>
      </c>
      <c r="W123" s="1">
        <v>2500000</v>
      </c>
      <c r="X123" s="1">
        <v>2426687.6</v>
      </c>
      <c r="Y123" s="1">
        <v>1936587.6</v>
      </c>
      <c r="Z123" s="1">
        <v>0</v>
      </c>
      <c r="AA123" s="1">
        <v>0</v>
      </c>
      <c r="AB123" s="1">
        <v>0</v>
      </c>
      <c r="AC123" s="1">
        <f t="shared" si="3"/>
        <v>73312.399999999907</v>
      </c>
      <c r="AD123" s="1">
        <v>0</v>
      </c>
      <c r="AE123" s="1">
        <v>0</v>
      </c>
      <c r="AF123" s="1">
        <v>0</v>
      </c>
      <c r="AG123" s="1">
        <v>0</v>
      </c>
      <c r="AH123" s="1">
        <v>0</v>
      </c>
    </row>
    <row r="124" spans="1:34" hidden="1" x14ac:dyDescent="0.25">
      <c r="A124" t="str">
        <f t="shared" si="2"/>
        <v>1.1-00-2402_24312009_2429110</v>
      </c>
      <c r="B124" t="s">
        <v>148</v>
      </c>
      <c r="C124" t="s">
        <v>149</v>
      </c>
      <c r="D124" t="s">
        <v>83</v>
      </c>
      <c r="E124" t="s">
        <v>84</v>
      </c>
      <c r="F124" t="s">
        <v>51</v>
      </c>
      <c r="G124" t="s">
        <v>52</v>
      </c>
      <c r="H124" t="s">
        <v>85</v>
      </c>
      <c r="I124" t="s">
        <v>86</v>
      </c>
      <c r="J124">
        <v>3</v>
      </c>
      <c r="K124" t="s">
        <v>87</v>
      </c>
      <c r="L124">
        <v>12</v>
      </c>
      <c r="M124" t="s">
        <v>232</v>
      </c>
      <c r="N124" t="s">
        <v>89</v>
      </c>
      <c r="O124" t="s">
        <v>90</v>
      </c>
      <c r="P124">
        <v>2000</v>
      </c>
      <c r="Q124" t="s">
        <v>121</v>
      </c>
      <c r="R124">
        <v>2911</v>
      </c>
      <c r="S124" t="s">
        <v>171</v>
      </c>
      <c r="T124">
        <v>0</v>
      </c>
      <c r="U124" t="s">
        <v>46</v>
      </c>
      <c r="V124" s="1">
        <v>70000</v>
      </c>
      <c r="W124" s="1">
        <v>100000</v>
      </c>
      <c r="X124" s="1">
        <v>45492.3</v>
      </c>
      <c r="Y124" s="1">
        <v>45492.3</v>
      </c>
      <c r="Z124" s="1">
        <v>31396.27</v>
      </c>
      <c r="AA124" s="1">
        <v>31396.27</v>
      </c>
      <c r="AB124" s="1">
        <v>31396.27</v>
      </c>
      <c r="AC124" s="1">
        <f t="shared" si="3"/>
        <v>24507.699999999997</v>
      </c>
      <c r="AD124" s="1">
        <v>0</v>
      </c>
      <c r="AE124" s="1">
        <v>0</v>
      </c>
      <c r="AF124" s="1">
        <v>0</v>
      </c>
      <c r="AG124" s="1">
        <v>30000</v>
      </c>
      <c r="AH124" s="1">
        <v>-30000</v>
      </c>
    </row>
    <row r="125" spans="1:34" hidden="1" x14ac:dyDescent="0.25">
      <c r="A125" t="str">
        <f t="shared" si="2"/>
        <v>1.1-00-2402_24312009_2456510</v>
      </c>
      <c r="B125" t="s">
        <v>148</v>
      </c>
      <c r="C125" t="s">
        <v>149</v>
      </c>
      <c r="D125" t="s">
        <v>83</v>
      </c>
      <c r="E125" t="s">
        <v>84</v>
      </c>
      <c r="F125" t="s">
        <v>51</v>
      </c>
      <c r="G125" t="s">
        <v>52</v>
      </c>
      <c r="H125" t="s">
        <v>85</v>
      </c>
      <c r="I125" t="s">
        <v>86</v>
      </c>
      <c r="J125">
        <v>3</v>
      </c>
      <c r="K125" t="s">
        <v>87</v>
      </c>
      <c r="L125">
        <v>12</v>
      </c>
      <c r="M125" t="s">
        <v>232</v>
      </c>
      <c r="N125" t="s">
        <v>89</v>
      </c>
      <c r="O125" t="s">
        <v>90</v>
      </c>
      <c r="P125">
        <v>5000</v>
      </c>
      <c r="Q125" t="s">
        <v>99</v>
      </c>
      <c r="R125">
        <v>5651</v>
      </c>
      <c r="S125" t="s">
        <v>204</v>
      </c>
      <c r="T125">
        <v>0</v>
      </c>
      <c r="U125" t="s">
        <v>46</v>
      </c>
      <c r="V125" s="1">
        <v>100000</v>
      </c>
      <c r="W125" s="1">
        <v>100000</v>
      </c>
      <c r="X125" s="1">
        <v>92104</v>
      </c>
      <c r="Y125" s="1">
        <v>0</v>
      </c>
      <c r="Z125" s="1">
        <v>0</v>
      </c>
      <c r="AA125" s="1">
        <v>0</v>
      </c>
      <c r="AB125" s="1">
        <v>0</v>
      </c>
      <c r="AC125" s="1">
        <f t="shared" si="3"/>
        <v>7896</v>
      </c>
      <c r="AD125" s="1">
        <v>0</v>
      </c>
      <c r="AE125" s="1">
        <v>0</v>
      </c>
      <c r="AF125" s="1">
        <v>0</v>
      </c>
      <c r="AG125" s="1">
        <v>0</v>
      </c>
      <c r="AH125" s="1">
        <v>0</v>
      </c>
    </row>
    <row r="126" spans="1:34" hidden="1" x14ac:dyDescent="0.25">
      <c r="A126" t="str">
        <f t="shared" si="2"/>
        <v>1.1-00-2402_24312009_2456910</v>
      </c>
      <c r="B126" t="s">
        <v>148</v>
      </c>
      <c r="C126" t="s">
        <v>149</v>
      </c>
      <c r="D126" t="s">
        <v>83</v>
      </c>
      <c r="E126" t="s">
        <v>84</v>
      </c>
      <c r="F126" t="s">
        <v>51</v>
      </c>
      <c r="G126" t="s">
        <v>52</v>
      </c>
      <c r="H126" t="s">
        <v>85</v>
      </c>
      <c r="I126" t="s">
        <v>86</v>
      </c>
      <c r="J126">
        <v>3</v>
      </c>
      <c r="K126" t="s">
        <v>87</v>
      </c>
      <c r="L126">
        <v>12</v>
      </c>
      <c r="M126" t="s">
        <v>232</v>
      </c>
      <c r="N126" t="s">
        <v>89</v>
      </c>
      <c r="O126" t="s">
        <v>90</v>
      </c>
      <c r="P126">
        <v>5000</v>
      </c>
      <c r="Q126" t="s">
        <v>99</v>
      </c>
      <c r="R126">
        <v>5691</v>
      </c>
      <c r="S126" t="s">
        <v>100</v>
      </c>
      <c r="T126">
        <v>0</v>
      </c>
      <c r="U126" t="s">
        <v>46</v>
      </c>
      <c r="V126" s="1">
        <v>2000000</v>
      </c>
      <c r="W126" s="1">
        <v>1000000</v>
      </c>
      <c r="X126" s="1">
        <v>739807.05</v>
      </c>
      <c r="Y126" s="1">
        <v>739807.05</v>
      </c>
      <c r="Z126" s="1">
        <v>0</v>
      </c>
      <c r="AA126" s="1">
        <v>0</v>
      </c>
      <c r="AB126" s="1">
        <v>0</v>
      </c>
      <c r="AC126" s="1">
        <f t="shared" si="3"/>
        <v>1260192.95</v>
      </c>
      <c r="AD126" s="1">
        <v>0</v>
      </c>
      <c r="AE126" s="1">
        <v>1000000</v>
      </c>
      <c r="AF126" s="1">
        <v>0</v>
      </c>
      <c r="AG126" s="1">
        <v>0</v>
      </c>
      <c r="AH126" s="1">
        <v>1000000</v>
      </c>
    </row>
    <row r="127" spans="1:34" hidden="1" x14ac:dyDescent="0.25">
      <c r="A127" t="str">
        <f t="shared" si="2"/>
        <v>1.1-00-2405_24623015_2426110</v>
      </c>
      <c r="B127" t="s">
        <v>148</v>
      </c>
      <c r="C127" t="s">
        <v>149</v>
      </c>
      <c r="D127" t="s">
        <v>83</v>
      </c>
      <c r="E127" t="s">
        <v>84</v>
      </c>
      <c r="F127" t="s">
        <v>51</v>
      </c>
      <c r="G127" t="s">
        <v>52</v>
      </c>
      <c r="H127" t="s">
        <v>53</v>
      </c>
      <c r="I127" t="s">
        <v>54</v>
      </c>
      <c r="J127">
        <v>6</v>
      </c>
      <c r="K127" t="s">
        <v>40</v>
      </c>
      <c r="L127">
        <v>23</v>
      </c>
      <c r="M127" t="s">
        <v>235</v>
      </c>
      <c r="N127" t="s">
        <v>56</v>
      </c>
      <c r="O127" t="s">
        <v>57</v>
      </c>
      <c r="P127">
        <v>2000</v>
      </c>
      <c r="Q127" t="s">
        <v>121</v>
      </c>
      <c r="R127">
        <v>2611</v>
      </c>
      <c r="S127" t="s">
        <v>125</v>
      </c>
      <c r="T127">
        <v>0</v>
      </c>
      <c r="U127" t="s">
        <v>46</v>
      </c>
      <c r="V127" s="1">
        <v>9000000</v>
      </c>
      <c r="W127" s="1">
        <v>9000000</v>
      </c>
      <c r="X127" s="1">
        <v>3780084.65</v>
      </c>
      <c r="Y127" s="1">
        <v>3780084.65</v>
      </c>
      <c r="Z127" s="1">
        <v>3780084.65</v>
      </c>
      <c r="AA127" s="1">
        <v>3780084.65</v>
      </c>
      <c r="AB127" s="1">
        <v>3780084.65</v>
      </c>
      <c r="AC127" s="1">
        <f t="shared" si="3"/>
        <v>5219915.3499999996</v>
      </c>
      <c r="AD127" s="1">
        <v>0</v>
      </c>
      <c r="AE127" s="1">
        <v>0</v>
      </c>
      <c r="AF127" s="1">
        <v>0</v>
      </c>
      <c r="AG127" s="1">
        <v>0</v>
      </c>
      <c r="AH127" s="1">
        <v>0</v>
      </c>
    </row>
    <row r="128" spans="1:34" hidden="1" x14ac:dyDescent="0.25">
      <c r="A128" t="str">
        <f t="shared" si="2"/>
        <v>1.1-00-2411_24649031_2421410</v>
      </c>
      <c r="B128" t="s">
        <v>148</v>
      </c>
      <c r="C128" t="s">
        <v>149</v>
      </c>
      <c r="D128" t="s">
        <v>92</v>
      </c>
      <c r="E128" t="s">
        <v>93</v>
      </c>
      <c r="F128" t="s">
        <v>51</v>
      </c>
      <c r="G128" t="s">
        <v>52</v>
      </c>
      <c r="H128" t="s">
        <v>94</v>
      </c>
      <c r="I128" t="s">
        <v>95</v>
      </c>
      <c r="J128">
        <v>6</v>
      </c>
      <c r="K128" t="s">
        <v>40</v>
      </c>
      <c r="L128">
        <v>49</v>
      </c>
      <c r="M128" t="s">
        <v>236</v>
      </c>
      <c r="N128" t="s">
        <v>97</v>
      </c>
      <c r="O128" t="s">
        <v>98</v>
      </c>
      <c r="P128">
        <v>2000</v>
      </c>
      <c r="Q128" t="s">
        <v>121</v>
      </c>
      <c r="R128">
        <v>2141</v>
      </c>
      <c r="S128" t="s">
        <v>237</v>
      </c>
      <c r="T128">
        <v>0</v>
      </c>
      <c r="U128" t="s">
        <v>46</v>
      </c>
      <c r="V128" s="1">
        <v>169000</v>
      </c>
      <c r="W128" s="1">
        <v>0</v>
      </c>
      <c r="X128" s="1">
        <v>26348.12</v>
      </c>
      <c r="Y128" s="1">
        <v>14864.12</v>
      </c>
      <c r="Z128" s="1">
        <v>14864.12</v>
      </c>
      <c r="AA128" s="1">
        <v>3636.6</v>
      </c>
      <c r="AB128" s="1">
        <v>3636.6</v>
      </c>
      <c r="AC128" s="1">
        <f t="shared" si="3"/>
        <v>142651.88</v>
      </c>
      <c r="AD128" s="1">
        <v>0</v>
      </c>
      <c r="AE128" s="1">
        <v>180000</v>
      </c>
      <c r="AF128" s="1">
        <v>0</v>
      </c>
      <c r="AG128" s="1">
        <v>11000</v>
      </c>
      <c r="AH128" s="1">
        <v>169000</v>
      </c>
    </row>
    <row r="129" spans="1:34" hidden="1" x14ac:dyDescent="0.25">
      <c r="A129" t="str">
        <f t="shared" si="2"/>
        <v>1.1-00-2411_24649031_2424610</v>
      </c>
      <c r="B129" t="s">
        <v>148</v>
      </c>
      <c r="C129" t="s">
        <v>149</v>
      </c>
      <c r="D129" t="s">
        <v>92</v>
      </c>
      <c r="E129" t="s">
        <v>93</v>
      </c>
      <c r="F129" t="s">
        <v>51</v>
      </c>
      <c r="G129" t="s">
        <v>52</v>
      </c>
      <c r="H129" t="s">
        <v>94</v>
      </c>
      <c r="I129" t="s">
        <v>95</v>
      </c>
      <c r="J129">
        <v>6</v>
      </c>
      <c r="K129" t="s">
        <v>40</v>
      </c>
      <c r="L129">
        <v>49</v>
      </c>
      <c r="M129" t="s">
        <v>236</v>
      </c>
      <c r="N129" t="s">
        <v>97</v>
      </c>
      <c r="O129" t="s">
        <v>98</v>
      </c>
      <c r="P129">
        <v>2000</v>
      </c>
      <c r="Q129" t="s">
        <v>121</v>
      </c>
      <c r="R129">
        <v>2461</v>
      </c>
      <c r="S129" t="s">
        <v>212</v>
      </c>
      <c r="T129">
        <v>0</v>
      </c>
      <c r="U129" t="s">
        <v>46</v>
      </c>
      <c r="V129" s="1">
        <v>481333</v>
      </c>
      <c r="W129" s="1">
        <v>501333</v>
      </c>
      <c r="X129" s="1">
        <v>20706</v>
      </c>
      <c r="Y129" s="1">
        <v>0</v>
      </c>
      <c r="Z129" s="1">
        <v>0</v>
      </c>
      <c r="AA129" s="1">
        <v>0</v>
      </c>
      <c r="AB129" s="1">
        <v>0</v>
      </c>
      <c r="AC129" s="1">
        <f t="shared" si="3"/>
        <v>460627</v>
      </c>
      <c r="AD129" s="1">
        <v>0</v>
      </c>
      <c r="AE129" s="1">
        <v>15000</v>
      </c>
      <c r="AF129" s="1">
        <v>0</v>
      </c>
      <c r="AG129" s="1">
        <v>35000</v>
      </c>
      <c r="AH129" s="1">
        <v>-20000</v>
      </c>
    </row>
    <row r="130" spans="1:34" hidden="1" x14ac:dyDescent="0.25">
      <c r="A130" t="str">
        <f t="shared" si="2"/>
        <v>1.1-00-2411_24649031_2424710</v>
      </c>
      <c r="B130" t="s">
        <v>148</v>
      </c>
      <c r="C130" t="s">
        <v>149</v>
      </c>
      <c r="D130" t="s">
        <v>92</v>
      </c>
      <c r="E130" t="s">
        <v>93</v>
      </c>
      <c r="F130" t="s">
        <v>51</v>
      </c>
      <c r="G130" t="s">
        <v>52</v>
      </c>
      <c r="H130" t="s">
        <v>94</v>
      </c>
      <c r="I130" t="s">
        <v>95</v>
      </c>
      <c r="J130">
        <v>6</v>
      </c>
      <c r="K130" t="s">
        <v>40</v>
      </c>
      <c r="L130">
        <v>49</v>
      </c>
      <c r="M130" t="s">
        <v>236</v>
      </c>
      <c r="N130" t="s">
        <v>97</v>
      </c>
      <c r="O130" t="s">
        <v>98</v>
      </c>
      <c r="P130">
        <v>2000</v>
      </c>
      <c r="Q130" t="s">
        <v>121</v>
      </c>
      <c r="R130">
        <v>2471</v>
      </c>
      <c r="S130" t="s">
        <v>213</v>
      </c>
      <c r="T130">
        <v>0</v>
      </c>
      <c r="U130" t="s">
        <v>46</v>
      </c>
      <c r="V130" s="1">
        <v>1414</v>
      </c>
      <c r="W130" s="1">
        <v>1414</v>
      </c>
      <c r="X130" s="1">
        <v>0</v>
      </c>
      <c r="Y130" s="1">
        <v>0</v>
      </c>
      <c r="Z130" s="1">
        <v>0</v>
      </c>
      <c r="AA130" s="1">
        <v>0</v>
      </c>
      <c r="AB130" s="1">
        <v>0</v>
      </c>
      <c r="AC130" s="1">
        <f t="shared" si="3"/>
        <v>1414</v>
      </c>
      <c r="AD130" s="1">
        <v>0</v>
      </c>
      <c r="AE130" s="1">
        <v>0</v>
      </c>
      <c r="AF130" s="1">
        <v>0</v>
      </c>
      <c r="AG130" s="1">
        <v>0</v>
      </c>
      <c r="AH130" s="1">
        <v>0</v>
      </c>
    </row>
    <row r="131" spans="1:34" hidden="1" x14ac:dyDescent="0.25">
      <c r="A131" t="str">
        <f t="shared" ref="A131:A194" si="4">CONCATENATE(B131,H131,J131,L131,N131,R131,T131)</f>
        <v>1.1-00-2411_24649031_2424910</v>
      </c>
      <c r="B131" t="s">
        <v>148</v>
      </c>
      <c r="C131" t="s">
        <v>149</v>
      </c>
      <c r="D131" t="s">
        <v>92</v>
      </c>
      <c r="E131" t="s">
        <v>93</v>
      </c>
      <c r="F131" t="s">
        <v>51</v>
      </c>
      <c r="G131" t="s">
        <v>52</v>
      </c>
      <c r="H131" t="s">
        <v>94</v>
      </c>
      <c r="I131" t="s">
        <v>95</v>
      </c>
      <c r="J131">
        <v>6</v>
      </c>
      <c r="K131" t="s">
        <v>40</v>
      </c>
      <c r="L131">
        <v>49</v>
      </c>
      <c r="M131" t="s">
        <v>236</v>
      </c>
      <c r="N131" t="s">
        <v>97</v>
      </c>
      <c r="O131" t="s">
        <v>98</v>
      </c>
      <c r="P131">
        <v>2000</v>
      </c>
      <c r="Q131" t="s">
        <v>121</v>
      </c>
      <c r="R131">
        <v>2491</v>
      </c>
      <c r="S131" t="s">
        <v>203</v>
      </c>
      <c r="T131">
        <v>0</v>
      </c>
      <c r="U131" t="s">
        <v>46</v>
      </c>
      <c r="V131" s="1">
        <v>2000</v>
      </c>
      <c r="W131" s="1">
        <v>2000</v>
      </c>
      <c r="X131" s="1">
        <v>0</v>
      </c>
      <c r="Y131" s="1">
        <v>0</v>
      </c>
      <c r="Z131" s="1">
        <v>0</v>
      </c>
      <c r="AA131" s="1">
        <v>0</v>
      </c>
      <c r="AB131" s="1">
        <v>0</v>
      </c>
      <c r="AC131" s="1">
        <f t="shared" ref="AC131:AC194" si="5">V131-X131</f>
        <v>2000</v>
      </c>
      <c r="AD131" s="1">
        <v>0</v>
      </c>
      <c r="AE131" s="1">
        <v>0</v>
      </c>
      <c r="AF131" s="1">
        <v>0</v>
      </c>
      <c r="AG131" s="1">
        <v>0</v>
      </c>
      <c r="AH131" s="1">
        <v>0</v>
      </c>
    </row>
    <row r="132" spans="1:34" hidden="1" x14ac:dyDescent="0.25">
      <c r="A132" t="str">
        <f t="shared" si="4"/>
        <v>1.1-00-2411_24649031_2427210</v>
      </c>
      <c r="B132" t="s">
        <v>148</v>
      </c>
      <c r="C132" t="s">
        <v>149</v>
      </c>
      <c r="D132" t="s">
        <v>92</v>
      </c>
      <c r="E132" t="s">
        <v>93</v>
      </c>
      <c r="F132" t="s">
        <v>51</v>
      </c>
      <c r="G132" t="s">
        <v>52</v>
      </c>
      <c r="H132" t="s">
        <v>94</v>
      </c>
      <c r="I132" t="s">
        <v>95</v>
      </c>
      <c r="J132">
        <v>6</v>
      </c>
      <c r="K132" t="s">
        <v>40</v>
      </c>
      <c r="L132">
        <v>49</v>
      </c>
      <c r="M132" t="s">
        <v>236</v>
      </c>
      <c r="N132" t="s">
        <v>97</v>
      </c>
      <c r="O132" t="s">
        <v>98</v>
      </c>
      <c r="P132">
        <v>2000</v>
      </c>
      <c r="Q132" t="s">
        <v>121</v>
      </c>
      <c r="R132">
        <v>2721</v>
      </c>
      <c r="S132" t="s">
        <v>170</v>
      </c>
      <c r="T132">
        <v>0</v>
      </c>
      <c r="U132" t="s">
        <v>46</v>
      </c>
      <c r="V132" s="1">
        <v>6780</v>
      </c>
      <c r="W132" s="1">
        <v>6780</v>
      </c>
      <c r="X132" s="1">
        <v>0</v>
      </c>
      <c r="Y132" s="1">
        <v>0</v>
      </c>
      <c r="Z132" s="1">
        <v>0</v>
      </c>
      <c r="AA132" s="1">
        <v>0</v>
      </c>
      <c r="AB132" s="1">
        <v>0</v>
      </c>
      <c r="AC132" s="1">
        <f t="shared" si="5"/>
        <v>6780</v>
      </c>
      <c r="AD132" s="1">
        <v>0</v>
      </c>
      <c r="AE132" s="1">
        <v>0</v>
      </c>
      <c r="AF132" s="1">
        <v>0</v>
      </c>
      <c r="AG132" s="1">
        <v>0</v>
      </c>
      <c r="AH132" s="1">
        <v>0</v>
      </c>
    </row>
    <row r="133" spans="1:34" hidden="1" x14ac:dyDescent="0.25">
      <c r="A133" t="str">
        <f t="shared" si="4"/>
        <v>1.1-00-2411_24649031_2429110</v>
      </c>
      <c r="B133" t="s">
        <v>148</v>
      </c>
      <c r="C133" t="s">
        <v>149</v>
      </c>
      <c r="D133" t="s">
        <v>92</v>
      </c>
      <c r="E133" t="s">
        <v>93</v>
      </c>
      <c r="F133" t="s">
        <v>51</v>
      </c>
      <c r="G133" t="s">
        <v>52</v>
      </c>
      <c r="H133" t="s">
        <v>94</v>
      </c>
      <c r="I133" t="s">
        <v>95</v>
      </c>
      <c r="J133">
        <v>6</v>
      </c>
      <c r="K133" t="s">
        <v>40</v>
      </c>
      <c r="L133">
        <v>49</v>
      </c>
      <c r="M133" t="s">
        <v>236</v>
      </c>
      <c r="N133" t="s">
        <v>97</v>
      </c>
      <c r="O133" t="s">
        <v>98</v>
      </c>
      <c r="P133">
        <v>2000</v>
      </c>
      <c r="Q133" t="s">
        <v>121</v>
      </c>
      <c r="R133">
        <v>2911</v>
      </c>
      <c r="S133" t="s">
        <v>171</v>
      </c>
      <c r="T133">
        <v>0</v>
      </c>
      <c r="U133" t="s">
        <v>46</v>
      </c>
      <c r="V133" s="1">
        <v>72519</v>
      </c>
      <c r="W133" s="1">
        <v>44519</v>
      </c>
      <c r="X133" s="1">
        <v>47681.919999999998</v>
      </c>
      <c r="Y133" s="1">
        <v>47681.919999999998</v>
      </c>
      <c r="Z133" s="1">
        <v>0</v>
      </c>
      <c r="AA133" s="1">
        <v>0</v>
      </c>
      <c r="AB133" s="1">
        <v>0</v>
      </c>
      <c r="AC133" s="1">
        <f t="shared" si="5"/>
        <v>24837.08</v>
      </c>
      <c r="AD133" s="1">
        <v>0</v>
      </c>
      <c r="AE133" s="1">
        <v>28000</v>
      </c>
      <c r="AF133" s="1">
        <v>0</v>
      </c>
      <c r="AG133" s="1">
        <v>0</v>
      </c>
      <c r="AH133" s="1">
        <v>28000</v>
      </c>
    </row>
    <row r="134" spans="1:34" hidden="1" x14ac:dyDescent="0.25">
      <c r="A134" t="str">
        <f t="shared" si="4"/>
        <v>1.1-00-2411_24649031_2429410</v>
      </c>
      <c r="B134" t="s">
        <v>148</v>
      </c>
      <c r="C134" t="s">
        <v>149</v>
      </c>
      <c r="D134" t="s">
        <v>92</v>
      </c>
      <c r="E134" t="s">
        <v>93</v>
      </c>
      <c r="F134" t="s">
        <v>51</v>
      </c>
      <c r="G134" t="s">
        <v>52</v>
      </c>
      <c r="H134" t="s">
        <v>94</v>
      </c>
      <c r="I134" t="s">
        <v>95</v>
      </c>
      <c r="J134">
        <v>6</v>
      </c>
      <c r="K134" t="s">
        <v>40</v>
      </c>
      <c r="L134">
        <v>49</v>
      </c>
      <c r="M134" t="s">
        <v>236</v>
      </c>
      <c r="N134" t="s">
        <v>97</v>
      </c>
      <c r="O134" t="s">
        <v>98</v>
      </c>
      <c r="P134">
        <v>2000</v>
      </c>
      <c r="Q134" t="s">
        <v>121</v>
      </c>
      <c r="R134">
        <v>2941</v>
      </c>
      <c r="S134" t="s">
        <v>238</v>
      </c>
      <c r="T134">
        <v>0</v>
      </c>
      <c r="U134" t="s">
        <v>46</v>
      </c>
      <c r="V134" s="1">
        <v>1109000</v>
      </c>
      <c r="W134" s="1">
        <v>1137000</v>
      </c>
      <c r="X134" s="1">
        <v>498773.04</v>
      </c>
      <c r="Y134" s="1">
        <v>486709.04</v>
      </c>
      <c r="Z134" s="1">
        <v>443139.44</v>
      </c>
      <c r="AA134" s="1">
        <v>313911.26</v>
      </c>
      <c r="AB134" s="1">
        <v>313911.26</v>
      </c>
      <c r="AC134" s="1">
        <f t="shared" si="5"/>
        <v>610226.96</v>
      </c>
      <c r="AD134" s="1">
        <v>0</v>
      </c>
      <c r="AE134" s="1">
        <v>0</v>
      </c>
      <c r="AF134" s="1">
        <v>0</v>
      </c>
      <c r="AG134" s="1">
        <v>28000</v>
      </c>
      <c r="AH134" s="1">
        <v>-28000</v>
      </c>
    </row>
    <row r="135" spans="1:34" hidden="1" x14ac:dyDescent="0.25">
      <c r="A135" t="str">
        <f t="shared" si="4"/>
        <v>1.1-00-2411_24649031_2429910</v>
      </c>
      <c r="B135" t="s">
        <v>148</v>
      </c>
      <c r="C135" t="s">
        <v>149</v>
      </c>
      <c r="D135" t="s">
        <v>92</v>
      </c>
      <c r="E135" t="s">
        <v>93</v>
      </c>
      <c r="F135" t="s">
        <v>51</v>
      </c>
      <c r="G135" t="s">
        <v>52</v>
      </c>
      <c r="H135" t="s">
        <v>94</v>
      </c>
      <c r="I135" t="s">
        <v>95</v>
      </c>
      <c r="J135">
        <v>6</v>
      </c>
      <c r="K135" t="s">
        <v>40</v>
      </c>
      <c r="L135">
        <v>49</v>
      </c>
      <c r="M135" t="s">
        <v>236</v>
      </c>
      <c r="N135" t="s">
        <v>97</v>
      </c>
      <c r="O135" t="s">
        <v>98</v>
      </c>
      <c r="P135">
        <v>2000</v>
      </c>
      <c r="Q135" t="s">
        <v>121</v>
      </c>
      <c r="R135">
        <v>2991</v>
      </c>
      <c r="S135" t="s">
        <v>239</v>
      </c>
      <c r="T135">
        <v>0</v>
      </c>
      <c r="U135" t="s">
        <v>46</v>
      </c>
      <c r="V135" s="1">
        <v>21624</v>
      </c>
      <c r="W135" s="1">
        <v>1624</v>
      </c>
      <c r="X135" s="1">
        <v>0</v>
      </c>
      <c r="Y135" s="1">
        <v>0</v>
      </c>
      <c r="Z135" s="1">
        <v>0</v>
      </c>
      <c r="AA135" s="1">
        <v>0</v>
      </c>
      <c r="AB135" s="1">
        <v>0</v>
      </c>
      <c r="AC135" s="1">
        <f t="shared" si="5"/>
        <v>21624</v>
      </c>
      <c r="AD135" s="1">
        <v>0</v>
      </c>
      <c r="AE135" s="1">
        <v>20000</v>
      </c>
      <c r="AF135" s="1">
        <v>0</v>
      </c>
      <c r="AG135" s="1">
        <v>0</v>
      </c>
      <c r="AH135" s="1">
        <v>20000</v>
      </c>
    </row>
    <row r="136" spans="1:34" hidden="1" x14ac:dyDescent="0.25">
      <c r="A136" t="str">
        <f t="shared" si="4"/>
        <v>1.1-00-2411_24649031_2431410</v>
      </c>
      <c r="B136" t="s">
        <v>148</v>
      </c>
      <c r="C136" t="s">
        <v>149</v>
      </c>
      <c r="D136" t="s">
        <v>92</v>
      </c>
      <c r="E136" t="s">
        <v>93</v>
      </c>
      <c r="F136" t="s">
        <v>51</v>
      </c>
      <c r="G136" t="s">
        <v>52</v>
      </c>
      <c r="H136" t="s">
        <v>94</v>
      </c>
      <c r="I136" t="s">
        <v>95</v>
      </c>
      <c r="J136">
        <v>6</v>
      </c>
      <c r="K136" t="s">
        <v>40</v>
      </c>
      <c r="L136">
        <v>49</v>
      </c>
      <c r="M136" t="s">
        <v>236</v>
      </c>
      <c r="N136" t="s">
        <v>97</v>
      </c>
      <c r="O136" t="s">
        <v>98</v>
      </c>
      <c r="P136">
        <v>3000</v>
      </c>
      <c r="Q136" t="s">
        <v>44</v>
      </c>
      <c r="R136">
        <v>3141</v>
      </c>
      <c r="S136" t="s">
        <v>240</v>
      </c>
      <c r="T136">
        <v>0</v>
      </c>
      <c r="U136" t="s">
        <v>46</v>
      </c>
      <c r="V136" s="1">
        <v>2000000</v>
      </c>
      <c r="W136" s="1">
        <v>1000000</v>
      </c>
      <c r="X136" s="1">
        <v>1286437.68</v>
      </c>
      <c r="Y136" s="1">
        <v>1286437.68</v>
      </c>
      <c r="Z136" s="1">
        <v>552287.6</v>
      </c>
      <c r="AA136" s="1">
        <v>552287.6</v>
      </c>
      <c r="AB136" s="1">
        <v>441830.08</v>
      </c>
      <c r="AC136" s="1">
        <f t="shared" si="5"/>
        <v>713562.32000000007</v>
      </c>
      <c r="AD136" s="1">
        <v>0</v>
      </c>
      <c r="AE136" s="1">
        <v>1000000</v>
      </c>
      <c r="AF136" s="1">
        <v>0</v>
      </c>
      <c r="AG136" s="1">
        <v>0</v>
      </c>
      <c r="AH136" s="1">
        <v>1000000</v>
      </c>
    </row>
    <row r="137" spans="1:34" hidden="1" x14ac:dyDescent="0.25">
      <c r="A137" t="str">
        <f t="shared" si="4"/>
        <v>1.1-00-2411_24649031_2431510</v>
      </c>
      <c r="B137" t="s">
        <v>148</v>
      </c>
      <c r="C137" t="s">
        <v>149</v>
      </c>
      <c r="D137" t="s">
        <v>92</v>
      </c>
      <c r="E137" t="s">
        <v>93</v>
      </c>
      <c r="F137" t="s">
        <v>51</v>
      </c>
      <c r="G137" t="s">
        <v>52</v>
      </c>
      <c r="H137" t="s">
        <v>94</v>
      </c>
      <c r="I137" t="s">
        <v>95</v>
      </c>
      <c r="J137">
        <v>6</v>
      </c>
      <c r="K137" t="s">
        <v>40</v>
      </c>
      <c r="L137">
        <v>49</v>
      </c>
      <c r="M137" t="s">
        <v>236</v>
      </c>
      <c r="N137" t="s">
        <v>97</v>
      </c>
      <c r="O137" t="s">
        <v>98</v>
      </c>
      <c r="P137">
        <v>3000</v>
      </c>
      <c r="Q137" t="s">
        <v>44</v>
      </c>
      <c r="R137">
        <v>3151</v>
      </c>
      <c r="S137" t="s">
        <v>862</v>
      </c>
      <c r="T137">
        <v>0</v>
      </c>
      <c r="U137" t="s">
        <v>46</v>
      </c>
      <c r="V137" s="1">
        <v>0</v>
      </c>
      <c r="W137" s="1">
        <v>0</v>
      </c>
      <c r="X137" s="1">
        <v>0</v>
      </c>
      <c r="Y137" s="1">
        <v>0</v>
      </c>
      <c r="Z137" s="1">
        <v>0</v>
      </c>
      <c r="AA137" s="1">
        <v>0</v>
      </c>
      <c r="AB137" s="1">
        <v>0</v>
      </c>
      <c r="AC137" s="1">
        <f t="shared" si="5"/>
        <v>0</v>
      </c>
      <c r="AD137" s="1">
        <v>0</v>
      </c>
      <c r="AE137" s="1">
        <v>0</v>
      </c>
      <c r="AF137" s="1">
        <v>0</v>
      </c>
      <c r="AG137" s="1">
        <v>0</v>
      </c>
      <c r="AH137" s="1">
        <v>0</v>
      </c>
    </row>
    <row r="138" spans="1:34" hidden="1" x14ac:dyDescent="0.25">
      <c r="A138" t="str">
        <f t="shared" si="4"/>
        <v>1.1-00-2411_24649031_2431610</v>
      </c>
      <c r="B138" t="s">
        <v>148</v>
      </c>
      <c r="C138" t="s">
        <v>149</v>
      </c>
      <c r="D138" t="s">
        <v>92</v>
      </c>
      <c r="E138" t="s">
        <v>93</v>
      </c>
      <c r="F138" t="s">
        <v>51</v>
      </c>
      <c r="G138" t="s">
        <v>52</v>
      </c>
      <c r="H138" t="s">
        <v>94</v>
      </c>
      <c r="I138" t="s">
        <v>95</v>
      </c>
      <c r="J138">
        <v>6</v>
      </c>
      <c r="K138" t="s">
        <v>40</v>
      </c>
      <c r="L138">
        <v>49</v>
      </c>
      <c r="M138" t="s">
        <v>236</v>
      </c>
      <c r="N138" t="s">
        <v>97</v>
      </c>
      <c r="O138" t="s">
        <v>98</v>
      </c>
      <c r="P138">
        <v>3000</v>
      </c>
      <c r="Q138" t="s">
        <v>44</v>
      </c>
      <c r="R138">
        <v>3161</v>
      </c>
      <c r="S138" t="s">
        <v>241</v>
      </c>
      <c r="T138">
        <v>0</v>
      </c>
      <c r="U138" t="s">
        <v>46</v>
      </c>
      <c r="V138" s="1">
        <v>95522.4</v>
      </c>
      <c r="W138" s="1">
        <v>1000000</v>
      </c>
      <c r="X138" s="1">
        <v>90201.600000000006</v>
      </c>
      <c r="Y138" s="1">
        <v>90201.600000000006</v>
      </c>
      <c r="Z138" s="1">
        <v>42907.12</v>
      </c>
      <c r="AA138" s="1">
        <v>7725.6</v>
      </c>
      <c r="AB138" s="1">
        <v>7725.6</v>
      </c>
      <c r="AC138" s="1">
        <f t="shared" si="5"/>
        <v>5320.7999999999884</v>
      </c>
      <c r="AD138" s="1">
        <v>0</v>
      </c>
      <c r="AE138" s="1">
        <v>6407022.4000000004</v>
      </c>
      <c r="AF138" s="1">
        <v>0</v>
      </c>
      <c r="AG138" s="1">
        <v>7311500</v>
      </c>
      <c r="AH138" s="1">
        <v>-904477.6</v>
      </c>
    </row>
    <row r="139" spans="1:34" hidden="1" x14ac:dyDescent="0.25">
      <c r="A139" t="str">
        <f t="shared" si="4"/>
        <v>1.1-00-2411_24649031_2431710</v>
      </c>
      <c r="B139" t="s">
        <v>148</v>
      </c>
      <c r="C139" t="s">
        <v>149</v>
      </c>
      <c r="D139" t="s">
        <v>92</v>
      </c>
      <c r="E139" t="s">
        <v>93</v>
      </c>
      <c r="F139" t="s">
        <v>51</v>
      </c>
      <c r="G139" t="s">
        <v>52</v>
      </c>
      <c r="H139" t="s">
        <v>94</v>
      </c>
      <c r="I139" t="s">
        <v>95</v>
      </c>
      <c r="J139">
        <v>6</v>
      </c>
      <c r="K139" t="s">
        <v>40</v>
      </c>
      <c r="L139">
        <v>49</v>
      </c>
      <c r="M139" t="s">
        <v>236</v>
      </c>
      <c r="N139" t="s">
        <v>97</v>
      </c>
      <c r="O139" t="s">
        <v>98</v>
      </c>
      <c r="P139">
        <v>3000</v>
      </c>
      <c r="Q139" t="s">
        <v>44</v>
      </c>
      <c r="R139">
        <v>3171</v>
      </c>
      <c r="S139" t="s">
        <v>863</v>
      </c>
      <c r="T139">
        <v>0</v>
      </c>
      <c r="U139" t="s">
        <v>46</v>
      </c>
      <c r="V139" s="1">
        <v>20000</v>
      </c>
      <c r="W139" s="1">
        <v>0</v>
      </c>
      <c r="X139" s="1">
        <v>16008</v>
      </c>
      <c r="Y139" s="1">
        <v>16008</v>
      </c>
      <c r="Z139" s="1">
        <v>0</v>
      </c>
      <c r="AA139" s="1">
        <v>0</v>
      </c>
      <c r="AB139" s="1">
        <v>0</v>
      </c>
      <c r="AC139" s="1">
        <f t="shared" si="5"/>
        <v>3992</v>
      </c>
      <c r="AD139" s="1">
        <v>0</v>
      </c>
      <c r="AE139" s="1">
        <v>20000</v>
      </c>
      <c r="AF139" s="1">
        <v>0</v>
      </c>
      <c r="AG139" s="1">
        <v>0</v>
      </c>
      <c r="AH139" s="1">
        <v>20000</v>
      </c>
    </row>
    <row r="140" spans="1:34" hidden="1" x14ac:dyDescent="0.25">
      <c r="A140" t="str">
        <f t="shared" si="4"/>
        <v>1.1-00-2411_24649031_2431810</v>
      </c>
      <c r="B140" t="s">
        <v>148</v>
      </c>
      <c r="C140" t="s">
        <v>149</v>
      </c>
      <c r="D140" t="s">
        <v>92</v>
      </c>
      <c r="E140" t="s">
        <v>93</v>
      </c>
      <c r="F140" t="s">
        <v>51</v>
      </c>
      <c r="G140" t="s">
        <v>52</v>
      </c>
      <c r="H140" t="s">
        <v>94</v>
      </c>
      <c r="I140" t="s">
        <v>95</v>
      </c>
      <c r="J140">
        <v>6</v>
      </c>
      <c r="K140" t="s">
        <v>40</v>
      </c>
      <c r="L140">
        <v>49</v>
      </c>
      <c r="M140" t="s">
        <v>236</v>
      </c>
      <c r="N140" t="s">
        <v>97</v>
      </c>
      <c r="O140" t="s">
        <v>98</v>
      </c>
      <c r="P140">
        <v>3000</v>
      </c>
      <c r="Q140" t="s">
        <v>44</v>
      </c>
      <c r="R140">
        <v>3181</v>
      </c>
      <c r="S140" t="s">
        <v>242</v>
      </c>
      <c r="T140">
        <v>0</v>
      </c>
      <c r="U140" t="s">
        <v>46</v>
      </c>
      <c r="V140" s="1">
        <v>1500</v>
      </c>
      <c r="W140" s="1">
        <v>0</v>
      </c>
      <c r="X140" s="1">
        <v>360.79</v>
      </c>
      <c r="Y140" s="1">
        <v>360.79</v>
      </c>
      <c r="Z140" s="1">
        <v>360.79</v>
      </c>
      <c r="AA140" s="1">
        <v>360.79</v>
      </c>
      <c r="AB140" s="1">
        <v>360.79</v>
      </c>
      <c r="AC140" s="1">
        <f t="shared" si="5"/>
        <v>1139.21</v>
      </c>
      <c r="AD140" s="1">
        <v>0</v>
      </c>
      <c r="AE140" s="1">
        <v>1500</v>
      </c>
      <c r="AF140" s="1">
        <v>0</v>
      </c>
      <c r="AG140" s="1">
        <v>0</v>
      </c>
      <c r="AH140" s="1">
        <v>1500</v>
      </c>
    </row>
    <row r="141" spans="1:34" hidden="1" x14ac:dyDescent="0.25">
      <c r="A141" t="str">
        <f t="shared" si="4"/>
        <v>1.1-00-2411_24649031_2434710</v>
      </c>
      <c r="B141" t="s">
        <v>148</v>
      </c>
      <c r="C141" t="s">
        <v>149</v>
      </c>
      <c r="D141" t="s">
        <v>92</v>
      </c>
      <c r="E141" t="s">
        <v>93</v>
      </c>
      <c r="F141" t="s">
        <v>51</v>
      </c>
      <c r="G141" t="s">
        <v>52</v>
      </c>
      <c r="H141" t="s">
        <v>94</v>
      </c>
      <c r="I141" t="s">
        <v>95</v>
      </c>
      <c r="J141">
        <v>6</v>
      </c>
      <c r="K141" t="s">
        <v>40</v>
      </c>
      <c r="L141">
        <v>49</v>
      </c>
      <c r="M141" t="s">
        <v>236</v>
      </c>
      <c r="N141" t="s">
        <v>97</v>
      </c>
      <c r="O141" t="s">
        <v>98</v>
      </c>
      <c r="P141">
        <v>3000</v>
      </c>
      <c r="Q141" t="s">
        <v>44</v>
      </c>
      <c r="R141">
        <v>3471</v>
      </c>
      <c r="S141" t="s">
        <v>243</v>
      </c>
      <c r="T141">
        <v>0</v>
      </c>
      <c r="U141" t="s">
        <v>46</v>
      </c>
      <c r="V141" s="1">
        <v>108070</v>
      </c>
      <c r="W141" s="1">
        <v>400000</v>
      </c>
      <c r="X141" s="1">
        <v>0</v>
      </c>
      <c r="Y141" s="1">
        <v>0</v>
      </c>
      <c r="Z141" s="1">
        <v>0</v>
      </c>
      <c r="AA141" s="1">
        <v>0</v>
      </c>
      <c r="AB141" s="1">
        <v>0</v>
      </c>
      <c r="AC141" s="1">
        <f t="shared" si="5"/>
        <v>108070</v>
      </c>
      <c r="AD141" s="1">
        <v>0</v>
      </c>
      <c r="AE141" s="1">
        <v>0</v>
      </c>
      <c r="AF141" s="1">
        <v>0</v>
      </c>
      <c r="AG141" s="1">
        <v>291930</v>
      </c>
      <c r="AH141" s="1">
        <v>-291930</v>
      </c>
    </row>
    <row r="142" spans="1:34" hidden="1" x14ac:dyDescent="0.25">
      <c r="A142" t="str">
        <f t="shared" si="4"/>
        <v>1.1-00-2411_24649031_2435210</v>
      </c>
      <c r="B142" t="s">
        <v>148</v>
      </c>
      <c r="C142" t="s">
        <v>149</v>
      </c>
      <c r="D142" t="s">
        <v>92</v>
      </c>
      <c r="E142" t="s">
        <v>93</v>
      </c>
      <c r="F142" t="s">
        <v>51</v>
      </c>
      <c r="G142" t="s">
        <v>52</v>
      </c>
      <c r="H142" t="s">
        <v>94</v>
      </c>
      <c r="I142" t="s">
        <v>95</v>
      </c>
      <c r="J142">
        <v>6</v>
      </c>
      <c r="K142" t="s">
        <v>40</v>
      </c>
      <c r="L142">
        <v>49</v>
      </c>
      <c r="M142" t="s">
        <v>236</v>
      </c>
      <c r="N142" t="s">
        <v>97</v>
      </c>
      <c r="O142" t="s">
        <v>98</v>
      </c>
      <c r="P142">
        <v>3000</v>
      </c>
      <c r="Q142" t="s">
        <v>44</v>
      </c>
      <c r="R142">
        <v>3521</v>
      </c>
      <c r="S142" t="s">
        <v>231</v>
      </c>
      <c r="T142">
        <v>0</v>
      </c>
      <c r="U142" t="s">
        <v>46</v>
      </c>
      <c r="V142" s="1">
        <v>51700</v>
      </c>
      <c r="W142" s="1">
        <v>25000</v>
      </c>
      <c r="X142" s="1">
        <v>45074</v>
      </c>
      <c r="Y142" s="1">
        <v>36954</v>
      </c>
      <c r="Z142" s="1">
        <v>8352</v>
      </c>
      <c r="AA142" s="1">
        <v>0</v>
      </c>
      <c r="AB142" s="1">
        <v>0</v>
      </c>
      <c r="AC142" s="1">
        <f t="shared" si="5"/>
        <v>6626</v>
      </c>
      <c r="AD142" s="1">
        <v>0</v>
      </c>
      <c r="AE142" s="1">
        <v>26700</v>
      </c>
      <c r="AF142" s="1">
        <v>0</v>
      </c>
      <c r="AG142" s="1">
        <v>0</v>
      </c>
      <c r="AH142" s="1">
        <v>26700</v>
      </c>
    </row>
    <row r="143" spans="1:34" hidden="1" x14ac:dyDescent="0.25">
      <c r="A143" t="str">
        <f t="shared" si="4"/>
        <v>1.1-00-2411_24649031_2435310</v>
      </c>
      <c r="B143" t="s">
        <v>148</v>
      </c>
      <c r="C143" t="s">
        <v>149</v>
      </c>
      <c r="D143" t="s">
        <v>92</v>
      </c>
      <c r="E143" t="s">
        <v>93</v>
      </c>
      <c r="F143" t="s">
        <v>51</v>
      </c>
      <c r="G143" t="s">
        <v>52</v>
      </c>
      <c r="H143" t="s">
        <v>94</v>
      </c>
      <c r="I143" t="s">
        <v>95</v>
      </c>
      <c r="J143">
        <v>6</v>
      </c>
      <c r="K143" t="s">
        <v>40</v>
      </c>
      <c r="L143">
        <v>49</v>
      </c>
      <c r="M143" t="s">
        <v>236</v>
      </c>
      <c r="N143" t="s">
        <v>97</v>
      </c>
      <c r="O143" t="s">
        <v>98</v>
      </c>
      <c r="P143">
        <v>3000</v>
      </c>
      <c r="Q143" t="s">
        <v>44</v>
      </c>
      <c r="R143">
        <v>3531</v>
      </c>
      <c r="S143" t="s">
        <v>244</v>
      </c>
      <c r="T143">
        <v>0</v>
      </c>
      <c r="U143" t="s">
        <v>46</v>
      </c>
      <c r="V143" s="1">
        <v>369293</v>
      </c>
      <c r="W143" s="1">
        <v>129193</v>
      </c>
      <c r="X143" s="1">
        <v>368880</v>
      </c>
      <c r="Y143" s="1">
        <v>179800</v>
      </c>
      <c r="Z143" s="1">
        <v>0</v>
      </c>
      <c r="AA143" s="1">
        <v>0</v>
      </c>
      <c r="AB143" s="1">
        <v>0</v>
      </c>
      <c r="AC143" s="1">
        <f t="shared" si="5"/>
        <v>413</v>
      </c>
      <c r="AD143" s="1">
        <v>0</v>
      </c>
      <c r="AE143" s="1">
        <v>240100</v>
      </c>
      <c r="AF143" s="1">
        <v>0</v>
      </c>
      <c r="AG143" s="1">
        <v>0</v>
      </c>
      <c r="AH143" s="1">
        <v>240100</v>
      </c>
    </row>
    <row r="144" spans="1:34" hidden="1" x14ac:dyDescent="0.25">
      <c r="A144" t="str">
        <f t="shared" si="4"/>
        <v>1.1-00-2411_24649031_2451510</v>
      </c>
      <c r="B144" t="s">
        <v>148</v>
      </c>
      <c r="C144" t="s">
        <v>149</v>
      </c>
      <c r="D144" t="s">
        <v>92</v>
      </c>
      <c r="E144" t="s">
        <v>93</v>
      </c>
      <c r="F144" t="s">
        <v>51</v>
      </c>
      <c r="G144" t="s">
        <v>52</v>
      </c>
      <c r="H144" t="s">
        <v>94</v>
      </c>
      <c r="I144" t="s">
        <v>95</v>
      </c>
      <c r="J144">
        <v>6</v>
      </c>
      <c r="K144" t="s">
        <v>40</v>
      </c>
      <c r="L144">
        <v>49</v>
      </c>
      <c r="M144" t="s">
        <v>236</v>
      </c>
      <c r="N144" t="s">
        <v>97</v>
      </c>
      <c r="O144" t="s">
        <v>98</v>
      </c>
      <c r="P144">
        <v>5000</v>
      </c>
      <c r="Q144" t="s">
        <v>99</v>
      </c>
      <c r="R144">
        <v>5151</v>
      </c>
      <c r="S144" t="s">
        <v>245</v>
      </c>
      <c r="T144">
        <v>0</v>
      </c>
      <c r="U144" t="s">
        <v>46</v>
      </c>
      <c r="V144" s="1">
        <v>708700</v>
      </c>
      <c r="W144" s="1">
        <v>645000</v>
      </c>
      <c r="X144" s="1">
        <v>745403.5</v>
      </c>
      <c r="Y144" s="1">
        <v>612467.5</v>
      </c>
      <c r="Z144" s="1">
        <v>447057.04</v>
      </c>
      <c r="AA144" s="1">
        <v>239876.4</v>
      </c>
      <c r="AB144" s="1">
        <v>239876.4</v>
      </c>
      <c r="AC144" s="1">
        <f t="shared" si="5"/>
        <v>-36703.5</v>
      </c>
      <c r="AD144" s="1">
        <v>0</v>
      </c>
      <c r="AE144" s="1">
        <v>63700</v>
      </c>
      <c r="AF144" s="1">
        <v>0</v>
      </c>
      <c r="AG144" s="1">
        <v>0</v>
      </c>
      <c r="AH144" s="1">
        <v>63700</v>
      </c>
    </row>
    <row r="145" spans="1:34" hidden="1" x14ac:dyDescent="0.25">
      <c r="A145" t="str">
        <f t="shared" si="4"/>
        <v>1.1-00-2411_24649031_24519131</v>
      </c>
      <c r="B145" t="s">
        <v>148</v>
      </c>
      <c r="C145" t="s">
        <v>149</v>
      </c>
      <c r="D145" t="s">
        <v>92</v>
      </c>
      <c r="E145" t="s">
        <v>93</v>
      </c>
      <c r="F145" t="s">
        <v>51</v>
      </c>
      <c r="G145" t="s">
        <v>52</v>
      </c>
      <c r="H145" t="s">
        <v>94</v>
      </c>
      <c r="I145" t="s">
        <v>95</v>
      </c>
      <c r="J145">
        <v>6</v>
      </c>
      <c r="K145" t="s">
        <v>40</v>
      </c>
      <c r="L145">
        <v>49</v>
      </c>
      <c r="M145" t="s">
        <v>236</v>
      </c>
      <c r="N145" t="s">
        <v>97</v>
      </c>
      <c r="O145" t="s">
        <v>98</v>
      </c>
      <c r="P145">
        <v>5000</v>
      </c>
      <c r="Q145" t="s">
        <v>99</v>
      </c>
      <c r="R145">
        <v>5191</v>
      </c>
      <c r="S145" t="s">
        <v>246</v>
      </c>
      <c r="T145">
        <v>31</v>
      </c>
      <c r="U145" t="s">
        <v>247</v>
      </c>
      <c r="V145" s="1">
        <v>1135081</v>
      </c>
      <c r="W145" s="1">
        <v>1135081</v>
      </c>
      <c r="X145" s="1">
        <v>130500</v>
      </c>
      <c r="Y145" s="1">
        <v>130500</v>
      </c>
      <c r="Z145" s="1">
        <v>130500</v>
      </c>
      <c r="AA145" s="1">
        <v>0</v>
      </c>
      <c r="AB145" s="1">
        <v>0</v>
      </c>
      <c r="AC145" s="1">
        <f t="shared" si="5"/>
        <v>1004581</v>
      </c>
      <c r="AD145" s="1">
        <v>0</v>
      </c>
      <c r="AE145" s="1">
        <v>0</v>
      </c>
      <c r="AF145" s="1">
        <v>0</v>
      </c>
      <c r="AG145" s="1">
        <v>0</v>
      </c>
      <c r="AH145" s="1">
        <v>0</v>
      </c>
    </row>
    <row r="146" spans="1:34" hidden="1" x14ac:dyDescent="0.25">
      <c r="A146" t="str">
        <f t="shared" si="4"/>
        <v>1.1-00-2411_24649031_2452110</v>
      </c>
      <c r="B146" t="s">
        <v>148</v>
      </c>
      <c r="C146" t="s">
        <v>149</v>
      </c>
      <c r="D146" t="s">
        <v>92</v>
      </c>
      <c r="E146" t="s">
        <v>93</v>
      </c>
      <c r="F146" t="s">
        <v>51</v>
      </c>
      <c r="G146" t="s">
        <v>52</v>
      </c>
      <c r="H146" t="s">
        <v>94</v>
      </c>
      <c r="I146" t="s">
        <v>95</v>
      </c>
      <c r="J146">
        <v>6</v>
      </c>
      <c r="K146" t="s">
        <v>40</v>
      </c>
      <c r="L146">
        <v>49</v>
      </c>
      <c r="M146" t="s">
        <v>236</v>
      </c>
      <c r="N146" t="s">
        <v>97</v>
      </c>
      <c r="O146" t="s">
        <v>98</v>
      </c>
      <c r="P146">
        <v>5000</v>
      </c>
      <c r="Q146" t="s">
        <v>99</v>
      </c>
      <c r="R146">
        <v>5211</v>
      </c>
      <c r="S146" t="s">
        <v>248</v>
      </c>
      <c r="T146">
        <v>0</v>
      </c>
      <c r="U146" t="s">
        <v>46</v>
      </c>
      <c r="V146" s="1">
        <v>0</v>
      </c>
      <c r="W146" s="1">
        <v>0</v>
      </c>
      <c r="X146" s="1">
        <v>14384</v>
      </c>
      <c r="Y146" s="1">
        <v>0</v>
      </c>
      <c r="Z146" s="1">
        <v>0</v>
      </c>
      <c r="AA146" s="1">
        <v>0</v>
      </c>
      <c r="AB146" s="1">
        <v>0</v>
      </c>
      <c r="AC146" s="1">
        <f t="shared" si="5"/>
        <v>-14384</v>
      </c>
      <c r="AD146" s="1">
        <v>0</v>
      </c>
      <c r="AE146" s="1">
        <v>0</v>
      </c>
      <c r="AF146" s="1">
        <v>0</v>
      </c>
      <c r="AG146" s="1">
        <v>0</v>
      </c>
      <c r="AH146" s="1">
        <v>0</v>
      </c>
    </row>
    <row r="147" spans="1:34" hidden="1" x14ac:dyDescent="0.25">
      <c r="A147" t="str">
        <f t="shared" si="4"/>
        <v>1.1-00-2411_24649031_2452310</v>
      </c>
      <c r="B147" t="s">
        <v>148</v>
      </c>
      <c r="C147" t="s">
        <v>149</v>
      </c>
      <c r="D147" t="s">
        <v>92</v>
      </c>
      <c r="E147" t="s">
        <v>93</v>
      </c>
      <c r="F147" t="s">
        <v>51</v>
      </c>
      <c r="G147" t="s">
        <v>52</v>
      </c>
      <c r="H147" t="s">
        <v>94</v>
      </c>
      <c r="I147" t="s">
        <v>95</v>
      </c>
      <c r="J147">
        <v>6</v>
      </c>
      <c r="K147" t="s">
        <v>40</v>
      </c>
      <c r="L147">
        <v>49</v>
      </c>
      <c r="M147" t="s">
        <v>236</v>
      </c>
      <c r="N147" t="s">
        <v>97</v>
      </c>
      <c r="O147" t="s">
        <v>98</v>
      </c>
      <c r="P147">
        <v>5000</v>
      </c>
      <c r="Q147" t="s">
        <v>99</v>
      </c>
      <c r="R147">
        <v>5231</v>
      </c>
      <c r="S147" t="s">
        <v>249</v>
      </c>
      <c r="T147">
        <v>0</v>
      </c>
      <c r="U147" t="s">
        <v>46</v>
      </c>
      <c r="V147" s="1">
        <v>135400</v>
      </c>
      <c r="W147" s="1">
        <v>147400</v>
      </c>
      <c r="X147" s="1">
        <v>1426.8</v>
      </c>
      <c r="Y147" s="1">
        <v>0</v>
      </c>
      <c r="Z147" s="1">
        <v>0</v>
      </c>
      <c r="AA147" s="1">
        <v>0</v>
      </c>
      <c r="AB147" s="1">
        <v>0</v>
      </c>
      <c r="AC147" s="1">
        <f t="shared" si="5"/>
        <v>133973.20000000001</v>
      </c>
      <c r="AD147" s="1">
        <v>0</v>
      </c>
      <c r="AE147" s="1">
        <v>0</v>
      </c>
      <c r="AF147" s="1">
        <v>0</v>
      </c>
      <c r="AG147" s="1">
        <v>12000</v>
      </c>
      <c r="AH147" s="1">
        <v>-12000</v>
      </c>
    </row>
    <row r="148" spans="1:34" hidden="1" x14ac:dyDescent="0.25">
      <c r="A148" t="str">
        <f t="shared" si="4"/>
        <v>1.1-00-2411_24649031_2456710</v>
      </c>
      <c r="B148" t="s">
        <v>148</v>
      </c>
      <c r="C148" t="s">
        <v>149</v>
      </c>
      <c r="D148" t="s">
        <v>92</v>
      </c>
      <c r="E148" t="s">
        <v>93</v>
      </c>
      <c r="F148" t="s">
        <v>51</v>
      </c>
      <c r="G148" t="s">
        <v>52</v>
      </c>
      <c r="H148" t="s">
        <v>94</v>
      </c>
      <c r="I148" t="s">
        <v>95</v>
      </c>
      <c r="J148">
        <v>6</v>
      </c>
      <c r="K148" t="s">
        <v>40</v>
      </c>
      <c r="L148">
        <v>49</v>
      </c>
      <c r="M148" t="s">
        <v>236</v>
      </c>
      <c r="N148" t="s">
        <v>97</v>
      </c>
      <c r="O148" t="s">
        <v>98</v>
      </c>
      <c r="P148">
        <v>5000</v>
      </c>
      <c r="Q148" t="s">
        <v>99</v>
      </c>
      <c r="R148">
        <v>5671</v>
      </c>
      <c r="S148" t="s">
        <v>185</v>
      </c>
      <c r="T148">
        <v>0</v>
      </c>
      <c r="U148" t="s">
        <v>46</v>
      </c>
      <c r="V148" s="1">
        <v>430300</v>
      </c>
      <c r="W148" s="1">
        <v>600000</v>
      </c>
      <c r="X148" s="1">
        <v>0</v>
      </c>
      <c r="Y148" s="1">
        <v>0</v>
      </c>
      <c r="Z148" s="1">
        <v>0</v>
      </c>
      <c r="AA148" s="1">
        <v>0</v>
      </c>
      <c r="AB148" s="1">
        <v>0</v>
      </c>
      <c r="AC148" s="1">
        <f t="shared" si="5"/>
        <v>430300</v>
      </c>
      <c r="AD148" s="1">
        <v>0</v>
      </c>
      <c r="AE148" s="1">
        <v>0</v>
      </c>
      <c r="AF148" s="1">
        <v>0</v>
      </c>
      <c r="AG148" s="1">
        <v>169700</v>
      </c>
      <c r="AH148" s="1">
        <v>-169700</v>
      </c>
    </row>
    <row r="149" spans="1:34" hidden="1" x14ac:dyDescent="0.25">
      <c r="A149" t="str">
        <f t="shared" si="4"/>
        <v>1.1-00-2411_24650031_2432310</v>
      </c>
      <c r="B149" t="s">
        <v>148</v>
      </c>
      <c r="C149" t="s">
        <v>149</v>
      </c>
      <c r="D149" t="s">
        <v>92</v>
      </c>
      <c r="E149" t="s">
        <v>93</v>
      </c>
      <c r="F149" t="s">
        <v>51</v>
      </c>
      <c r="G149" t="s">
        <v>52</v>
      </c>
      <c r="H149" t="s">
        <v>94</v>
      </c>
      <c r="I149" t="s">
        <v>95</v>
      </c>
      <c r="J149">
        <v>6</v>
      </c>
      <c r="K149" t="s">
        <v>40</v>
      </c>
      <c r="L149">
        <v>50</v>
      </c>
      <c r="M149" t="s">
        <v>96</v>
      </c>
      <c r="N149" t="s">
        <v>97</v>
      </c>
      <c r="O149" t="s">
        <v>98</v>
      </c>
      <c r="P149">
        <v>3000</v>
      </c>
      <c r="Q149" t="s">
        <v>44</v>
      </c>
      <c r="R149">
        <v>3231</v>
      </c>
      <c r="S149" t="s">
        <v>250</v>
      </c>
      <c r="T149">
        <v>0</v>
      </c>
      <c r="U149" t="s">
        <v>46</v>
      </c>
      <c r="V149" s="1">
        <v>5651997</v>
      </c>
      <c r="W149" s="1">
        <v>1000000</v>
      </c>
      <c r="X149" s="1">
        <v>4324721.4000000004</v>
      </c>
      <c r="Y149" s="1">
        <v>4135270.2</v>
      </c>
      <c r="Z149" s="1">
        <v>2436922.38</v>
      </c>
      <c r="AA149" s="1">
        <v>2375105.98</v>
      </c>
      <c r="AB149" s="1">
        <v>2079308.9</v>
      </c>
      <c r="AC149" s="1">
        <f t="shared" si="5"/>
        <v>1327275.5999999996</v>
      </c>
      <c r="AD149" s="1">
        <v>0</v>
      </c>
      <c r="AE149" s="1">
        <v>4651997</v>
      </c>
      <c r="AF149" s="1">
        <v>0</v>
      </c>
      <c r="AG149" s="1">
        <v>0</v>
      </c>
      <c r="AH149" s="1">
        <v>4651997</v>
      </c>
    </row>
    <row r="150" spans="1:34" hidden="1" x14ac:dyDescent="0.25">
      <c r="A150" t="str">
        <f t="shared" si="4"/>
        <v>1.1-00-2411_24650031_2433310</v>
      </c>
      <c r="B150" t="s">
        <v>148</v>
      </c>
      <c r="C150" t="s">
        <v>149</v>
      </c>
      <c r="D150" t="s">
        <v>92</v>
      </c>
      <c r="E150" t="s">
        <v>93</v>
      </c>
      <c r="F150" t="s">
        <v>51</v>
      </c>
      <c r="G150" t="s">
        <v>52</v>
      </c>
      <c r="H150" t="s">
        <v>94</v>
      </c>
      <c r="I150" t="s">
        <v>95</v>
      </c>
      <c r="J150">
        <v>6</v>
      </c>
      <c r="K150" t="s">
        <v>40</v>
      </c>
      <c r="L150">
        <v>50</v>
      </c>
      <c r="M150" t="s">
        <v>96</v>
      </c>
      <c r="N150" t="s">
        <v>97</v>
      </c>
      <c r="O150" t="s">
        <v>98</v>
      </c>
      <c r="P150">
        <v>3000</v>
      </c>
      <c r="Q150" t="s">
        <v>44</v>
      </c>
      <c r="R150">
        <v>3331</v>
      </c>
      <c r="S150" t="s">
        <v>251</v>
      </c>
      <c r="T150">
        <v>0</v>
      </c>
      <c r="U150" t="s">
        <v>46</v>
      </c>
      <c r="V150" s="1">
        <v>5000000</v>
      </c>
      <c r="W150" s="1">
        <v>500000</v>
      </c>
      <c r="X150" s="1">
        <v>5865400.7999999998</v>
      </c>
      <c r="Y150" s="1">
        <v>5865400.7999999998</v>
      </c>
      <c r="Z150" s="1">
        <v>2385400.7999999998</v>
      </c>
      <c r="AA150" s="1">
        <v>2385400.7999999998</v>
      </c>
      <c r="AB150" s="1">
        <v>2385400.7999999998</v>
      </c>
      <c r="AC150" s="1">
        <f t="shared" si="5"/>
        <v>-865400.79999999981</v>
      </c>
      <c r="AD150" s="1">
        <v>0</v>
      </c>
      <c r="AE150" s="1">
        <v>4500000</v>
      </c>
      <c r="AF150" s="1">
        <v>0</v>
      </c>
      <c r="AG150" s="1">
        <v>0</v>
      </c>
      <c r="AH150" s="1">
        <v>4500000</v>
      </c>
    </row>
    <row r="151" spans="1:34" hidden="1" x14ac:dyDescent="0.25">
      <c r="A151" t="str">
        <f t="shared" si="4"/>
        <v>1.1-00-2411_24650031_2433610</v>
      </c>
      <c r="B151" t="s">
        <v>148</v>
      </c>
      <c r="C151" t="s">
        <v>149</v>
      </c>
      <c r="D151" t="s">
        <v>92</v>
      </c>
      <c r="E151" t="s">
        <v>93</v>
      </c>
      <c r="F151" t="s">
        <v>51</v>
      </c>
      <c r="G151" t="s">
        <v>52</v>
      </c>
      <c r="H151" t="s">
        <v>94</v>
      </c>
      <c r="I151" t="s">
        <v>95</v>
      </c>
      <c r="J151">
        <v>6</v>
      </c>
      <c r="K151" t="s">
        <v>40</v>
      </c>
      <c r="L151">
        <v>50</v>
      </c>
      <c r="M151" t="s">
        <v>96</v>
      </c>
      <c r="N151" t="s">
        <v>97</v>
      </c>
      <c r="O151" t="s">
        <v>98</v>
      </c>
      <c r="P151">
        <v>3000</v>
      </c>
      <c r="Q151" t="s">
        <v>44</v>
      </c>
      <c r="R151">
        <v>3361</v>
      </c>
      <c r="S151" t="s">
        <v>123</v>
      </c>
      <c r="T151">
        <v>0</v>
      </c>
      <c r="U151" t="s">
        <v>46</v>
      </c>
      <c r="V151" s="1">
        <v>7000000</v>
      </c>
      <c r="W151" s="1">
        <v>0</v>
      </c>
      <c r="X151" s="1">
        <v>12064000</v>
      </c>
      <c r="Y151" s="1">
        <v>12064000</v>
      </c>
      <c r="Z151" s="1">
        <v>0</v>
      </c>
      <c r="AA151" s="1">
        <v>0</v>
      </c>
      <c r="AB151" s="1">
        <v>0</v>
      </c>
      <c r="AC151" s="1">
        <f t="shared" si="5"/>
        <v>-5064000</v>
      </c>
      <c r="AD151" s="1">
        <v>0</v>
      </c>
      <c r="AE151" s="1">
        <v>7000000</v>
      </c>
      <c r="AF151" s="1">
        <v>0</v>
      </c>
      <c r="AG151" s="1">
        <v>0</v>
      </c>
      <c r="AH151" s="1">
        <v>7000000</v>
      </c>
    </row>
    <row r="152" spans="1:34" hidden="1" x14ac:dyDescent="0.25">
      <c r="A152" t="str">
        <f t="shared" si="4"/>
        <v>1.1-00-2411_24650031_2433910</v>
      </c>
      <c r="B152" t="s">
        <v>148</v>
      </c>
      <c r="C152" t="s">
        <v>149</v>
      </c>
      <c r="D152" t="s">
        <v>92</v>
      </c>
      <c r="E152" t="s">
        <v>93</v>
      </c>
      <c r="F152" t="s">
        <v>51</v>
      </c>
      <c r="G152" t="s">
        <v>52</v>
      </c>
      <c r="H152" t="s">
        <v>94</v>
      </c>
      <c r="I152" t="s">
        <v>95</v>
      </c>
      <c r="J152">
        <v>6</v>
      </c>
      <c r="K152" t="s">
        <v>40</v>
      </c>
      <c r="L152">
        <v>50</v>
      </c>
      <c r="M152" t="s">
        <v>96</v>
      </c>
      <c r="N152" t="s">
        <v>97</v>
      </c>
      <c r="O152" t="s">
        <v>98</v>
      </c>
      <c r="P152">
        <v>3000</v>
      </c>
      <c r="Q152" t="s">
        <v>44</v>
      </c>
      <c r="R152">
        <v>3391</v>
      </c>
      <c r="S152" t="s">
        <v>194</v>
      </c>
      <c r="T152">
        <v>0</v>
      </c>
      <c r="U152" t="s">
        <v>46</v>
      </c>
      <c r="V152" s="1">
        <v>600000</v>
      </c>
      <c r="W152" s="1">
        <v>600000</v>
      </c>
      <c r="X152" s="1">
        <v>0</v>
      </c>
      <c r="Y152" s="1">
        <v>0</v>
      </c>
      <c r="Z152" s="1">
        <v>0</v>
      </c>
      <c r="AA152" s="1">
        <v>0</v>
      </c>
      <c r="AB152" s="1">
        <v>0</v>
      </c>
      <c r="AC152" s="1">
        <f t="shared" si="5"/>
        <v>600000</v>
      </c>
      <c r="AD152" s="1">
        <v>0</v>
      </c>
      <c r="AE152" s="1">
        <v>0</v>
      </c>
      <c r="AF152" s="1">
        <v>0</v>
      </c>
      <c r="AG152" s="1">
        <v>0</v>
      </c>
      <c r="AH152" s="1">
        <v>0</v>
      </c>
    </row>
    <row r="153" spans="1:34" hidden="1" x14ac:dyDescent="0.25">
      <c r="A153" t="str">
        <f t="shared" si="4"/>
        <v>1.1-00-2411_24650031_2456510</v>
      </c>
      <c r="B153" t="s">
        <v>148</v>
      </c>
      <c r="C153" t="s">
        <v>149</v>
      </c>
      <c r="D153" t="s">
        <v>92</v>
      </c>
      <c r="E153" t="s">
        <v>93</v>
      </c>
      <c r="F153" t="s">
        <v>51</v>
      </c>
      <c r="G153" t="s">
        <v>52</v>
      </c>
      <c r="H153" t="s">
        <v>94</v>
      </c>
      <c r="I153" t="s">
        <v>95</v>
      </c>
      <c r="J153">
        <v>6</v>
      </c>
      <c r="K153" t="s">
        <v>40</v>
      </c>
      <c r="L153">
        <v>50</v>
      </c>
      <c r="M153" t="s">
        <v>96</v>
      </c>
      <c r="N153" t="s">
        <v>97</v>
      </c>
      <c r="O153" t="s">
        <v>98</v>
      </c>
      <c r="P153">
        <v>5000</v>
      </c>
      <c r="Q153" t="s">
        <v>99</v>
      </c>
      <c r="R153">
        <v>5651</v>
      </c>
      <c r="S153" t="s">
        <v>204</v>
      </c>
      <c r="T153">
        <v>0</v>
      </c>
      <c r="U153" t="s">
        <v>46</v>
      </c>
      <c r="V153" s="1">
        <v>1114400</v>
      </c>
      <c r="W153" s="1">
        <v>1500000</v>
      </c>
      <c r="X153" s="1">
        <v>3350680.95</v>
      </c>
      <c r="Y153" s="1">
        <v>3350680.95</v>
      </c>
      <c r="Z153" s="1">
        <v>144891.03</v>
      </c>
      <c r="AA153" s="1">
        <v>122612</v>
      </c>
      <c r="AB153" s="1">
        <v>122612</v>
      </c>
      <c r="AC153" s="1">
        <f t="shared" si="5"/>
        <v>-2236280.9500000002</v>
      </c>
      <c r="AD153" s="1">
        <v>0</v>
      </c>
      <c r="AE153" s="1">
        <v>130000</v>
      </c>
      <c r="AF153" s="1">
        <v>0</v>
      </c>
      <c r="AG153" s="1">
        <v>515600</v>
      </c>
      <c r="AH153" s="1">
        <v>-385600</v>
      </c>
    </row>
    <row r="154" spans="1:34" hidden="1" x14ac:dyDescent="0.25">
      <c r="A154" t="str">
        <f t="shared" si="4"/>
        <v>1.1-00-2411_24650031_2456910</v>
      </c>
      <c r="B154" t="s">
        <v>148</v>
      </c>
      <c r="C154" t="s">
        <v>149</v>
      </c>
      <c r="D154" t="s">
        <v>92</v>
      </c>
      <c r="E154" t="s">
        <v>93</v>
      </c>
      <c r="F154" t="s">
        <v>51</v>
      </c>
      <c r="G154" t="s">
        <v>52</v>
      </c>
      <c r="H154" t="s">
        <v>94</v>
      </c>
      <c r="I154" t="s">
        <v>95</v>
      </c>
      <c r="J154">
        <v>6</v>
      </c>
      <c r="K154" t="s">
        <v>40</v>
      </c>
      <c r="L154">
        <v>50</v>
      </c>
      <c r="M154" t="s">
        <v>96</v>
      </c>
      <c r="N154" t="s">
        <v>97</v>
      </c>
      <c r="O154" t="s">
        <v>98</v>
      </c>
      <c r="P154">
        <v>5000</v>
      </c>
      <c r="Q154" t="s">
        <v>99</v>
      </c>
      <c r="R154">
        <v>5691</v>
      </c>
      <c r="S154" t="s">
        <v>100</v>
      </c>
      <c r="T154">
        <v>0</v>
      </c>
      <c r="U154" t="s">
        <v>46</v>
      </c>
      <c r="V154" s="1">
        <v>0</v>
      </c>
      <c r="W154" s="1">
        <v>0</v>
      </c>
      <c r="X154" s="1">
        <v>4378873.0999999996</v>
      </c>
      <c r="Y154" s="1">
        <v>4378873.0999999996</v>
      </c>
      <c r="Z154" s="1">
        <v>0</v>
      </c>
      <c r="AA154" s="1">
        <v>0</v>
      </c>
      <c r="AB154" s="1">
        <v>0</v>
      </c>
      <c r="AC154" s="1">
        <f t="shared" si="5"/>
        <v>-4378873.0999999996</v>
      </c>
      <c r="AD154" s="1">
        <v>0</v>
      </c>
      <c r="AE154" s="1">
        <v>0</v>
      </c>
      <c r="AF154" s="1">
        <v>0</v>
      </c>
      <c r="AG154" s="1">
        <v>0</v>
      </c>
      <c r="AH154" s="1">
        <v>0</v>
      </c>
    </row>
    <row r="155" spans="1:34" hidden="1" x14ac:dyDescent="0.25">
      <c r="A155" t="str">
        <f t="shared" si="4"/>
        <v>1.1-00-2411_24650031_2459110</v>
      </c>
      <c r="B155" t="s">
        <v>148</v>
      </c>
      <c r="C155" t="s">
        <v>149</v>
      </c>
      <c r="D155" t="s">
        <v>92</v>
      </c>
      <c r="E155" t="s">
        <v>93</v>
      </c>
      <c r="F155" t="s">
        <v>51</v>
      </c>
      <c r="G155" t="s">
        <v>52</v>
      </c>
      <c r="H155" t="s">
        <v>94</v>
      </c>
      <c r="I155" t="s">
        <v>95</v>
      </c>
      <c r="J155">
        <v>6</v>
      </c>
      <c r="K155" t="s">
        <v>40</v>
      </c>
      <c r="L155">
        <v>50</v>
      </c>
      <c r="M155" t="s">
        <v>96</v>
      </c>
      <c r="N155" t="s">
        <v>97</v>
      </c>
      <c r="O155" t="s">
        <v>98</v>
      </c>
      <c r="P155">
        <v>5000</v>
      </c>
      <c r="Q155" t="s">
        <v>99</v>
      </c>
      <c r="R155">
        <v>5911</v>
      </c>
      <c r="S155" t="s">
        <v>252</v>
      </c>
      <c r="T155">
        <v>0</v>
      </c>
      <c r="U155" t="s">
        <v>46</v>
      </c>
      <c r="V155" s="1">
        <v>6021000</v>
      </c>
      <c r="W155" s="1">
        <v>4000000</v>
      </c>
      <c r="X155" s="1">
        <v>8515264.6999999993</v>
      </c>
      <c r="Y155" s="1">
        <v>8515264.6999999993</v>
      </c>
      <c r="Z155" s="1">
        <v>4108530.15</v>
      </c>
      <c r="AA155" s="1">
        <v>2398690.15</v>
      </c>
      <c r="AB155" s="1">
        <v>2398690.15</v>
      </c>
      <c r="AC155" s="1">
        <f t="shared" si="5"/>
        <v>-2494264.6999999993</v>
      </c>
      <c r="AD155" s="1">
        <v>0</v>
      </c>
      <c r="AE155" s="1">
        <v>2021000</v>
      </c>
      <c r="AF155" s="1">
        <v>0</v>
      </c>
      <c r="AG155" s="1">
        <v>0</v>
      </c>
      <c r="AH155" s="1">
        <v>2021000</v>
      </c>
    </row>
    <row r="156" spans="1:34" hidden="1" x14ac:dyDescent="0.25">
      <c r="A156" t="str">
        <f t="shared" si="4"/>
        <v>1.1-00-2411_24650031_2459710</v>
      </c>
      <c r="B156" t="s">
        <v>148</v>
      </c>
      <c r="C156" t="s">
        <v>149</v>
      </c>
      <c r="D156" t="s">
        <v>92</v>
      </c>
      <c r="E156" t="s">
        <v>93</v>
      </c>
      <c r="F156" t="s">
        <v>51</v>
      </c>
      <c r="G156" t="s">
        <v>52</v>
      </c>
      <c r="H156" t="s">
        <v>94</v>
      </c>
      <c r="I156" t="s">
        <v>95</v>
      </c>
      <c r="J156">
        <v>6</v>
      </c>
      <c r="K156" t="s">
        <v>40</v>
      </c>
      <c r="L156">
        <v>50</v>
      </c>
      <c r="M156" t="s">
        <v>96</v>
      </c>
      <c r="N156" t="s">
        <v>97</v>
      </c>
      <c r="O156" t="s">
        <v>98</v>
      </c>
      <c r="P156">
        <v>5000</v>
      </c>
      <c r="Q156" t="s">
        <v>99</v>
      </c>
      <c r="R156">
        <v>5971</v>
      </c>
      <c r="S156" t="s">
        <v>253</v>
      </c>
      <c r="T156">
        <v>0</v>
      </c>
      <c r="U156" t="s">
        <v>46</v>
      </c>
      <c r="V156" s="1">
        <v>4294761</v>
      </c>
      <c r="W156" s="1">
        <v>3000000</v>
      </c>
      <c r="X156" s="1">
        <v>10486709.23</v>
      </c>
      <c r="Y156" s="1">
        <v>3289965.29</v>
      </c>
      <c r="Z156" s="1">
        <v>2541496.2000000002</v>
      </c>
      <c r="AA156" s="1">
        <v>2497474.2000000002</v>
      </c>
      <c r="AB156" s="1">
        <v>2497474.2000000002</v>
      </c>
      <c r="AC156" s="1">
        <f t="shared" si="5"/>
        <v>-6191948.2300000004</v>
      </c>
      <c r="AD156" s="1">
        <v>0</v>
      </c>
      <c r="AE156" s="1">
        <v>1294761</v>
      </c>
      <c r="AF156" s="1">
        <v>0</v>
      </c>
      <c r="AG156" s="1">
        <v>0</v>
      </c>
      <c r="AH156" s="1">
        <v>1294761</v>
      </c>
    </row>
    <row r="157" spans="1:34" hidden="1" x14ac:dyDescent="0.25">
      <c r="A157" t="str">
        <f t="shared" si="4"/>
        <v>1.1-00-2407_24339024_2421610</v>
      </c>
      <c r="B157" t="s">
        <v>148</v>
      </c>
      <c r="C157" t="s">
        <v>149</v>
      </c>
      <c r="D157" t="s">
        <v>254</v>
      </c>
      <c r="E157" t="s">
        <v>255</v>
      </c>
      <c r="F157" t="s">
        <v>51</v>
      </c>
      <c r="G157" t="s">
        <v>52</v>
      </c>
      <c r="H157" t="s">
        <v>103</v>
      </c>
      <c r="I157" t="s">
        <v>104</v>
      </c>
      <c r="J157">
        <v>3</v>
      </c>
      <c r="K157" t="s">
        <v>87</v>
      </c>
      <c r="L157">
        <v>39</v>
      </c>
      <c r="M157" t="s">
        <v>256</v>
      </c>
      <c r="N157" t="s">
        <v>257</v>
      </c>
      <c r="O157" t="s">
        <v>258</v>
      </c>
      <c r="P157">
        <v>2000</v>
      </c>
      <c r="Q157" t="s">
        <v>121</v>
      </c>
      <c r="R157">
        <v>2161</v>
      </c>
      <c r="S157" t="s">
        <v>202</v>
      </c>
      <c r="T157">
        <v>0</v>
      </c>
      <c r="U157" t="s">
        <v>46</v>
      </c>
      <c r="V157" s="1">
        <v>650000</v>
      </c>
      <c r="W157" s="1">
        <v>650000</v>
      </c>
      <c r="X157" s="1">
        <v>336287.83</v>
      </c>
      <c r="Y157" s="1">
        <v>336287.83</v>
      </c>
      <c r="Z157" s="1">
        <v>141141.03</v>
      </c>
      <c r="AA157" s="1">
        <v>18549.91</v>
      </c>
      <c r="AB157" s="1">
        <v>18549.91</v>
      </c>
      <c r="AC157" s="1">
        <f t="shared" si="5"/>
        <v>313712.17</v>
      </c>
      <c r="AD157" s="1">
        <v>0</v>
      </c>
      <c r="AE157" s="1">
        <v>0</v>
      </c>
      <c r="AF157" s="1">
        <v>0</v>
      </c>
      <c r="AG157" s="1">
        <v>0</v>
      </c>
      <c r="AH157" s="1">
        <v>0</v>
      </c>
    </row>
    <row r="158" spans="1:34" hidden="1" x14ac:dyDescent="0.25">
      <c r="A158" t="str">
        <f t="shared" si="4"/>
        <v>1.1-00-2407_24339024_2424210</v>
      </c>
      <c r="B158" t="s">
        <v>148</v>
      </c>
      <c r="C158" t="s">
        <v>149</v>
      </c>
      <c r="D158" t="s">
        <v>254</v>
      </c>
      <c r="E158" t="s">
        <v>255</v>
      </c>
      <c r="F158" t="s">
        <v>51</v>
      </c>
      <c r="G158" t="s">
        <v>52</v>
      </c>
      <c r="H158" t="s">
        <v>103</v>
      </c>
      <c r="I158" t="s">
        <v>104</v>
      </c>
      <c r="J158">
        <v>3</v>
      </c>
      <c r="K158" t="s">
        <v>87</v>
      </c>
      <c r="L158">
        <v>39</v>
      </c>
      <c r="M158" t="s">
        <v>256</v>
      </c>
      <c r="N158" t="s">
        <v>257</v>
      </c>
      <c r="O158" t="s">
        <v>258</v>
      </c>
      <c r="P158">
        <v>2000</v>
      </c>
      <c r="Q158" t="s">
        <v>121</v>
      </c>
      <c r="R158">
        <v>2421</v>
      </c>
      <c r="S158" t="s">
        <v>211</v>
      </c>
      <c r="T158">
        <v>0</v>
      </c>
      <c r="U158" t="s">
        <v>46</v>
      </c>
      <c r="V158" s="1">
        <v>10000</v>
      </c>
      <c r="W158" s="1">
        <v>10000</v>
      </c>
      <c r="X158" s="1">
        <v>0</v>
      </c>
      <c r="Y158" s="1">
        <v>0</v>
      </c>
      <c r="Z158" s="1">
        <v>0</v>
      </c>
      <c r="AA158" s="1">
        <v>0</v>
      </c>
      <c r="AB158" s="1">
        <v>0</v>
      </c>
      <c r="AC158" s="1">
        <f t="shared" si="5"/>
        <v>10000</v>
      </c>
      <c r="AD158" s="1">
        <v>0</v>
      </c>
      <c r="AE158" s="1">
        <v>0</v>
      </c>
      <c r="AF158" s="1">
        <v>0</v>
      </c>
      <c r="AG158" s="1">
        <v>0</v>
      </c>
      <c r="AH158" s="1">
        <v>0</v>
      </c>
    </row>
    <row r="159" spans="1:34" hidden="1" x14ac:dyDescent="0.25">
      <c r="A159" t="str">
        <f t="shared" si="4"/>
        <v>1.1-00-2407_24339024_2424610</v>
      </c>
      <c r="B159" t="s">
        <v>148</v>
      </c>
      <c r="C159" t="s">
        <v>149</v>
      </c>
      <c r="D159" t="s">
        <v>254</v>
      </c>
      <c r="E159" t="s">
        <v>255</v>
      </c>
      <c r="F159" t="s">
        <v>51</v>
      </c>
      <c r="G159" t="s">
        <v>52</v>
      </c>
      <c r="H159" t="s">
        <v>103</v>
      </c>
      <c r="I159" t="s">
        <v>104</v>
      </c>
      <c r="J159">
        <v>3</v>
      </c>
      <c r="K159" t="s">
        <v>87</v>
      </c>
      <c r="L159">
        <v>39</v>
      </c>
      <c r="M159" t="s">
        <v>256</v>
      </c>
      <c r="N159" t="s">
        <v>257</v>
      </c>
      <c r="O159" t="s">
        <v>258</v>
      </c>
      <c r="P159">
        <v>2000</v>
      </c>
      <c r="Q159" t="s">
        <v>121</v>
      </c>
      <c r="R159">
        <v>2461</v>
      </c>
      <c r="S159" t="s">
        <v>212</v>
      </c>
      <c r="T159">
        <v>0</v>
      </c>
      <c r="U159" t="s">
        <v>46</v>
      </c>
      <c r="V159" s="1">
        <v>100000</v>
      </c>
      <c r="W159" s="1">
        <v>0</v>
      </c>
      <c r="X159" s="1">
        <v>50151.26</v>
      </c>
      <c r="Y159" s="1">
        <v>7869.26</v>
      </c>
      <c r="Z159" s="1">
        <v>7869.26</v>
      </c>
      <c r="AA159" s="1">
        <v>7869.26</v>
      </c>
      <c r="AB159" s="1">
        <v>7869.26</v>
      </c>
      <c r="AC159" s="1">
        <f t="shared" si="5"/>
        <v>49848.74</v>
      </c>
      <c r="AD159" s="1">
        <v>0</v>
      </c>
      <c r="AE159" s="1">
        <v>100000</v>
      </c>
      <c r="AF159" s="1">
        <v>0</v>
      </c>
      <c r="AG159" s="1">
        <v>0</v>
      </c>
      <c r="AH159" s="1">
        <v>100000</v>
      </c>
    </row>
    <row r="160" spans="1:34" hidden="1" x14ac:dyDescent="0.25">
      <c r="A160" t="str">
        <f t="shared" si="4"/>
        <v>1.1-00-2407_24339024_2424810</v>
      </c>
      <c r="B160" t="s">
        <v>148</v>
      </c>
      <c r="C160" t="s">
        <v>149</v>
      </c>
      <c r="D160" t="s">
        <v>254</v>
      </c>
      <c r="E160" t="s">
        <v>255</v>
      </c>
      <c r="F160" t="s">
        <v>51</v>
      </c>
      <c r="G160" t="s">
        <v>52</v>
      </c>
      <c r="H160" t="s">
        <v>103</v>
      </c>
      <c r="I160" t="s">
        <v>104</v>
      </c>
      <c r="J160">
        <v>3</v>
      </c>
      <c r="K160" t="s">
        <v>87</v>
      </c>
      <c r="L160">
        <v>39</v>
      </c>
      <c r="M160" t="s">
        <v>256</v>
      </c>
      <c r="N160" t="s">
        <v>257</v>
      </c>
      <c r="O160" t="s">
        <v>258</v>
      </c>
      <c r="P160">
        <v>2000</v>
      </c>
      <c r="Q160" t="s">
        <v>121</v>
      </c>
      <c r="R160">
        <v>2481</v>
      </c>
      <c r="S160" t="s">
        <v>259</v>
      </c>
      <c r="T160">
        <v>0</v>
      </c>
      <c r="U160" t="s">
        <v>46</v>
      </c>
      <c r="V160" s="1">
        <v>10000</v>
      </c>
      <c r="W160" s="1">
        <v>10000</v>
      </c>
      <c r="X160" s="1">
        <v>8463.32</v>
      </c>
      <c r="Y160" s="1">
        <v>8463.32</v>
      </c>
      <c r="Z160" s="1">
        <v>8463.32</v>
      </c>
      <c r="AA160" s="1">
        <v>3989.06</v>
      </c>
      <c r="AB160" s="1">
        <v>3989.06</v>
      </c>
      <c r="AC160" s="1">
        <f t="shared" si="5"/>
        <v>1536.6800000000003</v>
      </c>
      <c r="AD160" s="1">
        <v>0</v>
      </c>
      <c r="AE160" s="1">
        <v>0</v>
      </c>
      <c r="AF160" s="1">
        <v>0</v>
      </c>
      <c r="AG160" s="1">
        <v>0</v>
      </c>
      <c r="AH160" s="1">
        <v>0</v>
      </c>
    </row>
    <row r="161" spans="1:34" hidden="1" x14ac:dyDescent="0.25">
      <c r="A161" t="str">
        <f t="shared" si="4"/>
        <v>1.1-00-2407_24339024_2424910</v>
      </c>
      <c r="B161" t="s">
        <v>148</v>
      </c>
      <c r="C161" t="s">
        <v>149</v>
      </c>
      <c r="D161" t="s">
        <v>254</v>
      </c>
      <c r="E161" t="s">
        <v>255</v>
      </c>
      <c r="F161" t="s">
        <v>51</v>
      </c>
      <c r="G161" t="s">
        <v>52</v>
      </c>
      <c r="H161" t="s">
        <v>103</v>
      </c>
      <c r="I161" t="s">
        <v>104</v>
      </c>
      <c r="J161">
        <v>3</v>
      </c>
      <c r="K161" t="s">
        <v>87</v>
      </c>
      <c r="L161">
        <v>39</v>
      </c>
      <c r="M161" t="s">
        <v>256</v>
      </c>
      <c r="N161" t="s">
        <v>257</v>
      </c>
      <c r="O161" t="s">
        <v>258</v>
      </c>
      <c r="P161">
        <v>2000</v>
      </c>
      <c r="Q161" t="s">
        <v>121</v>
      </c>
      <c r="R161">
        <v>2491</v>
      </c>
      <c r="S161" t="s">
        <v>203</v>
      </c>
      <c r="T161">
        <v>0</v>
      </c>
      <c r="U161" t="s">
        <v>46</v>
      </c>
      <c r="V161" s="1">
        <v>100000</v>
      </c>
      <c r="W161" s="1">
        <v>100000</v>
      </c>
      <c r="X161" s="1">
        <v>72464.38</v>
      </c>
      <c r="Y161" s="1">
        <v>5880.38</v>
      </c>
      <c r="Z161" s="1">
        <v>5880.38</v>
      </c>
      <c r="AA161" s="1">
        <v>4850.37</v>
      </c>
      <c r="AB161" s="1">
        <v>4850.37</v>
      </c>
      <c r="AC161" s="1">
        <f t="shared" si="5"/>
        <v>27535.619999999995</v>
      </c>
      <c r="AD161" s="1">
        <v>0</v>
      </c>
      <c r="AE161" s="1">
        <v>0</v>
      </c>
      <c r="AF161" s="1">
        <v>0</v>
      </c>
      <c r="AG161" s="1">
        <v>0</v>
      </c>
      <c r="AH161" s="1">
        <v>0</v>
      </c>
    </row>
    <row r="162" spans="1:34" hidden="1" x14ac:dyDescent="0.25">
      <c r="A162" t="str">
        <f t="shared" si="4"/>
        <v>1.1-00-2407_24339024_2425210</v>
      </c>
      <c r="B162" t="s">
        <v>148</v>
      </c>
      <c r="C162" t="s">
        <v>149</v>
      </c>
      <c r="D162" t="s">
        <v>254</v>
      </c>
      <c r="E162" t="s">
        <v>255</v>
      </c>
      <c r="F162" t="s">
        <v>51</v>
      </c>
      <c r="G162" t="s">
        <v>52</v>
      </c>
      <c r="H162" t="s">
        <v>103</v>
      </c>
      <c r="I162" t="s">
        <v>104</v>
      </c>
      <c r="J162">
        <v>3</v>
      </c>
      <c r="K162" t="s">
        <v>87</v>
      </c>
      <c r="L162">
        <v>39</v>
      </c>
      <c r="M162" t="s">
        <v>256</v>
      </c>
      <c r="N162" t="s">
        <v>257</v>
      </c>
      <c r="O162" t="s">
        <v>258</v>
      </c>
      <c r="P162">
        <v>2000</v>
      </c>
      <c r="Q162" t="s">
        <v>121</v>
      </c>
      <c r="R162">
        <v>2521</v>
      </c>
      <c r="S162" t="s">
        <v>187</v>
      </c>
      <c r="T162">
        <v>0</v>
      </c>
      <c r="U162" t="s">
        <v>46</v>
      </c>
      <c r="V162" s="1">
        <v>450000</v>
      </c>
      <c r="W162" s="1">
        <v>450000</v>
      </c>
      <c r="X162" s="1">
        <v>313311.39</v>
      </c>
      <c r="Y162" s="1">
        <v>313311.39</v>
      </c>
      <c r="Z162" s="1">
        <v>313311.39</v>
      </c>
      <c r="AA162" s="1">
        <v>313311.39</v>
      </c>
      <c r="AB162" s="1">
        <v>313311.39</v>
      </c>
      <c r="AC162" s="1">
        <f t="shared" si="5"/>
        <v>136688.60999999999</v>
      </c>
      <c r="AD162" s="1">
        <v>0</v>
      </c>
      <c r="AE162" s="1">
        <v>0</v>
      </c>
      <c r="AF162" s="1">
        <v>0</v>
      </c>
      <c r="AG162" s="1">
        <v>0</v>
      </c>
      <c r="AH162" s="1">
        <v>0</v>
      </c>
    </row>
    <row r="163" spans="1:34" hidden="1" x14ac:dyDescent="0.25">
      <c r="A163" t="str">
        <f t="shared" si="4"/>
        <v>1.1-00-2407_24339024_2425310</v>
      </c>
      <c r="B163" t="s">
        <v>148</v>
      </c>
      <c r="C163" t="s">
        <v>149</v>
      </c>
      <c r="D163" t="s">
        <v>254</v>
      </c>
      <c r="E163" t="s">
        <v>255</v>
      </c>
      <c r="F163" t="s">
        <v>51</v>
      </c>
      <c r="G163" t="s">
        <v>52</v>
      </c>
      <c r="H163" t="s">
        <v>103</v>
      </c>
      <c r="I163" t="s">
        <v>104</v>
      </c>
      <c r="J163">
        <v>3</v>
      </c>
      <c r="K163" t="s">
        <v>87</v>
      </c>
      <c r="L163">
        <v>39</v>
      </c>
      <c r="M163" t="s">
        <v>256</v>
      </c>
      <c r="N163" t="s">
        <v>257</v>
      </c>
      <c r="O163" t="s">
        <v>258</v>
      </c>
      <c r="P163">
        <v>2000</v>
      </c>
      <c r="Q163" t="s">
        <v>121</v>
      </c>
      <c r="R163">
        <v>2531</v>
      </c>
      <c r="S163" t="s">
        <v>233</v>
      </c>
      <c r="T163">
        <v>0</v>
      </c>
      <c r="U163" t="s">
        <v>46</v>
      </c>
      <c r="V163" s="1">
        <v>5500000</v>
      </c>
      <c r="W163" s="1">
        <v>5500000</v>
      </c>
      <c r="X163" s="1">
        <v>3425171.71</v>
      </c>
      <c r="Y163" s="1">
        <v>3357191.71</v>
      </c>
      <c r="Z163" s="1">
        <v>2392374.65</v>
      </c>
      <c r="AA163" s="1">
        <v>2349065.27</v>
      </c>
      <c r="AB163" s="1">
        <v>2349065.27</v>
      </c>
      <c r="AC163" s="1">
        <f t="shared" si="5"/>
        <v>2074828.29</v>
      </c>
      <c r="AD163" s="1">
        <v>0</v>
      </c>
      <c r="AE163" s="1">
        <v>0</v>
      </c>
      <c r="AF163" s="1">
        <v>0</v>
      </c>
      <c r="AG163" s="1">
        <v>0</v>
      </c>
      <c r="AH163" s="1">
        <v>0</v>
      </c>
    </row>
    <row r="164" spans="1:34" hidden="1" x14ac:dyDescent="0.25">
      <c r="A164" t="str">
        <f t="shared" si="4"/>
        <v>1.1-00-2407_24339024_2425410</v>
      </c>
      <c r="B164" t="s">
        <v>148</v>
      </c>
      <c r="C164" t="s">
        <v>149</v>
      </c>
      <c r="D164" t="s">
        <v>254</v>
      </c>
      <c r="E164" t="s">
        <v>255</v>
      </c>
      <c r="F164" t="s">
        <v>51</v>
      </c>
      <c r="G164" t="s">
        <v>52</v>
      </c>
      <c r="H164" t="s">
        <v>103</v>
      </c>
      <c r="I164" t="s">
        <v>104</v>
      </c>
      <c r="J164">
        <v>3</v>
      </c>
      <c r="K164" t="s">
        <v>87</v>
      </c>
      <c r="L164">
        <v>39</v>
      </c>
      <c r="M164" t="s">
        <v>256</v>
      </c>
      <c r="N164" t="s">
        <v>257</v>
      </c>
      <c r="O164" t="s">
        <v>258</v>
      </c>
      <c r="P164">
        <v>2000</v>
      </c>
      <c r="Q164" t="s">
        <v>121</v>
      </c>
      <c r="R164">
        <v>2541</v>
      </c>
      <c r="S164" t="s">
        <v>234</v>
      </c>
      <c r="T164">
        <v>0</v>
      </c>
      <c r="U164" t="s">
        <v>46</v>
      </c>
      <c r="V164" s="1">
        <v>6500000</v>
      </c>
      <c r="W164" s="1">
        <v>6500000</v>
      </c>
      <c r="X164" s="1">
        <v>4203462.0199999996</v>
      </c>
      <c r="Y164" s="1">
        <v>4113321.13</v>
      </c>
      <c r="Z164" s="1">
        <v>3478041.33</v>
      </c>
      <c r="AA164" s="1">
        <v>3468662.73</v>
      </c>
      <c r="AB164" s="1">
        <v>3468662.73</v>
      </c>
      <c r="AC164" s="1">
        <f t="shared" si="5"/>
        <v>2296537.9800000004</v>
      </c>
      <c r="AD164" s="1">
        <v>0</v>
      </c>
      <c r="AE164" s="1">
        <v>0</v>
      </c>
      <c r="AF164" s="1">
        <v>0</v>
      </c>
      <c r="AG164" s="1">
        <v>0</v>
      </c>
      <c r="AH164" s="1">
        <v>0</v>
      </c>
    </row>
    <row r="165" spans="1:34" hidden="1" x14ac:dyDescent="0.25">
      <c r="A165" t="str">
        <f t="shared" si="4"/>
        <v>1.1-00-2407_24339024_2425610</v>
      </c>
      <c r="B165" t="s">
        <v>148</v>
      </c>
      <c r="C165" t="s">
        <v>149</v>
      </c>
      <c r="D165" t="s">
        <v>254</v>
      </c>
      <c r="E165" t="s">
        <v>255</v>
      </c>
      <c r="F165" t="s">
        <v>51</v>
      </c>
      <c r="G165" t="s">
        <v>52</v>
      </c>
      <c r="H165" t="s">
        <v>103</v>
      </c>
      <c r="I165" t="s">
        <v>104</v>
      </c>
      <c r="J165">
        <v>3</v>
      </c>
      <c r="K165" t="s">
        <v>87</v>
      </c>
      <c r="L165">
        <v>39</v>
      </c>
      <c r="M165" t="s">
        <v>256</v>
      </c>
      <c r="N165" t="s">
        <v>257</v>
      </c>
      <c r="O165" t="s">
        <v>258</v>
      </c>
      <c r="P165">
        <v>2000</v>
      </c>
      <c r="Q165" t="s">
        <v>121</v>
      </c>
      <c r="R165">
        <v>2561</v>
      </c>
      <c r="S165" t="s">
        <v>216</v>
      </c>
      <c r="T165">
        <v>0</v>
      </c>
      <c r="U165" t="s">
        <v>46</v>
      </c>
      <c r="V165" s="1">
        <v>6000</v>
      </c>
      <c r="W165" s="1">
        <v>6000</v>
      </c>
      <c r="X165" s="1">
        <v>5568</v>
      </c>
      <c r="Y165" s="1">
        <v>0</v>
      </c>
      <c r="Z165" s="1">
        <v>0</v>
      </c>
      <c r="AA165" s="1">
        <v>0</v>
      </c>
      <c r="AB165" s="1">
        <v>0</v>
      </c>
      <c r="AC165" s="1">
        <f t="shared" si="5"/>
        <v>432</v>
      </c>
      <c r="AD165" s="1">
        <v>0</v>
      </c>
      <c r="AE165" s="1">
        <v>0</v>
      </c>
      <c r="AF165" s="1">
        <v>0</v>
      </c>
      <c r="AG165" s="1">
        <v>0</v>
      </c>
      <c r="AH165" s="1">
        <v>0</v>
      </c>
    </row>
    <row r="166" spans="1:34" x14ac:dyDescent="0.25">
      <c r="A166" t="str">
        <f t="shared" si="4"/>
        <v>1.1-00-2407_24339024_2427110</v>
      </c>
      <c r="B166" t="s">
        <v>148</v>
      </c>
      <c r="C166" t="s">
        <v>149</v>
      </c>
      <c r="D166" t="s">
        <v>254</v>
      </c>
      <c r="E166" t="s">
        <v>255</v>
      </c>
      <c r="F166" t="s">
        <v>51</v>
      </c>
      <c r="G166" t="s">
        <v>52</v>
      </c>
      <c r="H166" t="s">
        <v>103</v>
      </c>
      <c r="I166" t="s">
        <v>104</v>
      </c>
      <c r="J166">
        <v>3</v>
      </c>
      <c r="K166" t="s">
        <v>87</v>
      </c>
      <c r="L166">
        <v>39</v>
      </c>
      <c r="M166" t="s">
        <v>256</v>
      </c>
      <c r="N166" t="s">
        <v>257</v>
      </c>
      <c r="O166" t="s">
        <v>258</v>
      </c>
      <c r="P166">
        <v>2000</v>
      </c>
      <c r="Q166" t="s">
        <v>121</v>
      </c>
      <c r="R166">
        <v>2711</v>
      </c>
      <c r="S166" t="s">
        <v>228</v>
      </c>
      <c r="T166">
        <v>0</v>
      </c>
      <c r="U166" t="s">
        <v>46</v>
      </c>
      <c r="V166" s="1">
        <v>1187100</v>
      </c>
      <c r="W166" s="1">
        <v>1187100</v>
      </c>
      <c r="X166" s="1">
        <v>1053426.1599999999</v>
      </c>
      <c r="Y166" s="1">
        <v>468206.16</v>
      </c>
      <c r="Z166" s="1">
        <v>0</v>
      </c>
      <c r="AA166" s="1">
        <v>0</v>
      </c>
      <c r="AB166" s="1">
        <v>0</v>
      </c>
      <c r="AC166" s="1">
        <f t="shared" si="5"/>
        <v>133673.84000000008</v>
      </c>
      <c r="AD166" s="1">
        <v>0</v>
      </c>
      <c r="AE166" s="1">
        <v>0</v>
      </c>
      <c r="AF166" s="1">
        <v>0</v>
      </c>
      <c r="AG166" s="1">
        <v>0</v>
      </c>
      <c r="AH166" s="1">
        <v>0</v>
      </c>
    </row>
    <row r="167" spans="1:34" hidden="1" x14ac:dyDescent="0.25">
      <c r="A167" t="str">
        <f t="shared" si="4"/>
        <v>1.1-00-2407_24339024_2427210</v>
      </c>
      <c r="B167" t="s">
        <v>148</v>
      </c>
      <c r="C167" t="s">
        <v>149</v>
      </c>
      <c r="D167" t="s">
        <v>254</v>
      </c>
      <c r="E167" t="s">
        <v>255</v>
      </c>
      <c r="F167" t="s">
        <v>51</v>
      </c>
      <c r="G167" t="s">
        <v>52</v>
      </c>
      <c r="H167" t="s">
        <v>103</v>
      </c>
      <c r="I167" t="s">
        <v>104</v>
      </c>
      <c r="J167">
        <v>3</v>
      </c>
      <c r="K167" t="s">
        <v>87</v>
      </c>
      <c r="L167">
        <v>39</v>
      </c>
      <c r="M167" t="s">
        <v>256</v>
      </c>
      <c r="N167" t="s">
        <v>257</v>
      </c>
      <c r="O167" t="s">
        <v>258</v>
      </c>
      <c r="P167">
        <v>2000</v>
      </c>
      <c r="Q167" t="s">
        <v>121</v>
      </c>
      <c r="R167">
        <v>2721</v>
      </c>
      <c r="S167" t="s">
        <v>170</v>
      </c>
      <c r="T167">
        <v>0</v>
      </c>
      <c r="U167" t="s">
        <v>46</v>
      </c>
      <c r="V167" s="1">
        <v>442200</v>
      </c>
      <c r="W167" s="1">
        <v>442200</v>
      </c>
      <c r="X167" s="1">
        <v>282304.56</v>
      </c>
      <c r="Y167" s="1">
        <v>155922.56</v>
      </c>
      <c r="Z167" s="1">
        <v>155922.56</v>
      </c>
      <c r="AA167" s="1">
        <v>155922.56</v>
      </c>
      <c r="AB167" s="1">
        <v>155922.56</v>
      </c>
      <c r="AC167" s="1">
        <f t="shared" si="5"/>
        <v>159895.44</v>
      </c>
      <c r="AD167" s="1">
        <v>0</v>
      </c>
      <c r="AE167" s="1">
        <v>0</v>
      </c>
      <c r="AF167" s="1">
        <v>0</v>
      </c>
      <c r="AG167" s="1">
        <v>0</v>
      </c>
      <c r="AH167" s="1">
        <v>0</v>
      </c>
    </row>
    <row r="168" spans="1:34" hidden="1" x14ac:dyDescent="0.25">
      <c r="A168" t="str">
        <f t="shared" si="4"/>
        <v>1.1-00-2407_24339024_2429110</v>
      </c>
      <c r="B168" t="s">
        <v>148</v>
      </c>
      <c r="C168" t="s">
        <v>149</v>
      </c>
      <c r="D168" t="s">
        <v>254</v>
      </c>
      <c r="E168" t="s">
        <v>255</v>
      </c>
      <c r="F168" t="s">
        <v>51</v>
      </c>
      <c r="G168" t="s">
        <v>52</v>
      </c>
      <c r="H168" t="s">
        <v>103</v>
      </c>
      <c r="I168" t="s">
        <v>104</v>
      </c>
      <c r="J168">
        <v>3</v>
      </c>
      <c r="K168" t="s">
        <v>87</v>
      </c>
      <c r="L168">
        <v>39</v>
      </c>
      <c r="M168" t="s">
        <v>256</v>
      </c>
      <c r="N168" t="s">
        <v>257</v>
      </c>
      <c r="O168" t="s">
        <v>258</v>
      </c>
      <c r="P168">
        <v>2000</v>
      </c>
      <c r="Q168" t="s">
        <v>121</v>
      </c>
      <c r="R168">
        <v>2911</v>
      </c>
      <c r="S168" t="s">
        <v>171</v>
      </c>
      <c r="T168">
        <v>0</v>
      </c>
      <c r="U168" t="s">
        <v>46</v>
      </c>
      <c r="V168" s="1">
        <v>200000</v>
      </c>
      <c r="W168" s="1">
        <v>300000</v>
      </c>
      <c r="X168" s="1">
        <v>133650.73000000001</v>
      </c>
      <c r="Y168" s="1">
        <v>2941.93</v>
      </c>
      <c r="Z168" s="1">
        <v>2941.93</v>
      </c>
      <c r="AA168" s="1">
        <v>2941.93</v>
      </c>
      <c r="AB168" s="1">
        <v>2941.93</v>
      </c>
      <c r="AC168" s="1">
        <f t="shared" si="5"/>
        <v>66349.26999999999</v>
      </c>
      <c r="AD168" s="1">
        <v>0</v>
      </c>
      <c r="AE168" s="1">
        <v>0</v>
      </c>
      <c r="AF168" s="1">
        <v>0</v>
      </c>
      <c r="AG168" s="1">
        <v>100000</v>
      </c>
      <c r="AH168" s="1">
        <v>-100000</v>
      </c>
    </row>
    <row r="169" spans="1:34" hidden="1" x14ac:dyDescent="0.25">
      <c r="A169" t="str">
        <f t="shared" si="4"/>
        <v>1.1-00-2407_24339024_2433910</v>
      </c>
      <c r="B169" t="s">
        <v>148</v>
      </c>
      <c r="C169" t="s">
        <v>149</v>
      </c>
      <c r="D169" t="s">
        <v>254</v>
      </c>
      <c r="E169" t="s">
        <v>255</v>
      </c>
      <c r="F169" t="s">
        <v>51</v>
      </c>
      <c r="G169" t="s">
        <v>52</v>
      </c>
      <c r="H169" t="s">
        <v>103</v>
      </c>
      <c r="I169" t="s">
        <v>104</v>
      </c>
      <c r="J169">
        <v>3</v>
      </c>
      <c r="K169" t="s">
        <v>87</v>
      </c>
      <c r="L169">
        <v>39</v>
      </c>
      <c r="M169" t="s">
        <v>256</v>
      </c>
      <c r="N169" t="s">
        <v>257</v>
      </c>
      <c r="O169" t="s">
        <v>258</v>
      </c>
      <c r="P169">
        <v>3000</v>
      </c>
      <c r="Q169" t="s">
        <v>44</v>
      </c>
      <c r="R169">
        <v>3391</v>
      </c>
      <c r="S169" t="s">
        <v>194</v>
      </c>
      <c r="T169">
        <v>0</v>
      </c>
      <c r="U169" t="s">
        <v>46</v>
      </c>
      <c r="V169" s="1">
        <v>12000000</v>
      </c>
      <c r="W169" s="1">
        <v>4000000</v>
      </c>
      <c r="X169" s="1">
        <v>4792799.13</v>
      </c>
      <c r="Y169" s="1">
        <v>4733856.05</v>
      </c>
      <c r="Z169" s="1">
        <v>4275154.93</v>
      </c>
      <c r="AA169" s="1">
        <v>4275154.93</v>
      </c>
      <c r="AB169" s="1">
        <v>3935217.69</v>
      </c>
      <c r="AC169" s="1">
        <f t="shared" si="5"/>
        <v>7207200.8700000001</v>
      </c>
      <c r="AD169" s="1">
        <v>0</v>
      </c>
      <c r="AE169" s="1">
        <v>8000000</v>
      </c>
      <c r="AF169" s="1">
        <v>0</v>
      </c>
      <c r="AG169" s="1">
        <v>0</v>
      </c>
      <c r="AH169" s="1">
        <v>8000000</v>
      </c>
    </row>
    <row r="170" spans="1:34" hidden="1" x14ac:dyDescent="0.25">
      <c r="A170" t="str">
        <f t="shared" si="4"/>
        <v>1.1-00-2407_24339024_2435410</v>
      </c>
      <c r="B170" t="s">
        <v>148</v>
      </c>
      <c r="C170" t="s">
        <v>149</v>
      </c>
      <c r="D170" t="s">
        <v>254</v>
      </c>
      <c r="E170" t="s">
        <v>255</v>
      </c>
      <c r="F170" t="s">
        <v>51</v>
      </c>
      <c r="G170" t="s">
        <v>52</v>
      </c>
      <c r="H170" t="s">
        <v>103</v>
      </c>
      <c r="I170" t="s">
        <v>104</v>
      </c>
      <c r="J170">
        <v>3</v>
      </c>
      <c r="K170" t="s">
        <v>87</v>
      </c>
      <c r="L170">
        <v>39</v>
      </c>
      <c r="M170" t="s">
        <v>256</v>
      </c>
      <c r="N170" t="s">
        <v>257</v>
      </c>
      <c r="O170" t="s">
        <v>258</v>
      </c>
      <c r="P170">
        <v>3000</v>
      </c>
      <c r="Q170" t="s">
        <v>44</v>
      </c>
      <c r="R170">
        <v>3541</v>
      </c>
      <c r="S170" t="s">
        <v>260</v>
      </c>
      <c r="T170">
        <v>0</v>
      </c>
      <c r="U170" t="s">
        <v>46</v>
      </c>
      <c r="V170" s="1">
        <v>650000</v>
      </c>
      <c r="W170" s="1">
        <v>650000</v>
      </c>
      <c r="X170" s="1">
        <v>468827.83</v>
      </c>
      <c r="Y170" s="1">
        <v>468827.83</v>
      </c>
      <c r="Z170" s="1">
        <v>260459.9</v>
      </c>
      <c r="AA170" s="1">
        <v>208367.92</v>
      </c>
      <c r="AB170" s="1">
        <v>208367.92</v>
      </c>
      <c r="AC170" s="1">
        <f t="shared" si="5"/>
        <v>181172.16999999998</v>
      </c>
      <c r="AD170" s="1">
        <v>0</v>
      </c>
      <c r="AE170" s="1">
        <v>0</v>
      </c>
      <c r="AF170" s="1">
        <v>0</v>
      </c>
      <c r="AG170" s="1">
        <v>0</v>
      </c>
      <c r="AH170" s="1">
        <v>0</v>
      </c>
    </row>
    <row r="171" spans="1:34" hidden="1" x14ac:dyDescent="0.25">
      <c r="A171" t="str">
        <f t="shared" si="4"/>
        <v>1.1-00-2407_24339024_2435610</v>
      </c>
      <c r="B171" t="s">
        <v>148</v>
      </c>
      <c r="C171" t="s">
        <v>149</v>
      </c>
      <c r="D171" t="s">
        <v>254</v>
      </c>
      <c r="E171" t="s">
        <v>255</v>
      </c>
      <c r="F171" t="s">
        <v>51</v>
      </c>
      <c r="G171" t="s">
        <v>52</v>
      </c>
      <c r="H171" t="s">
        <v>103</v>
      </c>
      <c r="I171" t="s">
        <v>104</v>
      </c>
      <c r="J171">
        <v>3</v>
      </c>
      <c r="K171" t="s">
        <v>87</v>
      </c>
      <c r="L171">
        <v>39</v>
      </c>
      <c r="M171" t="s">
        <v>256</v>
      </c>
      <c r="N171" t="s">
        <v>257</v>
      </c>
      <c r="O171" t="s">
        <v>258</v>
      </c>
      <c r="P171">
        <v>3000</v>
      </c>
      <c r="Q171" t="s">
        <v>44</v>
      </c>
      <c r="R171">
        <v>3561</v>
      </c>
      <c r="S171" t="s">
        <v>261</v>
      </c>
      <c r="T171">
        <v>0</v>
      </c>
      <c r="U171" t="s">
        <v>46</v>
      </c>
      <c r="V171" s="1">
        <v>30000</v>
      </c>
      <c r="W171" s="1">
        <v>30000</v>
      </c>
      <c r="X171" s="1">
        <v>0</v>
      </c>
      <c r="Y171" s="1">
        <v>0</v>
      </c>
      <c r="Z171" s="1">
        <v>0</v>
      </c>
      <c r="AA171" s="1">
        <v>0</v>
      </c>
      <c r="AB171" s="1">
        <v>0</v>
      </c>
      <c r="AC171" s="1">
        <f t="shared" si="5"/>
        <v>30000</v>
      </c>
      <c r="AD171" s="1">
        <v>0</v>
      </c>
      <c r="AE171" s="1">
        <v>0</v>
      </c>
      <c r="AF171" s="1">
        <v>0</v>
      </c>
      <c r="AG171" s="1">
        <v>0</v>
      </c>
      <c r="AH171" s="1">
        <v>0</v>
      </c>
    </row>
    <row r="172" spans="1:34" hidden="1" x14ac:dyDescent="0.25">
      <c r="A172" t="str">
        <f t="shared" si="4"/>
        <v>1.1-00-2407_24339024_2435810</v>
      </c>
      <c r="B172" t="s">
        <v>148</v>
      </c>
      <c r="C172" t="s">
        <v>149</v>
      </c>
      <c r="D172" t="s">
        <v>254</v>
      </c>
      <c r="E172" t="s">
        <v>255</v>
      </c>
      <c r="F172" t="s">
        <v>51</v>
      </c>
      <c r="G172" t="s">
        <v>52</v>
      </c>
      <c r="H172" t="s">
        <v>103</v>
      </c>
      <c r="I172" t="s">
        <v>104</v>
      </c>
      <c r="J172">
        <v>3</v>
      </c>
      <c r="K172" t="s">
        <v>87</v>
      </c>
      <c r="L172">
        <v>39</v>
      </c>
      <c r="M172" t="s">
        <v>256</v>
      </c>
      <c r="N172" t="s">
        <v>257</v>
      </c>
      <c r="O172" t="s">
        <v>258</v>
      </c>
      <c r="P172">
        <v>3000</v>
      </c>
      <c r="Q172" t="s">
        <v>44</v>
      </c>
      <c r="R172">
        <v>3581</v>
      </c>
      <c r="S172" t="s">
        <v>108</v>
      </c>
      <c r="T172">
        <v>0</v>
      </c>
      <c r="U172" t="s">
        <v>46</v>
      </c>
      <c r="V172" s="1">
        <v>1000000</v>
      </c>
      <c r="W172" s="1">
        <v>1000000</v>
      </c>
      <c r="X172" s="1">
        <v>998329.24</v>
      </c>
      <c r="Y172" s="1">
        <v>998329.24</v>
      </c>
      <c r="Z172" s="1">
        <v>318049.81</v>
      </c>
      <c r="AA172" s="1">
        <v>313532.77</v>
      </c>
      <c r="AB172" s="1">
        <v>173710.05</v>
      </c>
      <c r="AC172" s="1">
        <f t="shared" si="5"/>
        <v>1670.7600000000093</v>
      </c>
      <c r="AD172" s="1">
        <v>0</v>
      </c>
      <c r="AE172" s="1">
        <v>0</v>
      </c>
      <c r="AF172" s="1">
        <v>0</v>
      </c>
      <c r="AG172" s="1">
        <v>0</v>
      </c>
      <c r="AH172" s="1">
        <v>0</v>
      </c>
    </row>
    <row r="173" spans="1:34" hidden="1" x14ac:dyDescent="0.25">
      <c r="A173" t="str">
        <f t="shared" si="4"/>
        <v>1.1-00-2407_24339024_2453110</v>
      </c>
      <c r="B173" t="s">
        <v>148</v>
      </c>
      <c r="C173" t="s">
        <v>149</v>
      </c>
      <c r="D173" t="s">
        <v>254</v>
      </c>
      <c r="E173" t="s">
        <v>255</v>
      </c>
      <c r="F173" t="s">
        <v>51</v>
      </c>
      <c r="G173" t="s">
        <v>52</v>
      </c>
      <c r="H173" t="s">
        <v>103</v>
      </c>
      <c r="I173" t="s">
        <v>104</v>
      </c>
      <c r="J173">
        <v>3</v>
      </c>
      <c r="K173" t="s">
        <v>87</v>
      </c>
      <c r="L173">
        <v>39</v>
      </c>
      <c r="M173" t="s">
        <v>256</v>
      </c>
      <c r="N173" t="s">
        <v>257</v>
      </c>
      <c r="O173" t="s">
        <v>258</v>
      </c>
      <c r="P173">
        <v>5000</v>
      </c>
      <c r="Q173" t="s">
        <v>99</v>
      </c>
      <c r="R173">
        <v>5311</v>
      </c>
      <c r="S173" t="s">
        <v>183</v>
      </c>
      <c r="T173">
        <v>0</v>
      </c>
      <c r="U173" t="s">
        <v>46</v>
      </c>
      <c r="V173" s="1">
        <v>3966039</v>
      </c>
      <c r="W173" s="1">
        <v>2000000</v>
      </c>
      <c r="X173" s="1">
        <v>1867531.56</v>
      </c>
      <c r="Y173" s="1">
        <v>1867531.56</v>
      </c>
      <c r="Z173" s="1">
        <v>1693158.04</v>
      </c>
      <c r="AA173" s="1">
        <v>1693158.04</v>
      </c>
      <c r="AB173" s="1">
        <v>1693158.04</v>
      </c>
      <c r="AC173" s="1">
        <f t="shared" si="5"/>
        <v>2098507.44</v>
      </c>
      <c r="AD173" s="1">
        <v>0</v>
      </c>
      <c r="AE173" s="1">
        <v>1966039</v>
      </c>
      <c r="AF173" s="1">
        <v>0</v>
      </c>
      <c r="AG173" s="1">
        <v>0</v>
      </c>
      <c r="AH173" s="1">
        <v>1966039</v>
      </c>
    </row>
    <row r="174" spans="1:34" hidden="1" x14ac:dyDescent="0.25">
      <c r="A174" t="str">
        <f t="shared" si="4"/>
        <v>1.1-00-2407_24339024_2453210</v>
      </c>
      <c r="B174" t="s">
        <v>148</v>
      </c>
      <c r="C174" t="s">
        <v>149</v>
      </c>
      <c r="D174" t="s">
        <v>254</v>
      </c>
      <c r="E174" t="s">
        <v>255</v>
      </c>
      <c r="F174" t="s">
        <v>51</v>
      </c>
      <c r="G174" t="s">
        <v>52</v>
      </c>
      <c r="H174" t="s">
        <v>103</v>
      </c>
      <c r="I174" t="s">
        <v>104</v>
      </c>
      <c r="J174">
        <v>3</v>
      </c>
      <c r="K174" t="s">
        <v>87</v>
      </c>
      <c r="L174">
        <v>39</v>
      </c>
      <c r="M174" t="s">
        <v>256</v>
      </c>
      <c r="N174" t="s">
        <v>257</v>
      </c>
      <c r="O174" t="s">
        <v>258</v>
      </c>
      <c r="P174">
        <v>5000</v>
      </c>
      <c r="Q174" t="s">
        <v>99</v>
      </c>
      <c r="R174">
        <v>5321</v>
      </c>
      <c r="S174" t="s">
        <v>262</v>
      </c>
      <c r="T174">
        <v>0</v>
      </c>
      <c r="U174" t="s">
        <v>46</v>
      </c>
      <c r="V174" s="1">
        <v>1005112</v>
      </c>
      <c r="W174" s="1">
        <v>1005112</v>
      </c>
      <c r="X174" s="1">
        <v>284780</v>
      </c>
      <c r="Y174" s="1">
        <v>0</v>
      </c>
      <c r="Z174" s="1">
        <v>0</v>
      </c>
      <c r="AA174" s="1">
        <v>0</v>
      </c>
      <c r="AB174" s="1">
        <v>0</v>
      </c>
      <c r="AC174" s="1">
        <f t="shared" si="5"/>
        <v>720332</v>
      </c>
      <c r="AD174" s="1">
        <v>0</v>
      </c>
      <c r="AE174" s="1">
        <v>0</v>
      </c>
      <c r="AF174" s="1">
        <v>0</v>
      </c>
      <c r="AG174" s="1">
        <v>0</v>
      </c>
      <c r="AH174" s="1">
        <v>0</v>
      </c>
    </row>
    <row r="175" spans="1:34" hidden="1" x14ac:dyDescent="0.25">
      <c r="A175" t="str">
        <f t="shared" si="4"/>
        <v>1.1-00-2407_24339024_2456210</v>
      </c>
      <c r="B175" t="s">
        <v>148</v>
      </c>
      <c r="C175" t="s">
        <v>149</v>
      </c>
      <c r="D175" t="s">
        <v>254</v>
      </c>
      <c r="E175" t="s">
        <v>255</v>
      </c>
      <c r="F175" t="s">
        <v>51</v>
      </c>
      <c r="G175" t="s">
        <v>52</v>
      </c>
      <c r="H175" t="s">
        <v>103</v>
      </c>
      <c r="I175" t="s">
        <v>104</v>
      </c>
      <c r="J175">
        <v>3</v>
      </c>
      <c r="K175" t="s">
        <v>87</v>
      </c>
      <c r="L175">
        <v>39</v>
      </c>
      <c r="M175" t="s">
        <v>256</v>
      </c>
      <c r="N175" t="s">
        <v>257</v>
      </c>
      <c r="O175" t="s">
        <v>258</v>
      </c>
      <c r="P175">
        <v>5000</v>
      </c>
      <c r="Q175" t="s">
        <v>99</v>
      </c>
      <c r="R175">
        <v>5621</v>
      </c>
      <c r="S175" t="s">
        <v>263</v>
      </c>
      <c r="T175">
        <v>0</v>
      </c>
      <c r="U175" t="s">
        <v>46</v>
      </c>
      <c r="V175" s="1">
        <v>90000</v>
      </c>
      <c r="W175" s="1">
        <v>90000</v>
      </c>
      <c r="X175" s="1">
        <v>0</v>
      </c>
      <c r="Y175" s="1">
        <v>0</v>
      </c>
      <c r="Z175" s="1">
        <v>0</v>
      </c>
      <c r="AA175" s="1">
        <v>0</v>
      </c>
      <c r="AB175" s="1">
        <v>0</v>
      </c>
      <c r="AC175" s="1">
        <f t="shared" si="5"/>
        <v>90000</v>
      </c>
      <c r="AD175" s="1">
        <v>0</v>
      </c>
      <c r="AE175" s="1">
        <v>0</v>
      </c>
      <c r="AF175" s="1">
        <v>0</v>
      </c>
      <c r="AG175" s="1">
        <v>0</v>
      </c>
      <c r="AH175" s="1">
        <v>0</v>
      </c>
    </row>
    <row r="176" spans="1:34" hidden="1" x14ac:dyDescent="0.25">
      <c r="A176" t="str">
        <f t="shared" si="4"/>
        <v>1.1-00-2407_24339024_2456410</v>
      </c>
      <c r="B176" t="s">
        <v>148</v>
      </c>
      <c r="C176" t="s">
        <v>149</v>
      </c>
      <c r="D176" t="s">
        <v>254</v>
      </c>
      <c r="E176" t="s">
        <v>255</v>
      </c>
      <c r="F176" t="s">
        <v>51</v>
      </c>
      <c r="G176" t="s">
        <v>52</v>
      </c>
      <c r="H176" t="s">
        <v>103</v>
      </c>
      <c r="I176" t="s">
        <v>104</v>
      </c>
      <c r="J176">
        <v>3</v>
      </c>
      <c r="K176" t="s">
        <v>87</v>
      </c>
      <c r="L176">
        <v>39</v>
      </c>
      <c r="M176" t="s">
        <v>256</v>
      </c>
      <c r="N176" t="s">
        <v>257</v>
      </c>
      <c r="O176" t="s">
        <v>258</v>
      </c>
      <c r="P176">
        <v>5000</v>
      </c>
      <c r="Q176" t="s">
        <v>99</v>
      </c>
      <c r="R176">
        <v>5641</v>
      </c>
      <c r="S176" t="s">
        <v>264</v>
      </c>
      <c r="T176">
        <v>0</v>
      </c>
      <c r="U176" t="s">
        <v>46</v>
      </c>
      <c r="V176" s="1">
        <v>400000</v>
      </c>
      <c r="W176" s="1">
        <v>400000</v>
      </c>
      <c r="X176" s="1">
        <v>26448</v>
      </c>
      <c r="Y176" s="1">
        <v>26448</v>
      </c>
      <c r="Z176" s="1">
        <v>8352</v>
      </c>
      <c r="AA176" s="1">
        <v>8352</v>
      </c>
      <c r="AB176" s="1">
        <v>8352</v>
      </c>
      <c r="AC176" s="1">
        <f t="shared" si="5"/>
        <v>373552</v>
      </c>
      <c r="AD176" s="1">
        <v>0</v>
      </c>
      <c r="AE176" s="1">
        <v>0</v>
      </c>
      <c r="AF176" s="1">
        <v>0</v>
      </c>
      <c r="AG176" s="1">
        <v>0</v>
      </c>
      <c r="AH176" s="1">
        <v>0</v>
      </c>
    </row>
    <row r="177" spans="1:34" hidden="1" x14ac:dyDescent="0.25">
      <c r="A177" t="str">
        <f t="shared" si="4"/>
        <v>1.1-00-2407_24339024_2456610</v>
      </c>
      <c r="B177" t="s">
        <v>148</v>
      </c>
      <c r="C177" t="s">
        <v>149</v>
      </c>
      <c r="D177" t="s">
        <v>254</v>
      </c>
      <c r="E177" t="s">
        <v>255</v>
      </c>
      <c r="F177" t="s">
        <v>51</v>
      </c>
      <c r="G177" t="s">
        <v>52</v>
      </c>
      <c r="H177" t="s">
        <v>103</v>
      </c>
      <c r="I177" t="s">
        <v>104</v>
      </c>
      <c r="J177">
        <v>3</v>
      </c>
      <c r="K177" t="s">
        <v>87</v>
      </c>
      <c r="L177">
        <v>39</v>
      </c>
      <c r="M177" t="s">
        <v>256</v>
      </c>
      <c r="N177" t="s">
        <v>257</v>
      </c>
      <c r="O177" t="s">
        <v>258</v>
      </c>
      <c r="P177">
        <v>5000</v>
      </c>
      <c r="Q177" t="s">
        <v>99</v>
      </c>
      <c r="R177">
        <v>5661</v>
      </c>
      <c r="S177" t="s">
        <v>265</v>
      </c>
      <c r="T177">
        <v>0</v>
      </c>
      <c r="U177" t="s">
        <v>46</v>
      </c>
      <c r="V177" s="1">
        <v>81805</v>
      </c>
      <c r="W177" s="1">
        <v>81805</v>
      </c>
      <c r="X177" s="1">
        <v>0</v>
      </c>
      <c r="Y177" s="1">
        <v>0</v>
      </c>
      <c r="Z177" s="1">
        <v>0</v>
      </c>
      <c r="AA177" s="1">
        <v>0</v>
      </c>
      <c r="AB177" s="1">
        <v>0</v>
      </c>
      <c r="AC177" s="1">
        <f t="shared" si="5"/>
        <v>81805</v>
      </c>
      <c r="AD177" s="1">
        <v>0</v>
      </c>
      <c r="AE177" s="1">
        <v>0</v>
      </c>
      <c r="AF177" s="1">
        <v>0</v>
      </c>
      <c r="AG177" s="1">
        <v>0</v>
      </c>
      <c r="AH177" s="1">
        <v>0</v>
      </c>
    </row>
    <row r="178" spans="1:34" hidden="1" x14ac:dyDescent="0.25">
      <c r="A178" t="str">
        <f t="shared" si="4"/>
        <v>1.1-00-2407_24339024_2456910</v>
      </c>
      <c r="B178" t="s">
        <v>148</v>
      </c>
      <c r="C178" t="s">
        <v>149</v>
      </c>
      <c r="D178" t="s">
        <v>254</v>
      </c>
      <c r="E178" t="s">
        <v>255</v>
      </c>
      <c r="F178" t="s">
        <v>51</v>
      </c>
      <c r="G178" t="s">
        <v>52</v>
      </c>
      <c r="H178" t="s">
        <v>103</v>
      </c>
      <c r="I178" t="s">
        <v>104</v>
      </c>
      <c r="J178">
        <v>3</v>
      </c>
      <c r="K178" t="s">
        <v>87</v>
      </c>
      <c r="L178">
        <v>39</v>
      </c>
      <c r="M178" t="s">
        <v>256</v>
      </c>
      <c r="N178" t="s">
        <v>257</v>
      </c>
      <c r="O178" t="s">
        <v>258</v>
      </c>
      <c r="P178">
        <v>5000</v>
      </c>
      <c r="Q178" t="s">
        <v>99</v>
      </c>
      <c r="R178">
        <v>5691</v>
      </c>
      <c r="S178" t="s">
        <v>100</v>
      </c>
      <c r="T178">
        <v>0</v>
      </c>
      <c r="U178" t="s">
        <v>46</v>
      </c>
      <c r="V178" s="1">
        <v>92000</v>
      </c>
      <c r="W178" s="1">
        <v>92000</v>
      </c>
      <c r="X178" s="1">
        <v>0</v>
      </c>
      <c r="Y178" s="1">
        <v>0</v>
      </c>
      <c r="Z178" s="1">
        <v>0</v>
      </c>
      <c r="AA178" s="1">
        <v>0</v>
      </c>
      <c r="AB178" s="1">
        <v>0</v>
      </c>
      <c r="AC178" s="1">
        <f t="shared" si="5"/>
        <v>92000</v>
      </c>
      <c r="AD178" s="1">
        <v>0</v>
      </c>
      <c r="AE178" s="1">
        <v>0</v>
      </c>
      <c r="AF178" s="1">
        <v>0</v>
      </c>
      <c r="AG178" s="1">
        <v>0</v>
      </c>
      <c r="AH178" s="1">
        <v>0</v>
      </c>
    </row>
    <row r="179" spans="1:34" hidden="1" x14ac:dyDescent="0.25">
      <c r="A179" t="str">
        <f t="shared" si="4"/>
        <v>1.1-00-2407_24335021_2421610</v>
      </c>
      <c r="B179" t="s">
        <v>148</v>
      </c>
      <c r="C179" t="s">
        <v>149</v>
      </c>
      <c r="D179" t="s">
        <v>101</v>
      </c>
      <c r="E179" t="s">
        <v>102</v>
      </c>
      <c r="F179" t="s">
        <v>51</v>
      </c>
      <c r="G179" t="s">
        <v>52</v>
      </c>
      <c r="H179" t="s">
        <v>103</v>
      </c>
      <c r="I179" t="s">
        <v>104</v>
      </c>
      <c r="J179">
        <v>3</v>
      </c>
      <c r="K179" t="s">
        <v>87</v>
      </c>
      <c r="L179">
        <v>35</v>
      </c>
      <c r="M179" t="s">
        <v>105</v>
      </c>
      <c r="N179" t="s">
        <v>106</v>
      </c>
      <c r="O179" t="s">
        <v>107</v>
      </c>
      <c r="P179">
        <v>2000</v>
      </c>
      <c r="Q179" t="s">
        <v>121</v>
      </c>
      <c r="R179">
        <v>2161</v>
      </c>
      <c r="S179" t="s">
        <v>202</v>
      </c>
      <c r="T179">
        <v>0</v>
      </c>
      <c r="U179" t="s">
        <v>46</v>
      </c>
      <c r="V179" s="1">
        <v>175000</v>
      </c>
      <c r="W179" s="1">
        <v>175000</v>
      </c>
      <c r="X179" s="1">
        <v>122811.52</v>
      </c>
      <c r="Y179" s="1">
        <v>122811.52</v>
      </c>
      <c r="Z179" s="1">
        <v>122811.52</v>
      </c>
      <c r="AA179" s="1">
        <v>122811.52</v>
      </c>
      <c r="AB179" s="1">
        <v>122811.52</v>
      </c>
      <c r="AC179" s="1">
        <f t="shared" si="5"/>
        <v>52188.479999999996</v>
      </c>
      <c r="AD179" s="1">
        <v>0</v>
      </c>
      <c r="AE179" s="1">
        <v>0</v>
      </c>
      <c r="AF179" s="1">
        <v>0</v>
      </c>
      <c r="AG179" s="1">
        <v>0</v>
      </c>
      <c r="AH179" s="1">
        <v>0</v>
      </c>
    </row>
    <row r="180" spans="1:34" hidden="1" x14ac:dyDescent="0.25">
      <c r="A180" t="str">
        <f t="shared" si="4"/>
        <v>1.1-00-2407_24335021_2427210</v>
      </c>
      <c r="B180" t="s">
        <v>148</v>
      </c>
      <c r="C180" t="s">
        <v>149</v>
      </c>
      <c r="D180" t="s">
        <v>101</v>
      </c>
      <c r="E180" t="s">
        <v>102</v>
      </c>
      <c r="F180" t="s">
        <v>51</v>
      </c>
      <c r="G180" t="s">
        <v>52</v>
      </c>
      <c r="H180" t="s">
        <v>103</v>
      </c>
      <c r="I180" t="s">
        <v>104</v>
      </c>
      <c r="J180">
        <v>3</v>
      </c>
      <c r="K180" t="s">
        <v>87</v>
      </c>
      <c r="L180">
        <v>35</v>
      </c>
      <c r="M180" t="s">
        <v>105</v>
      </c>
      <c r="N180" t="s">
        <v>106</v>
      </c>
      <c r="O180" t="s">
        <v>107</v>
      </c>
      <c r="P180">
        <v>2000</v>
      </c>
      <c r="Q180" t="s">
        <v>121</v>
      </c>
      <c r="R180">
        <v>2721</v>
      </c>
      <c r="S180" t="s">
        <v>170</v>
      </c>
      <c r="T180">
        <v>0</v>
      </c>
      <c r="U180" t="s">
        <v>46</v>
      </c>
      <c r="V180" s="1">
        <v>180000</v>
      </c>
      <c r="W180" s="1">
        <v>180000</v>
      </c>
      <c r="X180" s="1">
        <v>78661.919999999998</v>
      </c>
      <c r="Y180" s="1">
        <v>78661.919999999998</v>
      </c>
      <c r="Z180" s="1">
        <v>78661.919999999998</v>
      </c>
      <c r="AA180" s="1">
        <v>78661.919999999998</v>
      </c>
      <c r="AB180" s="1">
        <v>78661.919999999998</v>
      </c>
      <c r="AC180" s="1">
        <f t="shared" si="5"/>
        <v>101338.08</v>
      </c>
      <c r="AD180" s="1">
        <v>0</v>
      </c>
      <c r="AE180" s="1">
        <v>0</v>
      </c>
      <c r="AF180" s="1">
        <v>0</v>
      </c>
      <c r="AG180" s="1">
        <v>0</v>
      </c>
      <c r="AH180" s="1">
        <v>0</v>
      </c>
    </row>
    <row r="181" spans="1:34" hidden="1" x14ac:dyDescent="0.25">
      <c r="A181" t="str">
        <f t="shared" si="4"/>
        <v>1.1-00-2407_24335021_2435810</v>
      </c>
      <c r="B181" t="s">
        <v>148</v>
      </c>
      <c r="C181" t="s">
        <v>149</v>
      </c>
      <c r="D181" t="s">
        <v>101</v>
      </c>
      <c r="E181" t="s">
        <v>102</v>
      </c>
      <c r="F181" t="s">
        <v>51</v>
      </c>
      <c r="G181" t="s">
        <v>52</v>
      </c>
      <c r="H181" t="s">
        <v>103</v>
      </c>
      <c r="I181" t="s">
        <v>104</v>
      </c>
      <c r="J181">
        <v>3</v>
      </c>
      <c r="K181" t="s">
        <v>87</v>
      </c>
      <c r="L181">
        <v>35</v>
      </c>
      <c r="M181" t="s">
        <v>105</v>
      </c>
      <c r="N181" t="s">
        <v>106</v>
      </c>
      <c r="O181" t="s">
        <v>107</v>
      </c>
      <c r="P181">
        <v>3000</v>
      </c>
      <c r="Q181" t="s">
        <v>44</v>
      </c>
      <c r="R181">
        <v>3581</v>
      </c>
      <c r="S181" t="s">
        <v>108</v>
      </c>
      <c r="T181">
        <v>0</v>
      </c>
      <c r="U181" t="s">
        <v>46</v>
      </c>
      <c r="V181" s="1">
        <v>10000000</v>
      </c>
      <c r="W181" s="1">
        <v>10000000</v>
      </c>
      <c r="X181" s="1">
        <v>22772139.550000001</v>
      </c>
      <c r="Y181" s="1">
        <v>22772139.550000001</v>
      </c>
      <c r="Z181" s="1">
        <v>19012672.350000001</v>
      </c>
      <c r="AA181" s="1">
        <v>19012672.350000001</v>
      </c>
      <c r="AB181" s="1">
        <v>19012672.350000001</v>
      </c>
      <c r="AC181" s="1">
        <f t="shared" si="5"/>
        <v>-12772139.550000001</v>
      </c>
      <c r="AD181" s="1">
        <v>0</v>
      </c>
      <c r="AE181" s="1">
        <v>0</v>
      </c>
      <c r="AF181" s="1">
        <v>0</v>
      </c>
      <c r="AG181" s="1">
        <v>0</v>
      </c>
      <c r="AH181" s="1">
        <v>0</v>
      </c>
    </row>
    <row r="182" spans="1:34" hidden="1" x14ac:dyDescent="0.25">
      <c r="A182" t="str">
        <f t="shared" si="4"/>
        <v>1.1-00-2415_24154035_2442110</v>
      </c>
      <c r="B182" t="s">
        <v>148</v>
      </c>
      <c r="C182" t="s">
        <v>149</v>
      </c>
      <c r="D182" t="s">
        <v>266</v>
      </c>
      <c r="E182" t="s">
        <v>267</v>
      </c>
      <c r="F182" t="s">
        <v>111</v>
      </c>
      <c r="G182" t="s">
        <v>112</v>
      </c>
      <c r="H182" t="s">
        <v>268</v>
      </c>
      <c r="I182" t="s">
        <v>269</v>
      </c>
      <c r="J182">
        <v>1</v>
      </c>
      <c r="K182" t="s">
        <v>190</v>
      </c>
      <c r="L182">
        <v>54</v>
      </c>
      <c r="M182" t="s">
        <v>270</v>
      </c>
      <c r="N182" t="s">
        <v>271</v>
      </c>
      <c r="O182" t="s">
        <v>272</v>
      </c>
      <c r="P182">
        <v>4000</v>
      </c>
      <c r="Q182" t="s">
        <v>49</v>
      </c>
      <c r="R182">
        <v>4211</v>
      </c>
      <c r="S182" t="s">
        <v>273</v>
      </c>
      <c r="T182">
        <v>0</v>
      </c>
      <c r="U182" t="s">
        <v>46</v>
      </c>
      <c r="V182" s="1">
        <v>14778438.16</v>
      </c>
      <c r="W182" s="1">
        <v>12778438.16</v>
      </c>
      <c r="X182" s="1">
        <v>7057955.9100000001</v>
      </c>
      <c r="Y182" s="1">
        <v>7057955.9100000001</v>
      </c>
      <c r="Z182" s="1">
        <v>7057955.9100000001</v>
      </c>
      <c r="AA182" s="1">
        <v>7057955.9100000001</v>
      </c>
      <c r="AB182" s="1">
        <v>7057955.9100000001</v>
      </c>
      <c r="AC182" s="1">
        <f t="shared" si="5"/>
        <v>7720482.25</v>
      </c>
      <c r="AD182" s="1">
        <v>2000000</v>
      </c>
      <c r="AE182" s="1">
        <v>0</v>
      </c>
      <c r="AF182" s="1">
        <v>0</v>
      </c>
      <c r="AG182" s="1">
        <v>0</v>
      </c>
      <c r="AH182" s="1">
        <v>2000000</v>
      </c>
    </row>
    <row r="183" spans="1:34" hidden="1" x14ac:dyDescent="0.25">
      <c r="A183" t="str">
        <f t="shared" si="4"/>
        <v>1.1-00-2406_24526016_2438210</v>
      </c>
      <c r="B183" t="s">
        <v>148</v>
      </c>
      <c r="C183" t="s">
        <v>149</v>
      </c>
      <c r="D183" t="s">
        <v>266</v>
      </c>
      <c r="E183" t="s">
        <v>267</v>
      </c>
      <c r="F183" t="s">
        <v>152</v>
      </c>
      <c r="G183" t="s">
        <v>153</v>
      </c>
      <c r="H183" t="s">
        <v>274</v>
      </c>
      <c r="I183" t="s">
        <v>275</v>
      </c>
      <c r="J183">
        <v>5</v>
      </c>
      <c r="K183" t="s">
        <v>276</v>
      </c>
      <c r="L183">
        <v>26</v>
      </c>
      <c r="M183" t="s">
        <v>277</v>
      </c>
      <c r="N183" t="s">
        <v>278</v>
      </c>
      <c r="O183" t="s">
        <v>279</v>
      </c>
      <c r="P183">
        <v>3000</v>
      </c>
      <c r="Q183" t="s">
        <v>44</v>
      </c>
      <c r="R183">
        <v>3821</v>
      </c>
      <c r="S183" t="s">
        <v>175</v>
      </c>
      <c r="T183">
        <v>0</v>
      </c>
      <c r="U183" t="s">
        <v>46</v>
      </c>
      <c r="V183" s="1">
        <v>4000000</v>
      </c>
      <c r="W183" s="1">
        <v>4000000</v>
      </c>
      <c r="X183" s="1">
        <v>3955136</v>
      </c>
      <c r="Y183" s="1">
        <v>2865200</v>
      </c>
      <c r="Z183" s="1">
        <v>0</v>
      </c>
      <c r="AA183" s="1">
        <v>0</v>
      </c>
      <c r="AB183" s="1">
        <v>0</v>
      </c>
      <c r="AC183" s="1">
        <f t="shared" si="5"/>
        <v>44864</v>
      </c>
      <c r="AD183" s="1">
        <v>0</v>
      </c>
      <c r="AE183" s="1">
        <v>0</v>
      </c>
      <c r="AF183" s="1">
        <v>0</v>
      </c>
      <c r="AG183" s="1">
        <v>0</v>
      </c>
      <c r="AH183" s="1">
        <v>0</v>
      </c>
    </row>
    <row r="184" spans="1:34" hidden="1" x14ac:dyDescent="0.25">
      <c r="A184" t="str">
        <f t="shared" si="4"/>
        <v>1.1-00-2406_24526016_24445118</v>
      </c>
      <c r="B184" t="s">
        <v>148</v>
      </c>
      <c r="C184" t="s">
        <v>149</v>
      </c>
      <c r="D184" t="s">
        <v>266</v>
      </c>
      <c r="E184" t="s">
        <v>267</v>
      </c>
      <c r="F184" t="s">
        <v>152</v>
      </c>
      <c r="G184" t="s">
        <v>153</v>
      </c>
      <c r="H184" t="s">
        <v>274</v>
      </c>
      <c r="I184" t="s">
        <v>275</v>
      </c>
      <c r="J184">
        <v>5</v>
      </c>
      <c r="K184" t="s">
        <v>276</v>
      </c>
      <c r="L184">
        <v>26</v>
      </c>
      <c r="M184" t="s">
        <v>277</v>
      </c>
      <c r="N184" t="s">
        <v>278</v>
      </c>
      <c r="O184" t="s">
        <v>279</v>
      </c>
      <c r="P184">
        <v>4000</v>
      </c>
      <c r="Q184" t="s">
        <v>49</v>
      </c>
      <c r="R184">
        <v>4451</v>
      </c>
      <c r="S184" t="s">
        <v>280</v>
      </c>
      <c r="T184">
        <v>18</v>
      </c>
      <c r="U184" t="s">
        <v>281</v>
      </c>
      <c r="V184" s="1">
        <v>30000000</v>
      </c>
      <c r="W184" s="1">
        <v>10000000</v>
      </c>
      <c r="X184" s="1">
        <v>0</v>
      </c>
      <c r="Y184" s="1">
        <v>0</v>
      </c>
      <c r="Z184" s="1">
        <v>0</v>
      </c>
      <c r="AA184" s="1">
        <v>0</v>
      </c>
      <c r="AB184" s="1">
        <v>0</v>
      </c>
      <c r="AC184" s="1">
        <f t="shared" si="5"/>
        <v>30000000</v>
      </c>
      <c r="AD184" s="1">
        <v>0</v>
      </c>
      <c r="AE184" s="1">
        <v>20000000</v>
      </c>
      <c r="AF184" s="1">
        <v>0</v>
      </c>
      <c r="AG184" s="1">
        <v>0</v>
      </c>
      <c r="AH184" s="1">
        <v>20000000</v>
      </c>
    </row>
    <row r="185" spans="1:34" hidden="1" x14ac:dyDescent="0.25">
      <c r="A185" t="str">
        <f t="shared" si="4"/>
        <v>1.1-00-2406_24527016_2444110</v>
      </c>
      <c r="B185" t="s">
        <v>148</v>
      </c>
      <c r="C185" t="s">
        <v>149</v>
      </c>
      <c r="D185" t="s">
        <v>266</v>
      </c>
      <c r="E185" t="s">
        <v>267</v>
      </c>
      <c r="F185" t="s">
        <v>152</v>
      </c>
      <c r="G185" t="s">
        <v>153</v>
      </c>
      <c r="H185" t="s">
        <v>274</v>
      </c>
      <c r="I185" t="s">
        <v>275</v>
      </c>
      <c r="J185">
        <v>5</v>
      </c>
      <c r="K185" t="s">
        <v>276</v>
      </c>
      <c r="L185">
        <v>27</v>
      </c>
      <c r="M185" t="s">
        <v>282</v>
      </c>
      <c r="N185" t="s">
        <v>278</v>
      </c>
      <c r="O185" t="s">
        <v>279</v>
      </c>
      <c r="P185">
        <v>4000</v>
      </c>
      <c r="Q185" t="s">
        <v>49</v>
      </c>
      <c r="R185">
        <v>4411</v>
      </c>
      <c r="S185" t="s">
        <v>195</v>
      </c>
      <c r="T185">
        <v>0</v>
      </c>
      <c r="U185" t="s">
        <v>46</v>
      </c>
      <c r="V185" s="1">
        <v>1000000</v>
      </c>
      <c r="W185" s="1">
        <v>1000000</v>
      </c>
      <c r="X185" s="1">
        <v>287966.42</v>
      </c>
      <c r="Y185" s="1">
        <v>287966.42</v>
      </c>
      <c r="Z185" s="1">
        <v>287966.42</v>
      </c>
      <c r="AA185" s="1">
        <v>260466.42</v>
      </c>
      <c r="AB185" s="1">
        <v>260466.42</v>
      </c>
      <c r="AC185" s="1">
        <f t="shared" si="5"/>
        <v>712033.58000000007</v>
      </c>
      <c r="AD185" s="1">
        <v>0</v>
      </c>
      <c r="AE185" s="1">
        <v>0</v>
      </c>
      <c r="AF185" s="1">
        <v>0</v>
      </c>
      <c r="AG185" s="1">
        <v>0</v>
      </c>
      <c r="AH185" s="1">
        <v>0</v>
      </c>
    </row>
    <row r="186" spans="1:34" hidden="1" x14ac:dyDescent="0.25">
      <c r="A186" t="str">
        <f t="shared" si="4"/>
        <v>1.1-00-2406_24530018_2433510</v>
      </c>
      <c r="B186" t="s">
        <v>148</v>
      </c>
      <c r="C186" t="s">
        <v>149</v>
      </c>
      <c r="D186" t="s">
        <v>266</v>
      </c>
      <c r="E186" t="s">
        <v>267</v>
      </c>
      <c r="F186" t="s">
        <v>152</v>
      </c>
      <c r="G186" t="s">
        <v>153</v>
      </c>
      <c r="H186" t="s">
        <v>274</v>
      </c>
      <c r="I186" t="s">
        <v>275</v>
      </c>
      <c r="J186">
        <v>5</v>
      </c>
      <c r="K186" t="s">
        <v>276</v>
      </c>
      <c r="L186">
        <v>30</v>
      </c>
      <c r="M186" t="s">
        <v>283</v>
      </c>
      <c r="N186" t="s">
        <v>284</v>
      </c>
      <c r="O186" t="s">
        <v>285</v>
      </c>
      <c r="P186">
        <v>3000</v>
      </c>
      <c r="Q186" t="s">
        <v>44</v>
      </c>
      <c r="R186">
        <v>3351</v>
      </c>
      <c r="S186" t="s">
        <v>286</v>
      </c>
      <c r="T186">
        <v>0</v>
      </c>
      <c r="U186" t="s">
        <v>46</v>
      </c>
      <c r="V186" s="1">
        <v>470000</v>
      </c>
      <c r="W186" s="1">
        <v>470000</v>
      </c>
      <c r="X186" s="1">
        <v>516780</v>
      </c>
      <c r="Y186" s="1">
        <v>516780</v>
      </c>
      <c r="Z186" s="1">
        <v>513115.56</v>
      </c>
      <c r="AA186" s="1">
        <v>469800</v>
      </c>
      <c r="AB186" s="1">
        <v>469800</v>
      </c>
      <c r="AC186" s="1">
        <f t="shared" si="5"/>
        <v>-46780</v>
      </c>
      <c r="AD186" s="1">
        <v>0</v>
      </c>
      <c r="AE186" s="1">
        <v>0</v>
      </c>
      <c r="AF186" s="1">
        <v>0</v>
      </c>
      <c r="AG186" s="1">
        <v>0</v>
      </c>
      <c r="AH186" s="1">
        <v>0</v>
      </c>
    </row>
    <row r="187" spans="1:34" hidden="1" x14ac:dyDescent="0.25">
      <c r="A187" t="str">
        <f t="shared" si="4"/>
        <v>1.1-00-2406_24530018_2438210</v>
      </c>
      <c r="B187" t="s">
        <v>148</v>
      </c>
      <c r="C187" t="s">
        <v>149</v>
      </c>
      <c r="D187" t="s">
        <v>266</v>
      </c>
      <c r="E187" t="s">
        <v>267</v>
      </c>
      <c r="F187" t="s">
        <v>152</v>
      </c>
      <c r="G187" t="s">
        <v>153</v>
      </c>
      <c r="H187" t="s">
        <v>274</v>
      </c>
      <c r="I187" t="s">
        <v>275</v>
      </c>
      <c r="J187">
        <v>5</v>
      </c>
      <c r="K187" t="s">
        <v>276</v>
      </c>
      <c r="L187">
        <v>30</v>
      </c>
      <c r="M187" t="s">
        <v>283</v>
      </c>
      <c r="N187" t="s">
        <v>284</v>
      </c>
      <c r="O187" t="s">
        <v>285</v>
      </c>
      <c r="P187">
        <v>3000</v>
      </c>
      <c r="Q187" t="s">
        <v>44</v>
      </c>
      <c r="R187">
        <v>3821</v>
      </c>
      <c r="S187" t="s">
        <v>175</v>
      </c>
      <c r="T187">
        <v>0</v>
      </c>
      <c r="U187" t="s">
        <v>46</v>
      </c>
      <c r="V187" s="1">
        <v>74530</v>
      </c>
      <c r="W187" s="1">
        <v>74530</v>
      </c>
      <c r="X187" s="1">
        <v>0</v>
      </c>
      <c r="Y187" s="1">
        <v>0</v>
      </c>
      <c r="Z187" s="1">
        <v>0</v>
      </c>
      <c r="AA187" s="1">
        <v>0</v>
      </c>
      <c r="AB187" s="1">
        <v>0</v>
      </c>
      <c r="AC187" s="1">
        <f t="shared" si="5"/>
        <v>74530</v>
      </c>
      <c r="AD187" s="1">
        <v>0</v>
      </c>
      <c r="AE187" s="1">
        <v>0</v>
      </c>
      <c r="AF187" s="1">
        <v>0</v>
      </c>
      <c r="AG187" s="1">
        <v>0</v>
      </c>
      <c r="AH187" s="1">
        <v>0</v>
      </c>
    </row>
    <row r="188" spans="1:34" hidden="1" x14ac:dyDescent="0.25">
      <c r="A188" t="str">
        <f t="shared" si="4"/>
        <v>1.1-00-2406_24530018_2444110</v>
      </c>
      <c r="B188" t="s">
        <v>148</v>
      </c>
      <c r="C188" t="s">
        <v>149</v>
      </c>
      <c r="D188" t="s">
        <v>266</v>
      </c>
      <c r="E188" t="s">
        <v>267</v>
      </c>
      <c r="F188" t="s">
        <v>152</v>
      </c>
      <c r="G188" t="s">
        <v>153</v>
      </c>
      <c r="H188" t="s">
        <v>274</v>
      </c>
      <c r="I188" t="s">
        <v>275</v>
      </c>
      <c r="J188">
        <v>5</v>
      </c>
      <c r="K188" t="s">
        <v>276</v>
      </c>
      <c r="L188">
        <v>30</v>
      </c>
      <c r="M188" t="s">
        <v>283</v>
      </c>
      <c r="N188" t="s">
        <v>284</v>
      </c>
      <c r="O188" t="s">
        <v>285</v>
      </c>
      <c r="P188">
        <v>4000</v>
      </c>
      <c r="Q188" t="s">
        <v>49</v>
      </c>
      <c r="R188">
        <v>4411</v>
      </c>
      <c r="S188" t="s">
        <v>195</v>
      </c>
      <c r="T188">
        <v>0</v>
      </c>
      <c r="U188" t="s">
        <v>46</v>
      </c>
      <c r="V188" s="1">
        <v>12000000</v>
      </c>
      <c r="W188" s="1">
        <v>12000000</v>
      </c>
      <c r="X188" s="1">
        <v>11964000</v>
      </c>
      <c r="Y188" s="1">
        <v>11964000</v>
      </c>
      <c r="Z188" s="1">
        <v>11964000</v>
      </c>
      <c r="AA188" s="1">
        <v>11964000</v>
      </c>
      <c r="AB188" s="1">
        <v>11964000</v>
      </c>
      <c r="AC188" s="1">
        <f t="shared" si="5"/>
        <v>36000</v>
      </c>
      <c r="AD188" s="1">
        <v>0</v>
      </c>
      <c r="AE188" s="1">
        <v>0</v>
      </c>
      <c r="AF188" s="1">
        <v>0</v>
      </c>
      <c r="AG188" s="1">
        <v>0</v>
      </c>
      <c r="AH188" s="1">
        <v>0</v>
      </c>
    </row>
    <row r="189" spans="1:34" hidden="1" x14ac:dyDescent="0.25">
      <c r="A189" t="str">
        <f t="shared" si="4"/>
        <v>1.1-00-2406_24531018_2444110</v>
      </c>
      <c r="B189" t="s">
        <v>148</v>
      </c>
      <c r="C189" t="s">
        <v>149</v>
      </c>
      <c r="D189" t="s">
        <v>266</v>
      </c>
      <c r="E189" t="s">
        <v>267</v>
      </c>
      <c r="F189" t="s">
        <v>152</v>
      </c>
      <c r="G189" t="s">
        <v>153</v>
      </c>
      <c r="H189" t="s">
        <v>274</v>
      </c>
      <c r="I189" t="s">
        <v>275</v>
      </c>
      <c r="J189">
        <v>5</v>
      </c>
      <c r="K189" t="s">
        <v>276</v>
      </c>
      <c r="L189">
        <v>31</v>
      </c>
      <c r="M189" t="s">
        <v>287</v>
      </c>
      <c r="N189" t="s">
        <v>284</v>
      </c>
      <c r="O189" t="s">
        <v>285</v>
      </c>
      <c r="P189">
        <v>4000</v>
      </c>
      <c r="Q189" t="s">
        <v>49</v>
      </c>
      <c r="R189">
        <v>4411</v>
      </c>
      <c r="S189" t="s">
        <v>195</v>
      </c>
      <c r="T189">
        <v>0</v>
      </c>
      <c r="U189" t="s">
        <v>46</v>
      </c>
      <c r="V189" s="1">
        <v>52216447.640000001</v>
      </c>
      <c r="W189" s="1">
        <v>54793475.799999997</v>
      </c>
      <c r="X189" s="1">
        <v>52216447.640000001</v>
      </c>
      <c r="Y189" s="1">
        <v>52216447.640000001</v>
      </c>
      <c r="Z189" s="1">
        <v>52216447.640000001</v>
      </c>
      <c r="AA189" s="1">
        <v>52216447.640000001</v>
      </c>
      <c r="AB189" s="1">
        <v>52216447.640000001</v>
      </c>
      <c r="AC189" s="1">
        <f t="shared" si="5"/>
        <v>0</v>
      </c>
      <c r="AD189" s="1">
        <v>0</v>
      </c>
      <c r="AE189" s="1">
        <v>0.04</v>
      </c>
      <c r="AF189" s="1">
        <v>0</v>
      </c>
      <c r="AG189" s="1">
        <v>2577028.2000000002</v>
      </c>
      <c r="AH189" s="1">
        <v>-2577028.16</v>
      </c>
    </row>
    <row r="190" spans="1:34" hidden="1" x14ac:dyDescent="0.25">
      <c r="A190" t="str">
        <f t="shared" si="4"/>
        <v>1.1-00-2406_24532018_2444110</v>
      </c>
      <c r="B190" t="s">
        <v>148</v>
      </c>
      <c r="C190" t="s">
        <v>149</v>
      </c>
      <c r="D190" t="s">
        <v>266</v>
      </c>
      <c r="E190" t="s">
        <v>267</v>
      </c>
      <c r="F190" t="s">
        <v>152</v>
      </c>
      <c r="G190" t="s">
        <v>153</v>
      </c>
      <c r="H190" t="s">
        <v>274</v>
      </c>
      <c r="I190" t="s">
        <v>275</v>
      </c>
      <c r="J190">
        <v>5</v>
      </c>
      <c r="K190" t="s">
        <v>276</v>
      </c>
      <c r="L190">
        <v>32</v>
      </c>
      <c r="M190" t="s">
        <v>288</v>
      </c>
      <c r="N190" t="s">
        <v>284</v>
      </c>
      <c r="O190" t="s">
        <v>285</v>
      </c>
      <c r="P190">
        <v>4000</v>
      </c>
      <c r="Q190" t="s">
        <v>49</v>
      </c>
      <c r="R190">
        <v>4411</v>
      </c>
      <c r="S190" t="s">
        <v>195</v>
      </c>
      <c r="T190">
        <v>0</v>
      </c>
      <c r="U190" t="s">
        <v>46</v>
      </c>
      <c r="V190" s="1">
        <v>17662452.359999999</v>
      </c>
      <c r="W190" s="1">
        <v>15085424.199999999</v>
      </c>
      <c r="X190" s="1">
        <v>17288283.68</v>
      </c>
      <c r="Y190" s="1">
        <v>17288283.68</v>
      </c>
      <c r="Z190" s="1">
        <v>17288283.68</v>
      </c>
      <c r="AA190" s="1">
        <v>17121505.969999999</v>
      </c>
      <c r="AB190" s="1">
        <v>17121505.969999999</v>
      </c>
      <c r="AC190" s="1">
        <f t="shared" si="5"/>
        <v>374168.6799999997</v>
      </c>
      <c r="AD190" s="1">
        <v>0</v>
      </c>
      <c r="AE190" s="1">
        <v>2577028.2000000002</v>
      </c>
      <c r="AF190" s="1">
        <v>0</v>
      </c>
      <c r="AG190" s="1">
        <v>0.04</v>
      </c>
      <c r="AH190" s="1">
        <v>2577028.16</v>
      </c>
    </row>
    <row r="191" spans="1:34" hidden="1" x14ac:dyDescent="0.25">
      <c r="A191" t="str">
        <f t="shared" si="4"/>
        <v>1.1-00-2410_24448030_2421710</v>
      </c>
      <c r="B191" t="s">
        <v>148</v>
      </c>
      <c r="C191" t="s">
        <v>149</v>
      </c>
      <c r="D191" t="s">
        <v>266</v>
      </c>
      <c r="E191" t="s">
        <v>267</v>
      </c>
      <c r="F191" t="s">
        <v>51</v>
      </c>
      <c r="G191" t="s">
        <v>52</v>
      </c>
      <c r="H191" t="s">
        <v>289</v>
      </c>
      <c r="I191" t="s">
        <v>290</v>
      </c>
      <c r="J191">
        <v>4</v>
      </c>
      <c r="K191" t="s">
        <v>291</v>
      </c>
      <c r="L191">
        <v>48</v>
      </c>
      <c r="M191" t="s">
        <v>292</v>
      </c>
      <c r="N191" t="s">
        <v>293</v>
      </c>
      <c r="O191" t="s">
        <v>294</v>
      </c>
      <c r="P191">
        <v>2000</v>
      </c>
      <c r="Q191" t="s">
        <v>121</v>
      </c>
      <c r="R191">
        <v>2171</v>
      </c>
      <c r="S191" t="s">
        <v>295</v>
      </c>
      <c r="T191">
        <v>0</v>
      </c>
      <c r="U191" t="s">
        <v>46</v>
      </c>
      <c r="V191" s="1">
        <v>30000</v>
      </c>
      <c r="W191" s="1">
        <v>30000</v>
      </c>
      <c r="X191" s="1">
        <v>0</v>
      </c>
      <c r="Y191" s="1">
        <v>0</v>
      </c>
      <c r="Z191" s="1">
        <v>0</v>
      </c>
      <c r="AA191" s="1">
        <v>0</v>
      </c>
      <c r="AB191" s="1">
        <v>0</v>
      </c>
      <c r="AC191" s="1">
        <f t="shared" si="5"/>
        <v>30000</v>
      </c>
      <c r="AD191" s="1">
        <v>0</v>
      </c>
      <c r="AE191" s="1">
        <v>0</v>
      </c>
      <c r="AF191" s="1">
        <v>0</v>
      </c>
      <c r="AG191" s="1">
        <v>0</v>
      </c>
      <c r="AH191" s="1">
        <v>0</v>
      </c>
    </row>
    <row r="192" spans="1:34" hidden="1" x14ac:dyDescent="0.25">
      <c r="A192" t="str">
        <f t="shared" si="4"/>
        <v>1.1-00-2410_24448030_2422210</v>
      </c>
      <c r="B192" t="s">
        <v>148</v>
      </c>
      <c r="C192" t="s">
        <v>149</v>
      </c>
      <c r="D192" t="s">
        <v>266</v>
      </c>
      <c r="E192" t="s">
        <v>267</v>
      </c>
      <c r="F192" t="s">
        <v>51</v>
      </c>
      <c r="G192" t="s">
        <v>52</v>
      </c>
      <c r="H192" t="s">
        <v>289</v>
      </c>
      <c r="I192" t="s">
        <v>290</v>
      </c>
      <c r="J192">
        <v>4</v>
      </c>
      <c r="K192" t="s">
        <v>291</v>
      </c>
      <c r="L192">
        <v>48</v>
      </c>
      <c r="M192" t="s">
        <v>292</v>
      </c>
      <c r="N192" t="s">
        <v>293</v>
      </c>
      <c r="O192" t="s">
        <v>294</v>
      </c>
      <c r="P192">
        <v>2000</v>
      </c>
      <c r="Q192" t="s">
        <v>121</v>
      </c>
      <c r="R192">
        <v>2221</v>
      </c>
      <c r="S192" t="s">
        <v>165</v>
      </c>
      <c r="T192">
        <v>0</v>
      </c>
      <c r="U192" t="s">
        <v>46</v>
      </c>
      <c r="V192" s="1">
        <v>40000</v>
      </c>
      <c r="W192" s="1">
        <v>40000</v>
      </c>
      <c r="X192" s="1">
        <v>0</v>
      </c>
      <c r="Y192" s="1">
        <v>0</v>
      </c>
      <c r="Z192" s="1">
        <v>0</v>
      </c>
      <c r="AA192" s="1">
        <v>0</v>
      </c>
      <c r="AB192" s="1">
        <v>0</v>
      </c>
      <c r="AC192" s="1">
        <f t="shared" si="5"/>
        <v>40000</v>
      </c>
      <c r="AD192" s="1">
        <v>0</v>
      </c>
      <c r="AE192" s="1">
        <v>0</v>
      </c>
      <c r="AF192" s="1">
        <v>0</v>
      </c>
      <c r="AG192" s="1">
        <v>0</v>
      </c>
      <c r="AH192" s="1">
        <v>0</v>
      </c>
    </row>
    <row r="193" spans="1:34" hidden="1" x14ac:dyDescent="0.25">
      <c r="A193" t="str">
        <f t="shared" si="4"/>
        <v>1.1-00-2410_24448030_2425210</v>
      </c>
      <c r="B193" t="s">
        <v>148</v>
      </c>
      <c r="C193" t="s">
        <v>149</v>
      </c>
      <c r="D193" t="s">
        <v>266</v>
      </c>
      <c r="E193" t="s">
        <v>267</v>
      </c>
      <c r="F193" t="s">
        <v>51</v>
      </c>
      <c r="G193" t="s">
        <v>52</v>
      </c>
      <c r="H193" t="s">
        <v>289</v>
      </c>
      <c r="I193" t="s">
        <v>290</v>
      </c>
      <c r="J193">
        <v>4</v>
      </c>
      <c r="K193" t="s">
        <v>291</v>
      </c>
      <c r="L193">
        <v>48</v>
      </c>
      <c r="M193" t="s">
        <v>292</v>
      </c>
      <c r="N193" t="s">
        <v>293</v>
      </c>
      <c r="O193" t="s">
        <v>294</v>
      </c>
      <c r="P193">
        <v>2000</v>
      </c>
      <c r="Q193" t="s">
        <v>121</v>
      </c>
      <c r="R193">
        <v>2521</v>
      </c>
      <c r="S193" t="s">
        <v>187</v>
      </c>
      <c r="T193">
        <v>0</v>
      </c>
      <c r="U193" t="s">
        <v>46</v>
      </c>
      <c r="V193" s="1">
        <v>50000</v>
      </c>
      <c r="W193" s="1">
        <v>50000</v>
      </c>
      <c r="X193" s="1">
        <v>0</v>
      </c>
      <c r="Y193" s="1">
        <v>0</v>
      </c>
      <c r="Z193" s="1">
        <v>0</v>
      </c>
      <c r="AA193" s="1">
        <v>0</v>
      </c>
      <c r="AB193" s="1">
        <v>0</v>
      </c>
      <c r="AC193" s="1">
        <f t="shared" si="5"/>
        <v>50000</v>
      </c>
      <c r="AD193" s="1">
        <v>0</v>
      </c>
      <c r="AE193" s="1">
        <v>0</v>
      </c>
      <c r="AF193" s="1">
        <v>0</v>
      </c>
      <c r="AG193" s="1">
        <v>0</v>
      </c>
      <c r="AH193" s="1">
        <v>0</v>
      </c>
    </row>
    <row r="194" spans="1:34" hidden="1" x14ac:dyDescent="0.25">
      <c r="A194" t="str">
        <f t="shared" si="4"/>
        <v>1.1-00-2410_24448030_2425910</v>
      </c>
      <c r="B194" t="s">
        <v>148</v>
      </c>
      <c r="C194" t="s">
        <v>149</v>
      </c>
      <c r="D194" t="s">
        <v>266</v>
      </c>
      <c r="E194" t="s">
        <v>267</v>
      </c>
      <c r="F194" t="s">
        <v>51</v>
      </c>
      <c r="G194" t="s">
        <v>52</v>
      </c>
      <c r="H194" t="s">
        <v>289</v>
      </c>
      <c r="I194" t="s">
        <v>290</v>
      </c>
      <c r="J194">
        <v>4</v>
      </c>
      <c r="K194" t="s">
        <v>291</v>
      </c>
      <c r="L194">
        <v>48</v>
      </c>
      <c r="M194" t="s">
        <v>292</v>
      </c>
      <c r="N194" t="s">
        <v>293</v>
      </c>
      <c r="O194" t="s">
        <v>294</v>
      </c>
      <c r="P194">
        <v>2000</v>
      </c>
      <c r="Q194" t="s">
        <v>121</v>
      </c>
      <c r="R194">
        <v>2591</v>
      </c>
      <c r="S194" t="s">
        <v>296</v>
      </c>
      <c r="T194">
        <v>0</v>
      </c>
      <c r="U194" t="s">
        <v>46</v>
      </c>
      <c r="V194" s="1">
        <v>3775271.34</v>
      </c>
      <c r="W194" s="1">
        <v>3775271.34</v>
      </c>
      <c r="X194" s="1">
        <v>3685376.84</v>
      </c>
      <c r="Y194" s="1">
        <v>3685376.84</v>
      </c>
      <c r="Z194" s="1">
        <v>3685376.84</v>
      </c>
      <c r="AA194" s="1">
        <v>3685376.84</v>
      </c>
      <c r="AB194" s="1">
        <v>3685376.84</v>
      </c>
      <c r="AC194" s="1">
        <f t="shared" si="5"/>
        <v>89894.5</v>
      </c>
      <c r="AD194" s="1">
        <v>0</v>
      </c>
      <c r="AE194" s="1">
        <v>0</v>
      </c>
      <c r="AF194" s="1">
        <v>0</v>
      </c>
      <c r="AG194" s="1">
        <v>0</v>
      </c>
      <c r="AH194" s="1">
        <v>0</v>
      </c>
    </row>
    <row r="195" spans="1:34" hidden="1" x14ac:dyDescent="0.25">
      <c r="A195" t="str">
        <f t="shared" ref="A195:A258" si="6">CONCATENATE(B195,H195,J195,L195,N195,R195,T195)</f>
        <v>1.1-00-2410_24448030_2433910</v>
      </c>
      <c r="B195" t="s">
        <v>148</v>
      </c>
      <c r="C195" t="s">
        <v>149</v>
      </c>
      <c r="D195" t="s">
        <v>266</v>
      </c>
      <c r="E195" t="s">
        <v>267</v>
      </c>
      <c r="F195" t="s">
        <v>51</v>
      </c>
      <c r="G195" t="s">
        <v>52</v>
      </c>
      <c r="H195" t="s">
        <v>289</v>
      </c>
      <c r="I195" t="s">
        <v>290</v>
      </c>
      <c r="J195">
        <v>4</v>
      </c>
      <c r="K195" t="s">
        <v>291</v>
      </c>
      <c r="L195">
        <v>48</v>
      </c>
      <c r="M195" t="s">
        <v>292</v>
      </c>
      <c r="N195" t="s">
        <v>293</v>
      </c>
      <c r="O195" t="s">
        <v>294</v>
      </c>
      <c r="P195">
        <v>3000</v>
      </c>
      <c r="Q195" t="s">
        <v>44</v>
      </c>
      <c r="R195">
        <v>3391</v>
      </c>
      <c r="S195" t="s">
        <v>194</v>
      </c>
      <c r="T195">
        <v>0</v>
      </c>
      <c r="U195" t="s">
        <v>46</v>
      </c>
      <c r="V195" s="1">
        <v>600000</v>
      </c>
      <c r="W195" s="1">
        <v>600000</v>
      </c>
      <c r="X195" s="1">
        <v>0</v>
      </c>
      <c r="Y195" s="1">
        <v>0</v>
      </c>
      <c r="Z195" s="1">
        <v>0</v>
      </c>
      <c r="AA195" s="1">
        <v>0</v>
      </c>
      <c r="AB195" s="1">
        <v>0</v>
      </c>
      <c r="AC195" s="1">
        <f t="shared" ref="AC195:AC258" si="7">V195-X195</f>
        <v>600000</v>
      </c>
      <c r="AD195" s="1">
        <v>0</v>
      </c>
      <c r="AE195" s="1">
        <v>0</v>
      </c>
      <c r="AF195" s="1">
        <v>0</v>
      </c>
      <c r="AG195" s="1">
        <v>0</v>
      </c>
      <c r="AH195" s="1">
        <v>0</v>
      </c>
    </row>
    <row r="196" spans="1:34" hidden="1" x14ac:dyDescent="0.25">
      <c r="A196" t="str">
        <f t="shared" si="6"/>
        <v>1.1-00-2410_24448030_2438210</v>
      </c>
      <c r="B196" t="s">
        <v>148</v>
      </c>
      <c r="C196" t="s">
        <v>149</v>
      </c>
      <c r="D196" t="s">
        <v>266</v>
      </c>
      <c r="E196" t="s">
        <v>267</v>
      </c>
      <c r="F196" t="s">
        <v>51</v>
      </c>
      <c r="G196" t="s">
        <v>52</v>
      </c>
      <c r="H196" t="s">
        <v>289</v>
      </c>
      <c r="I196" t="s">
        <v>290</v>
      </c>
      <c r="J196">
        <v>4</v>
      </c>
      <c r="K196" t="s">
        <v>291</v>
      </c>
      <c r="L196">
        <v>48</v>
      </c>
      <c r="M196" t="s">
        <v>292</v>
      </c>
      <c r="N196" t="s">
        <v>293</v>
      </c>
      <c r="O196" t="s">
        <v>294</v>
      </c>
      <c r="P196">
        <v>3000</v>
      </c>
      <c r="Q196" t="s">
        <v>44</v>
      </c>
      <c r="R196">
        <v>3821</v>
      </c>
      <c r="S196" t="s">
        <v>175</v>
      </c>
      <c r="T196">
        <v>0</v>
      </c>
      <c r="U196" t="s">
        <v>46</v>
      </c>
      <c r="V196" s="1">
        <v>619981</v>
      </c>
      <c r="W196" s="1">
        <v>619981</v>
      </c>
      <c r="X196" s="1">
        <v>600000</v>
      </c>
      <c r="Y196" s="1">
        <v>600000</v>
      </c>
      <c r="Z196" s="1">
        <v>0</v>
      </c>
      <c r="AA196" s="1">
        <v>0</v>
      </c>
      <c r="AB196" s="1">
        <v>0</v>
      </c>
      <c r="AC196" s="1">
        <f t="shared" si="7"/>
        <v>19981</v>
      </c>
      <c r="AD196" s="1">
        <v>0</v>
      </c>
      <c r="AE196" s="1">
        <v>0</v>
      </c>
      <c r="AF196" s="1">
        <v>0</v>
      </c>
      <c r="AG196" s="1">
        <v>0</v>
      </c>
      <c r="AH196" s="1">
        <v>0</v>
      </c>
    </row>
    <row r="197" spans="1:34" hidden="1" x14ac:dyDescent="0.25">
      <c r="A197" t="str">
        <f t="shared" si="6"/>
        <v>1.1-00-2410_24448030_2442110</v>
      </c>
      <c r="B197" t="s">
        <v>148</v>
      </c>
      <c r="C197" t="s">
        <v>149</v>
      </c>
      <c r="D197" t="s">
        <v>266</v>
      </c>
      <c r="E197" t="s">
        <v>267</v>
      </c>
      <c r="F197" t="s">
        <v>51</v>
      </c>
      <c r="G197" t="s">
        <v>52</v>
      </c>
      <c r="H197" t="s">
        <v>289</v>
      </c>
      <c r="I197" t="s">
        <v>290</v>
      </c>
      <c r="J197">
        <v>4</v>
      </c>
      <c r="K197" t="s">
        <v>291</v>
      </c>
      <c r="L197">
        <v>48</v>
      </c>
      <c r="M197" t="s">
        <v>292</v>
      </c>
      <c r="N197" t="s">
        <v>293</v>
      </c>
      <c r="O197" t="s">
        <v>294</v>
      </c>
      <c r="P197">
        <v>4000</v>
      </c>
      <c r="Q197" t="s">
        <v>49</v>
      </c>
      <c r="R197">
        <v>4211</v>
      </c>
      <c r="S197" t="s">
        <v>273</v>
      </c>
      <c r="T197">
        <v>0</v>
      </c>
      <c r="U197" t="s">
        <v>46</v>
      </c>
      <c r="V197" s="1">
        <v>199200</v>
      </c>
      <c r="W197" s="1">
        <v>199200</v>
      </c>
      <c r="X197" s="1">
        <v>0</v>
      </c>
      <c r="Y197" s="1">
        <v>0</v>
      </c>
      <c r="Z197" s="1">
        <v>0</v>
      </c>
      <c r="AA197" s="1">
        <v>0</v>
      </c>
      <c r="AB197" s="1">
        <v>0</v>
      </c>
      <c r="AC197" s="1">
        <f t="shared" si="7"/>
        <v>199200</v>
      </c>
      <c r="AD197" s="1">
        <v>0</v>
      </c>
      <c r="AE197" s="1">
        <v>0</v>
      </c>
      <c r="AF197" s="1">
        <v>0</v>
      </c>
      <c r="AG197" s="1">
        <v>0</v>
      </c>
      <c r="AH197" s="1">
        <v>0</v>
      </c>
    </row>
    <row r="198" spans="1:34" hidden="1" x14ac:dyDescent="0.25">
      <c r="A198" t="str">
        <f t="shared" si="6"/>
        <v>1.1-00-2410_24448030_24441130</v>
      </c>
      <c r="B198" t="s">
        <v>148</v>
      </c>
      <c r="C198" t="s">
        <v>149</v>
      </c>
      <c r="D198" t="s">
        <v>266</v>
      </c>
      <c r="E198" t="s">
        <v>267</v>
      </c>
      <c r="F198" t="s">
        <v>51</v>
      </c>
      <c r="G198" t="s">
        <v>52</v>
      </c>
      <c r="H198" t="s">
        <v>289</v>
      </c>
      <c r="I198" t="s">
        <v>290</v>
      </c>
      <c r="J198">
        <v>4</v>
      </c>
      <c r="K198" t="s">
        <v>291</v>
      </c>
      <c r="L198">
        <v>48</v>
      </c>
      <c r="M198" t="s">
        <v>292</v>
      </c>
      <c r="N198" t="s">
        <v>293</v>
      </c>
      <c r="O198" t="s">
        <v>294</v>
      </c>
      <c r="P198">
        <v>4000</v>
      </c>
      <c r="Q198" t="s">
        <v>49</v>
      </c>
      <c r="R198">
        <v>4411</v>
      </c>
      <c r="S198" t="s">
        <v>195</v>
      </c>
      <c r="T198">
        <v>30</v>
      </c>
      <c r="U198" t="s">
        <v>297</v>
      </c>
      <c r="V198" s="1">
        <v>450000</v>
      </c>
      <c r="W198" s="1">
        <v>450000</v>
      </c>
      <c r="X198" s="1">
        <v>372959.72</v>
      </c>
      <c r="Y198" s="1">
        <v>0</v>
      </c>
      <c r="Z198" s="1">
        <v>0</v>
      </c>
      <c r="AA198" s="1">
        <v>0</v>
      </c>
      <c r="AB198" s="1">
        <v>0</v>
      </c>
      <c r="AC198" s="1">
        <f t="shared" si="7"/>
        <v>77040.280000000028</v>
      </c>
      <c r="AD198" s="1">
        <v>0</v>
      </c>
      <c r="AE198" s="1">
        <v>0</v>
      </c>
      <c r="AF198" s="1">
        <v>0</v>
      </c>
      <c r="AG198" s="1">
        <v>0</v>
      </c>
      <c r="AH198" s="1">
        <v>0</v>
      </c>
    </row>
    <row r="199" spans="1:34" hidden="1" x14ac:dyDescent="0.25">
      <c r="A199" t="str">
        <f t="shared" si="6"/>
        <v>1.1-00-2410_24448030_2456710</v>
      </c>
      <c r="B199" t="s">
        <v>148</v>
      </c>
      <c r="C199" t="s">
        <v>149</v>
      </c>
      <c r="D199" t="s">
        <v>266</v>
      </c>
      <c r="E199" t="s">
        <v>267</v>
      </c>
      <c r="F199" t="s">
        <v>51</v>
      </c>
      <c r="G199" t="s">
        <v>52</v>
      </c>
      <c r="H199" t="s">
        <v>289</v>
      </c>
      <c r="I199" t="s">
        <v>290</v>
      </c>
      <c r="J199">
        <v>4</v>
      </c>
      <c r="K199" t="s">
        <v>291</v>
      </c>
      <c r="L199">
        <v>48</v>
      </c>
      <c r="M199" t="s">
        <v>292</v>
      </c>
      <c r="N199" t="s">
        <v>293</v>
      </c>
      <c r="O199" t="s">
        <v>294</v>
      </c>
      <c r="P199">
        <v>5000</v>
      </c>
      <c r="Q199" t="s">
        <v>99</v>
      </c>
      <c r="R199">
        <v>5671</v>
      </c>
      <c r="S199" t="s">
        <v>185</v>
      </c>
      <c r="T199">
        <v>0</v>
      </c>
      <c r="U199" t="s">
        <v>46</v>
      </c>
      <c r="V199" s="1">
        <v>100000</v>
      </c>
      <c r="W199" s="1">
        <v>100000</v>
      </c>
      <c r="X199" s="1">
        <v>0</v>
      </c>
      <c r="Y199" s="1">
        <v>0</v>
      </c>
      <c r="Z199" s="1">
        <v>0</v>
      </c>
      <c r="AA199" s="1">
        <v>0</v>
      </c>
      <c r="AB199" s="1">
        <v>0</v>
      </c>
      <c r="AC199" s="1">
        <f t="shared" si="7"/>
        <v>100000</v>
      </c>
      <c r="AD199" s="1">
        <v>0</v>
      </c>
      <c r="AE199" s="1">
        <v>0</v>
      </c>
      <c r="AF199" s="1">
        <v>0</v>
      </c>
      <c r="AG199" s="1">
        <v>0</v>
      </c>
      <c r="AH199" s="1">
        <v>0</v>
      </c>
    </row>
    <row r="200" spans="1:34" hidden="1" x14ac:dyDescent="0.25">
      <c r="A200" t="str">
        <f t="shared" si="6"/>
        <v>1.1-00-2410_24448030_2457810</v>
      </c>
      <c r="B200" t="s">
        <v>148</v>
      </c>
      <c r="C200" t="s">
        <v>149</v>
      </c>
      <c r="D200" t="s">
        <v>266</v>
      </c>
      <c r="E200" t="s">
        <v>267</v>
      </c>
      <c r="F200" t="s">
        <v>51</v>
      </c>
      <c r="G200" t="s">
        <v>52</v>
      </c>
      <c r="H200" t="s">
        <v>289</v>
      </c>
      <c r="I200" t="s">
        <v>290</v>
      </c>
      <c r="J200">
        <v>4</v>
      </c>
      <c r="K200" t="s">
        <v>291</v>
      </c>
      <c r="L200">
        <v>48</v>
      </c>
      <c r="M200" t="s">
        <v>292</v>
      </c>
      <c r="N200" t="s">
        <v>293</v>
      </c>
      <c r="O200" t="s">
        <v>294</v>
      </c>
      <c r="P200">
        <v>5000</v>
      </c>
      <c r="Q200" t="s">
        <v>99</v>
      </c>
      <c r="R200">
        <v>5781</v>
      </c>
      <c r="S200" t="s">
        <v>298</v>
      </c>
      <c r="T200">
        <v>0</v>
      </c>
      <c r="U200" t="s">
        <v>46</v>
      </c>
      <c r="V200" s="1">
        <v>50000</v>
      </c>
      <c r="W200" s="1">
        <v>50000</v>
      </c>
      <c r="X200" s="1">
        <v>0</v>
      </c>
      <c r="Y200" s="1">
        <v>0</v>
      </c>
      <c r="Z200" s="1">
        <v>0</v>
      </c>
      <c r="AA200" s="1">
        <v>0</v>
      </c>
      <c r="AB200" s="1">
        <v>0</v>
      </c>
      <c r="AC200" s="1">
        <f t="shared" si="7"/>
        <v>50000</v>
      </c>
      <c r="AD200" s="1">
        <v>0</v>
      </c>
      <c r="AE200" s="1">
        <v>0</v>
      </c>
      <c r="AF200" s="1">
        <v>0</v>
      </c>
      <c r="AG200" s="1">
        <v>0</v>
      </c>
      <c r="AH200" s="1">
        <v>0</v>
      </c>
    </row>
    <row r="201" spans="1:34" hidden="1" x14ac:dyDescent="0.25">
      <c r="A201" t="str">
        <f t="shared" si="6"/>
        <v>1.1-00-2408_24740025_2431810</v>
      </c>
      <c r="B201" t="s">
        <v>148</v>
      </c>
      <c r="C201" t="s">
        <v>149</v>
      </c>
      <c r="D201" t="s">
        <v>109</v>
      </c>
      <c r="E201" t="s">
        <v>110</v>
      </c>
      <c r="F201" t="s">
        <v>111</v>
      </c>
      <c r="G201" t="s">
        <v>112</v>
      </c>
      <c r="H201" t="s">
        <v>113</v>
      </c>
      <c r="I201" t="s">
        <v>114</v>
      </c>
      <c r="J201">
        <v>7</v>
      </c>
      <c r="K201" t="s">
        <v>115</v>
      </c>
      <c r="L201">
        <v>40</v>
      </c>
      <c r="M201" t="s">
        <v>116</v>
      </c>
      <c r="N201" t="s">
        <v>117</v>
      </c>
      <c r="O201" t="s">
        <v>118</v>
      </c>
      <c r="P201">
        <v>3000</v>
      </c>
      <c r="Q201" t="s">
        <v>44</v>
      </c>
      <c r="R201">
        <v>3181</v>
      </c>
      <c r="S201" t="s">
        <v>242</v>
      </c>
      <c r="T201">
        <v>0</v>
      </c>
      <c r="U201" t="s">
        <v>46</v>
      </c>
      <c r="V201" s="1">
        <v>10000</v>
      </c>
      <c r="W201" s="1">
        <v>10000</v>
      </c>
      <c r="X201" s="1">
        <v>0</v>
      </c>
      <c r="Y201" s="1">
        <v>0</v>
      </c>
      <c r="Z201" s="1">
        <v>0</v>
      </c>
      <c r="AA201" s="1">
        <v>0</v>
      </c>
      <c r="AB201" s="1">
        <v>0</v>
      </c>
      <c r="AC201" s="1">
        <f t="shared" si="7"/>
        <v>10000</v>
      </c>
      <c r="AD201" s="1">
        <v>0</v>
      </c>
      <c r="AE201" s="1">
        <v>0</v>
      </c>
      <c r="AF201" s="1">
        <v>0</v>
      </c>
      <c r="AG201" s="1">
        <v>0</v>
      </c>
      <c r="AH201" s="1">
        <v>0</v>
      </c>
    </row>
    <row r="202" spans="1:34" hidden="1" x14ac:dyDescent="0.25">
      <c r="A202" t="str">
        <f t="shared" si="6"/>
        <v>1.1-00-2408_24740025_2439410</v>
      </c>
      <c r="B202" t="s">
        <v>148</v>
      </c>
      <c r="C202" t="s">
        <v>149</v>
      </c>
      <c r="D202" t="s">
        <v>109</v>
      </c>
      <c r="E202" t="s">
        <v>110</v>
      </c>
      <c r="F202" t="s">
        <v>111</v>
      </c>
      <c r="G202" t="s">
        <v>112</v>
      </c>
      <c r="H202" t="s">
        <v>113</v>
      </c>
      <c r="I202" t="s">
        <v>114</v>
      </c>
      <c r="J202">
        <v>7</v>
      </c>
      <c r="K202" t="s">
        <v>115</v>
      </c>
      <c r="L202">
        <v>40</v>
      </c>
      <c r="M202" t="s">
        <v>116</v>
      </c>
      <c r="N202" t="s">
        <v>117</v>
      </c>
      <c r="O202" t="s">
        <v>118</v>
      </c>
      <c r="P202">
        <v>3000</v>
      </c>
      <c r="Q202" t="s">
        <v>44</v>
      </c>
      <c r="R202">
        <v>3941</v>
      </c>
      <c r="S202" t="s">
        <v>299</v>
      </c>
      <c r="T202">
        <v>0</v>
      </c>
      <c r="U202" t="s">
        <v>46</v>
      </c>
      <c r="V202" s="1">
        <v>50000</v>
      </c>
      <c r="W202" s="1">
        <v>50000</v>
      </c>
      <c r="X202" s="1">
        <v>0</v>
      </c>
      <c r="Y202" s="1">
        <v>0</v>
      </c>
      <c r="Z202" s="1">
        <v>0</v>
      </c>
      <c r="AA202" s="1">
        <v>0</v>
      </c>
      <c r="AB202" s="1">
        <v>0</v>
      </c>
      <c r="AC202" s="1">
        <f t="shared" si="7"/>
        <v>50000</v>
      </c>
      <c r="AD202" s="1">
        <v>0</v>
      </c>
      <c r="AE202" s="1">
        <v>0</v>
      </c>
      <c r="AF202" s="1">
        <v>0</v>
      </c>
      <c r="AG202" s="1">
        <v>0</v>
      </c>
      <c r="AH202" s="1">
        <v>0</v>
      </c>
    </row>
    <row r="203" spans="1:34" hidden="1" x14ac:dyDescent="0.25">
      <c r="A203" t="str">
        <f t="shared" si="6"/>
        <v>1.1-00-2408_24741025_2421810</v>
      </c>
      <c r="B203" t="s">
        <v>148</v>
      </c>
      <c r="C203" t="s">
        <v>149</v>
      </c>
      <c r="D203" t="s">
        <v>109</v>
      </c>
      <c r="E203" t="s">
        <v>110</v>
      </c>
      <c r="F203" t="s">
        <v>111</v>
      </c>
      <c r="G203" t="s">
        <v>112</v>
      </c>
      <c r="H203" t="s">
        <v>113</v>
      </c>
      <c r="I203" t="s">
        <v>114</v>
      </c>
      <c r="J203">
        <v>7</v>
      </c>
      <c r="K203" t="s">
        <v>115</v>
      </c>
      <c r="L203">
        <v>41</v>
      </c>
      <c r="M203" t="s">
        <v>120</v>
      </c>
      <c r="N203" t="s">
        <v>117</v>
      </c>
      <c r="O203" t="s">
        <v>118</v>
      </c>
      <c r="P203">
        <v>2000</v>
      </c>
      <c r="Q203" t="s">
        <v>121</v>
      </c>
      <c r="R203">
        <v>2181</v>
      </c>
      <c r="S203" t="s">
        <v>300</v>
      </c>
      <c r="T203">
        <v>0</v>
      </c>
      <c r="U203" t="s">
        <v>46</v>
      </c>
      <c r="V203" s="1">
        <v>60000</v>
      </c>
      <c r="W203" s="1">
        <v>0</v>
      </c>
      <c r="X203" s="1">
        <v>0</v>
      </c>
      <c r="Y203" s="1">
        <v>0</v>
      </c>
      <c r="Z203" s="1">
        <v>0</v>
      </c>
      <c r="AA203" s="1">
        <v>0</v>
      </c>
      <c r="AB203" s="1">
        <v>0</v>
      </c>
      <c r="AC203" s="1">
        <f t="shared" si="7"/>
        <v>60000</v>
      </c>
      <c r="AD203" s="1">
        <v>0</v>
      </c>
      <c r="AE203" s="1">
        <v>60000</v>
      </c>
      <c r="AF203" s="1">
        <v>0</v>
      </c>
      <c r="AG203" s="1">
        <v>0</v>
      </c>
      <c r="AH203" s="1">
        <v>60000</v>
      </c>
    </row>
    <row r="204" spans="1:34" hidden="1" x14ac:dyDescent="0.25">
      <c r="A204" t="str">
        <f t="shared" si="6"/>
        <v>1.1-00-2408_24741025_2422110</v>
      </c>
      <c r="B204" t="s">
        <v>148</v>
      </c>
      <c r="C204" t="s">
        <v>149</v>
      </c>
      <c r="D204" t="s">
        <v>109</v>
      </c>
      <c r="E204" t="s">
        <v>110</v>
      </c>
      <c r="F204" t="s">
        <v>111</v>
      </c>
      <c r="G204" t="s">
        <v>112</v>
      </c>
      <c r="H204" t="s">
        <v>113</v>
      </c>
      <c r="I204" t="s">
        <v>114</v>
      </c>
      <c r="J204">
        <v>7</v>
      </c>
      <c r="K204" t="s">
        <v>115</v>
      </c>
      <c r="L204">
        <v>41</v>
      </c>
      <c r="M204" t="s">
        <v>120</v>
      </c>
      <c r="N204" t="s">
        <v>117</v>
      </c>
      <c r="O204" t="s">
        <v>118</v>
      </c>
      <c r="P204">
        <v>2000</v>
      </c>
      <c r="Q204" t="s">
        <v>121</v>
      </c>
      <c r="R204">
        <v>2211</v>
      </c>
      <c r="S204" t="s">
        <v>226</v>
      </c>
      <c r="T204">
        <v>0</v>
      </c>
      <c r="U204" t="s">
        <v>46</v>
      </c>
      <c r="V204" s="1">
        <v>390000</v>
      </c>
      <c r="W204" s="1">
        <v>390000</v>
      </c>
      <c r="X204" s="1">
        <v>350836.2</v>
      </c>
      <c r="Y204" s="1">
        <v>350836.2</v>
      </c>
      <c r="Z204" s="1">
        <v>148207.4</v>
      </c>
      <c r="AA204" s="1">
        <v>132895.4</v>
      </c>
      <c r="AB204" s="1">
        <v>132895.4</v>
      </c>
      <c r="AC204" s="1">
        <f t="shared" si="7"/>
        <v>39163.799999999988</v>
      </c>
      <c r="AD204" s="1">
        <v>0</v>
      </c>
      <c r="AE204" s="1">
        <v>0</v>
      </c>
      <c r="AF204" s="1">
        <v>0</v>
      </c>
      <c r="AG204" s="1">
        <v>0</v>
      </c>
      <c r="AH204" s="1">
        <v>0</v>
      </c>
    </row>
    <row r="205" spans="1:34" x14ac:dyDescent="0.25">
      <c r="A205" t="str">
        <f t="shared" si="6"/>
        <v>1.1-00-2408_24741025_2427110</v>
      </c>
      <c r="B205" t="s">
        <v>148</v>
      </c>
      <c r="C205" t="s">
        <v>149</v>
      </c>
      <c r="D205" t="s">
        <v>109</v>
      </c>
      <c r="E205" t="s">
        <v>110</v>
      </c>
      <c r="F205" t="s">
        <v>111</v>
      </c>
      <c r="G205" t="s">
        <v>112</v>
      </c>
      <c r="H205" t="s">
        <v>113</v>
      </c>
      <c r="I205" t="s">
        <v>114</v>
      </c>
      <c r="J205">
        <v>7</v>
      </c>
      <c r="K205" t="s">
        <v>115</v>
      </c>
      <c r="L205">
        <v>41</v>
      </c>
      <c r="M205" t="s">
        <v>120</v>
      </c>
      <c r="N205" t="s">
        <v>117</v>
      </c>
      <c r="O205" t="s">
        <v>118</v>
      </c>
      <c r="P205">
        <v>2000</v>
      </c>
      <c r="Q205" t="s">
        <v>121</v>
      </c>
      <c r="R205">
        <v>2711</v>
      </c>
      <c r="S205" t="s">
        <v>228</v>
      </c>
      <c r="T205">
        <v>0</v>
      </c>
      <c r="U205" t="s">
        <v>46</v>
      </c>
      <c r="V205" s="1">
        <v>1300000</v>
      </c>
      <c r="W205" s="1">
        <v>1300000</v>
      </c>
      <c r="X205" s="1">
        <v>91988.800000000003</v>
      </c>
      <c r="Y205" s="1">
        <v>10000</v>
      </c>
      <c r="Z205" s="1">
        <v>0</v>
      </c>
      <c r="AA205" s="1">
        <v>0</v>
      </c>
      <c r="AB205" s="1">
        <v>0</v>
      </c>
      <c r="AC205" s="1">
        <f t="shared" si="7"/>
        <v>1208011.2</v>
      </c>
      <c r="AD205" s="1">
        <v>0</v>
      </c>
      <c r="AE205" s="1">
        <v>0</v>
      </c>
      <c r="AF205" s="1">
        <v>0</v>
      </c>
      <c r="AG205" s="1">
        <v>0</v>
      </c>
      <c r="AH205" s="1">
        <v>0</v>
      </c>
    </row>
    <row r="206" spans="1:34" hidden="1" x14ac:dyDescent="0.25">
      <c r="A206" t="str">
        <f t="shared" si="6"/>
        <v>1.1-00-2408_24741025_2428210</v>
      </c>
      <c r="B206" t="s">
        <v>148</v>
      </c>
      <c r="C206" t="s">
        <v>149</v>
      </c>
      <c r="D206" t="s">
        <v>109</v>
      </c>
      <c r="E206" t="s">
        <v>110</v>
      </c>
      <c r="F206" t="s">
        <v>111</v>
      </c>
      <c r="G206" t="s">
        <v>112</v>
      </c>
      <c r="H206" t="s">
        <v>113</v>
      </c>
      <c r="I206" t="s">
        <v>114</v>
      </c>
      <c r="J206">
        <v>7</v>
      </c>
      <c r="K206" t="s">
        <v>115</v>
      </c>
      <c r="L206">
        <v>41</v>
      </c>
      <c r="M206" t="s">
        <v>120</v>
      </c>
      <c r="N206" t="s">
        <v>117</v>
      </c>
      <c r="O206" t="s">
        <v>118</v>
      </c>
      <c r="P206">
        <v>2000</v>
      </c>
      <c r="Q206" t="s">
        <v>121</v>
      </c>
      <c r="R206">
        <v>2821</v>
      </c>
      <c r="S206" t="s">
        <v>301</v>
      </c>
      <c r="T206">
        <v>0</v>
      </c>
      <c r="U206" t="s">
        <v>46</v>
      </c>
      <c r="V206" s="1">
        <v>347102.12</v>
      </c>
      <c r="W206" s="1">
        <v>900000</v>
      </c>
      <c r="X206" s="1">
        <v>0</v>
      </c>
      <c r="Y206" s="1">
        <v>0</v>
      </c>
      <c r="Z206" s="1">
        <v>0</v>
      </c>
      <c r="AA206" s="1">
        <v>0</v>
      </c>
      <c r="AB206" s="1">
        <v>0</v>
      </c>
      <c r="AC206" s="1">
        <f t="shared" si="7"/>
        <v>347102.12</v>
      </c>
      <c r="AD206" s="1">
        <v>0</v>
      </c>
      <c r="AE206" s="1">
        <v>0</v>
      </c>
      <c r="AF206" s="1">
        <v>0</v>
      </c>
      <c r="AG206" s="1">
        <v>552897.88</v>
      </c>
      <c r="AH206" s="1">
        <v>-552897.88</v>
      </c>
    </row>
    <row r="207" spans="1:34" hidden="1" x14ac:dyDescent="0.25">
      <c r="A207" t="str">
        <f t="shared" si="6"/>
        <v>1.1-00-2408_24741025_2428310</v>
      </c>
      <c r="B207" t="s">
        <v>148</v>
      </c>
      <c r="C207" t="s">
        <v>149</v>
      </c>
      <c r="D207" t="s">
        <v>109</v>
      </c>
      <c r="E207" t="s">
        <v>110</v>
      </c>
      <c r="F207" t="s">
        <v>111</v>
      </c>
      <c r="G207" t="s">
        <v>112</v>
      </c>
      <c r="H207" t="s">
        <v>113</v>
      </c>
      <c r="I207" t="s">
        <v>114</v>
      </c>
      <c r="J207">
        <v>7</v>
      </c>
      <c r="K207" t="s">
        <v>115</v>
      </c>
      <c r="L207">
        <v>41</v>
      </c>
      <c r="M207" t="s">
        <v>120</v>
      </c>
      <c r="N207" t="s">
        <v>117</v>
      </c>
      <c r="O207" t="s">
        <v>118</v>
      </c>
      <c r="P207">
        <v>2000</v>
      </c>
      <c r="Q207" t="s">
        <v>121</v>
      </c>
      <c r="R207">
        <v>2831</v>
      </c>
      <c r="S207" t="s">
        <v>122</v>
      </c>
      <c r="T207">
        <v>0</v>
      </c>
      <c r="U207" t="s">
        <v>46</v>
      </c>
      <c r="V207" s="1">
        <v>264514.8</v>
      </c>
      <c r="W207" s="1">
        <v>264514.8</v>
      </c>
      <c r="X207" s="1">
        <v>84220.29</v>
      </c>
      <c r="Y207" s="1">
        <v>6874.97</v>
      </c>
      <c r="Z207" s="1">
        <v>0</v>
      </c>
      <c r="AA207" s="1">
        <v>0</v>
      </c>
      <c r="AB207" s="1">
        <v>0</v>
      </c>
      <c r="AC207" s="1">
        <f t="shared" si="7"/>
        <v>180294.51</v>
      </c>
      <c r="AD207" s="1">
        <v>0</v>
      </c>
      <c r="AE207" s="1">
        <v>0</v>
      </c>
      <c r="AF207" s="1">
        <v>0</v>
      </c>
      <c r="AG207" s="1">
        <v>0</v>
      </c>
      <c r="AH207" s="1">
        <v>0</v>
      </c>
    </row>
    <row r="208" spans="1:34" hidden="1" x14ac:dyDescent="0.25">
      <c r="A208" t="str">
        <f t="shared" si="6"/>
        <v>1.1-00-2408_24741025_2429710</v>
      </c>
      <c r="B208" t="s">
        <v>148</v>
      </c>
      <c r="C208" t="s">
        <v>149</v>
      </c>
      <c r="D208" t="s">
        <v>109</v>
      </c>
      <c r="E208" t="s">
        <v>110</v>
      </c>
      <c r="F208" t="s">
        <v>111</v>
      </c>
      <c r="G208" t="s">
        <v>112</v>
      </c>
      <c r="H208" t="s">
        <v>113</v>
      </c>
      <c r="I208" t="s">
        <v>114</v>
      </c>
      <c r="J208">
        <v>7</v>
      </c>
      <c r="K208" t="s">
        <v>115</v>
      </c>
      <c r="L208">
        <v>41</v>
      </c>
      <c r="M208" t="s">
        <v>120</v>
      </c>
      <c r="N208" t="s">
        <v>117</v>
      </c>
      <c r="O208" t="s">
        <v>118</v>
      </c>
      <c r="P208">
        <v>2000</v>
      </c>
      <c r="Q208" t="s">
        <v>121</v>
      </c>
      <c r="R208">
        <v>2971</v>
      </c>
      <c r="S208" t="s">
        <v>302</v>
      </c>
      <c r="T208">
        <v>0</v>
      </c>
      <c r="U208" t="s">
        <v>46</v>
      </c>
      <c r="V208" s="1">
        <v>5800</v>
      </c>
      <c r="W208" s="1">
        <v>0</v>
      </c>
      <c r="X208" s="1">
        <v>5800</v>
      </c>
      <c r="Y208" s="1">
        <v>5800</v>
      </c>
      <c r="Z208" s="1">
        <v>5800</v>
      </c>
      <c r="AA208" s="1">
        <v>0</v>
      </c>
      <c r="AB208" s="1">
        <v>0</v>
      </c>
      <c r="AC208" s="1">
        <f t="shared" si="7"/>
        <v>0</v>
      </c>
      <c r="AD208" s="1">
        <v>0</v>
      </c>
      <c r="AE208" s="1">
        <v>5800</v>
      </c>
      <c r="AF208" s="1">
        <v>0</v>
      </c>
      <c r="AG208" s="1">
        <v>0</v>
      </c>
      <c r="AH208" s="1">
        <v>5800</v>
      </c>
    </row>
    <row r="209" spans="1:34" hidden="1" x14ac:dyDescent="0.25">
      <c r="A209" t="str">
        <f t="shared" si="6"/>
        <v>1.1-00-2408_24741025_2431610</v>
      </c>
      <c r="B209" t="s">
        <v>148</v>
      </c>
      <c r="C209" t="s">
        <v>149</v>
      </c>
      <c r="D209" t="s">
        <v>109</v>
      </c>
      <c r="E209" t="s">
        <v>110</v>
      </c>
      <c r="F209" t="s">
        <v>111</v>
      </c>
      <c r="G209" t="s">
        <v>112</v>
      </c>
      <c r="H209" t="s">
        <v>113</v>
      </c>
      <c r="I209" t="s">
        <v>114</v>
      </c>
      <c r="J209">
        <v>7</v>
      </c>
      <c r="K209" t="s">
        <v>115</v>
      </c>
      <c r="L209">
        <v>41</v>
      </c>
      <c r="M209" t="s">
        <v>120</v>
      </c>
      <c r="N209" t="s">
        <v>117</v>
      </c>
      <c r="O209" t="s">
        <v>118</v>
      </c>
      <c r="P209">
        <v>3000</v>
      </c>
      <c r="Q209" t="s">
        <v>44</v>
      </c>
      <c r="R209">
        <v>3161</v>
      </c>
      <c r="S209" t="s">
        <v>241</v>
      </c>
      <c r="T209">
        <v>0</v>
      </c>
      <c r="U209" t="s">
        <v>46</v>
      </c>
      <c r="V209" s="1">
        <v>230000</v>
      </c>
      <c r="W209" s="1">
        <v>230000</v>
      </c>
      <c r="X209" s="1">
        <v>163881.9</v>
      </c>
      <c r="Y209" s="1">
        <v>163881.9</v>
      </c>
      <c r="Z209" s="1">
        <v>72836.399999999994</v>
      </c>
      <c r="AA209" s="1">
        <v>72836.399999999994</v>
      </c>
      <c r="AB209" s="1">
        <v>72836.399999999994</v>
      </c>
      <c r="AC209" s="1">
        <f t="shared" si="7"/>
        <v>66118.100000000006</v>
      </c>
      <c r="AD209" s="1">
        <v>0</v>
      </c>
      <c r="AE209" s="1">
        <v>0</v>
      </c>
      <c r="AF209" s="1">
        <v>0</v>
      </c>
      <c r="AG209" s="1">
        <v>0</v>
      </c>
      <c r="AH209" s="1">
        <v>0</v>
      </c>
    </row>
    <row r="210" spans="1:34" hidden="1" x14ac:dyDescent="0.25">
      <c r="A210" t="str">
        <f t="shared" si="6"/>
        <v>1.1-00-2408_24741025_2433610</v>
      </c>
      <c r="B210" t="s">
        <v>148</v>
      </c>
      <c r="C210" t="s">
        <v>149</v>
      </c>
      <c r="D210" t="s">
        <v>109</v>
      </c>
      <c r="E210" t="s">
        <v>110</v>
      </c>
      <c r="F210" t="s">
        <v>111</v>
      </c>
      <c r="G210" t="s">
        <v>112</v>
      </c>
      <c r="H210" t="s">
        <v>113</v>
      </c>
      <c r="I210" t="s">
        <v>114</v>
      </c>
      <c r="J210">
        <v>7</v>
      </c>
      <c r="K210" t="s">
        <v>115</v>
      </c>
      <c r="L210">
        <v>41</v>
      </c>
      <c r="M210" t="s">
        <v>120</v>
      </c>
      <c r="N210" t="s">
        <v>117</v>
      </c>
      <c r="O210" t="s">
        <v>118</v>
      </c>
      <c r="P210">
        <v>3000</v>
      </c>
      <c r="Q210" t="s">
        <v>44</v>
      </c>
      <c r="R210">
        <v>3361</v>
      </c>
      <c r="S210" t="s">
        <v>123</v>
      </c>
      <c r="T210">
        <v>0</v>
      </c>
      <c r="U210" t="s">
        <v>46</v>
      </c>
      <c r="V210" s="1">
        <v>30000</v>
      </c>
      <c r="W210" s="1">
        <v>30000</v>
      </c>
      <c r="X210" s="1">
        <v>1195469.8999999999</v>
      </c>
      <c r="Y210" s="1">
        <v>1195469.8999999999</v>
      </c>
      <c r="Z210" s="1">
        <v>10993.9</v>
      </c>
      <c r="AA210" s="1">
        <v>0</v>
      </c>
      <c r="AB210" s="1">
        <v>0</v>
      </c>
      <c r="AC210" s="1">
        <f t="shared" si="7"/>
        <v>-1165469.8999999999</v>
      </c>
      <c r="AD210" s="1">
        <v>0</v>
      </c>
      <c r="AE210" s="1">
        <v>0</v>
      </c>
      <c r="AF210" s="1">
        <v>0</v>
      </c>
      <c r="AG210" s="1">
        <v>0</v>
      </c>
      <c r="AH210" s="1">
        <v>0</v>
      </c>
    </row>
    <row r="211" spans="1:34" hidden="1" x14ac:dyDescent="0.25">
      <c r="A211" t="str">
        <f t="shared" si="6"/>
        <v>1.1-00-2408_24741025_24336135</v>
      </c>
      <c r="B211" t="s">
        <v>148</v>
      </c>
      <c r="C211" t="s">
        <v>149</v>
      </c>
      <c r="D211" t="s">
        <v>109</v>
      </c>
      <c r="E211" t="s">
        <v>110</v>
      </c>
      <c r="F211" t="s">
        <v>111</v>
      </c>
      <c r="G211" t="s">
        <v>112</v>
      </c>
      <c r="H211" t="s">
        <v>113</v>
      </c>
      <c r="I211" t="s">
        <v>114</v>
      </c>
      <c r="J211">
        <v>7</v>
      </c>
      <c r="K211" t="s">
        <v>115</v>
      </c>
      <c r="L211">
        <v>41</v>
      </c>
      <c r="M211" t="s">
        <v>120</v>
      </c>
      <c r="N211" t="s">
        <v>117</v>
      </c>
      <c r="O211" t="s">
        <v>118</v>
      </c>
      <c r="P211">
        <v>3000</v>
      </c>
      <c r="Q211" t="s">
        <v>44</v>
      </c>
      <c r="R211">
        <v>3361</v>
      </c>
      <c r="S211" t="s">
        <v>123</v>
      </c>
      <c r="T211">
        <v>35</v>
      </c>
      <c r="U211" t="s">
        <v>303</v>
      </c>
      <c r="V211" s="1">
        <v>0</v>
      </c>
      <c r="W211" s="1">
        <v>0</v>
      </c>
      <c r="X211" s="1">
        <v>154512</v>
      </c>
      <c r="Y211" s="1">
        <v>154512</v>
      </c>
      <c r="Z211" s="1">
        <v>0</v>
      </c>
      <c r="AA211" s="1">
        <v>0</v>
      </c>
      <c r="AB211" s="1">
        <v>0</v>
      </c>
      <c r="AC211" s="1">
        <f t="shared" si="7"/>
        <v>-154512</v>
      </c>
      <c r="AD211" s="1">
        <v>0</v>
      </c>
      <c r="AE211" s="1">
        <v>0</v>
      </c>
      <c r="AF211" s="1">
        <v>0</v>
      </c>
      <c r="AG211" s="1">
        <v>0</v>
      </c>
      <c r="AH211" s="1">
        <v>0</v>
      </c>
    </row>
    <row r="212" spans="1:34" hidden="1" x14ac:dyDescent="0.25">
      <c r="A212" t="str">
        <f t="shared" si="6"/>
        <v>1.1-00-2408_24741025_2433910</v>
      </c>
      <c r="B212" t="s">
        <v>148</v>
      </c>
      <c r="C212" t="s">
        <v>149</v>
      </c>
      <c r="D212" t="s">
        <v>109</v>
      </c>
      <c r="E212" t="s">
        <v>110</v>
      </c>
      <c r="F212" t="s">
        <v>111</v>
      </c>
      <c r="G212" t="s">
        <v>112</v>
      </c>
      <c r="H212" t="s">
        <v>113</v>
      </c>
      <c r="I212" t="s">
        <v>114</v>
      </c>
      <c r="J212">
        <v>7</v>
      </c>
      <c r="K212" t="s">
        <v>115</v>
      </c>
      <c r="L212">
        <v>41</v>
      </c>
      <c r="M212" t="s">
        <v>120</v>
      </c>
      <c r="N212" t="s">
        <v>117</v>
      </c>
      <c r="O212" t="s">
        <v>118</v>
      </c>
      <c r="P212">
        <v>3000</v>
      </c>
      <c r="Q212" t="s">
        <v>44</v>
      </c>
      <c r="R212">
        <v>3391</v>
      </c>
      <c r="S212" t="s">
        <v>194</v>
      </c>
      <c r="T212">
        <v>0</v>
      </c>
      <c r="U212" t="s">
        <v>46</v>
      </c>
      <c r="V212" s="1">
        <v>1900000</v>
      </c>
      <c r="W212" s="1">
        <v>1900000</v>
      </c>
      <c r="X212" s="1">
        <v>1281010</v>
      </c>
      <c r="Y212" s="1">
        <v>1281010</v>
      </c>
      <c r="Z212" s="1">
        <v>1281010</v>
      </c>
      <c r="AA212" s="1">
        <v>1281010</v>
      </c>
      <c r="AB212" s="1">
        <v>1281010</v>
      </c>
      <c r="AC212" s="1">
        <f t="shared" si="7"/>
        <v>618990</v>
      </c>
      <c r="AD212" s="1">
        <v>0</v>
      </c>
      <c r="AE212" s="1">
        <v>0</v>
      </c>
      <c r="AF212" s="1">
        <v>0</v>
      </c>
      <c r="AG212" s="1">
        <v>0</v>
      </c>
      <c r="AH212" s="1">
        <v>0</v>
      </c>
    </row>
    <row r="213" spans="1:34" hidden="1" x14ac:dyDescent="0.25">
      <c r="A213" t="str">
        <f t="shared" si="6"/>
        <v>1.1-00-2408_24741025_2439620</v>
      </c>
      <c r="B213" t="s">
        <v>148</v>
      </c>
      <c r="C213" t="s">
        <v>149</v>
      </c>
      <c r="D213" t="s">
        <v>109</v>
      </c>
      <c r="E213" t="s">
        <v>110</v>
      </c>
      <c r="F213" t="s">
        <v>111</v>
      </c>
      <c r="G213" t="s">
        <v>112</v>
      </c>
      <c r="H213" t="s">
        <v>113</v>
      </c>
      <c r="I213" t="s">
        <v>114</v>
      </c>
      <c r="J213">
        <v>7</v>
      </c>
      <c r="K213" t="s">
        <v>115</v>
      </c>
      <c r="L213">
        <v>41</v>
      </c>
      <c r="M213" t="s">
        <v>120</v>
      </c>
      <c r="N213" t="s">
        <v>117</v>
      </c>
      <c r="O213" t="s">
        <v>118</v>
      </c>
      <c r="P213">
        <v>3000</v>
      </c>
      <c r="Q213" t="s">
        <v>44</v>
      </c>
      <c r="R213">
        <v>3962</v>
      </c>
      <c r="S213" t="s">
        <v>304</v>
      </c>
      <c r="T213">
        <v>0</v>
      </c>
      <c r="U213" t="s">
        <v>46</v>
      </c>
      <c r="V213" s="1">
        <v>120000</v>
      </c>
      <c r="W213" s="1">
        <v>120000</v>
      </c>
      <c r="X213" s="1">
        <v>15348</v>
      </c>
      <c r="Y213" s="1">
        <v>15348</v>
      </c>
      <c r="Z213" s="1">
        <v>0</v>
      </c>
      <c r="AA213" s="1">
        <v>0</v>
      </c>
      <c r="AB213" s="1">
        <v>0</v>
      </c>
      <c r="AC213" s="1">
        <f t="shared" si="7"/>
        <v>104652</v>
      </c>
      <c r="AD213" s="1">
        <v>0</v>
      </c>
      <c r="AE213" s="1">
        <v>0</v>
      </c>
      <c r="AF213" s="1">
        <v>0</v>
      </c>
      <c r="AG213" s="1">
        <v>0</v>
      </c>
      <c r="AH213" s="1">
        <v>0</v>
      </c>
    </row>
    <row r="214" spans="1:34" hidden="1" x14ac:dyDescent="0.25">
      <c r="A214" t="str">
        <f t="shared" si="6"/>
        <v>1.1-00-2405_24622015_2426110</v>
      </c>
      <c r="B214" t="s">
        <v>148</v>
      </c>
      <c r="C214" t="s">
        <v>149</v>
      </c>
      <c r="D214" t="s">
        <v>109</v>
      </c>
      <c r="E214" t="s">
        <v>110</v>
      </c>
      <c r="F214" t="s">
        <v>51</v>
      </c>
      <c r="G214" t="s">
        <v>52</v>
      </c>
      <c r="H214" t="s">
        <v>53</v>
      </c>
      <c r="I214" t="s">
        <v>54</v>
      </c>
      <c r="J214">
        <v>6</v>
      </c>
      <c r="K214" t="s">
        <v>40</v>
      </c>
      <c r="L214">
        <v>22</v>
      </c>
      <c r="M214" t="s">
        <v>124</v>
      </c>
      <c r="N214" t="s">
        <v>56</v>
      </c>
      <c r="O214" t="s">
        <v>57</v>
      </c>
      <c r="P214">
        <v>2000</v>
      </c>
      <c r="Q214" t="s">
        <v>121</v>
      </c>
      <c r="R214">
        <v>2611</v>
      </c>
      <c r="S214" t="s">
        <v>125</v>
      </c>
      <c r="T214">
        <v>0</v>
      </c>
      <c r="U214" t="s">
        <v>46</v>
      </c>
      <c r="V214" s="1">
        <v>3600000</v>
      </c>
      <c r="W214" s="1">
        <v>3600000</v>
      </c>
      <c r="X214" s="1">
        <v>0</v>
      </c>
      <c r="Y214" s="1">
        <v>0</v>
      </c>
      <c r="Z214" s="1">
        <v>0</v>
      </c>
      <c r="AA214" s="1">
        <v>0</v>
      </c>
      <c r="AB214" s="1">
        <v>0</v>
      </c>
      <c r="AC214" s="1">
        <f t="shared" si="7"/>
        <v>3600000</v>
      </c>
      <c r="AD214" s="1">
        <v>0</v>
      </c>
      <c r="AE214" s="1">
        <v>0</v>
      </c>
      <c r="AF214" s="1">
        <v>0</v>
      </c>
      <c r="AG214" s="1">
        <v>0</v>
      </c>
      <c r="AH214" s="1">
        <v>0</v>
      </c>
    </row>
    <row r="215" spans="1:34" hidden="1" x14ac:dyDescent="0.25">
      <c r="A215" t="str">
        <f t="shared" si="6"/>
        <v>1.1-00-2403_24117011_2422110</v>
      </c>
      <c r="B215" t="s">
        <v>148</v>
      </c>
      <c r="C215" t="s">
        <v>149</v>
      </c>
      <c r="D215" t="s">
        <v>305</v>
      </c>
      <c r="E215" t="s">
        <v>306</v>
      </c>
      <c r="F215" t="s">
        <v>307</v>
      </c>
      <c r="G215" t="s">
        <v>308</v>
      </c>
      <c r="H215" t="s">
        <v>309</v>
      </c>
      <c r="I215" t="s">
        <v>310</v>
      </c>
      <c r="J215">
        <v>1</v>
      </c>
      <c r="K215" t="s">
        <v>190</v>
      </c>
      <c r="L215">
        <v>17</v>
      </c>
      <c r="M215" t="s">
        <v>311</v>
      </c>
      <c r="N215" t="s">
        <v>312</v>
      </c>
      <c r="O215" t="s">
        <v>313</v>
      </c>
      <c r="P215">
        <v>2000</v>
      </c>
      <c r="Q215" t="s">
        <v>121</v>
      </c>
      <c r="R215">
        <v>2211</v>
      </c>
      <c r="S215" t="s">
        <v>226</v>
      </c>
      <c r="T215">
        <v>0</v>
      </c>
      <c r="U215" t="s">
        <v>46</v>
      </c>
      <c r="V215" s="1">
        <v>25000</v>
      </c>
      <c r="W215" s="1">
        <v>25000</v>
      </c>
      <c r="X215" s="1">
        <v>0</v>
      </c>
      <c r="Y215" s="1">
        <v>0</v>
      </c>
      <c r="Z215" s="1">
        <v>0</v>
      </c>
      <c r="AA215" s="1">
        <v>0</v>
      </c>
      <c r="AB215" s="1">
        <v>0</v>
      </c>
      <c r="AC215" s="1">
        <f t="shared" si="7"/>
        <v>25000</v>
      </c>
      <c r="AD215" s="1">
        <v>0</v>
      </c>
      <c r="AE215" s="1">
        <v>0</v>
      </c>
      <c r="AF215" s="1">
        <v>0</v>
      </c>
      <c r="AG215" s="1">
        <v>0</v>
      </c>
      <c r="AH215" s="1">
        <v>0</v>
      </c>
    </row>
    <row r="216" spans="1:34" hidden="1" x14ac:dyDescent="0.25">
      <c r="A216" t="str">
        <f t="shared" si="6"/>
        <v>1.1-00-2403_24117011_2424910</v>
      </c>
      <c r="B216" t="s">
        <v>148</v>
      </c>
      <c r="C216" t="s">
        <v>149</v>
      </c>
      <c r="D216" t="s">
        <v>305</v>
      </c>
      <c r="E216" t="s">
        <v>306</v>
      </c>
      <c r="F216" t="s">
        <v>307</v>
      </c>
      <c r="G216" t="s">
        <v>308</v>
      </c>
      <c r="H216" t="s">
        <v>309</v>
      </c>
      <c r="I216" t="s">
        <v>310</v>
      </c>
      <c r="J216">
        <v>1</v>
      </c>
      <c r="K216" t="s">
        <v>190</v>
      </c>
      <c r="L216">
        <v>17</v>
      </c>
      <c r="M216" t="s">
        <v>311</v>
      </c>
      <c r="N216" t="s">
        <v>312</v>
      </c>
      <c r="O216" t="s">
        <v>313</v>
      </c>
      <c r="P216">
        <v>2000</v>
      </c>
      <c r="Q216" t="s">
        <v>121</v>
      </c>
      <c r="R216">
        <v>2491</v>
      </c>
      <c r="S216" t="s">
        <v>203</v>
      </c>
      <c r="T216">
        <v>0</v>
      </c>
      <c r="U216" t="s">
        <v>46</v>
      </c>
      <c r="V216" s="1">
        <v>75000</v>
      </c>
      <c r="W216" s="1">
        <v>75000</v>
      </c>
      <c r="X216" s="1">
        <v>0</v>
      </c>
      <c r="Y216" s="1">
        <v>0</v>
      </c>
      <c r="Z216" s="1">
        <v>0</v>
      </c>
      <c r="AA216" s="1">
        <v>0</v>
      </c>
      <c r="AB216" s="1">
        <v>0</v>
      </c>
      <c r="AC216" s="1">
        <f t="shared" si="7"/>
        <v>75000</v>
      </c>
      <c r="AD216" s="1">
        <v>0</v>
      </c>
      <c r="AE216" s="1">
        <v>0</v>
      </c>
      <c r="AF216" s="1">
        <v>0</v>
      </c>
      <c r="AG216" s="1">
        <v>0</v>
      </c>
      <c r="AH216" s="1">
        <v>0</v>
      </c>
    </row>
    <row r="217" spans="1:34" hidden="1" x14ac:dyDescent="0.25">
      <c r="A217" t="str">
        <f t="shared" si="6"/>
        <v>1.1-00-2403_24117011_2427210</v>
      </c>
      <c r="B217" t="s">
        <v>148</v>
      </c>
      <c r="C217" t="s">
        <v>149</v>
      </c>
      <c r="D217" t="s">
        <v>305</v>
      </c>
      <c r="E217" t="s">
        <v>306</v>
      </c>
      <c r="F217" t="s">
        <v>307</v>
      </c>
      <c r="G217" t="s">
        <v>308</v>
      </c>
      <c r="H217" t="s">
        <v>309</v>
      </c>
      <c r="I217" t="s">
        <v>310</v>
      </c>
      <c r="J217">
        <v>1</v>
      </c>
      <c r="K217" t="s">
        <v>190</v>
      </c>
      <c r="L217">
        <v>17</v>
      </c>
      <c r="M217" t="s">
        <v>311</v>
      </c>
      <c r="N217" t="s">
        <v>312</v>
      </c>
      <c r="O217" t="s">
        <v>313</v>
      </c>
      <c r="P217">
        <v>2000</v>
      </c>
      <c r="Q217" t="s">
        <v>121</v>
      </c>
      <c r="R217">
        <v>2721</v>
      </c>
      <c r="S217" t="s">
        <v>170</v>
      </c>
      <c r="T217">
        <v>0</v>
      </c>
      <c r="U217" t="s">
        <v>46</v>
      </c>
      <c r="V217" s="1">
        <v>50000</v>
      </c>
      <c r="W217" s="1">
        <v>50000</v>
      </c>
      <c r="X217" s="1">
        <v>0</v>
      </c>
      <c r="Y217" s="1">
        <v>0</v>
      </c>
      <c r="Z217" s="1">
        <v>0</v>
      </c>
      <c r="AA217" s="1">
        <v>0</v>
      </c>
      <c r="AB217" s="1">
        <v>0</v>
      </c>
      <c r="AC217" s="1">
        <f t="shared" si="7"/>
        <v>50000</v>
      </c>
      <c r="AD217" s="1">
        <v>0</v>
      </c>
      <c r="AE217" s="1">
        <v>0</v>
      </c>
      <c r="AF217" s="1">
        <v>0</v>
      </c>
      <c r="AG217" s="1">
        <v>0</v>
      </c>
      <c r="AH217" s="1">
        <v>0</v>
      </c>
    </row>
    <row r="218" spans="1:34" hidden="1" x14ac:dyDescent="0.25">
      <c r="A218" t="str">
        <f t="shared" si="6"/>
        <v>1.1-00-2403_24117011_2433110</v>
      </c>
      <c r="B218" t="s">
        <v>148</v>
      </c>
      <c r="C218" t="s">
        <v>149</v>
      </c>
      <c r="D218" t="s">
        <v>305</v>
      </c>
      <c r="E218" t="s">
        <v>306</v>
      </c>
      <c r="F218" t="s">
        <v>307</v>
      </c>
      <c r="G218" t="s">
        <v>308</v>
      </c>
      <c r="H218" t="s">
        <v>309</v>
      </c>
      <c r="I218" t="s">
        <v>310</v>
      </c>
      <c r="J218">
        <v>1</v>
      </c>
      <c r="K218" t="s">
        <v>190</v>
      </c>
      <c r="L218">
        <v>17</v>
      </c>
      <c r="M218" t="s">
        <v>311</v>
      </c>
      <c r="N218" t="s">
        <v>312</v>
      </c>
      <c r="O218" t="s">
        <v>313</v>
      </c>
      <c r="P218">
        <v>3000</v>
      </c>
      <c r="Q218" t="s">
        <v>44</v>
      </c>
      <c r="R218">
        <v>3311</v>
      </c>
      <c r="S218" t="s">
        <v>218</v>
      </c>
      <c r="T218">
        <v>0</v>
      </c>
      <c r="U218" t="s">
        <v>46</v>
      </c>
      <c r="V218" s="1">
        <v>2367000</v>
      </c>
      <c r="W218" s="1">
        <v>2367000</v>
      </c>
      <c r="X218" s="1">
        <v>1357200</v>
      </c>
      <c r="Y218" s="1">
        <v>1357200</v>
      </c>
      <c r="Z218" s="1">
        <v>754000</v>
      </c>
      <c r="AA218" s="1">
        <v>603200</v>
      </c>
      <c r="AB218" s="1">
        <v>603200</v>
      </c>
      <c r="AC218" s="1">
        <f t="shared" si="7"/>
        <v>1009800</v>
      </c>
      <c r="AD218" s="1">
        <v>0</v>
      </c>
      <c r="AE218" s="1">
        <v>0</v>
      </c>
      <c r="AF218" s="1">
        <v>0</v>
      </c>
      <c r="AG218" s="1">
        <v>0</v>
      </c>
      <c r="AH218" s="1">
        <v>0</v>
      </c>
    </row>
    <row r="219" spans="1:34" hidden="1" x14ac:dyDescent="0.25">
      <c r="A219" t="str">
        <f t="shared" si="6"/>
        <v>1.1-00-2403_24117011_2435210</v>
      </c>
      <c r="B219" t="s">
        <v>148</v>
      </c>
      <c r="C219" t="s">
        <v>149</v>
      </c>
      <c r="D219" t="s">
        <v>305</v>
      </c>
      <c r="E219" t="s">
        <v>306</v>
      </c>
      <c r="F219" t="s">
        <v>307</v>
      </c>
      <c r="G219" t="s">
        <v>308</v>
      </c>
      <c r="H219" t="s">
        <v>309</v>
      </c>
      <c r="I219" t="s">
        <v>310</v>
      </c>
      <c r="J219">
        <v>1</v>
      </c>
      <c r="K219" t="s">
        <v>190</v>
      </c>
      <c r="L219">
        <v>17</v>
      </c>
      <c r="M219" t="s">
        <v>311</v>
      </c>
      <c r="N219" t="s">
        <v>312</v>
      </c>
      <c r="O219" t="s">
        <v>313</v>
      </c>
      <c r="P219">
        <v>3000</v>
      </c>
      <c r="Q219" t="s">
        <v>44</v>
      </c>
      <c r="R219">
        <v>3521</v>
      </c>
      <c r="S219" t="s">
        <v>231</v>
      </c>
      <c r="T219">
        <v>0</v>
      </c>
      <c r="U219" t="s">
        <v>46</v>
      </c>
      <c r="V219" s="1">
        <v>8000</v>
      </c>
      <c r="W219" s="1">
        <v>8000</v>
      </c>
      <c r="X219" s="1">
        <v>0</v>
      </c>
      <c r="Y219" s="1">
        <v>0</v>
      </c>
      <c r="Z219" s="1">
        <v>0</v>
      </c>
      <c r="AA219" s="1">
        <v>0</v>
      </c>
      <c r="AB219" s="1">
        <v>0</v>
      </c>
      <c r="AC219" s="1">
        <f t="shared" si="7"/>
        <v>8000</v>
      </c>
      <c r="AD219" s="1">
        <v>0</v>
      </c>
      <c r="AE219" s="1">
        <v>0</v>
      </c>
      <c r="AF219" s="1">
        <v>0</v>
      </c>
      <c r="AG219" s="1">
        <v>0</v>
      </c>
      <c r="AH219" s="1">
        <v>0</v>
      </c>
    </row>
    <row r="220" spans="1:34" hidden="1" x14ac:dyDescent="0.25">
      <c r="A220" t="str">
        <f t="shared" si="6"/>
        <v>1.1-00-2402_2418007_2444519</v>
      </c>
      <c r="B220" t="s">
        <v>148</v>
      </c>
      <c r="C220" t="s">
        <v>149</v>
      </c>
      <c r="D220" t="s">
        <v>34</v>
      </c>
      <c r="E220" t="s">
        <v>35</v>
      </c>
      <c r="F220" t="s">
        <v>111</v>
      </c>
      <c r="G220" t="s">
        <v>112</v>
      </c>
      <c r="H220" t="s">
        <v>85</v>
      </c>
      <c r="I220" t="s">
        <v>86</v>
      </c>
      <c r="J220">
        <v>1</v>
      </c>
      <c r="K220" t="s">
        <v>190</v>
      </c>
      <c r="L220">
        <v>8</v>
      </c>
      <c r="M220" t="s">
        <v>314</v>
      </c>
      <c r="N220" t="s">
        <v>315</v>
      </c>
      <c r="O220" t="s">
        <v>316</v>
      </c>
      <c r="P220">
        <v>4000</v>
      </c>
      <c r="Q220" t="s">
        <v>49</v>
      </c>
      <c r="R220">
        <v>4451</v>
      </c>
      <c r="S220" t="s">
        <v>280</v>
      </c>
      <c r="T220">
        <v>9</v>
      </c>
      <c r="U220" t="s">
        <v>317</v>
      </c>
      <c r="V220" s="1">
        <v>750000</v>
      </c>
      <c r="W220" s="1">
        <v>760500</v>
      </c>
      <c r="X220" s="1">
        <v>0</v>
      </c>
      <c r="Y220" s="1">
        <v>0</v>
      </c>
      <c r="Z220" s="1">
        <v>0</v>
      </c>
      <c r="AA220" s="1">
        <v>0</v>
      </c>
      <c r="AB220" s="1">
        <v>0</v>
      </c>
      <c r="AC220" s="1">
        <f t="shared" si="7"/>
        <v>750000</v>
      </c>
      <c r="AD220" s="1">
        <v>0</v>
      </c>
      <c r="AE220" s="1">
        <v>0</v>
      </c>
      <c r="AF220" s="1">
        <v>0</v>
      </c>
      <c r="AG220" s="1">
        <v>10500</v>
      </c>
      <c r="AH220" s="1">
        <v>-10500</v>
      </c>
    </row>
    <row r="221" spans="1:34" hidden="1" x14ac:dyDescent="0.25">
      <c r="A221" t="str">
        <f t="shared" si="6"/>
        <v>1.1-00-2402_2418007_24445110</v>
      </c>
      <c r="B221" t="s">
        <v>148</v>
      </c>
      <c r="C221" t="s">
        <v>149</v>
      </c>
      <c r="D221" t="s">
        <v>34</v>
      </c>
      <c r="E221" t="s">
        <v>35</v>
      </c>
      <c r="F221" t="s">
        <v>111</v>
      </c>
      <c r="G221" t="s">
        <v>112</v>
      </c>
      <c r="H221" t="s">
        <v>85</v>
      </c>
      <c r="I221" t="s">
        <v>86</v>
      </c>
      <c r="J221">
        <v>1</v>
      </c>
      <c r="K221" t="s">
        <v>190</v>
      </c>
      <c r="L221">
        <v>8</v>
      </c>
      <c r="M221" t="s">
        <v>314</v>
      </c>
      <c r="N221" t="s">
        <v>315</v>
      </c>
      <c r="O221" t="s">
        <v>316</v>
      </c>
      <c r="P221">
        <v>4000</v>
      </c>
      <c r="Q221" t="s">
        <v>49</v>
      </c>
      <c r="R221">
        <v>4451</v>
      </c>
      <c r="S221" t="s">
        <v>280</v>
      </c>
      <c r="T221">
        <v>10</v>
      </c>
      <c r="U221" t="s">
        <v>318</v>
      </c>
      <c r="V221" s="1">
        <v>210000</v>
      </c>
      <c r="W221" s="1">
        <v>199500</v>
      </c>
      <c r="X221" s="1">
        <v>0</v>
      </c>
      <c r="Y221" s="1">
        <v>0</v>
      </c>
      <c r="Z221" s="1">
        <v>0</v>
      </c>
      <c r="AA221" s="1">
        <v>0</v>
      </c>
      <c r="AB221" s="1">
        <v>0</v>
      </c>
      <c r="AC221" s="1">
        <f t="shared" si="7"/>
        <v>210000</v>
      </c>
      <c r="AD221" s="1">
        <v>0</v>
      </c>
      <c r="AE221" s="1">
        <v>10500</v>
      </c>
      <c r="AF221" s="1">
        <v>0</v>
      </c>
      <c r="AG221" s="1">
        <v>0</v>
      </c>
      <c r="AH221" s="1">
        <v>10500</v>
      </c>
    </row>
    <row r="222" spans="1:34" hidden="1" x14ac:dyDescent="0.25">
      <c r="A222" t="str">
        <f t="shared" si="6"/>
        <v>1.1-00-2404_24618012_2421110</v>
      </c>
      <c r="B222" t="s">
        <v>148</v>
      </c>
      <c r="C222" t="s">
        <v>149</v>
      </c>
      <c r="D222" t="s">
        <v>34</v>
      </c>
      <c r="E222" t="s">
        <v>35</v>
      </c>
      <c r="F222" t="s">
        <v>36</v>
      </c>
      <c r="G222" t="s">
        <v>37</v>
      </c>
      <c r="H222" t="s">
        <v>38</v>
      </c>
      <c r="I222" t="s">
        <v>39</v>
      </c>
      <c r="J222">
        <v>6</v>
      </c>
      <c r="K222" t="s">
        <v>40</v>
      </c>
      <c r="L222">
        <v>18</v>
      </c>
      <c r="M222" t="s">
        <v>319</v>
      </c>
      <c r="N222" t="s">
        <v>320</v>
      </c>
      <c r="O222" t="s">
        <v>321</v>
      </c>
      <c r="P222">
        <v>2000</v>
      </c>
      <c r="Q222" t="s">
        <v>121</v>
      </c>
      <c r="R222">
        <v>2111</v>
      </c>
      <c r="S222" t="s">
        <v>200</v>
      </c>
      <c r="T222">
        <v>0</v>
      </c>
      <c r="U222" t="s">
        <v>46</v>
      </c>
      <c r="V222" s="1">
        <v>11914</v>
      </c>
      <c r="W222" s="1">
        <v>0</v>
      </c>
      <c r="X222" s="1">
        <v>11912.34</v>
      </c>
      <c r="Y222" s="1">
        <v>11912.34</v>
      </c>
      <c r="Z222" s="1">
        <v>11912.34</v>
      </c>
      <c r="AA222" s="1">
        <v>11912.34</v>
      </c>
      <c r="AB222" s="1">
        <v>11912.34</v>
      </c>
      <c r="AC222" s="1">
        <f t="shared" si="7"/>
        <v>1.6599999999998545</v>
      </c>
      <c r="AD222" s="1">
        <v>0</v>
      </c>
      <c r="AE222" s="1">
        <v>13011</v>
      </c>
      <c r="AF222" s="1">
        <v>0</v>
      </c>
      <c r="AG222" s="1">
        <v>1097</v>
      </c>
      <c r="AH222" s="1">
        <v>11914</v>
      </c>
    </row>
    <row r="223" spans="1:34" hidden="1" x14ac:dyDescent="0.25">
      <c r="A223" t="str">
        <f t="shared" si="6"/>
        <v>1.1-00-2404_24618012_2421410</v>
      </c>
      <c r="B223" t="s">
        <v>148</v>
      </c>
      <c r="C223" t="s">
        <v>149</v>
      </c>
      <c r="D223" t="s">
        <v>34</v>
      </c>
      <c r="E223" t="s">
        <v>35</v>
      </c>
      <c r="F223" t="s">
        <v>36</v>
      </c>
      <c r="G223" t="s">
        <v>37</v>
      </c>
      <c r="H223" t="s">
        <v>38</v>
      </c>
      <c r="I223" t="s">
        <v>39</v>
      </c>
      <c r="J223">
        <v>6</v>
      </c>
      <c r="K223" t="s">
        <v>40</v>
      </c>
      <c r="L223">
        <v>18</v>
      </c>
      <c r="M223" t="s">
        <v>319</v>
      </c>
      <c r="N223" t="s">
        <v>320</v>
      </c>
      <c r="O223" t="s">
        <v>321</v>
      </c>
      <c r="P223">
        <v>2000</v>
      </c>
      <c r="Q223" t="s">
        <v>121</v>
      </c>
      <c r="R223">
        <v>2141</v>
      </c>
      <c r="S223" t="s">
        <v>237</v>
      </c>
      <c r="T223">
        <v>0</v>
      </c>
      <c r="U223" t="s">
        <v>46</v>
      </c>
      <c r="V223" s="1">
        <v>251</v>
      </c>
      <c r="W223" s="1">
        <v>0</v>
      </c>
      <c r="X223" s="1">
        <v>250.23</v>
      </c>
      <c r="Y223" s="1">
        <v>250.23</v>
      </c>
      <c r="Z223" s="1">
        <v>250.23</v>
      </c>
      <c r="AA223" s="1">
        <v>250.23</v>
      </c>
      <c r="AB223" s="1">
        <v>250.23</v>
      </c>
      <c r="AC223" s="1">
        <f t="shared" si="7"/>
        <v>0.77000000000001023</v>
      </c>
      <c r="AD223" s="1">
        <v>0</v>
      </c>
      <c r="AE223" s="1">
        <v>1000</v>
      </c>
      <c r="AF223" s="1">
        <v>0</v>
      </c>
      <c r="AG223" s="1">
        <v>749</v>
      </c>
      <c r="AH223" s="1">
        <v>251</v>
      </c>
    </row>
    <row r="224" spans="1:34" hidden="1" x14ac:dyDescent="0.25">
      <c r="A224" t="str">
        <f t="shared" si="6"/>
        <v>1.1-00-2404_24618012_2422110</v>
      </c>
      <c r="B224" t="s">
        <v>148</v>
      </c>
      <c r="C224" t="s">
        <v>149</v>
      </c>
      <c r="D224" t="s">
        <v>34</v>
      </c>
      <c r="E224" t="s">
        <v>35</v>
      </c>
      <c r="F224" t="s">
        <v>36</v>
      </c>
      <c r="G224" t="s">
        <v>37</v>
      </c>
      <c r="H224" t="s">
        <v>38</v>
      </c>
      <c r="I224" t="s">
        <v>39</v>
      </c>
      <c r="J224">
        <v>6</v>
      </c>
      <c r="K224" t="s">
        <v>40</v>
      </c>
      <c r="L224">
        <v>18</v>
      </c>
      <c r="M224" t="s">
        <v>319</v>
      </c>
      <c r="N224" t="s">
        <v>320</v>
      </c>
      <c r="O224" t="s">
        <v>321</v>
      </c>
      <c r="P224">
        <v>2000</v>
      </c>
      <c r="Q224" t="s">
        <v>121</v>
      </c>
      <c r="R224">
        <v>2211</v>
      </c>
      <c r="S224" t="s">
        <v>226</v>
      </c>
      <c r="T224">
        <v>0</v>
      </c>
      <c r="U224" t="s">
        <v>46</v>
      </c>
      <c r="V224" s="1">
        <v>20636</v>
      </c>
      <c r="W224" s="1">
        <v>2545</v>
      </c>
      <c r="X224" s="1">
        <v>20634.78</v>
      </c>
      <c r="Y224" s="1">
        <v>20634.78</v>
      </c>
      <c r="Z224" s="1">
        <v>20634.78</v>
      </c>
      <c r="AA224" s="1">
        <v>20634.78</v>
      </c>
      <c r="AB224" s="1">
        <v>20634.78</v>
      </c>
      <c r="AC224" s="1">
        <f t="shared" si="7"/>
        <v>1.2200000000011642</v>
      </c>
      <c r="AD224" s="1">
        <v>0</v>
      </c>
      <c r="AE224" s="1">
        <v>18091</v>
      </c>
      <c r="AF224" s="1">
        <v>0</v>
      </c>
      <c r="AG224" s="1">
        <v>0</v>
      </c>
      <c r="AH224" s="1">
        <v>18091</v>
      </c>
    </row>
    <row r="225" spans="1:34" hidden="1" x14ac:dyDescent="0.25">
      <c r="A225" t="str">
        <f t="shared" si="6"/>
        <v>1.1-00-2404_24618012_2425310</v>
      </c>
      <c r="B225" t="s">
        <v>148</v>
      </c>
      <c r="C225" t="s">
        <v>149</v>
      </c>
      <c r="D225" t="s">
        <v>34</v>
      </c>
      <c r="E225" t="s">
        <v>35</v>
      </c>
      <c r="F225" t="s">
        <v>36</v>
      </c>
      <c r="G225" t="s">
        <v>37</v>
      </c>
      <c r="H225" t="s">
        <v>38</v>
      </c>
      <c r="I225" t="s">
        <v>39</v>
      </c>
      <c r="J225">
        <v>6</v>
      </c>
      <c r="K225" t="s">
        <v>40</v>
      </c>
      <c r="L225">
        <v>18</v>
      </c>
      <c r="M225" t="s">
        <v>319</v>
      </c>
      <c r="N225" t="s">
        <v>320</v>
      </c>
      <c r="O225" t="s">
        <v>321</v>
      </c>
      <c r="P225">
        <v>2000</v>
      </c>
      <c r="Q225" t="s">
        <v>121</v>
      </c>
      <c r="R225">
        <v>2531</v>
      </c>
      <c r="S225" t="s">
        <v>233</v>
      </c>
      <c r="T225">
        <v>0</v>
      </c>
      <c r="U225" t="s">
        <v>46</v>
      </c>
      <c r="V225" s="1">
        <v>1485</v>
      </c>
      <c r="W225" s="1">
        <v>0</v>
      </c>
      <c r="X225" s="1">
        <v>1483.17</v>
      </c>
      <c r="Y225" s="1">
        <v>1483.17</v>
      </c>
      <c r="Z225" s="1">
        <v>1483.17</v>
      </c>
      <c r="AA225" s="1">
        <v>1483.17</v>
      </c>
      <c r="AB225" s="1">
        <v>1483.17</v>
      </c>
      <c r="AC225" s="1">
        <f t="shared" si="7"/>
        <v>1.8299999999999272</v>
      </c>
      <c r="AD225" s="1">
        <v>0</v>
      </c>
      <c r="AE225" s="1">
        <v>1825</v>
      </c>
      <c r="AF225" s="1">
        <v>0</v>
      </c>
      <c r="AG225" s="1">
        <v>340</v>
      </c>
      <c r="AH225" s="1">
        <v>1485</v>
      </c>
    </row>
    <row r="226" spans="1:34" hidden="1" x14ac:dyDescent="0.25">
      <c r="A226" t="str">
        <f t="shared" si="6"/>
        <v>1.1-00-2404_24618012_2427210</v>
      </c>
      <c r="B226" t="s">
        <v>148</v>
      </c>
      <c r="C226" t="s">
        <v>149</v>
      </c>
      <c r="D226" t="s">
        <v>34</v>
      </c>
      <c r="E226" t="s">
        <v>35</v>
      </c>
      <c r="F226" t="s">
        <v>36</v>
      </c>
      <c r="G226" t="s">
        <v>37</v>
      </c>
      <c r="H226" t="s">
        <v>38</v>
      </c>
      <c r="I226" t="s">
        <v>39</v>
      </c>
      <c r="J226">
        <v>6</v>
      </c>
      <c r="K226" t="s">
        <v>40</v>
      </c>
      <c r="L226">
        <v>18</v>
      </c>
      <c r="M226" t="s">
        <v>319</v>
      </c>
      <c r="N226" t="s">
        <v>320</v>
      </c>
      <c r="O226" t="s">
        <v>321</v>
      </c>
      <c r="P226">
        <v>2000</v>
      </c>
      <c r="Q226" t="s">
        <v>121</v>
      </c>
      <c r="R226">
        <v>2721</v>
      </c>
      <c r="S226" t="s">
        <v>170</v>
      </c>
      <c r="T226">
        <v>0</v>
      </c>
      <c r="U226" t="s">
        <v>46</v>
      </c>
      <c r="V226" s="1">
        <v>2269</v>
      </c>
      <c r="W226" s="1">
        <v>0</v>
      </c>
      <c r="X226" s="1">
        <v>2268.96</v>
      </c>
      <c r="Y226" s="1">
        <v>2268.96</v>
      </c>
      <c r="Z226" s="1">
        <v>2268.96</v>
      </c>
      <c r="AA226" s="1">
        <v>2268.96</v>
      </c>
      <c r="AB226" s="1">
        <v>2268.96</v>
      </c>
      <c r="AC226" s="1">
        <f t="shared" si="7"/>
        <v>3.999999999996362E-2</v>
      </c>
      <c r="AD226" s="1">
        <v>0</v>
      </c>
      <c r="AE226" s="1">
        <v>2269</v>
      </c>
      <c r="AF226" s="1">
        <v>0</v>
      </c>
      <c r="AG226" s="1">
        <v>0</v>
      </c>
      <c r="AH226" s="1">
        <v>2269</v>
      </c>
    </row>
    <row r="227" spans="1:34" hidden="1" x14ac:dyDescent="0.25">
      <c r="A227" t="str">
        <f t="shared" si="6"/>
        <v>1.1-00-2404_24618012_2429110</v>
      </c>
      <c r="B227" t="s">
        <v>148</v>
      </c>
      <c r="C227" t="s">
        <v>149</v>
      </c>
      <c r="D227" t="s">
        <v>34</v>
      </c>
      <c r="E227" t="s">
        <v>35</v>
      </c>
      <c r="F227" t="s">
        <v>36</v>
      </c>
      <c r="G227" t="s">
        <v>37</v>
      </c>
      <c r="H227" t="s">
        <v>38</v>
      </c>
      <c r="I227" t="s">
        <v>39</v>
      </c>
      <c r="J227">
        <v>6</v>
      </c>
      <c r="K227" t="s">
        <v>40</v>
      </c>
      <c r="L227">
        <v>18</v>
      </c>
      <c r="M227" t="s">
        <v>319</v>
      </c>
      <c r="N227" t="s">
        <v>320</v>
      </c>
      <c r="O227" t="s">
        <v>321</v>
      </c>
      <c r="P227">
        <v>2000</v>
      </c>
      <c r="Q227" t="s">
        <v>121</v>
      </c>
      <c r="R227">
        <v>2911</v>
      </c>
      <c r="S227" t="s">
        <v>171</v>
      </c>
      <c r="T227">
        <v>0</v>
      </c>
      <c r="U227" t="s">
        <v>46</v>
      </c>
      <c r="V227" s="1">
        <v>2042</v>
      </c>
      <c r="W227" s="1">
        <v>350</v>
      </c>
      <c r="X227" s="1">
        <v>2041.6</v>
      </c>
      <c r="Y227" s="1">
        <v>2041.6</v>
      </c>
      <c r="Z227" s="1">
        <v>2041.6</v>
      </c>
      <c r="AA227" s="1">
        <v>2041.6</v>
      </c>
      <c r="AB227" s="1">
        <v>2041.6</v>
      </c>
      <c r="AC227" s="1">
        <f t="shared" si="7"/>
        <v>0.40000000000009095</v>
      </c>
      <c r="AD227" s="1">
        <v>0</v>
      </c>
      <c r="AE227" s="1">
        <v>4500</v>
      </c>
      <c r="AF227" s="1">
        <v>0</v>
      </c>
      <c r="AG227" s="1">
        <v>2808</v>
      </c>
      <c r="AH227" s="1">
        <v>1692</v>
      </c>
    </row>
    <row r="228" spans="1:34" hidden="1" x14ac:dyDescent="0.25">
      <c r="A228" t="str">
        <f t="shared" si="6"/>
        <v>1.1-00-2404_24618012_2429210</v>
      </c>
      <c r="B228" t="s">
        <v>148</v>
      </c>
      <c r="C228" t="s">
        <v>149</v>
      </c>
      <c r="D228" t="s">
        <v>34</v>
      </c>
      <c r="E228" t="s">
        <v>35</v>
      </c>
      <c r="F228" t="s">
        <v>36</v>
      </c>
      <c r="G228" t="s">
        <v>37</v>
      </c>
      <c r="H228" t="s">
        <v>38</v>
      </c>
      <c r="I228" t="s">
        <v>39</v>
      </c>
      <c r="J228">
        <v>6</v>
      </c>
      <c r="K228" t="s">
        <v>40</v>
      </c>
      <c r="L228">
        <v>18</v>
      </c>
      <c r="M228" t="s">
        <v>319</v>
      </c>
      <c r="N228" t="s">
        <v>320</v>
      </c>
      <c r="O228" t="s">
        <v>321</v>
      </c>
      <c r="P228">
        <v>2000</v>
      </c>
      <c r="Q228" t="s">
        <v>121</v>
      </c>
      <c r="R228">
        <v>2921</v>
      </c>
      <c r="S228" t="s">
        <v>229</v>
      </c>
      <c r="T228">
        <v>0</v>
      </c>
      <c r="U228" t="s">
        <v>46</v>
      </c>
      <c r="V228" s="1">
        <v>953</v>
      </c>
      <c r="W228" s="1">
        <v>0</v>
      </c>
      <c r="X228" s="1">
        <v>952.82</v>
      </c>
      <c r="Y228" s="1">
        <v>952.82</v>
      </c>
      <c r="Z228" s="1">
        <v>952.82</v>
      </c>
      <c r="AA228" s="1">
        <v>952.82</v>
      </c>
      <c r="AB228" s="1">
        <v>952.82</v>
      </c>
      <c r="AC228" s="1">
        <f t="shared" si="7"/>
        <v>0.17999999999994998</v>
      </c>
      <c r="AD228" s="1">
        <v>0</v>
      </c>
      <c r="AE228" s="1">
        <v>1500</v>
      </c>
      <c r="AF228" s="1">
        <v>0</v>
      </c>
      <c r="AG228" s="1">
        <v>547</v>
      </c>
      <c r="AH228" s="1">
        <v>953</v>
      </c>
    </row>
    <row r="229" spans="1:34" hidden="1" x14ac:dyDescent="0.25">
      <c r="A229" t="str">
        <f t="shared" si="6"/>
        <v>1.1-00-2404_24618012_2429310</v>
      </c>
      <c r="B229" t="s">
        <v>148</v>
      </c>
      <c r="C229" t="s">
        <v>149</v>
      </c>
      <c r="D229" t="s">
        <v>34</v>
      </c>
      <c r="E229" t="s">
        <v>35</v>
      </c>
      <c r="F229" t="s">
        <v>36</v>
      </c>
      <c r="G229" t="s">
        <v>37</v>
      </c>
      <c r="H229" t="s">
        <v>38</v>
      </c>
      <c r="I229" t="s">
        <v>39</v>
      </c>
      <c r="J229">
        <v>6</v>
      </c>
      <c r="K229" t="s">
        <v>40</v>
      </c>
      <c r="L229">
        <v>18</v>
      </c>
      <c r="M229" t="s">
        <v>319</v>
      </c>
      <c r="N229" t="s">
        <v>320</v>
      </c>
      <c r="O229" t="s">
        <v>321</v>
      </c>
      <c r="P229">
        <v>2000</v>
      </c>
      <c r="Q229" t="s">
        <v>121</v>
      </c>
      <c r="R229">
        <v>2931</v>
      </c>
      <c r="S229" t="s">
        <v>322</v>
      </c>
      <c r="T229">
        <v>0</v>
      </c>
      <c r="U229" t="s">
        <v>46</v>
      </c>
      <c r="V229" s="1">
        <v>2622</v>
      </c>
      <c r="W229" s="1">
        <v>0</v>
      </c>
      <c r="X229" s="1">
        <v>0</v>
      </c>
      <c r="Y229" s="1">
        <v>0</v>
      </c>
      <c r="Z229" s="1">
        <v>0</v>
      </c>
      <c r="AA229" s="1">
        <v>0</v>
      </c>
      <c r="AB229" s="1">
        <v>0</v>
      </c>
      <c r="AC229" s="1">
        <f t="shared" si="7"/>
        <v>2622</v>
      </c>
      <c r="AD229" s="1">
        <v>0</v>
      </c>
      <c r="AE229" s="1">
        <v>5000</v>
      </c>
      <c r="AF229" s="1">
        <v>0</v>
      </c>
      <c r="AG229" s="1">
        <v>2378</v>
      </c>
      <c r="AH229" s="1">
        <v>2622</v>
      </c>
    </row>
    <row r="230" spans="1:34" hidden="1" x14ac:dyDescent="0.25">
      <c r="A230" t="str">
        <f t="shared" si="6"/>
        <v>1.1-00-2404_24618012_2429610</v>
      </c>
      <c r="B230" t="s">
        <v>148</v>
      </c>
      <c r="C230" t="s">
        <v>149</v>
      </c>
      <c r="D230" t="s">
        <v>34</v>
      </c>
      <c r="E230" t="s">
        <v>35</v>
      </c>
      <c r="F230" t="s">
        <v>36</v>
      </c>
      <c r="G230" t="s">
        <v>37</v>
      </c>
      <c r="H230" t="s">
        <v>38</v>
      </c>
      <c r="I230" t="s">
        <v>39</v>
      </c>
      <c r="J230">
        <v>6</v>
      </c>
      <c r="K230" t="s">
        <v>40</v>
      </c>
      <c r="L230">
        <v>18</v>
      </c>
      <c r="M230" t="s">
        <v>319</v>
      </c>
      <c r="N230" t="s">
        <v>320</v>
      </c>
      <c r="O230" t="s">
        <v>321</v>
      </c>
      <c r="P230">
        <v>2000</v>
      </c>
      <c r="Q230" t="s">
        <v>121</v>
      </c>
      <c r="R230">
        <v>2961</v>
      </c>
      <c r="S230" t="s">
        <v>230</v>
      </c>
      <c r="T230">
        <v>0</v>
      </c>
      <c r="U230" t="s">
        <v>46</v>
      </c>
      <c r="V230" s="1">
        <v>0</v>
      </c>
      <c r="W230" s="1">
        <v>0</v>
      </c>
      <c r="X230" s="1">
        <v>0</v>
      </c>
      <c r="Y230" s="1">
        <v>0</v>
      </c>
      <c r="Z230" s="1">
        <v>0</v>
      </c>
      <c r="AA230" s="1">
        <v>0</v>
      </c>
      <c r="AB230" s="1">
        <v>0</v>
      </c>
      <c r="AC230" s="1">
        <f t="shared" si="7"/>
        <v>0</v>
      </c>
      <c r="AD230" s="1">
        <v>0</v>
      </c>
      <c r="AE230" s="1">
        <v>0</v>
      </c>
      <c r="AF230" s="1">
        <v>0</v>
      </c>
      <c r="AG230" s="1">
        <v>0</v>
      </c>
      <c r="AH230" s="1">
        <v>0</v>
      </c>
    </row>
    <row r="231" spans="1:34" hidden="1" x14ac:dyDescent="0.25">
      <c r="A231" t="str">
        <f t="shared" si="6"/>
        <v>1.1-00-2404_24618012_2431810</v>
      </c>
      <c r="B231" t="s">
        <v>148</v>
      </c>
      <c r="C231" t="s">
        <v>149</v>
      </c>
      <c r="D231" t="s">
        <v>34</v>
      </c>
      <c r="E231" t="s">
        <v>35</v>
      </c>
      <c r="F231" t="s">
        <v>36</v>
      </c>
      <c r="G231" t="s">
        <v>37</v>
      </c>
      <c r="H231" t="s">
        <v>38</v>
      </c>
      <c r="I231" t="s">
        <v>39</v>
      </c>
      <c r="J231">
        <v>6</v>
      </c>
      <c r="K231" t="s">
        <v>40</v>
      </c>
      <c r="L231">
        <v>18</v>
      </c>
      <c r="M231" t="s">
        <v>319</v>
      </c>
      <c r="N231" t="s">
        <v>320</v>
      </c>
      <c r="O231" t="s">
        <v>321</v>
      </c>
      <c r="P231">
        <v>3000</v>
      </c>
      <c r="Q231" t="s">
        <v>44</v>
      </c>
      <c r="R231">
        <v>3181</v>
      </c>
      <c r="S231" t="s">
        <v>242</v>
      </c>
      <c r="T231">
        <v>0</v>
      </c>
      <c r="U231" t="s">
        <v>46</v>
      </c>
      <c r="V231" s="1">
        <v>13000</v>
      </c>
      <c r="W231" s="1">
        <v>5500</v>
      </c>
      <c r="X231" s="1">
        <v>5395.02</v>
      </c>
      <c r="Y231" s="1">
        <v>5395.02</v>
      </c>
      <c r="Z231" s="1">
        <v>5395.02</v>
      </c>
      <c r="AA231" s="1">
        <v>5395.02</v>
      </c>
      <c r="AB231" s="1">
        <v>5395.02</v>
      </c>
      <c r="AC231" s="1">
        <f t="shared" si="7"/>
        <v>7604.98</v>
      </c>
      <c r="AD231" s="1">
        <v>0</v>
      </c>
      <c r="AE231" s="1">
        <v>7500</v>
      </c>
      <c r="AF231" s="1">
        <v>0</v>
      </c>
      <c r="AG231" s="1">
        <v>0</v>
      </c>
      <c r="AH231" s="1">
        <v>7500</v>
      </c>
    </row>
    <row r="232" spans="1:34" hidden="1" x14ac:dyDescent="0.25">
      <c r="A232" t="str">
        <f t="shared" si="6"/>
        <v>1.1-00-2404_24618012_24321134</v>
      </c>
      <c r="B232" t="s">
        <v>148</v>
      </c>
      <c r="C232" t="s">
        <v>149</v>
      </c>
      <c r="D232" t="s">
        <v>34</v>
      </c>
      <c r="E232" t="s">
        <v>35</v>
      </c>
      <c r="F232" t="s">
        <v>36</v>
      </c>
      <c r="G232" t="s">
        <v>37</v>
      </c>
      <c r="H232" t="s">
        <v>38</v>
      </c>
      <c r="I232" t="s">
        <v>39</v>
      </c>
      <c r="J232">
        <v>6</v>
      </c>
      <c r="K232" t="s">
        <v>40</v>
      </c>
      <c r="L232">
        <v>18</v>
      </c>
      <c r="M232" t="s">
        <v>319</v>
      </c>
      <c r="N232" t="s">
        <v>320</v>
      </c>
      <c r="O232" t="s">
        <v>321</v>
      </c>
      <c r="P232">
        <v>3000</v>
      </c>
      <c r="Q232" t="s">
        <v>44</v>
      </c>
      <c r="R232">
        <v>3211</v>
      </c>
      <c r="S232" t="s">
        <v>323</v>
      </c>
      <c r="T232">
        <v>34</v>
      </c>
      <c r="U232" t="s">
        <v>324</v>
      </c>
      <c r="V232" s="1">
        <v>0</v>
      </c>
      <c r="W232" s="1">
        <v>0</v>
      </c>
      <c r="X232" s="1">
        <v>2000000</v>
      </c>
      <c r="Y232" s="1">
        <v>2000000</v>
      </c>
      <c r="Z232" s="1">
        <v>2000000</v>
      </c>
      <c r="AA232" s="1">
        <v>2000000</v>
      </c>
      <c r="AB232" s="1">
        <v>2000000</v>
      </c>
      <c r="AC232" s="1">
        <f t="shared" si="7"/>
        <v>-2000000</v>
      </c>
      <c r="AD232" s="1">
        <v>0</v>
      </c>
      <c r="AE232" s="1">
        <v>0</v>
      </c>
      <c r="AF232" s="1">
        <v>0</v>
      </c>
      <c r="AG232" s="1">
        <v>0</v>
      </c>
      <c r="AH232" s="1">
        <v>0</v>
      </c>
    </row>
    <row r="233" spans="1:34" hidden="1" x14ac:dyDescent="0.25">
      <c r="A233" t="str">
        <f t="shared" si="6"/>
        <v>1.1-00-2404_24618012_24321136</v>
      </c>
      <c r="B233" t="s">
        <v>148</v>
      </c>
      <c r="C233" t="s">
        <v>149</v>
      </c>
      <c r="D233" t="s">
        <v>34</v>
      </c>
      <c r="E233" t="s">
        <v>35</v>
      </c>
      <c r="F233" t="s">
        <v>36</v>
      </c>
      <c r="G233" t="s">
        <v>37</v>
      </c>
      <c r="H233" t="s">
        <v>38</v>
      </c>
      <c r="I233" t="s">
        <v>39</v>
      </c>
      <c r="J233">
        <v>6</v>
      </c>
      <c r="K233" t="s">
        <v>40</v>
      </c>
      <c r="L233">
        <v>18</v>
      </c>
      <c r="M233" t="s">
        <v>319</v>
      </c>
      <c r="N233" t="s">
        <v>320</v>
      </c>
      <c r="O233" t="s">
        <v>321</v>
      </c>
      <c r="P233">
        <v>3000</v>
      </c>
      <c r="Q233" t="s">
        <v>44</v>
      </c>
      <c r="R233">
        <v>3211</v>
      </c>
      <c r="S233" t="s">
        <v>323</v>
      </c>
      <c r="T233">
        <v>36</v>
      </c>
      <c r="U233" t="s">
        <v>325</v>
      </c>
      <c r="V233" s="1">
        <v>0</v>
      </c>
      <c r="W233" s="1">
        <v>0</v>
      </c>
      <c r="X233" s="1">
        <v>928551.63</v>
      </c>
      <c r="Y233" s="1">
        <v>928551.63</v>
      </c>
      <c r="Z233" s="1">
        <v>928551.63</v>
      </c>
      <c r="AA233" s="1">
        <v>928551.63</v>
      </c>
      <c r="AB233" s="1">
        <v>928551.63</v>
      </c>
      <c r="AC233" s="1">
        <f t="shared" si="7"/>
        <v>-928551.63</v>
      </c>
      <c r="AD233" s="1">
        <v>0</v>
      </c>
      <c r="AE233" s="1">
        <v>0</v>
      </c>
      <c r="AF233" s="1">
        <v>0</v>
      </c>
      <c r="AG233" s="1">
        <v>0</v>
      </c>
      <c r="AH233" s="1">
        <v>0</v>
      </c>
    </row>
    <row r="234" spans="1:34" hidden="1" x14ac:dyDescent="0.25">
      <c r="A234" t="str">
        <f t="shared" si="6"/>
        <v>1.1-00-2404_24618012_2432910</v>
      </c>
      <c r="B234" t="s">
        <v>148</v>
      </c>
      <c r="C234" t="s">
        <v>149</v>
      </c>
      <c r="D234" t="s">
        <v>34</v>
      </c>
      <c r="E234" t="s">
        <v>35</v>
      </c>
      <c r="F234" t="s">
        <v>36</v>
      </c>
      <c r="G234" t="s">
        <v>37</v>
      </c>
      <c r="H234" t="s">
        <v>38</v>
      </c>
      <c r="I234" t="s">
        <v>39</v>
      </c>
      <c r="J234">
        <v>6</v>
      </c>
      <c r="K234" t="s">
        <v>40</v>
      </c>
      <c r="L234">
        <v>18</v>
      </c>
      <c r="M234" t="s">
        <v>319</v>
      </c>
      <c r="N234" t="s">
        <v>320</v>
      </c>
      <c r="O234" t="s">
        <v>321</v>
      </c>
      <c r="P234">
        <v>3000</v>
      </c>
      <c r="Q234" t="s">
        <v>44</v>
      </c>
      <c r="R234">
        <v>3291</v>
      </c>
      <c r="S234" t="s">
        <v>174</v>
      </c>
      <c r="T234">
        <v>0</v>
      </c>
      <c r="U234" t="s">
        <v>46</v>
      </c>
      <c r="V234" s="1">
        <v>140000</v>
      </c>
      <c r="W234" s="1">
        <v>140000</v>
      </c>
      <c r="X234" s="1">
        <v>102195.07</v>
      </c>
      <c r="Y234" s="1">
        <v>102195.07</v>
      </c>
      <c r="Z234" s="1">
        <v>56775.05</v>
      </c>
      <c r="AA234" s="1">
        <v>45420.04</v>
      </c>
      <c r="AB234" s="1">
        <v>45420.04</v>
      </c>
      <c r="AC234" s="1">
        <f t="shared" si="7"/>
        <v>37804.929999999993</v>
      </c>
      <c r="AD234" s="1">
        <v>0</v>
      </c>
      <c r="AE234" s="1">
        <v>0</v>
      </c>
      <c r="AF234" s="1">
        <v>0</v>
      </c>
      <c r="AG234" s="1">
        <v>0</v>
      </c>
      <c r="AH234" s="1">
        <v>0</v>
      </c>
    </row>
    <row r="235" spans="1:34" hidden="1" x14ac:dyDescent="0.25">
      <c r="A235" t="str">
        <f t="shared" si="6"/>
        <v>1.1-00-2404_24618012_2433110</v>
      </c>
      <c r="B235" t="s">
        <v>148</v>
      </c>
      <c r="C235" t="s">
        <v>149</v>
      </c>
      <c r="D235" t="s">
        <v>34</v>
      </c>
      <c r="E235" t="s">
        <v>35</v>
      </c>
      <c r="F235" t="s">
        <v>36</v>
      </c>
      <c r="G235" t="s">
        <v>37</v>
      </c>
      <c r="H235" t="s">
        <v>38</v>
      </c>
      <c r="I235" t="s">
        <v>39</v>
      </c>
      <c r="J235">
        <v>6</v>
      </c>
      <c r="K235" t="s">
        <v>40</v>
      </c>
      <c r="L235">
        <v>18</v>
      </c>
      <c r="M235" t="s">
        <v>319</v>
      </c>
      <c r="N235" t="s">
        <v>320</v>
      </c>
      <c r="O235" t="s">
        <v>321</v>
      </c>
      <c r="P235">
        <v>3000</v>
      </c>
      <c r="Q235" t="s">
        <v>44</v>
      </c>
      <c r="R235">
        <v>3311</v>
      </c>
      <c r="S235" t="s">
        <v>218</v>
      </c>
      <c r="T235">
        <v>0</v>
      </c>
      <c r="U235" t="s">
        <v>46</v>
      </c>
      <c r="V235" s="1">
        <v>3325000</v>
      </c>
      <c r="W235" s="1">
        <v>1500000</v>
      </c>
      <c r="X235" s="1">
        <v>0</v>
      </c>
      <c r="Y235" s="1">
        <v>0</v>
      </c>
      <c r="Z235" s="1">
        <v>0</v>
      </c>
      <c r="AA235" s="1">
        <v>0</v>
      </c>
      <c r="AB235" s="1">
        <v>0</v>
      </c>
      <c r="AC235" s="1">
        <f t="shared" si="7"/>
        <v>3325000</v>
      </c>
      <c r="AD235" s="1">
        <v>0</v>
      </c>
      <c r="AE235" s="1">
        <v>1825000</v>
      </c>
      <c r="AF235" s="1">
        <v>0</v>
      </c>
      <c r="AG235" s="1">
        <v>0</v>
      </c>
      <c r="AH235" s="1">
        <v>1825000</v>
      </c>
    </row>
    <row r="236" spans="1:34" hidden="1" x14ac:dyDescent="0.25">
      <c r="A236" t="str">
        <f t="shared" si="6"/>
        <v>1.1-00-2404_24618012_2433310</v>
      </c>
      <c r="B236" t="s">
        <v>148</v>
      </c>
      <c r="C236" t="s">
        <v>149</v>
      </c>
      <c r="D236" t="s">
        <v>34</v>
      </c>
      <c r="E236" t="s">
        <v>35</v>
      </c>
      <c r="F236" t="s">
        <v>36</v>
      </c>
      <c r="G236" t="s">
        <v>37</v>
      </c>
      <c r="H236" t="s">
        <v>38</v>
      </c>
      <c r="I236" t="s">
        <v>39</v>
      </c>
      <c r="J236">
        <v>6</v>
      </c>
      <c r="K236" t="s">
        <v>40</v>
      </c>
      <c r="L236">
        <v>18</v>
      </c>
      <c r="M236" t="s">
        <v>319</v>
      </c>
      <c r="N236" t="s">
        <v>320</v>
      </c>
      <c r="O236" t="s">
        <v>321</v>
      </c>
      <c r="P236">
        <v>3000</v>
      </c>
      <c r="Q236" t="s">
        <v>44</v>
      </c>
      <c r="R236">
        <v>3331</v>
      </c>
      <c r="S236" t="s">
        <v>251</v>
      </c>
      <c r="T236">
        <v>0</v>
      </c>
      <c r="U236" t="s">
        <v>46</v>
      </c>
      <c r="V236" s="1">
        <v>2605268</v>
      </c>
      <c r="W236" s="1">
        <v>1000000</v>
      </c>
      <c r="X236" s="1">
        <v>415355.4</v>
      </c>
      <c r="Y236" s="1">
        <v>415355.4</v>
      </c>
      <c r="Z236" s="1">
        <v>230753</v>
      </c>
      <c r="AA236" s="1">
        <v>184602.4</v>
      </c>
      <c r="AB236" s="1">
        <v>184602.4</v>
      </c>
      <c r="AC236" s="1">
        <f t="shared" si="7"/>
        <v>2189912.6</v>
      </c>
      <c r="AD236" s="1">
        <v>0</v>
      </c>
      <c r="AE236" s="1">
        <v>1605268</v>
      </c>
      <c r="AF236" s="1">
        <v>0</v>
      </c>
      <c r="AG236" s="1">
        <v>0</v>
      </c>
      <c r="AH236" s="1">
        <v>1605268</v>
      </c>
    </row>
    <row r="237" spans="1:34" hidden="1" x14ac:dyDescent="0.25">
      <c r="A237" t="str">
        <f t="shared" si="6"/>
        <v>1.1-00-2404_24618012_2433610</v>
      </c>
      <c r="B237" t="s">
        <v>148</v>
      </c>
      <c r="C237" t="s">
        <v>149</v>
      </c>
      <c r="D237" t="s">
        <v>34</v>
      </c>
      <c r="E237" t="s">
        <v>35</v>
      </c>
      <c r="F237" t="s">
        <v>36</v>
      </c>
      <c r="G237" t="s">
        <v>37</v>
      </c>
      <c r="H237" t="s">
        <v>38</v>
      </c>
      <c r="I237" t="s">
        <v>39</v>
      </c>
      <c r="J237">
        <v>6</v>
      </c>
      <c r="K237" t="s">
        <v>40</v>
      </c>
      <c r="L237">
        <v>18</v>
      </c>
      <c r="M237" t="s">
        <v>319</v>
      </c>
      <c r="N237" t="s">
        <v>320</v>
      </c>
      <c r="O237" t="s">
        <v>321</v>
      </c>
      <c r="P237">
        <v>3000</v>
      </c>
      <c r="Q237" t="s">
        <v>44</v>
      </c>
      <c r="R237">
        <v>3361</v>
      </c>
      <c r="S237" t="s">
        <v>123</v>
      </c>
      <c r="T237">
        <v>0</v>
      </c>
      <c r="U237" t="s">
        <v>46</v>
      </c>
      <c r="V237" s="1">
        <v>9566</v>
      </c>
      <c r="W237" s="1">
        <v>9566</v>
      </c>
      <c r="X237" s="1">
        <v>4772</v>
      </c>
      <c r="Y237" s="1">
        <v>4772</v>
      </c>
      <c r="Z237" s="1">
        <v>0</v>
      </c>
      <c r="AA237" s="1">
        <v>0</v>
      </c>
      <c r="AB237" s="1">
        <v>0</v>
      </c>
      <c r="AC237" s="1">
        <f t="shared" si="7"/>
        <v>4794</v>
      </c>
      <c r="AD237" s="1">
        <v>0</v>
      </c>
      <c r="AE237" s="1">
        <v>0</v>
      </c>
      <c r="AF237" s="1">
        <v>0</v>
      </c>
      <c r="AG237" s="1">
        <v>0</v>
      </c>
      <c r="AH237" s="1">
        <v>0</v>
      </c>
    </row>
    <row r="238" spans="1:34" hidden="1" x14ac:dyDescent="0.25">
      <c r="A238" t="str">
        <f t="shared" si="6"/>
        <v>1.1-00-2404_24618012_2434110</v>
      </c>
      <c r="B238" t="s">
        <v>148</v>
      </c>
      <c r="C238" t="s">
        <v>149</v>
      </c>
      <c r="D238" t="s">
        <v>34</v>
      </c>
      <c r="E238" t="s">
        <v>35</v>
      </c>
      <c r="F238" t="s">
        <v>36</v>
      </c>
      <c r="G238" t="s">
        <v>37</v>
      </c>
      <c r="H238" t="s">
        <v>38</v>
      </c>
      <c r="I238" t="s">
        <v>39</v>
      </c>
      <c r="J238">
        <v>6</v>
      </c>
      <c r="K238" t="s">
        <v>40</v>
      </c>
      <c r="L238">
        <v>18</v>
      </c>
      <c r="M238" t="s">
        <v>319</v>
      </c>
      <c r="N238" t="s">
        <v>320</v>
      </c>
      <c r="O238" t="s">
        <v>321</v>
      </c>
      <c r="P238">
        <v>3000</v>
      </c>
      <c r="Q238" t="s">
        <v>44</v>
      </c>
      <c r="R238">
        <v>3411</v>
      </c>
      <c r="S238" t="s">
        <v>326</v>
      </c>
      <c r="T238">
        <v>0</v>
      </c>
      <c r="U238" t="s">
        <v>46</v>
      </c>
      <c r="V238" s="1">
        <v>11500000</v>
      </c>
      <c r="W238" s="1">
        <v>7000000</v>
      </c>
      <c r="X238" s="1">
        <v>9974422.1699999999</v>
      </c>
      <c r="Y238" s="1">
        <v>9974422.1699999999</v>
      </c>
      <c r="Z238" s="1">
        <v>9974422.1699999999</v>
      </c>
      <c r="AA238" s="1">
        <v>9974422.1699999999</v>
      </c>
      <c r="AB238" s="1">
        <v>9974422.1699999999</v>
      </c>
      <c r="AC238" s="1">
        <f t="shared" si="7"/>
        <v>1525577.83</v>
      </c>
      <c r="AD238" s="1">
        <v>0</v>
      </c>
      <c r="AE238" s="1">
        <v>4500000</v>
      </c>
      <c r="AF238" s="1">
        <v>0</v>
      </c>
      <c r="AG238" s="1">
        <v>0</v>
      </c>
      <c r="AH238" s="1">
        <v>4500000</v>
      </c>
    </row>
    <row r="239" spans="1:34" hidden="1" x14ac:dyDescent="0.25">
      <c r="A239" t="str">
        <f t="shared" si="6"/>
        <v>1.1-00-2404_24618012_2434210</v>
      </c>
      <c r="B239" t="s">
        <v>148</v>
      </c>
      <c r="C239" t="s">
        <v>149</v>
      </c>
      <c r="D239" t="s">
        <v>34</v>
      </c>
      <c r="E239" t="s">
        <v>35</v>
      </c>
      <c r="F239" t="s">
        <v>36</v>
      </c>
      <c r="G239" t="s">
        <v>37</v>
      </c>
      <c r="H239" t="s">
        <v>38</v>
      </c>
      <c r="I239" t="s">
        <v>39</v>
      </c>
      <c r="J239">
        <v>6</v>
      </c>
      <c r="K239" t="s">
        <v>40</v>
      </c>
      <c r="L239">
        <v>18</v>
      </c>
      <c r="M239" t="s">
        <v>319</v>
      </c>
      <c r="N239" t="s">
        <v>320</v>
      </c>
      <c r="O239" t="s">
        <v>321</v>
      </c>
      <c r="P239">
        <v>3000</v>
      </c>
      <c r="Q239" t="s">
        <v>44</v>
      </c>
      <c r="R239">
        <v>3421</v>
      </c>
      <c r="S239" t="s">
        <v>327</v>
      </c>
      <c r="T239">
        <v>0</v>
      </c>
      <c r="U239" t="s">
        <v>46</v>
      </c>
      <c r="V239" s="1">
        <v>79910000</v>
      </c>
      <c r="W239" s="1">
        <v>30000000</v>
      </c>
      <c r="X239" s="1">
        <v>28060152.75</v>
      </c>
      <c r="Y239" s="1">
        <v>28060152.75</v>
      </c>
      <c r="Z239" s="1">
        <v>24189453.059999999</v>
      </c>
      <c r="AA239" s="1">
        <v>24141858.420000002</v>
      </c>
      <c r="AB239" s="1">
        <v>22735751.210000001</v>
      </c>
      <c r="AC239" s="1">
        <f t="shared" si="7"/>
        <v>51849847.25</v>
      </c>
      <c r="AD239" s="1">
        <v>0</v>
      </c>
      <c r="AE239" s="1">
        <v>49910000</v>
      </c>
      <c r="AF239" s="1">
        <v>0</v>
      </c>
      <c r="AG239" s="1">
        <v>0</v>
      </c>
      <c r="AH239" s="1">
        <v>49910000</v>
      </c>
    </row>
    <row r="240" spans="1:34" hidden="1" x14ac:dyDescent="0.25">
      <c r="A240" t="str">
        <f t="shared" si="6"/>
        <v>1.1-00-2404_24618012_2434310</v>
      </c>
      <c r="B240" t="s">
        <v>148</v>
      </c>
      <c r="C240" t="s">
        <v>149</v>
      </c>
      <c r="D240" t="s">
        <v>34</v>
      </c>
      <c r="E240" t="s">
        <v>35</v>
      </c>
      <c r="F240" t="s">
        <v>36</v>
      </c>
      <c r="G240" t="s">
        <v>37</v>
      </c>
      <c r="H240" t="s">
        <v>38</v>
      </c>
      <c r="I240" t="s">
        <v>39</v>
      </c>
      <c r="J240">
        <v>6</v>
      </c>
      <c r="K240" t="s">
        <v>40</v>
      </c>
      <c r="L240">
        <v>18</v>
      </c>
      <c r="M240" t="s">
        <v>319</v>
      </c>
      <c r="N240" t="s">
        <v>320</v>
      </c>
      <c r="O240" t="s">
        <v>321</v>
      </c>
      <c r="P240">
        <v>3000</v>
      </c>
      <c r="Q240" t="s">
        <v>44</v>
      </c>
      <c r="R240">
        <v>3431</v>
      </c>
      <c r="S240" t="s">
        <v>328</v>
      </c>
      <c r="T240">
        <v>0</v>
      </c>
      <c r="U240" t="s">
        <v>46</v>
      </c>
      <c r="V240" s="1">
        <v>1850000</v>
      </c>
      <c r="W240" s="1">
        <v>850000</v>
      </c>
      <c r="X240" s="1">
        <v>850000</v>
      </c>
      <c r="Y240" s="1">
        <v>850000</v>
      </c>
      <c r="Z240" s="1">
        <v>708123.64</v>
      </c>
      <c r="AA240" s="1">
        <v>708123.64</v>
      </c>
      <c r="AB240" s="1">
        <v>708123.64</v>
      </c>
      <c r="AC240" s="1">
        <f t="shared" si="7"/>
        <v>1000000</v>
      </c>
      <c r="AD240" s="1">
        <v>0</v>
      </c>
      <c r="AE240" s="1">
        <v>1000000</v>
      </c>
      <c r="AF240" s="1">
        <v>0</v>
      </c>
      <c r="AG240" s="1">
        <v>0</v>
      </c>
      <c r="AH240" s="1">
        <v>1000000</v>
      </c>
    </row>
    <row r="241" spans="1:34" hidden="1" x14ac:dyDescent="0.25">
      <c r="A241" t="str">
        <f t="shared" si="6"/>
        <v>1.1-00-2404_24618012_2435110</v>
      </c>
      <c r="B241" t="s">
        <v>148</v>
      </c>
      <c r="C241" t="s">
        <v>149</v>
      </c>
      <c r="D241" t="s">
        <v>34</v>
      </c>
      <c r="E241" t="s">
        <v>35</v>
      </c>
      <c r="F241" t="s">
        <v>36</v>
      </c>
      <c r="G241" t="s">
        <v>37</v>
      </c>
      <c r="H241" t="s">
        <v>38</v>
      </c>
      <c r="I241" t="s">
        <v>39</v>
      </c>
      <c r="J241">
        <v>6</v>
      </c>
      <c r="K241" t="s">
        <v>40</v>
      </c>
      <c r="L241">
        <v>18</v>
      </c>
      <c r="M241" t="s">
        <v>319</v>
      </c>
      <c r="N241" t="s">
        <v>320</v>
      </c>
      <c r="O241" t="s">
        <v>321</v>
      </c>
      <c r="P241">
        <v>3000</v>
      </c>
      <c r="Q241" t="s">
        <v>44</v>
      </c>
      <c r="R241">
        <v>3511</v>
      </c>
      <c r="S241" t="s">
        <v>329</v>
      </c>
      <c r="T241">
        <v>0</v>
      </c>
      <c r="U241" t="s">
        <v>46</v>
      </c>
      <c r="V241" s="1">
        <v>18992500</v>
      </c>
      <c r="W241" s="1">
        <v>18000000</v>
      </c>
      <c r="X241" s="1">
        <v>7764476.6100000003</v>
      </c>
      <c r="Y241" s="1">
        <v>7764476.6100000003</v>
      </c>
      <c r="Z241" s="1">
        <v>7764476.6100000003</v>
      </c>
      <c r="AA241" s="1">
        <v>7764476.6100000003</v>
      </c>
      <c r="AB241" s="1">
        <v>7764476.6100000003</v>
      </c>
      <c r="AC241" s="1">
        <f t="shared" si="7"/>
        <v>11228023.390000001</v>
      </c>
      <c r="AD241" s="1">
        <v>0</v>
      </c>
      <c r="AE241" s="1">
        <v>1000000</v>
      </c>
      <c r="AF241" s="1">
        <v>0</v>
      </c>
      <c r="AG241" s="1">
        <v>7500</v>
      </c>
      <c r="AH241" s="1">
        <v>992500</v>
      </c>
    </row>
    <row r="242" spans="1:34" hidden="1" x14ac:dyDescent="0.25">
      <c r="A242" t="str">
        <f t="shared" si="6"/>
        <v>1.1-00-2404_24618012_2437110</v>
      </c>
      <c r="B242" t="s">
        <v>148</v>
      </c>
      <c r="C242" t="s">
        <v>149</v>
      </c>
      <c r="D242" t="s">
        <v>34</v>
      </c>
      <c r="E242" t="s">
        <v>35</v>
      </c>
      <c r="F242" t="s">
        <v>36</v>
      </c>
      <c r="G242" t="s">
        <v>37</v>
      </c>
      <c r="H242" t="s">
        <v>38</v>
      </c>
      <c r="I242" t="s">
        <v>39</v>
      </c>
      <c r="J242">
        <v>6</v>
      </c>
      <c r="K242" t="s">
        <v>40</v>
      </c>
      <c r="L242">
        <v>18</v>
      </c>
      <c r="M242" t="s">
        <v>319</v>
      </c>
      <c r="N242" t="s">
        <v>320</v>
      </c>
      <c r="O242" t="s">
        <v>321</v>
      </c>
      <c r="P242">
        <v>3000</v>
      </c>
      <c r="Q242" t="s">
        <v>44</v>
      </c>
      <c r="R242">
        <v>3711</v>
      </c>
      <c r="S242" t="s">
        <v>330</v>
      </c>
      <c r="T242">
        <v>0</v>
      </c>
      <c r="U242" t="s">
        <v>46</v>
      </c>
      <c r="V242" s="1">
        <v>8960</v>
      </c>
      <c r="W242" s="1">
        <v>8960</v>
      </c>
      <c r="X242" s="1">
        <v>0</v>
      </c>
      <c r="Y242" s="1">
        <v>0</v>
      </c>
      <c r="Z242" s="1">
        <v>0</v>
      </c>
      <c r="AA242" s="1">
        <v>0</v>
      </c>
      <c r="AB242" s="1">
        <v>0</v>
      </c>
      <c r="AC242" s="1">
        <f t="shared" si="7"/>
        <v>8960</v>
      </c>
      <c r="AD242" s="1">
        <v>0</v>
      </c>
      <c r="AE242" s="1">
        <v>0</v>
      </c>
      <c r="AF242" s="1">
        <v>0</v>
      </c>
      <c r="AG242" s="1">
        <v>0</v>
      </c>
      <c r="AH242" s="1">
        <v>0</v>
      </c>
    </row>
    <row r="243" spans="1:34" hidden="1" x14ac:dyDescent="0.25">
      <c r="A243" t="str">
        <f t="shared" si="6"/>
        <v>1.1-00-2404_24618012_2437210</v>
      </c>
      <c r="B243" t="s">
        <v>148</v>
      </c>
      <c r="C243" t="s">
        <v>149</v>
      </c>
      <c r="D243" t="s">
        <v>34</v>
      </c>
      <c r="E243" t="s">
        <v>35</v>
      </c>
      <c r="F243" t="s">
        <v>36</v>
      </c>
      <c r="G243" t="s">
        <v>37</v>
      </c>
      <c r="H243" t="s">
        <v>38</v>
      </c>
      <c r="I243" t="s">
        <v>39</v>
      </c>
      <c r="J243">
        <v>6</v>
      </c>
      <c r="K243" t="s">
        <v>40</v>
      </c>
      <c r="L243">
        <v>18</v>
      </c>
      <c r="M243" t="s">
        <v>319</v>
      </c>
      <c r="N243" t="s">
        <v>320</v>
      </c>
      <c r="O243" t="s">
        <v>321</v>
      </c>
      <c r="P243">
        <v>3000</v>
      </c>
      <c r="Q243" t="s">
        <v>44</v>
      </c>
      <c r="R243">
        <v>3721</v>
      </c>
      <c r="S243" t="s">
        <v>331</v>
      </c>
      <c r="T243">
        <v>0</v>
      </c>
      <c r="U243" t="s">
        <v>46</v>
      </c>
      <c r="V243" s="1">
        <v>2480</v>
      </c>
      <c r="W243" s="1">
        <v>2480</v>
      </c>
      <c r="X243" s="1">
        <v>0</v>
      </c>
      <c r="Y243" s="1">
        <v>0</v>
      </c>
      <c r="Z243" s="1">
        <v>0</v>
      </c>
      <c r="AA243" s="1">
        <v>0</v>
      </c>
      <c r="AB243" s="1">
        <v>0</v>
      </c>
      <c r="AC243" s="1">
        <f t="shared" si="7"/>
        <v>2480</v>
      </c>
      <c r="AD243" s="1">
        <v>0</v>
      </c>
      <c r="AE243" s="1">
        <v>0</v>
      </c>
      <c r="AF243" s="1">
        <v>0</v>
      </c>
      <c r="AG243" s="1">
        <v>0</v>
      </c>
      <c r="AH243" s="1">
        <v>0</v>
      </c>
    </row>
    <row r="244" spans="1:34" hidden="1" x14ac:dyDescent="0.25">
      <c r="A244" t="str">
        <f t="shared" si="6"/>
        <v>1.1-00-2404_24618012_2437910</v>
      </c>
      <c r="B244" t="s">
        <v>148</v>
      </c>
      <c r="C244" t="s">
        <v>149</v>
      </c>
      <c r="D244" t="s">
        <v>34</v>
      </c>
      <c r="E244" t="s">
        <v>35</v>
      </c>
      <c r="F244" t="s">
        <v>36</v>
      </c>
      <c r="G244" t="s">
        <v>37</v>
      </c>
      <c r="H244" t="s">
        <v>38</v>
      </c>
      <c r="I244" t="s">
        <v>39</v>
      </c>
      <c r="J244">
        <v>6</v>
      </c>
      <c r="K244" t="s">
        <v>40</v>
      </c>
      <c r="L244">
        <v>18</v>
      </c>
      <c r="M244" t="s">
        <v>319</v>
      </c>
      <c r="N244" t="s">
        <v>320</v>
      </c>
      <c r="O244" t="s">
        <v>321</v>
      </c>
      <c r="P244">
        <v>3000</v>
      </c>
      <c r="Q244" t="s">
        <v>44</v>
      </c>
      <c r="R244">
        <v>3791</v>
      </c>
      <c r="S244" t="s">
        <v>332</v>
      </c>
      <c r="T244">
        <v>0</v>
      </c>
      <c r="U244" t="s">
        <v>46</v>
      </c>
      <c r="V244" s="1">
        <v>3500</v>
      </c>
      <c r="W244" s="1">
        <v>3500</v>
      </c>
      <c r="X244" s="1">
        <v>0</v>
      </c>
      <c r="Y244" s="1">
        <v>0</v>
      </c>
      <c r="Z244" s="1">
        <v>0</v>
      </c>
      <c r="AA244" s="1">
        <v>0</v>
      </c>
      <c r="AB244" s="1">
        <v>0</v>
      </c>
      <c r="AC244" s="1">
        <f t="shared" si="7"/>
        <v>3500</v>
      </c>
      <c r="AD244" s="1">
        <v>0</v>
      </c>
      <c r="AE244" s="1">
        <v>0</v>
      </c>
      <c r="AF244" s="1">
        <v>0</v>
      </c>
      <c r="AG244" s="1">
        <v>0</v>
      </c>
      <c r="AH244" s="1">
        <v>0</v>
      </c>
    </row>
    <row r="245" spans="1:34" hidden="1" x14ac:dyDescent="0.25">
      <c r="A245" t="str">
        <f t="shared" si="6"/>
        <v>1.1-00-2404_24618012_2438210</v>
      </c>
      <c r="B245" t="s">
        <v>148</v>
      </c>
      <c r="C245" t="s">
        <v>149</v>
      </c>
      <c r="D245" t="s">
        <v>34</v>
      </c>
      <c r="E245" t="s">
        <v>35</v>
      </c>
      <c r="F245" t="s">
        <v>36</v>
      </c>
      <c r="G245" t="s">
        <v>37</v>
      </c>
      <c r="H245" t="s">
        <v>38</v>
      </c>
      <c r="I245" t="s">
        <v>39</v>
      </c>
      <c r="J245">
        <v>6</v>
      </c>
      <c r="K245" t="s">
        <v>40</v>
      </c>
      <c r="L245">
        <v>18</v>
      </c>
      <c r="M245" t="s">
        <v>319</v>
      </c>
      <c r="N245" t="s">
        <v>320</v>
      </c>
      <c r="O245" t="s">
        <v>321</v>
      </c>
      <c r="P245">
        <v>3000</v>
      </c>
      <c r="Q245" t="s">
        <v>44</v>
      </c>
      <c r="R245">
        <v>3821</v>
      </c>
      <c r="S245" t="s">
        <v>175</v>
      </c>
      <c r="T245">
        <v>0</v>
      </c>
      <c r="U245" t="s">
        <v>46</v>
      </c>
      <c r="V245" s="1">
        <v>1000000</v>
      </c>
      <c r="W245" s="1">
        <v>1000000</v>
      </c>
      <c r="X245" s="1">
        <v>0</v>
      </c>
      <c r="Y245" s="1">
        <v>0</v>
      </c>
      <c r="Z245" s="1">
        <v>0</v>
      </c>
      <c r="AA245" s="1">
        <v>0</v>
      </c>
      <c r="AB245" s="1">
        <v>0</v>
      </c>
      <c r="AC245" s="1">
        <f t="shared" si="7"/>
        <v>1000000</v>
      </c>
      <c r="AD245" s="1">
        <v>0</v>
      </c>
      <c r="AE245" s="1">
        <v>0</v>
      </c>
      <c r="AF245" s="1">
        <v>0</v>
      </c>
      <c r="AG245" s="1">
        <v>0</v>
      </c>
      <c r="AH245" s="1">
        <v>0</v>
      </c>
    </row>
    <row r="246" spans="1:34" hidden="1" x14ac:dyDescent="0.25">
      <c r="A246" t="str">
        <f t="shared" si="6"/>
        <v>1.1-00-2404_24618012_2439610</v>
      </c>
      <c r="B246" t="s">
        <v>148</v>
      </c>
      <c r="C246" t="s">
        <v>149</v>
      </c>
      <c r="D246" t="s">
        <v>34</v>
      </c>
      <c r="E246" t="s">
        <v>35</v>
      </c>
      <c r="F246" t="s">
        <v>36</v>
      </c>
      <c r="G246" t="s">
        <v>37</v>
      </c>
      <c r="H246" t="s">
        <v>38</v>
      </c>
      <c r="I246" t="s">
        <v>39</v>
      </c>
      <c r="J246">
        <v>6</v>
      </c>
      <c r="K246" t="s">
        <v>40</v>
      </c>
      <c r="L246">
        <v>18</v>
      </c>
      <c r="M246" t="s">
        <v>319</v>
      </c>
      <c r="N246" t="s">
        <v>320</v>
      </c>
      <c r="O246" t="s">
        <v>321</v>
      </c>
      <c r="P246">
        <v>3000</v>
      </c>
      <c r="Q246" t="s">
        <v>44</v>
      </c>
      <c r="R246">
        <v>3961</v>
      </c>
      <c r="S246" t="s">
        <v>333</v>
      </c>
      <c r="T246">
        <v>0</v>
      </c>
      <c r="U246" t="s">
        <v>46</v>
      </c>
      <c r="V246" s="1">
        <v>18000</v>
      </c>
      <c r="W246" s="1">
        <v>18000</v>
      </c>
      <c r="X246" s="1">
        <v>15930.4</v>
      </c>
      <c r="Y246" s="1">
        <v>15930.4</v>
      </c>
      <c r="Z246" s="1">
        <v>15930.4</v>
      </c>
      <c r="AA246" s="1">
        <v>15930.4</v>
      </c>
      <c r="AB246" s="1">
        <v>15930.4</v>
      </c>
      <c r="AC246" s="1">
        <f t="shared" si="7"/>
        <v>2069.6000000000004</v>
      </c>
      <c r="AD246" s="1">
        <v>0</v>
      </c>
      <c r="AE246" s="1">
        <v>0</v>
      </c>
      <c r="AF246" s="1">
        <v>0</v>
      </c>
      <c r="AG246" s="1">
        <v>0</v>
      </c>
      <c r="AH246" s="1">
        <v>0</v>
      </c>
    </row>
    <row r="247" spans="1:34" hidden="1" x14ac:dyDescent="0.25">
      <c r="A247" t="str">
        <f t="shared" si="6"/>
        <v>1.1-00-2404_24618012_24632111</v>
      </c>
      <c r="B247" t="s">
        <v>148</v>
      </c>
      <c r="C247" t="s">
        <v>149</v>
      </c>
      <c r="D247" t="s">
        <v>34</v>
      </c>
      <c r="E247" t="s">
        <v>35</v>
      </c>
      <c r="F247" t="s">
        <v>36</v>
      </c>
      <c r="G247" t="s">
        <v>37</v>
      </c>
      <c r="H247" t="s">
        <v>38</v>
      </c>
      <c r="I247" t="s">
        <v>39</v>
      </c>
      <c r="J247">
        <v>6</v>
      </c>
      <c r="K247" t="s">
        <v>40</v>
      </c>
      <c r="L247">
        <v>18</v>
      </c>
      <c r="M247" t="s">
        <v>319</v>
      </c>
      <c r="N247" t="s">
        <v>320</v>
      </c>
      <c r="O247" t="s">
        <v>321</v>
      </c>
      <c r="P247">
        <v>6000</v>
      </c>
      <c r="Q247" t="s">
        <v>131</v>
      </c>
      <c r="R247">
        <v>6321</v>
      </c>
      <c r="S247" t="s">
        <v>334</v>
      </c>
      <c r="T247">
        <v>11</v>
      </c>
      <c r="U247" t="s">
        <v>335</v>
      </c>
      <c r="V247" s="1">
        <v>25545390</v>
      </c>
      <c r="W247" s="1">
        <v>25108346.399999999</v>
      </c>
      <c r="X247" s="1">
        <v>13755210</v>
      </c>
      <c r="Y247" s="1">
        <v>13755210</v>
      </c>
      <c r="Z247" s="1">
        <v>13755210</v>
      </c>
      <c r="AA247" s="1">
        <v>13755210</v>
      </c>
      <c r="AB247" s="1">
        <v>13755210</v>
      </c>
      <c r="AC247" s="1">
        <f t="shared" si="7"/>
        <v>11790180</v>
      </c>
      <c r="AD247" s="1">
        <v>0</v>
      </c>
      <c r="AE247" s="1">
        <v>437043.6</v>
      </c>
      <c r="AF247" s="1">
        <v>0</v>
      </c>
      <c r="AG247" s="1">
        <v>0</v>
      </c>
      <c r="AH247" s="1">
        <v>437043.6</v>
      </c>
    </row>
    <row r="248" spans="1:34" hidden="1" x14ac:dyDescent="0.25">
      <c r="A248" t="str">
        <f t="shared" si="6"/>
        <v>1.1-00-2404_24618012_24632112</v>
      </c>
      <c r="B248" t="s">
        <v>148</v>
      </c>
      <c r="C248" t="s">
        <v>149</v>
      </c>
      <c r="D248" t="s">
        <v>34</v>
      </c>
      <c r="E248" t="s">
        <v>35</v>
      </c>
      <c r="F248" t="s">
        <v>36</v>
      </c>
      <c r="G248" t="s">
        <v>37</v>
      </c>
      <c r="H248" t="s">
        <v>38</v>
      </c>
      <c r="I248" t="s">
        <v>39</v>
      </c>
      <c r="J248">
        <v>6</v>
      </c>
      <c r="K248" t="s">
        <v>40</v>
      </c>
      <c r="L248">
        <v>18</v>
      </c>
      <c r="M248" t="s">
        <v>319</v>
      </c>
      <c r="N248" t="s">
        <v>320</v>
      </c>
      <c r="O248" t="s">
        <v>321</v>
      </c>
      <c r="P248">
        <v>6000</v>
      </c>
      <c r="Q248" t="s">
        <v>131</v>
      </c>
      <c r="R248">
        <v>6321</v>
      </c>
      <c r="S248" t="s">
        <v>334</v>
      </c>
      <c r="T248">
        <v>12</v>
      </c>
      <c r="U248" t="s">
        <v>336</v>
      </c>
      <c r="V248" s="1">
        <v>80000000</v>
      </c>
      <c r="W248" s="1">
        <v>70000000</v>
      </c>
      <c r="X248" s="1">
        <v>32037228.949999999</v>
      </c>
      <c r="Y248" s="1">
        <v>32037228.949999999</v>
      </c>
      <c r="Z248" s="1">
        <v>32037228.949999999</v>
      </c>
      <c r="AA248" s="1">
        <v>32037228.949999999</v>
      </c>
      <c r="AB248" s="1">
        <v>32037228.949999999</v>
      </c>
      <c r="AC248" s="1">
        <f t="shared" si="7"/>
        <v>47962771.049999997</v>
      </c>
      <c r="AD248" s="1">
        <v>0</v>
      </c>
      <c r="AE248" s="1">
        <v>10000000</v>
      </c>
      <c r="AF248" s="1">
        <v>0</v>
      </c>
      <c r="AG248" s="1">
        <v>0</v>
      </c>
      <c r="AH248" s="1">
        <v>10000000</v>
      </c>
    </row>
    <row r="249" spans="1:34" hidden="1" x14ac:dyDescent="0.25">
      <c r="A249" t="str">
        <f t="shared" si="6"/>
        <v>1.1-00-2404_24619013_2434910</v>
      </c>
      <c r="B249" t="s">
        <v>148</v>
      </c>
      <c r="C249" t="s">
        <v>149</v>
      </c>
      <c r="D249" t="s">
        <v>34</v>
      </c>
      <c r="E249" t="s">
        <v>35</v>
      </c>
      <c r="F249" t="s">
        <v>36</v>
      </c>
      <c r="G249" t="s">
        <v>37</v>
      </c>
      <c r="H249" t="s">
        <v>38</v>
      </c>
      <c r="I249" t="s">
        <v>39</v>
      </c>
      <c r="J249">
        <v>6</v>
      </c>
      <c r="K249" t="s">
        <v>40</v>
      </c>
      <c r="L249">
        <v>19</v>
      </c>
      <c r="M249" t="s">
        <v>41</v>
      </c>
      <c r="N249" t="s">
        <v>42</v>
      </c>
      <c r="O249" t="s">
        <v>43</v>
      </c>
      <c r="P249">
        <v>3000</v>
      </c>
      <c r="Q249" t="s">
        <v>44</v>
      </c>
      <c r="R249">
        <v>3491</v>
      </c>
      <c r="S249" t="s">
        <v>337</v>
      </c>
      <c r="T249">
        <v>0</v>
      </c>
      <c r="U249" t="s">
        <v>46</v>
      </c>
      <c r="V249" s="1">
        <v>0</v>
      </c>
      <c r="W249" s="1">
        <v>0</v>
      </c>
      <c r="X249" s="1">
        <v>0</v>
      </c>
      <c r="Y249" s="1">
        <v>0</v>
      </c>
      <c r="Z249" s="1">
        <v>0</v>
      </c>
      <c r="AA249" s="1">
        <v>0</v>
      </c>
      <c r="AB249" s="1">
        <v>0</v>
      </c>
      <c r="AC249" s="1">
        <f t="shared" si="7"/>
        <v>0</v>
      </c>
      <c r="AD249" s="1">
        <v>0</v>
      </c>
      <c r="AE249" s="1">
        <v>0</v>
      </c>
      <c r="AF249" s="1">
        <v>0</v>
      </c>
      <c r="AG249" s="1">
        <v>0</v>
      </c>
      <c r="AH249" s="1">
        <v>0</v>
      </c>
    </row>
    <row r="250" spans="1:34" hidden="1" x14ac:dyDescent="0.25">
      <c r="A250" t="str">
        <f t="shared" si="6"/>
        <v>1.1-00-2404_24619013_2439410</v>
      </c>
      <c r="B250" t="s">
        <v>148</v>
      </c>
      <c r="C250" t="s">
        <v>149</v>
      </c>
      <c r="D250" t="s">
        <v>34</v>
      </c>
      <c r="E250" t="s">
        <v>35</v>
      </c>
      <c r="F250" t="s">
        <v>36</v>
      </c>
      <c r="G250" t="s">
        <v>37</v>
      </c>
      <c r="H250" t="s">
        <v>38</v>
      </c>
      <c r="I250" t="s">
        <v>39</v>
      </c>
      <c r="J250">
        <v>6</v>
      </c>
      <c r="K250" t="s">
        <v>40</v>
      </c>
      <c r="L250">
        <v>19</v>
      </c>
      <c r="M250" t="s">
        <v>41</v>
      </c>
      <c r="N250" t="s">
        <v>42</v>
      </c>
      <c r="O250" t="s">
        <v>43</v>
      </c>
      <c r="P250">
        <v>3000</v>
      </c>
      <c r="Q250" t="s">
        <v>44</v>
      </c>
      <c r="R250">
        <v>3941</v>
      </c>
      <c r="S250" t="s">
        <v>299</v>
      </c>
      <c r="T250">
        <v>0</v>
      </c>
      <c r="U250" t="s">
        <v>46</v>
      </c>
      <c r="V250" s="1">
        <v>1661937.89</v>
      </c>
      <c r="W250" s="1">
        <v>1661937.89</v>
      </c>
      <c r="X250" s="1">
        <v>11417</v>
      </c>
      <c r="Y250" s="1">
        <v>11417</v>
      </c>
      <c r="Z250" s="1">
        <v>11417</v>
      </c>
      <c r="AA250" s="1">
        <v>11417</v>
      </c>
      <c r="AB250" s="1">
        <v>11416</v>
      </c>
      <c r="AC250" s="1">
        <f t="shared" si="7"/>
        <v>1650520.89</v>
      </c>
      <c r="AD250" s="1">
        <v>0</v>
      </c>
      <c r="AE250" s="1">
        <v>0</v>
      </c>
      <c r="AF250" s="1">
        <v>0</v>
      </c>
      <c r="AG250" s="1">
        <v>0</v>
      </c>
      <c r="AH250" s="1">
        <v>0</v>
      </c>
    </row>
    <row r="251" spans="1:34" hidden="1" x14ac:dyDescent="0.25">
      <c r="A251" t="str">
        <f t="shared" si="6"/>
        <v>1.1-00-2404_24619013_2442110</v>
      </c>
      <c r="B251" t="s">
        <v>148</v>
      </c>
      <c r="C251" t="s">
        <v>149</v>
      </c>
      <c r="D251" t="s">
        <v>34</v>
      </c>
      <c r="E251" t="s">
        <v>35</v>
      </c>
      <c r="F251" t="s">
        <v>36</v>
      </c>
      <c r="G251" t="s">
        <v>37</v>
      </c>
      <c r="H251" t="s">
        <v>38</v>
      </c>
      <c r="I251" t="s">
        <v>39</v>
      </c>
      <c r="J251">
        <v>6</v>
      </c>
      <c r="K251" t="s">
        <v>40</v>
      </c>
      <c r="L251">
        <v>19</v>
      </c>
      <c r="M251" t="s">
        <v>41</v>
      </c>
      <c r="N251" t="s">
        <v>42</v>
      </c>
      <c r="O251" t="s">
        <v>43</v>
      </c>
      <c r="P251">
        <v>4000</v>
      </c>
      <c r="Q251" t="s">
        <v>49</v>
      </c>
      <c r="R251">
        <v>4211</v>
      </c>
      <c r="S251" t="s">
        <v>273</v>
      </c>
      <c r="T251">
        <v>0</v>
      </c>
      <c r="U251" t="s">
        <v>46</v>
      </c>
      <c r="V251" s="1">
        <v>2200000</v>
      </c>
      <c r="W251" s="1">
        <v>2200000</v>
      </c>
      <c r="X251" s="1">
        <v>2105566.7599999998</v>
      </c>
      <c r="Y251" s="1">
        <v>2105566.7599999998</v>
      </c>
      <c r="Z251" s="1">
        <v>2105566.7599999998</v>
      </c>
      <c r="AA251" s="1">
        <v>2105566.7599999998</v>
      </c>
      <c r="AB251" s="1">
        <v>1052783.3799999999</v>
      </c>
      <c r="AC251" s="1">
        <f t="shared" si="7"/>
        <v>94433.240000000224</v>
      </c>
      <c r="AD251" s="1">
        <v>0</v>
      </c>
      <c r="AE251" s="1">
        <v>0</v>
      </c>
      <c r="AF251" s="1">
        <v>0</v>
      </c>
      <c r="AG251" s="1">
        <v>0</v>
      </c>
      <c r="AH251" s="1">
        <v>0</v>
      </c>
    </row>
    <row r="252" spans="1:34" hidden="1" x14ac:dyDescent="0.25">
      <c r="A252" t="str">
        <f t="shared" si="6"/>
        <v>1.1-00-2404_24619013_2442510</v>
      </c>
      <c r="B252" t="s">
        <v>148</v>
      </c>
      <c r="C252" t="s">
        <v>149</v>
      </c>
      <c r="D252" t="s">
        <v>34</v>
      </c>
      <c r="E252" t="s">
        <v>35</v>
      </c>
      <c r="F252" t="s">
        <v>36</v>
      </c>
      <c r="G252" t="s">
        <v>37</v>
      </c>
      <c r="H252" t="s">
        <v>38</v>
      </c>
      <c r="I252" t="s">
        <v>39</v>
      </c>
      <c r="J252">
        <v>6</v>
      </c>
      <c r="K252" t="s">
        <v>40</v>
      </c>
      <c r="L252">
        <v>19</v>
      </c>
      <c r="M252" t="s">
        <v>41</v>
      </c>
      <c r="N252" t="s">
        <v>42</v>
      </c>
      <c r="O252" t="s">
        <v>43</v>
      </c>
      <c r="P252">
        <v>4000</v>
      </c>
      <c r="Q252" t="s">
        <v>49</v>
      </c>
      <c r="R252">
        <v>4251</v>
      </c>
      <c r="S252" t="s">
        <v>50</v>
      </c>
      <c r="T252">
        <v>0</v>
      </c>
      <c r="U252" t="s">
        <v>46</v>
      </c>
      <c r="V252" s="1">
        <v>9158535.4499999993</v>
      </c>
      <c r="W252" s="1">
        <v>5000000</v>
      </c>
      <c r="X252" s="1">
        <v>0</v>
      </c>
      <c r="Y252" s="1">
        <v>0</v>
      </c>
      <c r="Z252" s="1">
        <v>0</v>
      </c>
      <c r="AA252" s="1">
        <v>0</v>
      </c>
      <c r="AB252" s="1">
        <v>0</v>
      </c>
      <c r="AC252" s="1">
        <f t="shared" si="7"/>
        <v>9158535.4499999993</v>
      </c>
      <c r="AD252" s="1">
        <v>0</v>
      </c>
      <c r="AE252" s="1">
        <v>4158535.45</v>
      </c>
      <c r="AF252" s="1">
        <v>0</v>
      </c>
      <c r="AG252" s="1">
        <v>0</v>
      </c>
      <c r="AH252" s="1">
        <v>4158535.45</v>
      </c>
    </row>
    <row r="253" spans="1:34" hidden="1" x14ac:dyDescent="0.25">
      <c r="A253" t="str">
        <f t="shared" si="6"/>
        <v>1.1-00-2404_24619013_24581138</v>
      </c>
      <c r="B253" t="s">
        <v>148</v>
      </c>
      <c r="C253" t="s">
        <v>149</v>
      </c>
      <c r="D253" t="s">
        <v>34</v>
      </c>
      <c r="E253" t="s">
        <v>35</v>
      </c>
      <c r="F253" t="s">
        <v>36</v>
      </c>
      <c r="G253" t="s">
        <v>37</v>
      </c>
      <c r="H253" t="s">
        <v>38</v>
      </c>
      <c r="I253" t="s">
        <v>39</v>
      </c>
      <c r="J253">
        <v>6</v>
      </c>
      <c r="K253" t="s">
        <v>40</v>
      </c>
      <c r="L253">
        <v>19</v>
      </c>
      <c r="M253" t="s">
        <v>41</v>
      </c>
      <c r="N253" t="s">
        <v>42</v>
      </c>
      <c r="O253" t="s">
        <v>43</v>
      </c>
      <c r="P253">
        <v>5000</v>
      </c>
      <c r="Q253" t="s">
        <v>99</v>
      </c>
      <c r="R253">
        <v>5811</v>
      </c>
      <c r="S253" t="s">
        <v>338</v>
      </c>
      <c r="T253">
        <v>38</v>
      </c>
      <c r="U253" t="s">
        <v>339</v>
      </c>
      <c r="V253" s="1">
        <v>0</v>
      </c>
      <c r="W253" s="1">
        <v>0</v>
      </c>
      <c r="X253" s="1">
        <v>137458.29</v>
      </c>
      <c r="Y253" s="1">
        <v>137458.29</v>
      </c>
      <c r="Z253" s="1">
        <v>137458.29</v>
      </c>
      <c r="AA253" s="1">
        <v>137458.29</v>
      </c>
      <c r="AB253" s="1">
        <v>137458.29</v>
      </c>
      <c r="AC253" s="1">
        <f t="shared" si="7"/>
        <v>-137458.29</v>
      </c>
      <c r="AD253" s="1">
        <v>0</v>
      </c>
      <c r="AE253" s="1">
        <v>0</v>
      </c>
      <c r="AF253" s="1">
        <v>0</v>
      </c>
      <c r="AG253" s="1">
        <v>0</v>
      </c>
      <c r="AH253" s="1">
        <v>0</v>
      </c>
    </row>
    <row r="254" spans="1:34" hidden="1" x14ac:dyDescent="0.25">
      <c r="A254" t="str">
        <f t="shared" si="6"/>
        <v>1.1-00-2404_24620014_2421810</v>
      </c>
      <c r="B254" t="s">
        <v>148</v>
      </c>
      <c r="C254" t="s">
        <v>149</v>
      </c>
      <c r="D254" t="s">
        <v>34</v>
      </c>
      <c r="E254" t="s">
        <v>35</v>
      </c>
      <c r="F254" t="s">
        <v>36</v>
      </c>
      <c r="G254" t="s">
        <v>37</v>
      </c>
      <c r="H254" t="s">
        <v>38</v>
      </c>
      <c r="I254" t="s">
        <v>39</v>
      </c>
      <c r="J254">
        <v>6</v>
      </c>
      <c r="K254" t="s">
        <v>40</v>
      </c>
      <c r="L254">
        <v>20</v>
      </c>
      <c r="M254" t="s">
        <v>340</v>
      </c>
      <c r="N254" t="s">
        <v>341</v>
      </c>
      <c r="O254" t="s">
        <v>342</v>
      </c>
      <c r="P254">
        <v>2000</v>
      </c>
      <c r="Q254" t="s">
        <v>121</v>
      </c>
      <c r="R254">
        <v>2181</v>
      </c>
      <c r="S254" t="s">
        <v>300</v>
      </c>
      <c r="T254">
        <v>0</v>
      </c>
      <c r="U254" t="s">
        <v>46</v>
      </c>
      <c r="V254" s="1">
        <v>1978500</v>
      </c>
      <c r="W254" s="1">
        <v>2000000</v>
      </c>
      <c r="X254" s="1">
        <v>3532640</v>
      </c>
      <c r="Y254" s="1">
        <v>3532640</v>
      </c>
      <c r="Z254" s="1">
        <v>3519640</v>
      </c>
      <c r="AA254" s="1">
        <v>789000</v>
      </c>
      <c r="AB254" s="1">
        <v>789000</v>
      </c>
      <c r="AC254" s="1">
        <f t="shared" si="7"/>
        <v>-1554140</v>
      </c>
      <c r="AD254" s="1">
        <v>0</v>
      </c>
      <c r="AE254" s="1">
        <v>0</v>
      </c>
      <c r="AF254" s="1">
        <v>0</v>
      </c>
      <c r="AG254" s="1">
        <v>21500</v>
      </c>
      <c r="AH254" s="1">
        <v>-21500</v>
      </c>
    </row>
    <row r="255" spans="1:34" hidden="1" x14ac:dyDescent="0.25">
      <c r="A255" t="str">
        <f t="shared" si="6"/>
        <v>1.1-00-2404_24620014_2439420</v>
      </c>
      <c r="B255" t="s">
        <v>148</v>
      </c>
      <c r="C255" t="s">
        <v>149</v>
      </c>
      <c r="D255" t="s">
        <v>34</v>
      </c>
      <c r="E255" t="s">
        <v>35</v>
      </c>
      <c r="F255" t="s">
        <v>36</v>
      </c>
      <c r="G255" t="s">
        <v>37</v>
      </c>
      <c r="H255" t="s">
        <v>38</v>
      </c>
      <c r="I255" t="s">
        <v>39</v>
      </c>
      <c r="J255">
        <v>6</v>
      </c>
      <c r="K255" t="s">
        <v>40</v>
      </c>
      <c r="L255">
        <v>20</v>
      </c>
      <c r="M255" t="s">
        <v>340</v>
      </c>
      <c r="N255" t="s">
        <v>341</v>
      </c>
      <c r="O255" t="s">
        <v>342</v>
      </c>
      <c r="P255">
        <v>3000</v>
      </c>
      <c r="Q255" t="s">
        <v>44</v>
      </c>
      <c r="R255">
        <v>3942</v>
      </c>
      <c r="S255" t="s">
        <v>343</v>
      </c>
      <c r="T255">
        <v>0</v>
      </c>
      <c r="U255" t="s">
        <v>46</v>
      </c>
      <c r="V255" s="1">
        <v>450000</v>
      </c>
      <c r="W255" s="1">
        <v>450000</v>
      </c>
      <c r="X255" s="1">
        <v>229294.95</v>
      </c>
      <c r="Y255" s="1">
        <v>229294.95</v>
      </c>
      <c r="Z255" s="1">
        <v>229294.95</v>
      </c>
      <c r="AA255" s="1">
        <v>229294.95</v>
      </c>
      <c r="AB255" s="1">
        <v>229294.95</v>
      </c>
      <c r="AC255" s="1">
        <f t="shared" si="7"/>
        <v>220705.05</v>
      </c>
      <c r="AD255" s="1">
        <v>0</v>
      </c>
      <c r="AE255" s="1">
        <v>0</v>
      </c>
      <c r="AF255" s="1">
        <v>0</v>
      </c>
      <c r="AG255" s="1">
        <v>0</v>
      </c>
      <c r="AH255" s="1">
        <v>0</v>
      </c>
    </row>
    <row r="256" spans="1:34" hidden="1" x14ac:dyDescent="0.25">
      <c r="A256" t="str">
        <f t="shared" si="6"/>
        <v>1.1-00-2404_24620014_2439510</v>
      </c>
      <c r="B256" t="s">
        <v>148</v>
      </c>
      <c r="C256" t="s">
        <v>149</v>
      </c>
      <c r="D256" t="s">
        <v>34</v>
      </c>
      <c r="E256" t="s">
        <v>35</v>
      </c>
      <c r="F256" t="s">
        <v>36</v>
      </c>
      <c r="G256" t="s">
        <v>37</v>
      </c>
      <c r="H256" t="s">
        <v>38</v>
      </c>
      <c r="I256" t="s">
        <v>39</v>
      </c>
      <c r="J256">
        <v>6</v>
      </c>
      <c r="K256" t="s">
        <v>40</v>
      </c>
      <c r="L256">
        <v>20</v>
      </c>
      <c r="M256" t="s">
        <v>340</v>
      </c>
      <c r="N256" t="s">
        <v>341</v>
      </c>
      <c r="O256" t="s">
        <v>342</v>
      </c>
      <c r="P256">
        <v>3000</v>
      </c>
      <c r="Q256" t="s">
        <v>44</v>
      </c>
      <c r="R256">
        <v>3951</v>
      </c>
      <c r="S256" t="s">
        <v>344</v>
      </c>
      <c r="T256">
        <v>0</v>
      </c>
      <c r="U256" t="s">
        <v>46</v>
      </c>
      <c r="V256" s="1">
        <v>300000</v>
      </c>
      <c r="W256" s="1">
        <v>300000</v>
      </c>
      <c r="X256" s="1">
        <v>0</v>
      </c>
      <c r="Y256" s="1">
        <v>0</v>
      </c>
      <c r="Z256" s="1">
        <v>0</v>
      </c>
      <c r="AA256" s="1">
        <v>0</v>
      </c>
      <c r="AB256" s="1">
        <v>0</v>
      </c>
      <c r="AC256" s="1">
        <f t="shared" si="7"/>
        <v>300000</v>
      </c>
      <c r="AD256" s="1">
        <v>0</v>
      </c>
      <c r="AE256" s="1">
        <v>0</v>
      </c>
      <c r="AF256" s="1">
        <v>0</v>
      </c>
      <c r="AG256" s="1">
        <v>0</v>
      </c>
      <c r="AH256" s="1">
        <v>0</v>
      </c>
    </row>
    <row r="257" spans="1:34" hidden="1" x14ac:dyDescent="0.25">
      <c r="A257" t="str">
        <f t="shared" si="6"/>
        <v>1.1-00-2402_24114010_2421110</v>
      </c>
      <c r="B257" t="s">
        <v>148</v>
      </c>
      <c r="C257" t="s">
        <v>149</v>
      </c>
      <c r="D257" t="s">
        <v>34</v>
      </c>
      <c r="E257" t="s">
        <v>35</v>
      </c>
      <c r="F257" t="s">
        <v>152</v>
      </c>
      <c r="G257" t="s">
        <v>153</v>
      </c>
      <c r="H257" t="s">
        <v>85</v>
      </c>
      <c r="I257" t="s">
        <v>86</v>
      </c>
      <c r="J257">
        <v>1</v>
      </c>
      <c r="K257" t="s">
        <v>190</v>
      </c>
      <c r="L257">
        <v>14</v>
      </c>
      <c r="M257" t="s">
        <v>345</v>
      </c>
      <c r="N257" t="s">
        <v>199</v>
      </c>
      <c r="O257" t="s">
        <v>827</v>
      </c>
      <c r="P257">
        <v>2000</v>
      </c>
      <c r="Q257" t="s">
        <v>121</v>
      </c>
      <c r="R257">
        <v>2111</v>
      </c>
      <c r="S257" t="s">
        <v>200</v>
      </c>
      <c r="T257">
        <v>0</v>
      </c>
      <c r="U257" t="s">
        <v>46</v>
      </c>
      <c r="V257" s="1">
        <v>29000</v>
      </c>
      <c r="W257" s="1">
        <v>0</v>
      </c>
      <c r="X257" s="1">
        <v>27830.73</v>
      </c>
      <c r="Y257" s="1">
        <v>15015.98</v>
      </c>
      <c r="Z257" s="1">
        <v>3814.74</v>
      </c>
      <c r="AA257" s="1">
        <v>0</v>
      </c>
      <c r="AB257" s="1">
        <v>0</v>
      </c>
      <c r="AC257" s="1">
        <f t="shared" si="7"/>
        <v>1169.2700000000004</v>
      </c>
      <c r="AD257" s="1">
        <v>0</v>
      </c>
      <c r="AE257" s="1">
        <v>29000</v>
      </c>
      <c r="AF257" s="1">
        <v>0</v>
      </c>
      <c r="AG257" s="1">
        <v>0</v>
      </c>
      <c r="AH257" s="1">
        <v>29000</v>
      </c>
    </row>
    <row r="258" spans="1:34" hidden="1" x14ac:dyDescent="0.25">
      <c r="A258" t="str">
        <f t="shared" si="6"/>
        <v>1.1-00-2402_24114010_2421210</v>
      </c>
      <c r="B258" t="s">
        <v>148</v>
      </c>
      <c r="C258" t="s">
        <v>149</v>
      </c>
      <c r="D258" t="s">
        <v>34</v>
      </c>
      <c r="E258" t="s">
        <v>35</v>
      </c>
      <c r="F258" t="s">
        <v>152</v>
      </c>
      <c r="G258" t="s">
        <v>153</v>
      </c>
      <c r="H258" t="s">
        <v>85</v>
      </c>
      <c r="I258" t="s">
        <v>86</v>
      </c>
      <c r="J258">
        <v>1</v>
      </c>
      <c r="K258" t="s">
        <v>190</v>
      </c>
      <c r="L258">
        <v>14</v>
      </c>
      <c r="M258" t="s">
        <v>345</v>
      </c>
      <c r="N258" t="s">
        <v>199</v>
      </c>
      <c r="O258" t="s">
        <v>827</v>
      </c>
      <c r="P258">
        <v>2000</v>
      </c>
      <c r="Q258" t="s">
        <v>121</v>
      </c>
      <c r="R258">
        <v>2121</v>
      </c>
      <c r="S258" t="s">
        <v>201</v>
      </c>
      <c r="T258">
        <v>0</v>
      </c>
      <c r="U258" t="s">
        <v>46</v>
      </c>
      <c r="V258" s="1">
        <v>0</v>
      </c>
      <c r="W258" s="1">
        <v>70000</v>
      </c>
      <c r="X258" s="1">
        <v>0</v>
      </c>
      <c r="Y258" s="1">
        <v>0</v>
      </c>
      <c r="Z258" s="1">
        <v>0</v>
      </c>
      <c r="AA258" s="1">
        <v>0</v>
      </c>
      <c r="AB258" s="1">
        <v>0</v>
      </c>
      <c r="AC258" s="1">
        <f t="shared" si="7"/>
        <v>0</v>
      </c>
      <c r="AD258" s="1">
        <v>0</v>
      </c>
      <c r="AE258" s="1">
        <v>0</v>
      </c>
      <c r="AF258" s="1">
        <v>0</v>
      </c>
      <c r="AG258" s="1">
        <v>70000</v>
      </c>
      <c r="AH258" s="1">
        <v>-70000</v>
      </c>
    </row>
    <row r="259" spans="1:34" hidden="1" x14ac:dyDescent="0.25">
      <c r="A259" t="str">
        <f t="shared" ref="A259:A322" si="8">CONCATENATE(B259,H259,J259,L259,N259,R259,T259)</f>
        <v>1.1-00-2402_24114010_2421610</v>
      </c>
      <c r="B259" t="s">
        <v>148</v>
      </c>
      <c r="C259" t="s">
        <v>149</v>
      </c>
      <c r="D259" t="s">
        <v>34</v>
      </c>
      <c r="E259" t="s">
        <v>35</v>
      </c>
      <c r="F259" t="s">
        <v>152</v>
      </c>
      <c r="G259" t="s">
        <v>153</v>
      </c>
      <c r="H259" t="s">
        <v>85</v>
      </c>
      <c r="I259" t="s">
        <v>86</v>
      </c>
      <c r="J259">
        <v>1</v>
      </c>
      <c r="K259" t="s">
        <v>190</v>
      </c>
      <c r="L259">
        <v>14</v>
      </c>
      <c r="M259" t="s">
        <v>345</v>
      </c>
      <c r="N259" t="s">
        <v>199</v>
      </c>
      <c r="O259" t="s">
        <v>827</v>
      </c>
      <c r="P259">
        <v>2000</v>
      </c>
      <c r="Q259" t="s">
        <v>121</v>
      </c>
      <c r="R259">
        <v>2161</v>
      </c>
      <c r="S259" t="s">
        <v>202</v>
      </c>
      <c r="T259">
        <v>0</v>
      </c>
      <c r="U259" t="s">
        <v>46</v>
      </c>
      <c r="V259" s="1">
        <v>15700</v>
      </c>
      <c r="W259" s="1">
        <v>0</v>
      </c>
      <c r="X259" s="1">
        <v>5588.88</v>
      </c>
      <c r="Y259" s="1">
        <v>5588.88</v>
      </c>
      <c r="Z259" s="1">
        <v>0</v>
      </c>
      <c r="AA259" s="1">
        <v>0</v>
      </c>
      <c r="AB259" s="1">
        <v>0</v>
      </c>
      <c r="AC259" s="1">
        <f t="shared" ref="AC259:AC322" si="9">V259-X259</f>
        <v>10111.119999999999</v>
      </c>
      <c r="AD259" s="1">
        <v>0</v>
      </c>
      <c r="AE259" s="1">
        <v>15700</v>
      </c>
      <c r="AF259" s="1">
        <v>0</v>
      </c>
      <c r="AG259" s="1">
        <v>0</v>
      </c>
      <c r="AH259" s="1">
        <v>15700</v>
      </c>
    </row>
    <row r="260" spans="1:34" hidden="1" x14ac:dyDescent="0.25">
      <c r="A260" t="str">
        <f t="shared" si="8"/>
        <v>1.1-00-2402_24114010_2424910</v>
      </c>
      <c r="B260" t="s">
        <v>148</v>
      </c>
      <c r="C260" t="s">
        <v>149</v>
      </c>
      <c r="D260" t="s">
        <v>34</v>
      </c>
      <c r="E260" t="s">
        <v>35</v>
      </c>
      <c r="F260" t="s">
        <v>152</v>
      </c>
      <c r="G260" t="s">
        <v>153</v>
      </c>
      <c r="H260" t="s">
        <v>85</v>
      </c>
      <c r="I260" t="s">
        <v>86</v>
      </c>
      <c r="J260">
        <v>1</v>
      </c>
      <c r="K260" t="s">
        <v>190</v>
      </c>
      <c r="L260">
        <v>14</v>
      </c>
      <c r="M260" t="s">
        <v>345</v>
      </c>
      <c r="N260" t="s">
        <v>199</v>
      </c>
      <c r="O260" t="s">
        <v>827</v>
      </c>
      <c r="P260">
        <v>2000</v>
      </c>
      <c r="Q260" t="s">
        <v>121</v>
      </c>
      <c r="R260">
        <v>2491</v>
      </c>
      <c r="S260" t="s">
        <v>203</v>
      </c>
      <c r="T260">
        <v>0</v>
      </c>
      <c r="U260" t="s">
        <v>46</v>
      </c>
      <c r="V260" s="1">
        <v>21000</v>
      </c>
      <c r="W260" s="1">
        <v>0</v>
      </c>
      <c r="X260" s="1">
        <v>8383.9599999999991</v>
      </c>
      <c r="Y260" s="1">
        <v>8383.9599999999991</v>
      </c>
      <c r="Z260" s="1">
        <v>8383.9599999999991</v>
      </c>
      <c r="AA260" s="1">
        <v>0</v>
      </c>
      <c r="AB260" s="1">
        <v>0</v>
      </c>
      <c r="AC260" s="1">
        <f t="shared" si="9"/>
        <v>12616.04</v>
      </c>
      <c r="AD260" s="1">
        <v>0</v>
      </c>
      <c r="AE260" s="1">
        <v>21000</v>
      </c>
      <c r="AF260" s="1">
        <v>0</v>
      </c>
      <c r="AG260" s="1">
        <v>0</v>
      </c>
      <c r="AH260" s="1">
        <v>21000</v>
      </c>
    </row>
    <row r="261" spans="1:34" hidden="1" x14ac:dyDescent="0.25">
      <c r="A261" t="str">
        <f t="shared" si="8"/>
        <v>1.1-00-2402_24114010_2427310</v>
      </c>
      <c r="B261" t="s">
        <v>148</v>
      </c>
      <c r="C261" t="s">
        <v>149</v>
      </c>
      <c r="D261" t="s">
        <v>34</v>
      </c>
      <c r="E261" t="s">
        <v>35</v>
      </c>
      <c r="F261" t="s">
        <v>152</v>
      </c>
      <c r="G261" t="s">
        <v>153</v>
      </c>
      <c r="H261" t="s">
        <v>85</v>
      </c>
      <c r="I261" t="s">
        <v>86</v>
      </c>
      <c r="J261">
        <v>1</v>
      </c>
      <c r="K261" t="s">
        <v>190</v>
      </c>
      <c r="L261">
        <v>14</v>
      </c>
      <c r="M261" t="s">
        <v>345</v>
      </c>
      <c r="N261" t="s">
        <v>199</v>
      </c>
      <c r="O261" t="s">
        <v>827</v>
      </c>
      <c r="P261">
        <v>2000</v>
      </c>
      <c r="Q261" t="s">
        <v>121</v>
      </c>
      <c r="R261">
        <v>2731</v>
      </c>
      <c r="S261" t="s">
        <v>346</v>
      </c>
      <c r="T261">
        <v>0</v>
      </c>
      <c r="U261" t="s">
        <v>46</v>
      </c>
      <c r="V261" s="1">
        <v>24000</v>
      </c>
      <c r="W261" s="1">
        <v>0</v>
      </c>
      <c r="X261" s="1">
        <v>21429</v>
      </c>
      <c r="Y261" s="1">
        <v>0</v>
      </c>
      <c r="Z261" s="1">
        <v>0</v>
      </c>
      <c r="AA261" s="1">
        <v>0</v>
      </c>
      <c r="AB261" s="1">
        <v>0</v>
      </c>
      <c r="AC261" s="1">
        <f t="shared" si="9"/>
        <v>2571</v>
      </c>
      <c r="AD261" s="1">
        <v>0</v>
      </c>
      <c r="AE261" s="1">
        <v>24000</v>
      </c>
      <c r="AF261" s="1">
        <v>0</v>
      </c>
      <c r="AG261" s="1">
        <v>0</v>
      </c>
      <c r="AH261" s="1">
        <v>24000</v>
      </c>
    </row>
    <row r="262" spans="1:34" hidden="1" x14ac:dyDescent="0.25">
      <c r="A262" t="str">
        <f t="shared" si="8"/>
        <v>1.1-00-2402_24114010_2429110</v>
      </c>
      <c r="B262" t="s">
        <v>148</v>
      </c>
      <c r="C262" t="s">
        <v>149</v>
      </c>
      <c r="D262" t="s">
        <v>34</v>
      </c>
      <c r="E262" t="s">
        <v>35</v>
      </c>
      <c r="F262" t="s">
        <v>152</v>
      </c>
      <c r="G262" t="s">
        <v>153</v>
      </c>
      <c r="H262" t="s">
        <v>85</v>
      </c>
      <c r="I262" t="s">
        <v>86</v>
      </c>
      <c r="J262">
        <v>1</v>
      </c>
      <c r="K262" t="s">
        <v>190</v>
      </c>
      <c r="L262">
        <v>14</v>
      </c>
      <c r="M262" t="s">
        <v>345</v>
      </c>
      <c r="N262" t="s">
        <v>199</v>
      </c>
      <c r="O262" t="s">
        <v>827</v>
      </c>
      <c r="P262">
        <v>2000</v>
      </c>
      <c r="Q262" t="s">
        <v>121</v>
      </c>
      <c r="R262">
        <v>2911</v>
      </c>
      <c r="S262" t="s">
        <v>171</v>
      </c>
      <c r="T262">
        <v>0</v>
      </c>
      <c r="U262" t="s">
        <v>46</v>
      </c>
      <c r="V262" s="1">
        <v>30300</v>
      </c>
      <c r="W262" s="1">
        <v>0</v>
      </c>
      <c r="X262" s="1">
        <v>15025.71</v>
      </c>
      <c r="Y262" s="1">
        <v>15025.71</v>
      </c>
      <c r="Z262" s="1">
        <v>3712.93</v>
      </c>
      <c r="AA262" s="1">
        <v>0</v>
      </c>
      <c r="AB262" s="1">
        <v>0</v>
      </c>
      <c r="AC262" s="1">
        <f t="shared" si="9"/>
        <v>15274.29</v>
      </c>
      <c r="AD262" s="1">
        <v>0</v>
      </c>
      <c r="AE262" s="1">
        <v>30300</v>
      </c>
      <c r="AF262" s="1">
        <v>0</v>
      </c>
      <c r="AG262" s="1">
        <v>0</v>
      </c>
      <c r="AH262" s="1">
        <v>30300</v>
      </c>
    </row>
    <row r="263" spans="1:34" hidden="1" x14ac:dyDescent="0.25">
      <c r="A263" t="str">
        <f t="shared" si="8"/>
        <v>1.1-00-2402_24114010_2429210</v>
      </c>
      <c r="B263" t="s">
        <v>148</v>
      </c>
      <c r="C263" t="s">
        <v>149</v>
      </c>
      <c r="D263" t="s">
        <v>34</v>
      </c>
      <c r="E263" t="s">
        <v>35</v>
      </c>
      <c r="F263" t="s">
        <v>152</v>
      </c>
      <c r="G263" t="s">
        <v>153</v>
      </c>
      <c r="H263" t="s">
        <v>85</v>
      </c>
      <c r="I263" t="s">
        <v>86</v>
      </c>
      <c r="J263">
        <v>1</v>
      </c>
      <c r="K263" t="s">
        <v>190</v>
      </c>
      <c r="L263">
        <v>14</v>
      </c>
      <c r="M263" t="s">
        <v>345</v>
      </c>
      <c r="N263" t="s">
        <v>199</v>
      </c>
      <c r="O263" t="s">
        <v>827</v>
      </c>
      <c r="P263">
        <v>2000</v>
      </c>
      <c r="Q263" t="s">
        <v>121</v>
      </c>
      <c r="R263">
        <v>2921</v>
      </c>
      <c r="S263" t="s">
        <v>229</v>
      </c>
      <c r="T263">
        <v>0</v>
      </c>
      <c r="U263" t="s">
        <v>46</v>
      </c>
      <c r="V263" s="1">
        <v>0</v>
      </c>
      <c r="W263" s="1">
        <v>50000</v>
      </c>
      <c r="X263" s="1">
        <v>0</v>
      </c>
      <c r="Y263" s="1">
        <v>0</v>
      </c>
      <c r="Z263" s="1">
        <v>0</v>
      </c>
      <c r="AA263" s="1">
        <v>0</v>
      </c>
      <c r="AB263" s="1">
        <v>0</v>
      </c>
      <c r="AC263" s="1">
        <f t="shared" si="9"/>
        <v>0</v>
      </c>
      <c r="AD263" s="1">
        <v>0</v>
      </c>
      <c r="AE263" s="1">
        <v>0</v>
      </c>
      <c r="AF263" s="1">
        <v>0</v>
      </c>
      <c r="AG263" s="1">
        <v>50000</v>
      </c>
      <c r="AH263" s="1">
        <v>-50000</v>
      </c>
    </row>
    <row r="264" spans="1:34" hidden="1" x14ac:dyDescent="0.25">
      <c r="A264" t="str">
        <f t="shared" si="8"/>
        <v>1.1-00-2402_24114010_2433810</v>
      </c>
      <c r="B264" t="s">
        <v>148</v>
      </c>
      <c r="C264" t="s">
        <v>149</v>
      </c>
      <c r="D264" t="s">
        <v>34</v>
      </c>
      <c r="E264" t="s">
        <v>35</v>
      </c>
      <c r="F264" t="s">
        <v>152</v>
      </c>
      <c r="G264" t="s">
        <v>153</v>
      </c>
      <c r="H264" t="s">
        <v>85</v>
      </c>
      <c r="I264" t="s">
        <v>86</v>
      </c>
      <c r="J264">
        <v>1</v>
      </c>
      <c r="K264" t="s">
        <v>190</v>
      </c>
      <c r="L264">
        <v>14</v>
      </c>
      <c r="M264" t="s">
        <v>345</v>
      </c>
      <c r="N264" t="s">
        <v>199</v>
      </c>
      <c r="O264" t="s">
        <v>827</v>
      </c>
      <c r="P264">
        <v>3000</v>
      </c>
      <c r="Q264" t="s">
        <v>44</v>
      </c>
      <c r="R264">
        <v>3381</v>
      </c>
      <c r="S264" t="s">
        <v>220</v>
      </c>
      <c r="T264">
        <v>0</v>
      </c>
      <c r="U264" t="s">
        <v>46</v>
      </c>
      <c r="V264" s="1">
        <v>1238100</v>
      </c>
      <c r="W264" s="1">
        <v>1000000</v>
      </c>
      <c r="X264" s="1">
        <v>4116144</v>
      </c>
      <c r="Y264" s="1">
        <v>4116144</v>
      </c>
      <c r="Z264" s="1">
        <v>1632120</v>
      </c>
      <c r="AA264" s="1">
        <v>476760</v>
      </c>
      <c r="AB264" s="1">
        <v>476760</v>
      </c>
      <c r="AC264" s="1">
        <f t="shared" si="9"/>
        <v>-2878044</v>
      </c>
      <c r="AD264" s="1">
        <v>0</v>
      </c>
      <c r="AE264" s="1">
        <v>238100</v>
      </c>
      <c r="AF264" s="1">
        <v>0</v>
      </c>
      <c r="AG264" s="1">
        <v>0</v>
      </c>
      <c r="AH264" s="1">
        <v>238100</v>
      </c>
    </row>
    <row r="265" spans="1:34" hidden="1" x14ac:dyDescent="0.25">
      <c r="A265" t="str">
        <f t="shared" si="8"/>
        <v>1.1-00-2402_24114010_2433910</v>
      </c>
      <c r="B265" t="s">
        <v>148</v>
      </c>
      <c r="C265" t="s">
        <v>149</v>
      </c>
      <c r="D265" t="s">
        <v>34</v>
      </c>
      <c r="E265" t="s">
        <v>35</v>
      </c>
      <c r="F265" t="s">
        <v>152</v>
      </c>
      <c r="G265" t="s">
        <v>153</v>
      </c>
      <c r="H265" t="s">
        <v>85</v>
      </c>
      <c r="I265" t="s">
        <v>86</v>
      </c>
      <c r="J265">
        <v>1</v>
      </c>
      <c r="K265" t="s">
        <v>190</v>
      </c>
      <c r="L265">
        <v>14</v>
      </c>
      <c r="M265" t="s">
        <v>345</v>
      </c>
      <c r="N265" t="s">
        <v>199</v>
      </c>
      <c r="O265" t="s">
        <v>827</v>
      </c>
      <c r="P265">
        <v>3000</v>
      </c>
      <c r="Q265" t="s">
        <v>44</v>
      </c>
      <c r="R265">
        <v>3391</v>
      </c>
      <c r="S265" t="s">
        <v>194</v>
      </c>
      <c r="T265">
        <v>0</v>
      </c>
      <c r="U265" t="s">
        <v>46</v>
      </c>
      <c r="V265" s="1">
        <v>411900</v>
      </c>
      <c r="W265" s="1">
        <v>500000</v>
      </c>
      <c r="X265" s="1">
        <v>98600</v>
      </c>
      <c r="Y265" s="1">
        <v>98600</v>
      </c>
      <c r="Z265" s="1">
        <v>0</v>
      </c>
      <c r="AA265" s="1">
        <v>0</v>
      </c>
      <c r="AB265" s="1">
        <v>0</v>
      </c>
      <c r="AC265" s="1">
        <f t="shared" si="9"/>
        <v>313300</v>
      </c>
      <c r="AD265" s="1">
        <v>0</v>
      </c>
      <c r="AE265" s="1">
        <v>0</v>
      </c>
      <c r="AF265" s="1">
        <v>0</v>
      </c>
      <c r="AG265" s="1">
        <v>88100</v>
      </c>
      <c r="AH265" s="1">
        <v>-88100</v>
      </c>
    </row>
    <row r="266" spans="1:34" hidden="1" x14ac:dyDescent="0.25">
      <c r="A266" t="str">
        <f t="shared" si="8"/>
        <v>1.1-00-2402_24114010_2438210</v>
      </c>
      <c r="B266" t="s">
        <v>148</v>
      </c>
      <c r="C266" t="s">
        <v>149</v>
      </c>
      <c r="D266" t="s">
        <v>34</v>
      </c>
      <c r="E266" t="s">
        <v>35</v>
      </c>
      <c r="F266" t="s">
        <v>152</v>
      </c>
      <c r="G266" t="s">
        <v>153</v>
      </c>
      <c r="H266" t="s">
        <v>85</v>
      </c>
      <c r="I266" t="s">
        <v>86</v>
      </c>
      <c r="J266">
        <v>1</v>
      </c>
      <c r="K266" t="s">
        <v>190</v>
      </c>
      <c r="L266">
        <v>14</v>
      </c>
      <c r="M266" t="s">
        <v>345</v>
      </c>
      <c r="N266" t="s">
        <v>199</v>
      </c>
      <c r="O266" t="s">
        <v>827</v>
      </c>
      <c r="P266">
        <v>3000</v>
      </c>
      <c r="Q266" t="s">
        <v>44</v>
      </c>
      <c r="R266">
        <v>3821</v>
      </c>
      <c r="S266" t="s">
        <v>175</v>
      </c>
      <c r="T266">
        <v>0</v>
      </c>
      <c r="U266" t="s">
        <v>46</v>
      </c>
      <c r="V266" s="1">
        <v>1246800</v>
      </c>
      <c r="W266" s="1">
        <v>1000000</v>
      </c>
      <c r="X266" s="1">
        <v>1217304</v>
      </c>
      <c r="Y266" s="1">
        <v>504600</v>
      </c>
      <c r="Z266" s="1">
        <v>504600</v>
      </c>
      <c r="AA266" s="1">
        <v>0</v>
      </c>
      <c r="AB266" s="1">
        <v>0</v>
      </c>
      <c r="AC266" s="1">
        <f t="shared" si="9"/>
        <v>29496</v>
      </c>
      <c r="AD266" s="1">
        <v>0</v>
      </c>
      <c r="AE266" s="1">
        <v>396800</v>
      </c>
      <c r="AF266" s="1">
        <v>0</v>
      </c>
      <c r="AG266" s="1">
        <v>150000</v>
      </c>
      <c r="AH266" s="1">
        <v>246800</v>
      </c>
    </row>
    <row r="267" spans="1:34" hidden="1" x14ac:dyDescent="0.25">
      <c r="A267" t="str">
        <f t="shared" si="8"/>
        <v>1.1-00-2402_24114010_2451910</v>
      </c>
      <c r="B267" t="s">
        <v>148</v>
      </c>
      <c r="C267" t="s">
        <v>149</v>
      </c>
      <c r="D267" t="s">
        <v>34</v>
      </c>
      <c r="E267" t="s">
        <v>35</v>
      </c>
      <c r="F267" t="s">
        <v>152</v>
      </c>
      <c r="G267" t="s">
        <v>153</v>
      </c>
      <c r="H267" t="s">
        <v>85</v>
      </c>
      <c r="I267" t="s">
        <v>86</v>
      </c>
      <c r="J267">
        <v>1</v>
      </c>
      <c r="K267" t="s">
        <v>190</v>
      </c>
      <c r="L267">
        <v>14</v>
      </c>
      <c r="M267" t="s">
        <v>345</v>
      </c>
      <c r="N267" t="s">
        <v>199</v>
      </c>
      <c r="O267" t="s">
        <v>827</v>
      </c>
      <c r="P267">
        <v>5000</v>
      </c>
      <c r="Q267" t="s">
        <v>99</v>
      </c>
      <c r="R267">
        <v>5191</v>
      </c>
      <c r="S267" t="s">
        <v>246</v>
      </c>
      <c r="T267">
        <v>0</v>
      </c>
      <c r="U267" t="s">
        <v>46</v>
      </c>
      <c r="V267" s="1">
        <v>57000</v>
      </c>
      <c r="W267" s="1">
        <v>0</v>
      </c>
      <c r="X267" s="1">
        <v>24821.68</v>
      </c>
      <c r="Y267" s="1">
        <v>24821.68</v>
      </c>
      <c r="Z267" s="1">
        <v>5797.68</v>
      </c>
      <c r="AA267" s="1">
        <v>0</v>
      </c>
      <c r="AB267" s="1">
        <v>0</v>
      </c>
      <c r="AC267" s="1">
        <f t="shared" si="9"/>
        <v>32178.32</v>
      </c>
      <c r="AD267" s="1">
        <v>0</v>
      </c>
      <c r="AE267" s="1">
        <v>57000</v>
      </c>
      <c r="AF267" s="1">
        <v>0</v>
      </c>
      <c r="AG267" s="1">
        <v>0</v>
      </c>
      <c r="AH267" s="1">
        <v>57000</v>
      </c>
    </row>
    <row r="268" spans="1:34" hidden="1" x14ac:dyDescent="0.25">
      <c r="A268" t="str">
        <f t="shared" si="8"/>
        <v>1.1-00-2402_24114010_2452310</v>
      </c>
      <c r="B268" t="s">
        <v>148</v>
      </c>
      <c r="C268" t="s">
        <v>149</v>
      </c>
      <c r="D268" t="s">
        <v>34</v>
      </c>
      <c r="E268" t="s">
        <v>35</v>
      </c>
      <c r="F268" t="s">
        <v>152</v>
      </c>
      <c r="G268" t="s">
        <v>153</v>
      </c>
      <c r="H268" t="s">
        <v>85</v>
      </c>
      <c r="I268" t="s">
        <v>86</v>
      </c>
      <c r="J268">
        <v>1</v>
      </c>
      <c r="K268" t="s">
        <v>190</v>
      </c>
      <c r="L268">
        <v>14</v>
      </c>
      <c r="M268" t="s">
        <v>345</v>
      </c>
      <c r="N268" t="s">
        <v>199</v>
      </c>
      <c r="O268" t="s">
        <v>827</v>
      </c>
      <c r="P268">
        <v>5000</v>
      </c>
      <c r="Q268" t="s">
        <v>99</v>
      </c>
      <c r="R268">
        <v>5231</v>
      </c>
      <c r="S268" t="s">
        <v>249</v>
      </c>
      <c r="T268">
        <v>0</v>
      </c>
      <c r="U268" t="s">
        <v>46</v>
      </c>
      <c r="V268" s="1">
        <v>0</v>
      </c>
      <c r="W268" s="1">
        <v>125000</v>
      </c>
      <c r="X268" s="1">
        <v>0</v>
      </c>
      <c r="Y268" s="1">
        <v>0</v>
      </c>
      <c r="Z268" s="1">
        <v>0</v>
      </c>
      <c r="AA268" s="1">
        <v>0</v>
      </c>
      <c r="AB268" s="1">
        <v>0</v>
      </c>
      <c r="AC268" s="1">
        <f t="shared" si="9"/>
        <v>0</v>
      </c>
      <c r="AD268" s="1">
        <v>0</v>
      </c>
      <c r="AE268" s="1">
        <v>0</v>
      </c>
      <c r="AF268" s="1">
        <v>0</v>
      </c>
      <c r="AG268" s="1">
        <v>125000</v>
      </c>
      <c r="AH268" s="1">
        <v>-125000</v>
      </c>
    </row>
    <row r="269" spans="1:34" hidden="1" x14ac:dyDescent="0.25">
      <c r="A269" t="str">
        <f t="shared" si="8"/>
        <v>1.1-00-2402_24114010_2456510</v>
      </c>
      <c r="B269" t="s">
        <v>148</v>
      </c>
      <c r="C269" t="s">
        <v>149</v>
      </c>
      <c r="D269" t="s">
        <v>34</v>
      </c>
      <c r="E269" t="s">
        <v>35</v>
      </c>
      <c r="F269" t="s">
        <v>152</v>
      </c>
      <c r="G269" t="s">
        <v>153</v>
      </c>
      <c r="H269" t="s">
        <v>85</v>
      </c>
      <c r="I269" t="s">
        <v>86</v>
      </c>
      <c r="J269">
        <v>1</v>
      </c>
      <c r="K269" t="s">
        <v>190</v>
      </c>
      <c r="L269">
        <v>14</v>
      </c>
      <c r="M269" t="s">
        <v>345</v>
      </c>
      <c r="N269" t="s">
        <v>199</v>
      </c>
      <c r="O269" t="s">
        <v>827</v>
      </c>
      <c r="P269">
        <v>5000</v>
      </c>
      <c r="Q269" t="s">
        <v>99</v>
      </c>
      <c r="R269">
        <v>5651</v>
      </c>
      <c r="S269" t="s">
        <v>204</v>
      </c>
      <c r="T269">
        <v>0</v>
      </c>
      <c r="U269" t="s">
        <v>46</v>
      </c>
      <c r="V269" s="1">
        <v>0</v>
      </c>
      <c r="W269" s="1">
        <v>10000</v>
      </c>
      <c r="X269" s="1">
        <v>0</v>
      </c>
      <c r="Y269" s="1">
        <v>0</v>
      </c>
      <c r="Z269" s="1">
        <v>0</v>
      </c>
      <c r="AA269" s="1">
        <v>0</v>
      </c>
      <c r="AB269" s="1">
        <v>0</v>
      </c>
      <c r="AC269" s="1">
        <f t="shared" si="9"/>
        <v>0</v>
      </c>
      <c r="AD269" s="1">
        <v>0</v>
      </c>
      <c r="AE269" s="1">
        <v>0</v>
      </c>
      <c r="AF269" s="1">
        <v>0</v>
      </c>
      <c r="AG269" s="1">
        <v>10000</v>
      </c>
      <c r="AH269" s="1">
        <v>-10000</v>
      </c>
    </row>
    <row r="270" spans="1:34" hidden="1" x14ac:dyDescent="0.25">
      <c r="A270" t="str">
        <f t="shared" si="8"/>
        <v>1.1-00-2402_24114010_2456710</v>
      </c>
      <c r="B270" t="s">
        <v>148</v>
      </c>
      <c r="C270" t="s">
        <v>149</v>
      </c>
      <c r="D270" t="s">
        <v>34</v>
      </c>
      <c r="E270" t="s">
        <v>35</v>
      </c>
      <c r="F270" t="s">
        <v>152</v>
      </c>
      <c r="G270" t="s">
        <v>153</v>
      </c>
      <c r="H270" t="s">
        <v>85</v>
      </c>
      <c r="I270" t="s">
        <v>86</v>
      </c>
      <c r="J270">
        <v>1</v>
      </c>
      <c r="K270" t="s">
        <v>190</v>
      </c>
      <c r="L270">
        <v>14</v>
      </c>
      <c r="M270" t="s">
        <v>345</v>
      </c>
      <c r="N270" t="s">
        <v>199</v>
      </c>
      <c r="O270" t="s">
        <v>827</v>
      </c>
      <c r="P270">
        <v>5000</v>
      </c>
      <c r="Q270" t="s">
        <v>99</v>
      </c>
      <c r="R270">
        <v>5671</v>
      </c>
      <c r="S270" t="s">
        <v>185</v>
      </c>
      <c r="T270">
        <v>0</v>
      </c>
      <c r="U270" t="s">
        <v>46</v>
      </c>
      <c r="V270" s="1">
        <v>78000</v>
      </c>
      <c r="W270" s="1">
        <v>0</v>
      </c>
      <c r="X270" s="1">
        <v>63892.800000000003</v>
      </c>
      <c r="Y270" s="1">
        <v>63892.800000000003</v>
      </c>
      <c r="Z270" s="1">
        <v>0</v>
      </c>
      <c r="AA270" s="1">
        <v>0</v>
      </c>
      <c r="AB270" s="1">
        <v>0</v>
      </c>
      <c r="AC270" s="1">
        <f t="shared" si="9"/>
        <v>14107.199999999997</v>
      </c>
      <c r="AD270" s="1">
        <v>0</v>
      </c>
      <c r="AE270" s="1">
        <v>78000</v>
      </c>
      <c r="AF270" s="1">
        <v>0</v>
      </c>
      <c r="AG270" s="1">
        <v>0</v>
      </c>
      <c r="AH270" s="1">
        <v>78000</v>
      </c>
    </row>
    <row r="271" spans="1:34" hidden="1" x14ac:dyDescent="0.25">
      <c r="A271" t="str">
        <f t="shared" si="8"/>
        <v>1.1-00-2402_24115010_2421710</v>
      </c>
      <c r="B271" t="s">
        <v>148</v>
      </c>
      <c r="C271" t="s">
        <v>149</v>
      </c>
      <c r="D271" t="s">
        <v>34</v>
      </c>
      <c r="E271" t="s">
        <v>35</v>
      </c>
      <c r="F271" t="s">
        <v>347</v>
      </c>
      <c r="G271" t="s">
        <v>348</v>
      </c>
      <c r="H271" t="s">
        <v>85</v>
      </c>
      <c r="I271" t="s">
        <v>86</v>
      </c>
      <c r="J271">
        <v>1</v>
      </c>
      <c r="K271" t="s">
        <v>190</v>
      </c>
      <c r="L271">
        <v>15</v>
      </c>
      <c r="M271" t="s">
        <v>349</v>
      </c>
      <c r="N271" t="s">
        <v>199</v>
      </c>
      <c r="O271" t="s">
        <v>827</v>
      </c>
      <c r="P271">
        <v>2000</v>
      </c>
      <c r="Q271" t="s">
        <v>121</v>
      </c>
      <c r="R271">
        <v>2171</v>
      </c>
      <c r="S271" t="s">
        <v>295</v>
      </c>
      <c r="T271">
        <v>0</v>
      </c>
      <c r="U271" t="s">
        <v>46</v>
      </c>
      <c r="V271" s="1">
        <v>300000</v>
      </c>
      <c r="W271" s="1">
        <v>300000</v>
      </c>
      <c r="X271" s="1">
        <v>0</v>
      </c>
      <c r="Y271" s="1">
        <v>0</v>
      </c>
      <c r="Z271" s="1">
        <v>0</v>
      </c>
      <c r="AA271" s="1">
        <v>0</v>
      </c>
      <c r="AB271" s="1">
        <v>0</v>
      </c>
      <c r="AC271" s="1">
        <f t="shared" si="9"/>
        <v>300000</v>
      </c>
      <c r="AD271" s="1">
        <v>0</v>
      </c>
      <c r="AE271" s="1">
        <v>0</v>
      </c>
      <c r="AF271" s="1">
        <v>0</v>
      </c>
      <c r="AG271" s="1">
        <v>0</v>
      </c>
      <c r="AH271" s="1">
        <v>0</v>
      </c>
    </row>
    <row r="272" spans="1:34" hidden="1" x14ac:dyDescent="0.25">
      <c r="A272" t="str">
        <f t="shared" si="8"/>
        <v>1.1-00-2402_24115010_2424110</v>
      </c>
      <c r="B272" t="s">
        <v>148</v>
      </c>
      <c r="C272" t="s">
        <v>149</v>
      </c>
      <c r="D272" t="s">
        <v>34</v>
      </c>
      <c r="E272" t="s">
        <v>35</v>
      </c>
      <c r="F272" t="s">
        <v>347</v>
      </c>
      <c r="G272" t="s">
        <v>348</v>
      </c>
      <c r="H272" t="s">
        <v>85</v>
      </c>
      <c r="I272" t="s">
        <v>86</v>
      </c>
      <c r="J272">
        <v>1</v>
      </c>
      <c r="K272" t="s">
        <v>190</v>
      </c>
      <c r="L272">
        <v>15</v>
      </c>
      <c r="M272" t="s">
        <v>349</v>
      </c>
      <c r="N272" t="s">
        <v>199</v>
      </c>
      <c r="O272" t="s">
        <v>827</v>
      </c>
      <c r="P272">
        <v>2000</v>
      </c>
      <c r="Q272" t="s">
        <v>121</v>
      </c>
      <c r="R272">
        <v>2411</v>
      </c>
      <c r="S272" t="s">
        <v>210</v>
      </c>
      <c r="T272">
        <v>0</v>
      </c>
      <c r="U272" t="s">
        <v>46</v>
      </c>
      <c r="V272" s="1">
        <v>150000</v>
      </c>
      <c r="W272" s="1">
        <v>150000</v>
      </c>
      <c r="X272" s="1">
        <v>0</v>
      </c>
      <c r="Y272" s="1">
        <v>0</v>
      </c>
      <c r="Z272" s="1">
        <v>0</v>
      </c>
      <c r="AA272" s="1">
        <v>0</v>
      </c>
      <c r="AB272" s="1">
        <v>0</v>
      </c>
      <c r="AC272" s="1">
        <f t="shared" si="9"/>
        <v>150000</v>
      </c>
      <c r="AD272" s="1">
        <v>0</v>
      </c>
      <c r="AE272" s="1">
        <v>0</v>
      </c>
      <c r="AF272" s="1">
        <v>0</v>
      </c>
      <c r="AG272" s="1">
        <v>0</v>
      </c>
      <c r="AH272" s="1">
        <v>0</v>
      </c>
    </row>
    <row r="273" spans="1:34" hidden="1" x14ac:dyDescent="0.25">
      <c r="A273" t="str">
        <f t="shared" si="8"/>
        <v>1.1-00-2402_24115010_2424210</v>
      </c>
      <c r="B273" t="s">
        <v>148</v>
      </c>
      <c r="C273" t="s">
        <v>149</v>
      </c>
      <c r="D273" t="s">
        <v>34</v>
      </c>
      <c r="E273" t="s">
        <v>35</v>
      </c>
      <c r="F273" t="s">
        <v>347</v>
      </c>
      <c r="G273" t="s">
        <v>348</v>
      </c>
      <c r="H273" t="s">
        <v>85</v>
      </c>
      <c r="I273" t="s">
        <v>86</v>
      </c>
      <c r="J273">
        <v>1</v>
      </c>
      <c r="K273" t="s">
        <v>190</v>
      </c>
      <c r="L273">
        <v>15</v>
      </c>
      <c r="M273" t="s">
        <v>349</v>
      </c>
      <c r="N273" t="s">
        <v>199</v>
      </c>
      <c r="O273" t="s">
        <v>827</v>
      </c>
      <c r="P273">
        <v>2000</v>
      </c>
      <c r="Q273" t="s">
        <v>121</v>
      </c>
      <c r="R273">
        <v>2421</v>
      </c>
      <c r="S273" t="s">
        <v>211</v>
      </c>
      <c r="T273">
        <v>0</v>
      </c>
      <c r="U273" t="s">
        <v>46</v>
      </c>
      <c r="V273" s="1">
        <v>100000</v>
      </c>
      <c r="W273" s="1">
        <v>100000</v>
      </c>
      <c r="X273" s="1">
        <v>0</v>
      </c>
      <c r="Y273" s="1">
        <v>0</v>
      </c>
      <c r="Z273" s="1">
        <v>0</v>
      </c>
      <c r="AA273" s="1">
        <v>0</v>
      </c>
      <c r="AB273" s="1">
        <v>0</v>
      </c>
      <c r="AC273" s="1">
        <f t="shared" si="9"/>
        <v>100000</v>
      </c>
      <c r="AD273" s="1">
        <v>0</v>
      </c>
      <c r="AE273" s="1">
        <v>0</v>
      </c>
      <c r="AF273" s="1">
        <v>0</v>
      </c>
      <c r="AG273" s="1">
        <v>0</v>
      </c>
      <c r="AH273" s="1">
        <v>0</v>
      </c>
    </row>
    <row r="274" spans="1:34" hidden="1" x14ac:dyDescent="0.25">
      <c r="A274" t="str">
        <f t="shared" si="8"/>
        <v>1.1-00-2402_24115010_2424410</v>
      </c>
      <c r="B274" t="s">
        <v>148</v>
      </c>
      <c r="C274" t="s">
        <v>149</v>
      </c>
      <c r="D274" t="s">
        <v>34</v>
      </c>
      <c r="E274" t="s">
        <v>35</v>
      </c>
      <c r="F274" t="s">
        <v>347</v>
      </c>
      <c r="G274" t="s">
        <v>348</v>
      </c>
      <c r="H274" t="s">
        <v>85</v>
      </c>
      <c r="I274" t="s">
        <v>86</v>
      </c>
      <c r="J274">
        <v>1</v>
      </c>
      <c r="K274" t="s">
        <v>190</v>
      </c>
      <c r="L274">
        <v>15</v>
      </c>
      <c r="M274" t="s">
        <v>349</v>
      </c>
      <c r="N274" t="s">
        <v>199</v>
      </c>
      <c r="O274" t="s">
        <v>827</v>
      </c>
      <c r="P274">
        <v>2000</v>
      </c>
      <c r="Q274" t="s">
        <v>121</v>
      </c>
      <c r="R274">
        <v>2441</v>
      </c>
      <c r="S274" t="s">
        <v>350</v>
      </c>
      <c r="T274">
        <v>0</v>
      </c>
      <c r="U274" t="s">
        <v>46</v>
      </c>
      <c r="V274" s="1">
        <v>100000</v>
      </c>
      <c r="W274" s="1">
        <v>100000</v>
      </c>
      <c r="X274" s="1">
        <v>78706</v>
      </c>
      <c r="Y274" s="1">
        <v>0</v>
      </c>
      <c r="Z274" s="1">
        <v>0</v>
      </c>
      <c r="AA274" s="1">
        <v>0</v>
      </c>
      <c r="AB274" s="1">
        <v>0</v>
      </c>
      <c r="AC274" s="1">
        <f t="shared" si="9"/>
        <v>21294</v>
      </c>
      <c r="AD274" s="1">
        <v>0</v>
      </c>
      <c r="AE274" s="1">
        <v>0</v>
      </c>
      <c r="AF274" s="1">
        <v>0</v>
      </c>
      <c r="AG274" s="1">
        <v>0</v>
      </c>
      <c r="AH274" s="1">
        <v>0</v>
      </c>
    </row>
    <row r="275" spans="1:34" hidden="1" x14ac:dyDescent="0.25">
      <c r="A275" t="str">
        <f t="shared" si="8"/>
        <v>1.1-00-2402_24115010_2424710</v>
      </c>
      <c r="B275" t="s">
        <v>148</v>
      </c>
      <c r="C275" t="s">
        <v>149</v>
      </c>
      <c r="D275" t="s">
        <v>34</v>
      </c>
      <c r="E275" t="s">
        <v>35</v>
      </c>
      <c r="F275" t="s">
        <v>347</v>
      </c>
      <c r="G275" t="s">
        <v>348</v>
      </c>
      <c r="H275" t="s">
        <v>85</v>
      </c>
      <c r="I275" t="s">
        <v>86</v>
      </c>
      <c r="J275">
        <v>1</v>
      </c>
      <c r="K275" t="s">
        <v>190</v>
      </c>
      <c r="L275">
        <v>15</v>
      </c>
      <c r="M275" t="s">
        <v>349</v>
      </c>
      <c r="N275" t="s">
        <v>199</v>
      </c>
      <c r="O275" t="s">
        <v>827</v>
      </c>
      <c r="P275">
        <v>2000</v>
      </c>
      <c r="Q275" t="s">
        <v>121</v>
      </c>
      <c r="R275">
        <v>2471</v>
      </c>
      <c r="S275" t="s">
        <v>213</v>
      </c>
      <c r="T275">
        <v>0</v>
      </c>
      <c r="U275" t="s">
        <v>46</v>
      </c>
      <c r="V275" s="1">
        <v>150000</v>
      </c>
      <c r="W275" s="1">
        <v>150000</v>
      </c>
      <c r="X275" s="1">
        <v>0</v>
      </c>
      <c r="Y275" s="1">
        <v>0</v>
      </c>
      <c r="Z275" s="1">
        <v>0</v>
      </c>
      <c r="AA275" s="1">
        <v>0</v>
      </c>
      <c r="AB275" s="1">
        <v>0</v>
      </c>
      <c r="AC275" s="1">
        <f t="shared" si="9"/>
        <v>150000</v>
      </c>
      <c r="AD275" s="1">
        <v>0</v>
      </c>
      <c r="AE275" s="1">
        <v>0</v>
      </c>
      <c r="AF275" s="1">
        <v>0</v>
      </c>
      <c r="AG275" s="1">
        <v>0</v>
      </c>
      <c r="AH275" s="1">
        <v>0</v>
      </c>
    </row>
    <row r="276" spans="1:34" hidden="1" x14ac:dyDescent="0.25">
      <c r="A276" t="str">
        <f t="shared" si="8"/>
        <v>1.1-00-2402_24115010_2424910</v>
      </c>
      <c r="B276" t="s">
        <v>148</v>
      </c>
      <c r="C276" t="s">
        <v>149</v>
      </c>
      <c r="D276" t="s">
        <v>34</v>
      </c>
      <c r="E276" t="s">
        <v>35</v>
      </c>
      <c r="F276" t="s">
        <v>347</v>
      </c>
      <c r="G276" t="s">
        <v>348</v>
      </c>
      <c r="H276" t="s">
        <v>85</v>
      </c>
      <c r="I276" t="s">
        <v>86</v>
      </c>
      <c r="J276">
        <v>1</v>
      </c>
      <c r="K276" t="s">
        <v>190</v>
      </c>
      <c r="L276">
        <v>15</v>
      </c>
      <c r="M276" t="s">
        <v>349</v>
      </c>
      <c r="N276" t="s">
        <v>199</v>
      </c>
      <c r="O276" t="s">
        <v>827</v>
      </c>
      <c r="P276">
        <v>2000</v>
      </c>
      <c r="Q276" t="s">
        <v>121</v>
      </c>
      <c r="R276">
        <v>2491</v>
      </c>
      <c r="S276" t="s">
        <v>203</v>
      </c>
      <c r="T276">
        <v>0</v>
      </c>
      <c r="U276" t="s">
        <v>46</v>
      </c>
      <c r="V276" s="1">
        <v>500000</v>
      </c>
      <c r="W276" s="1">
        <v>500000</v>
      </c>
      <c r="X276" s="1">
        <v>319800.40000000002</v>
      </c>
      <c r="Y276" s="1">
        <v>0</v>
      </c>
      <c r="Z276" s="1">
        <v>0</v>
      </c>
      <c r="AA276" s="1">
        <v>0</v>
      </c>
      <c r="AB276" s="1">
        <v>0</v>
      </c>
      <c r="AC276" s="1">
        <f t="shared" si="9"/>
        <v>180199.59999999998</v>
      </c>
      <c r="AD276" s="1">
        <v>0</v>
      </c>
      <c r="AE276" s="1">
        <v>0</v>
      </c>
      <c r="AF276" s="1">
        <v>0</v>
      </c>
      <c r="AG276" s="1">
        <v>0</v>
      </c>
      <c r="AH276" s="1">
        <v>0</v>
      </c>
    </row>
    <row r="277" spans="1:34" hidden="1" x14ac:dyDescent="0.25">
      <c r="A277" t="str">
        <f t="shared" si="8"/>
        <v>1.1-00-2402_24115010_2427210</v>
      </c>
      <c r="B277" t="s">
        <v>148</v>
      </c>
      <c r="C277" t="s">
        <v>149</v>
      </c>
      <c r="D277" t="s">
        <v>34</v>
      </c>
      <c r="E277" t="s">
        <v>35</v>
      </c>
      <c r="F277" t="s">
        <v>347</v>
      </c>
      <c r="G277" t="s">
        <v>348</v>
      </c>
      <c r="H277" t="s">
        <v>85</v>
      </c>
      <c r="I277" t="s">
        <v>86</v>
      </c>
      <c r="J277">
        <v>1</v>
      </c>
      <c r="K277" t="s">
        <v>190</v>
      </c>
      <c r="L277">
        <v>15</v>
      </c>
      <c r="M277" t="s">
        <v>349</v>
      </c>
      <c r="N277" t="s">
        <v>199</v>
      </c>
      <c r="O277" t="s">
        <v>827</v>
      </c>
      <c r="P277">
        <v>2000</v>
      </c>
      <c r="Q277" t="s">
        <v>121</v>
      </c>
      <c r="R277">
        <v>2721</v>
      </c>
      <c r="S277" t="s">
        <v>170</v>
      </c>
      <c r="T277">
        <v>0</v>
      </c>
      <c r="U277" t="s">
        <v>46</v>
      </c>
      <c r="V277" s="1">
        <v>300000</v>
      </c>
      <c r="W277" s="1">
        <v>300000</v>
      </c>
      <c r="X277" s="1">
        <v>40823.879999999997</v>
      </c>
      <c r="Y277" s="1">
        <v>0</v>
      </c>
      <c r="Z277" s="1">
        <v>0</v>
      </c>
      <c r="AA277" s="1">
        <v>0</v>
      </c>
      <c r="AB277" s="1">
        <v>0</v>
      </c>
      <c r="AC277" s="1">
        <f t="shared" si="9"/>
        <v>259176.12</v>
      </c>
      <c r="AD277" s="1">
        <v>0</v>
      </c>
      <c r="AE277" s="1">
        <v>0</v>
      </c>
      <c r="AF277" s="1">
        <v>0</v>
      </c>
      <c r="AG277" s="1">
        <v>0</v>
      </c>
      <c r="AH277" s="1">
        <v>0</v>
      </c>
    </row>
    <row r="278" spans="1:34" hidden="1" x14ac:dyDescent="0.25">
      <c r="A278" t="str">
        <f t="shared" si="8"/>
        <v>1.1-00-2402_24115010_2432510</v>
      </c>
      <c r="B278" t="s">
        <v>148</v>
      </c>
      <c r="C278" t="s">
        <v>149</v>
      </c>
      <c r="D278" t="s">
        <v>34</v>
      </c>
      <c r="E278" t="s">
        <v>35</v>
      </c>
      <c r="F278" t="s">
        <v>347</v>
      </c>
      <c r="G278" t="s">
        <v>348</v>
      </c>
      <c r="H278" t="s">
        <v>85</v>
      </c>
      <c r="I278" t="s">
        <v>86</v>
      </c>
      <c r="J278">
        <v>1</v>
      </c>
      <c r="K278" t="s">
        <v>190</v>
      </c>
      <c r="L278">
        <v>15</v>
      </c>
      <c r="M278" t="s">
        <v>349</v>
      </c>
      <c r="N278" t="s">
        <v>199</v>
      </c>
      <c r="O278" t="s">
        <v>827</v>
      </c>
      <c r="P278">
        <v>3000</v>
      </c>
      <c r="Q278" t="s">
        <v>44</v>
      </c>
      <c r="R278">
        <v>3251</v>
      </c>
      <c r="S278" t="s">
        <v>91</v>
      </c>
      <c r="T278">
        <v>0</v>
      </c>
      <c r="U278" t="s">
        <v>46</v>
      </c>
      <c r="V278" s="1">
        <v>0</v>
      </c>
      <c r="W278" s="1">
        <v>100000</v>
      </c>
      <c r="X278" s="1">
        <v>0</v>
      </c>
      <c r="Y278" s="1">
        <v>0</v>
      </c>
      <c r="Z278" s="1">
        <v>0</v>
      </c>
      <c r="AA278" s="1">
        <v>0</v>
      </c>
      <c r="AB278" s="1">
        <v>0</v>
      </c>
      <c r="AC278" s="1">
        <f t="shared" si="9"/>
        <v>0</v>
      </c>
      <c r="AD278" s="1">
        <v>0</v>
      </c>
      <c r="AE278" s="1">
        <v>0</v>
      </c>
      <c r="AF278" s="1">
        <v>0</v>
      </c>
      <c r="AG278" s="1">
        <v>100000</v>
      </c>
      <c r="AH278" s="1">
        <v>-100000</v>
      </c>
    </row>
    <row r="279" spans="1:34" hidden="1" x14ac:dyDescent="0.25">
      <c r="A279" t="str">
        <f t="shared" si="8"/>
        <v>1.1-00-2402_24115010_2433910</v>
      </c>
      <c r="B279" t="s">
        <v>148</v>
      </c>
      <c r="C279" t="s">
        <v>149</v>
      </c>
      <c r="D279" t="s">
        <v>34</v>
      </c>
      <c r="E279" t="s">
        <v>35</v>
      </c>
      <c r="F279" t="s">
        <v>347</v>
      </c>
      <c r="G279" t="s">
        <v>348</v>
      </c>
      <c r="H279" t="s">
        <v>85</v>
      </c>
      <c r="I279" t="s">
        <v>86</v>
      </c>
      <c r="J279">
        <v>1</v>
      </c>
      <c r="K279" t="s">
        <v>190</v>
      </c>
      <c r="L279">
        <v>15</v>
      </c>
      <c r="M279" t="s">
        <v>349</v>
      </c>
      <c r="N279" t="s">
        <v>199</v>
      </c>
      <c r="O279" t="s">
        <v>827</v>
      </c>
      <c r="P279">
        <v>3000</v>
      </c>
      <c r="Q279" t="s">
        <v>44</v>
      </c>
      <c r="R279">
        <v>3391</v>
      </c>
      <c r="S279" t="s">
        <v>194</v>
      </c>
      <c r="T279">
        <v>0</v>
      </c>
      <c r="U279" t="s">
        <v>46</v>
      </c>
      <c r="V279" s="1">
        <v>600000</v>
      </c>
      <c r="W279" s="1">
        <v>500000</v>
      </c>
      <c r="X279" s="1">
        <v>584640</v>
      </c>
      <c r="Y279" s="1">
        <v>584640</v>
      </c>
      <c r="Z279" s="1">
        <v>0</v>
      </c>
      <c r="AA279" s="1">
        <v>0</v>
      </c>
      <c r="AB279" s="1">
        <v>0</v>
      </c>
      <c r="AC279" s="1">
        <f t="shared" si="9"/>
        <v>15360</v>
      </c>
      <c r="AD279" s="1">
        <v>0</v>
      </c>
      <c r="AE279" s="1">
        <v>100000</v>
      </c>
      <c r="AF279" s="1">
        <v>0</v>
      </c>
      <c r="AG279" s="1">
        <v>0</v>
      </c>
      <c r="AH279" s="1">
        <v>100000</v>
      </c>
    </row>
    <row r="280" spans="1:34" hidden="1" x14ac:dyDescent="0.25">
      <c r="A280" t="str">
        <f t="shared" si="8"/>
        <v>1.1-00-2402_24115010_2438210</v>
      </c>
      <c r="B280" t="s">
        <v>148</v>
      </c>
      <c r="C280" t="s">
        <v>149</v>
      </c>
      <c r="D280" t="s">
        <v>34</v>
      </c>
      <c r="E280" t="s">
        <v>35</v>
      </c>
      <c r="F280" t="s">
        <v>347</v>
      </c>
      <c r="G280" t="s">
        <v>348</v>
      </c>
      <c r="H280" t="s">
        <v>85</v>
      </c>
      <c r="I280" t="s">
        <v>86</v>
      </c>
      <c r="J280">
        <v>1</v>
      </c>
      <c r="K280" t="s">
        <v>190</v>
      </c>
      <c r="L280">
        <v>15</v>
      </c>
      <c r="M280" t="s">
        <v>349</v>
      </c>
      <c r="N280" t="s">
        <v>199</v>
      </c>
      <c r="O280" t="s">
        <v>827</v>
      </c>
      <c r="P280">
        <v>3000</v>
      </c>
      <c r="Q280" t="s">
        <v>44</v>
      </c>
      <c r="R280">
        <v>3821</v>
      </c>
      <c r="S280" t="s">
        <v>175</v>
      </c>
      <c r="T280">
        <v>0</v>
      </c>
      <c r="U280" t="s">
        <v>46</v>
      </c>
      <c r="V280" s="1">
        <v>603200</v>
      </c>
      <c r="W280" s="1">
        <v>1000000</v>
      </c>
      <c r="X280" s="1">
        <v>603200</v>
      </c>
      <c r="Y280" s="1">
        <v>603200</v>
      </c>
      <c r="Z280" s="1">
        <v>0</v>
      </c>
      <c r="AA280" s="1">
        <v>0</v>
      </c>
      <c r="AB280" s="1">
        <v>0</v>
      </c>
      <c r="AC280" s="1">
        <f t="shared" si="9"/>
        <v>0</v>
      </c>
      <c r="AD280" s="1">
        <v>0</v>
      </c>
      <c r="AE280" s="1">
        <v>0</v>
      </c>
      <c r="AF280" s="1">
        <v>0</v>
      </c>
      <c r="AG280" s="1">
        <v>396800</v>
      </c>
      <c r="AH280" s="1">
        <v>-396800</v>
      </c>
    </row>
    <row r="281" spans="1:34" hidden="1" x14ac:dyDescent="0.25">
      <c r="A281" t="str">
        <f t="shared" si="8"/>
        <v>1.1-00-2401_2411001_2444110</v>
      </c>
      <c r="B281" t="s">
        <v>148</v>
      </c>
      <c r="C281" t="s">
        <v>149</v>
      </c>
      <c r="D281" t="s">
        <v>34</v>
      </c>
      <c r="E281" t="s">
        <v>35</v>
      </c>
      <c r="F281" t="s">
        <v>51</v>
      </c>
      <c r="G281" t="s">
        <v>52</v>
      </c>
      <c r="H281" t="s">
        <v>351</v>
      </c>
      <c r="I281" t="s">
        <v>352</v>
      </c>
      <c r="J281">
        <v>1</v>
      </c>
      <c r="K281" t="s">
        <v>190</v>
      </c>
      <c r="L281">
        <v>1</v>
      </c>
      <c r="M281" t="s">
        <v>353</v>
      </c>
      <c r="N281" t="s">
        <v>354</v>
      </c>
      <c r="O281" t="s">
        <v>355</v>
      </c>
      <c r="P281">
        <v>4000</v>
      </c>
      <c r="Q281" t="s">
        <v>49</v>
      </c>
      <c r="R281">
        <v>4411</v>
      </c>
      <c r="S281" t="s">
        <v>195</v>
      </c>
      <c r="T281">
        <v>0</v>
      </c>
      <c r="U281" t="s">
        <v>46</v>
      </c>
      <c r="V281" s="1">
        <v>2163246</v>
      </c>
      <c r="W281" s="1">
        <v>2163246</v>
      </c>
      <c r="X281" s="1">
        <v>951428.4</v>
      </c>
      <c r="Y281" s="1">
        <v>951428.4</v>
      </c>
      <c r="Z281" s="1">
        <v>951428.4</v>
      </c>
      <c r="AA281" s="1">
        <v>881428.4</v>
      </c>
      <c r="AB281" s="1">
        <v>771428.4</v>
      </c>
      <c r="AC281" s="1">
        <f t="shared" si="9"/>
        <v>1211817.6000000001</v>
      </c>
      <c r="AD281" s="1">
        <v>0</v>
      </c>
      <c r="AE281" s="1">
        <v>0</v>
      </c>
      <c r="AF281" s="1">
        <v>0</v>
      </c>
      <c r="AG281" s="1">
        <v>0</v>
      </c>
      <c r="AH281" s="1">
        <v>0</v>
      </c>
    </row>
    <row r="282" spans="1:34" hidden="1" x14ac:dyDescent="0.25">
      <c r="A282" t="str">
        <f t="shared" si="8"/>
        <v>1.1-00-2401_2411001_2444112</v>
      </c>
      <c r="B282" t="s">
        <v>148</v>
      </c>
      <c r="C282" t="s">
        <v>149</v>
      </c>
      <c r="D282" t="s">
        <v>34</v>
      </c>
      <c r="E282" t="s">
        <v>35</v>
      </c>
      <c r="F282" t="s">
        <v>51</v>
      </c>
      <c r="G282" t="s">
        <v>52</v>
      </c>
      <c r="H282" t="s">
        <v>351</v>
      </c>
      <c r="I282" t="s">
        <v>352</v>
      </c>
      <c r="J282">
        <v>1</v>
      </c>
      <c r="K282" t="s">
        <v>190</v>
      </c>
      <c r="L282">
        <v>1</v>
      </c>
      <c r="M282" t="s">
        <v>353</v>
      </c>
      <c r="N282" t="s">
        <v>354</v>
      </c>
      <c r="O282" t="s">
        <v>355</v>
      </c>
      <c r="P282">
        <v>4000</v>
      </c>
      <c r="Q282" t="s">
        <v>49</v>
      </c>
      <c r="R282">
        <v>4411</v>
      </c>
      <c r="S282" t="s">
        <v>195</v>
      </c>
      <c r="T282">
        <v>2</v>
      </c>
      <c r="U282" t="s">
        <v>356</v>
      </c>
      <c r="V282" s="1">
        <v>324000</v>
      </c>
      <c r="W282" s="1">
        <v>324000</v>
      </c>
      <c r="X282" s="1">
        <v>90000</v>
      </c>
      <c r="Y282" s="1">
        <v>90000</v>
      </c>
      <c r="Z282" s="1">
        <v>90000</v>
      </c>
      <c r="AA282" s="1">
        <v>90000</v>
      </c>
      <c r="AB282" s="1">
        <v>90000</v>
      </c>
      <c r="AC282" s="1">
        <f t="shared" si="9"/>
        <v>234000</v>
      </c>
      <c r="AD282" s="1">
        <v>0</v>
      </c>
      <c r="AE282" s="1">
        <v>0</v>
      </c>
      <c r="AF282" s="1">
        <v>0</v>
      </c>
      <c r="AG282" s="1">
        <v>0</v>
      </c>
      <c r="AH282" s="1">
        <v>0</v>
      </c>
    </row>
    <row r="283" spans="1:34" hidden="1" x14ac:dyDescent="0.25">
      <c r="A283" t="str">
        <f t="shared" si="8"/>
        <v>1.1-00-2401_2411001_24441137</v>
      </c>
      <c r="B283" t="s">
        <v>148</v>
      </c>
      <c r="C283" t="s">
        <v>149</v>
      </c>
      <c r="D283" t="s">
        <v>34</v>
      </c>
      <c r="E283" t="s">
        <v>35</v>
      </c>
      <c r="F283" t="s">
        <v>51</v>
      </c>
      <c r="G283" t="s">
        <v>52</v>
      </c>
      <c r="H283" t="s">
        <v>351</v>
      </c>
      <c r="I283" t="s">
        <v>352</v>
      </c>
      <c r="J283">
        <v>1</v>
      </c>
      <c r="K283" t="s">
        <v>190</v>
      </c>
      <c r="L283">
        <v>1</v>
      </c>
      <c r="M283" t="s">
        <v>353</v>
      </c>
      <c r="N283" t="s">
        <v>354</v>
      </c>
      <c r="O283" t="s">
        <v>355</v>
      </c>
      <c r="P283">
        <v>4000</v>
      </c>
      <c r="Q283" t="s">
        <v>49</v>
      </c>
      <c r="R283">
        <v>4411</v>
      </c>
      <c r="S283" t="s">
        <v>195</v>
      </c>
      <c r="T283">
        <v>37</v>
      </c>
      <c r="U283" t="s">
        <v>357</v>
      </c>
      <c r="V283" s="1">
        <v>0</v>
      </c>
      <c r="W283" s="1">
        <v>0</v>
      </c>
      <c r="X283" s="1">
        <v>0</v>
      </c>
      <c r="Y283" s="1">
        <v>0</v>
      </c>
      <c r="Z283" s="1">
        <v>0</v>
      </c>
      <c r="AA283" s="1">
        <v>0</v>
      </c>
      <c r="AB283" s="1">
        <v>0</v>
      </c>
      <c r="AC283" s="1">
        <f t="shared" si="9"/>
        <v>0</v>
      </c>
      <c r="AD283" s="1">
        <v>0</v>
      </c>
      <c r="AE283" s="1">
        <v>0</v>
      </c>
      <c r="AF283" s="1">
        <v>0</v>
      </c>
      <c r="AG283" s="1">
        <v>0</v>
      </c>
      <c r="AH283" s="1">
        <v>0</v>
      </c>
    </row>
    <row r="284" spans="1:34" hidden="1" x14ac:dyDescent="0.25">
      <c r="A284" t="str">
        <f t="shared" si="8"/>
        <v>1.1-00-2401_2411001_2444510</v>
      </c>
      <c r="B284" t="s">
        <v>148</v>
      </c>
      <c r="C284" t="s">
        <v>149</v>
      </c>
      <c r="D284" t="s">
        <v>34</v>
      </c>
      <c r="E284" t="s">
        <v>35</v>
      </c>
      <c r="F284" t="s">
        <v>51</v>
      </c>
      <c r="G284" t="s">
        <v>52</v>
      </c>
      <c r="H284" t="s">
        <v>351</v>
      </c>
      <c r="I284" t="s">
        <v>352</v>
      </c>
      <c r="J284">
        <v>1</v>
      </c>
      <c r="K284" t="s">
        <v>190</v>
      </c>
      <c r="L284">
        <v>1</v>
      </c>
      <c r="M284" t="s">
        <v>353</v>
      </c>
      <c r="N284" t="s">
        <v>354</v>
      </c>
      <c r="O284" t="s">
        <v>355</v>
      </c>
      <c r="P284">
        <v>4000</v>
      </c>
      <c r="Q284" t="s">
        <v>49</v>
      </c>
      <c r="R284">
        <v>4451</v>
      </c>
      <c r="S284" t="s">
        <v>280</v>
      </c>
      <c r="T284">
        <v>0</v>
      </c>
      <c r="U284" t="s">
        <v>46</v>
      </c>
      <c r="V284" s="1">
        <v>640000</v>
      </c>
      <c r="W284" s="1">
        <v>640000</v>
      </c>
      <c r="X284" s="1">
        <v>60000</v>
      </c>
      <c r="Y284" s="1">
        <v>60000</v>
      </c>
      <c r="Z284" s="1">
        <v>60000</v>
      </c>
      <c r="AA284" s="1">
        <v>0</v>
      </c>
      <c r="AB284" s="1">
        <v>0</v>
      </c>
      <c r="AC284" s="1">
        <f t="shared" si="9"/>
        <v>580000</v>
      </c>
      <c r="AD284" s="1">
        <v>0</v>
      </c>
      <c r="AE284" s="1">
        <v>0</v>
      </c>
      <c r="AF284" s="1">
        <v>0</v>
      </c>
      <c r="AG284" s="1">
        <v>0</v>
      </c>
      <c r="AH284" s="1">
        <v>0</v>
      </c>
    </row>
    <row r="285" spans="1:34" hidden="1" x14ac:dyDescent="0.25">
      <c r="A285" t="str">
        <f t="shared" si="8"/>
        <v>1.1-00-2401_2411001_2444513</v>
      </c>
      <c r="B285" t="s">
        <v>148</v>
      </c>
      <c r="C285" t="s">
        <v>149</v>
      </c>
      <c r="D285" t="s">
        <v>34</v>
      </c>
      <c r="E285" t="s">
        <v>35</v>
      </c>
      <c r="F285" t="s">
        <v>51</v>
      </c>
      <c r="G285" t="s">
        <v>52</v>
      </c>
      <c r="H285" t="s">
        <v>351</v>
      </c>
      <c r="I285" t="s">
        <v>352</v>
      </c>
      <c r="J285">
        <v>1</v>
      </c>
      <c r="K285" t="s">
        <v>190</v>
      </c>
      <c r="L285">
        <v>1</v>
      </c>
      <c r="M285" t="s">
        <v>353</v>
      </c>
      <c r="N285" t="s">
        <v>354</v>
      </c>
      <c r="O285" t="s">
        <v>355</v>
      </c>
      <c r="P285">
        <v>4000</v>
      </c>
      <c r="Q285" t="s">
        <v>49</v>
      </c>
      <c r="R285">
        <v>4451</v>
      </c>
      <c r="S285" t="s">
        <v>280</v>
      </c>
      <c r="T285">
        <v>3</v>
      </c>
      <c r="U285" t="s">
        <v>358</v>
      </c>
      <c r="V285" s="1">
        <v>180000</v>
      </c>
      <c r="W285" s="1">
        <v>180000</v>
      </c>
      <c r="X285" s="1">
        <v>75000</v>
      </c>
      <c r="Y285" s="1">
        <v>75000</v>
      </c>
      <c r="Z285" s="1">
        <v>75000</v>
      </c>
      <c r="AA285" s="1">
        <v>75000</v>
      </c>
      <c r="AB285" s="1">
        <v>75000</v>
      </c>
      <c r="AC285" s="1">
        <f t="shared" si="9"/>
        <v>105000</v>
      </c>
      <c r="AD285" s="1">
        <v>0</v>
      </c>
      <c r="AE285" s="1">
        <v>0</v>
      </c>
      <c r="AF285" s="1">
        <v>0</v>
      </c>
      <c r="AG285" s="1">
        <v>0</v>
      </c>
      <c r="AH285" s="1">
        <v>0</v>
      </c>
    </row>
    <row r="286" spans="1:34" hidden="1" x14ac:dyDescent="0.25">
      <c r="A286" t="str">
        <f t="shared" si="8"/>
        <v>1.1-00-2401_2411001_2444514</v>
      </c>
      <c r="B286" t="s">
        <v>148</v>
      </c>
      <c r="C286" t="s">
        <v>149</v>
      </c>
      <c r="D286" t="s">
        <v>34</v>
      </c>
      <c r="E286" t="s">
        <v>35</v>
      </c>
      <c r="F286" t="s">
        <v>51</v>
      </c>
      <c r="G286" t="s">
        <v>52</v>
      </c>
      <c r="H286" t="s">
        <v>351</v>
      </c>
      <c r="I286" t="s">
        <v>352</v>
      </c>
      <c r="J286">
        <v>1</v>
      </c>
      <c r="K286" t="s">
        <v>190</v>
      </c>
      <c r="L286">
        <v>1</v>
      </c>
      <c r="M286" t="s">
        <v>353</v>
      </c>
      <c r="N286" t="s">
        <v>354</v>
      </c>
      <c r="O286" t="s">
        <v>355</v>
      </c>
      <c r="P286">
        <v>4000</v>
      </c>
      <c r="Q286" t="s">
        <v>49</v>
      </c>
      <c r="R286">
        <v>4451</v>
      </c>
      <c r="S286" t="s">
        <v>280</v>
      </c>
      <c r="T286">
        <v>4</v>
      </c>
      <c r="U286" t="s">
        <v>359</v>
      </c>
      <c r="V286" s="1">
        <v>300000</v>
      </c>
      <c r="W286" s="1">
        <v>300000</v>
      </c>
      <c r="X286" s="1">
        <v>0</v>
      </c>
      <c r="Y286" s="1">
        <v>0</v>
      </c>
      <c r="Z286" s="1">
        <v>0</v>
      </c>
      <c r="AA286" s="1">
        <v>0</v>
      </c>
      <c r="AB286" s="1">
        <v>0</v>
      </c>
      <c r="AC286" s="1">
        <f t="shared" si="9"/>
        <v>300000</v>
      </c>
      <c r="AD286" s="1">
        <v>0</v>
      </c>
      <c r="AE286" s="1">
        <v>0</v>
      </c>
      <c r="AF286" s="1">
        <v>0</v>
      </c>
      <c r="AG286" s="1">
        <v>0</v>
      </c>
      <c r="AH286" s="1">
        <v>0</v>
      </c>
    </row>
    <row r="287" spans="1:34" hidden="1" x14ac:dyDescent="0.25">
      <c r="A287" t="str">
        <f t="shared" si="8"/>
        <v>1.1-00-2401_2411001_2444515</v>
      </c>
      <c r="B287" t="s">
        <v>148</v>
      </c>
      <c r="C287" t="s">
        <v>149</v>
      </c>
      <c r="D287" t="s">
        <v>34</v>
      </c>
      <c r="E287" t="s">
        <v>35</v>
      </c>
      <c r="F287" t="s">
        <v>51</v>
      </c>
      <c r="G287" t="s">
        <v>52</v>
      </c>
      <c r="H287" t="s">
        <v>351</v>
      </c>
      <c r="I287" t="s">
        <v>352</v>
      </c>
      <c r="J287">
        <v>1</v>
      </c>
      <c r="K287" t="s">
        <v>190</v>
      </c>
      <c r="L287">
        <v>1</v>
      </c>
      <c r="M287" t="s">
        <v>353</v>
      </c>
      <c r="N287" t="s">
        <v>354</v>
      </c>
      <c r="O287" t="s">
        <v>355</v>
      </c>
      <c r="P287">
        <v>4000</v>
      </c>
      <c r="Q287" t="s">
        <v>49</v>
      </c>
      <c r="R287">
        <v>4451</v>
      </c>
      <c r="S287" t="s">
        <v>280</v>
      </c>
      <c r="T287">
        <v>5</v>
      </c>
      <c r="U287" t="s">
        <v>360</v>
      </c>
      <c r="V287" s="1">
        <v>1000000</v>
      </c>
      <c r="W287" s="1">
        <v>1000000</v>
      </c>
      <c r="X287" s="1">
        <v>0</v>
      </c>
      <c r="Y287" s="1">
        <v>0</v>
      </c>
      <c r="Z287" s="1">
        <v>0</v>
      </c>
      <c r="AA287" s="1">
        <v>0</v>
      </c>
      <c r="AB287" s="1">
        <v>0</v>
      </c>
      <c r="AC287" s="1">
        <f t="shared" si="9"/>
        <v>1000000</v>
      </c>
      <c r="AD287" s="1">
        <v>0</v>
      </c>
      <c r="AE287" s="1">
        <v>0</v>
      </c>
      <c r="AF287" s="1">
        <v>0</v>
      </c>
      <c r="AG287" s="1">
        <v>0</v>
      </c>
      <c r="AH287" s="1">
        <v>0</v>
      </c>
    </row>
    <row r="288" spans="1:34" hidden="1" x14ac:dyDescent="0.25">
      <c r="A288" t="str">
        <f t="shared" si="8"/>
        <v>1.1-00-2401_2411001_2444516</v>
      </c>
      <c r="B288" t="s">
        <v>148</v>
      </c>
      <c r="C288" t="s">
        <v>149</v>
      </c>
      <c r="D288" t="s">
        <v>34</v>
      </c>
      <c r="E288" t="s">
        <v>35</v>
      </c>
      <c r="F288" t="s">
        <v>51</v>
      </c>
      <c r="G288" t="s">
        <v>52</v>
      </c>
      <c r="H288" t="s">
        <v>351</v>
      </c>
      <c r="I288" t="s">
        <v>352</v>
      </c>
      <c r="J288">
        <v>1</v>
      </c>
      <c r="K288" t="s">
        <v>190</v>
      </c>
      <c r="L288">
        <v>1</v>
      </c>
      <c r="M288" t="s">
        <v>353</v>
      </c>
      <c r="N288" t="s">
        <v>354</v>
      </c>
      <c r="O288" t="s">
        <v>355</v>
      </c>
      <c r="P288">
        <v>4000</v>
      </c>
      <c r="Q288" t="s">
        <v>49</v>
      </c>
      <c r="R288">
        <v>4451</v>
      </c>
      <c r="S288" t="s">
        <v>280</v>
      </c>
      <c r="T288">
        <v>6</v>
      </c>
      <c r="U288" t="s">
        <v>361</v>
      </c>
      <c r="V288" s="1">
        <v>70000</v>
      </c>
      <c r="W288" s="1">
        <v>70000</v>
      </c>
      <c r="X288" s="1">
        <v>0</v>
      </c>
      <c r="Y288" s="1">
        <v>0</v>
      </c>
      <c r="Z288" s="1">
        <v>0</v>
      </c>
      <c r="AA288" s="1">
        <v>0</v>
      </c>
      <c r="AB288" s="1">
        <v>0</v>
      </c>
      <c r="AC288" s="1">
        <f t="shared" si="9"/>
        <v>70000</v>
      </c>
      <c r="AD288" s="1">
        <v>0</v>
      </c>
      <c r="AE288" s="1">
        <v>0</v>
      </c>
      <c r="AF288" s="1">
        <v>0</v>
      </c>
      <c r="AG288" s="1">
        <v>0</v>
      </c>
      <c r="AH288" s="1">
        <v>0</v>
      </c>
    </row>
    <row r="289" spans="1:34" hidden="1" x14ac:dyDescent="0.25">
      <c r="A289" t="str">
        <f t="shared" si="8"/>
        <v>1.1-00-2401_2452002_2422110</v>
      </c>
      <c r="B289" t="s">
        <v>148</v>
      </c>
      <c r="C289" t="s">
        <v>149</v>
      </c>
      <c r="D289" t="s">
        <v>34</v>
      </c>
      <c r="E289" t="s">
        <v>35</v>
      </c>
      <c r="F289" t="s">
        <v>51</v>
      </c>
      <c r="G289" t="s">
        <v>52</v>
      </c>
      <c r="H289" t="s">
        <v>351</v>
      </c>
      <c r="I289" t="s">
        <v>352</v>
      </c>
      <c r="J289">
        <v>5</v>
      </c>
      <c r="K289" t="s">
        <v>276</v>
      </c>
      <c r="L289">
        <v>2</v>
      </c>
      <c r="M289" t="s">
        <v>362</v>
      </c>
      <c r="N289" t="s">
        <v>363</v>
      </c>
      <c r="O289" t="s">
        <v>364</v>
      </c>
      <c r="P289">
        <v>2000</v>
      </c>
      <c r="Q289" t="s">
        <v>121</v>
      </c>
      <c r="R289">
        <v>2211</v>
      </c>
      <c r="S289" t="s">
        <v>226</v>
      </c>
      <c r="T289">
        <v>0</v>
      </c>
      <c r="U289" t="s">
        <v>46</v>
      </c>
      <c r="V289" s="1">
        <v>0</v>
      </c>
      <c r="W289" s="1">
        <v>100000</v>
      </c>
      <c r="X289" s="1">
        <v>0</v>
      </c>
      <c r="Y289" s="1">
        <v>0</v>
      </c>
      <c r="Z289" s="1">
        <v>0</v>
      </c>
      <c r="AA289" s="1">
        <v>0</v>
      </c>
      <c r="AB289" s="1">
        <v>0</v>
      </c>
      <c r="AC289" s="1">
        <f t="shared" si="9"/>
        <v>0</v>
      </c>
      <c r="AD289" s="1">
        <v>0</v>
      </c>
      <c r="AE289" s="1">
        <v>0</v>
      </c>
      <c r="AF289" s="1">
        <v>0</v>
      </c>
      <c r="AG289" s="1">
        <v>100000</v>
      </c>
      <c r="AH289" s="1">
        <v>-100000</v>
      </c>
    </row>
    <row r="290" spans="1:34" hidden="1" x14ac:dyDescent="0.25">
      <c r="A290" t="str">
        <f t="shared" si="8"/>
        <v>1.1-00-2401_2452002_2432910</v>
      </c>
      <c r="B290" t="s">
        <v>148</v>
      </c>
      <c r="C290" t="s">
        <v>149</v>
      </c>
      <c r="D290" t="s">
        <v>34</v>
      </c>
      <c r="E290" t="s">
        <v>35</v>
      </c>
      <c r="F290" t="s">
        <v>51</v>
      </c>
      <c r="G290" t="s">
        <v>52</v>
      </c>
      <c r="H290" t="s">
        <v>351</v>
      </c>
      <c r="I290" t="s">
        <v>352</v>
      </c>
      <c r="J290">
        <v>5</v>
      </c>
      <c r="K290" t="s">
        <v>276</v>
      </c>
      <c r="L290">
        <v>2</v>
      </c>
      <c r="M290" t="s">
        <v>362</v>
      </c>
      <c r="N290" t="s">
        <v>363</v>
      </c>
      <c r="O290" t="s">
        <v>364</v>
      </c>
      <c r="P290">
        <v>3000</v>
      </c>
      <c r="Q290" t="s">
        <v>44</v>
      </c>
      <c r="R290">
        <v>3291</v>
      </c>
      <c r="S290" t="s">
        <v>174</v>
      </c>
      <c r="T290">
        <v>0</v>
      </c>
      <c r="U290" t="s">
        <v>46</v>
      </c>
      <c r="V290" s="1">
        <v>0</v>
      </c>
      <c r="W290" s="1">
        <v>500000</v>
      </c>
      <c r="X290" s="1">
        <v>0</v>
      </c>
      <c r="Y290" s="1">
        <v>0</v>
      </c>
      <c r="Z290" s="1">
        <v>0</v>
      </c>
      <c r="AA290" s="1">
        <v>0</v>
      </c>
      <c r="AB290" s="1">
        <v>0</v>
      </c>
      <c r="AC290" s="1">
        <f t="shared" si="9"/>
        <v>0</v>
      </c>
      <c r="AD290" s="1">
        <v>0</v>
      </c>
      <c r="AE290" s="1">
        <v>0</v>
      </c>
      <c r="AF290" s="1">
        <v>0</v>
      </c>
      <c r="AG290" s="1">
        <v>500000</v>
      </c>
      <c r="AH290" s="1">
        <v>-500000</v>
      </c>
    </row>
    <row r="291" spans="1:34" hidden="1" x14ac:dyDescent="0.25">
      <c r="A291" t="str">
        <f t="shared" si="8"/>
        <v>1.1-00-2401_2452002_2435810</v>
      </c>
      <c r="B291" t="s">
        <v>148</v>
      </c>
      <c r="C291" t="s">
        <v>149</v>
      </c>
      <c r="D291" t="s">
        <v>34</v>
      </c>
      <c r="E291" t="s">
        <v>35</v>
      </c>
      <c r="F291" t="s">
        <v>51</v>
      </c>
      <c r="G291" t="s">
        <v>52</v>
      </c>
      <c r="H291" t="s">
        <v>351</v>
      </c>
      <c r="I291" t="s">
        <v>352</v>
      </c>
      <c r="J291">
        <v>5</v>
      </c>
      <c r="K291" t="s">
        <v>276</v>
      </c>
      <c r="L291">
        <v>2</v>
      </c>
      <c r="M291" t="s">
        <v>362</v>
      </c>
      <c r="N291" t="s">
        <v>363</v>
      </c>
      <c r="O291" t="s">
        <v>364</v>
      </c>
      <c r="P291">
        <v>3000</v>
      </c>
      <c r="Q291" t="s">
        <v>44</v>
      </c>
      <c r="R291">
        <v>3581</v>
      </c>
      <c r="S291" t="s">
        <v>108</v>
      </c>
      <c r="T291">
        <v>0</v>
      </c>
      <c r="U291" t="s">
        <v>46</v>
      </c>
      <c r="V291" s="1">
        <v>0</v>
      </c>
      <c r="W291" s="1">
        <v>15000</v>
      </c>
      <c r="X291" s="1">
        <v>0</v>
      </c>
      <c r="Y291" s="1">
        <v>0</v>
      </c>
      <c r="Z291" s="1">
        <v>0</v>
      </c>
      <c r="AA291" s="1">
        <v>0</v>
      </c>
      <c r="AB291" s="1">
        <v>0</v>
      </c>
      <c r="AC291" s="1">
        <f t="shared" si="9"/>
        <v>0</v>
      </c>
      <c r="AD291" s="1">
        <v>0</v>
      </c>
      <c r="AE291" s="1">
        <v>0</v>
      </c>
      <c r="AF291" s="1">
        <v>0</v>
      </c>
      <c r="AG291" s="1">
        <v>15000</v>
      </c>
      <c r="AH291" s="1">
        <v>-15000</v>
      </c>
    </row>
    <row r="292" spans="1:34" hidden="1" x14ac:dyDescent="0.25">
      <c r="A292" t="str">
        <f t="shared" si="8"/>
        <v>1.1-00-2401_2452002_2438210</v>
      </c>
      <c r="B292" t="s">
        <v>148</v>
      </c>
      <c r="C292" t="s">
        <v>149</v>
      </c>
      <c r="D292" t="s">
        <v>34</v>
      </c>
      <c r="E292" t="s">
        <v>35</v>
      </c>
      <c r="F292" t="s">
        <v>51</v>
      </c>
      <c r="G292" t="s">
        <v>52</v>
      </c>
      <c r="H292" t="s">
        <v>351</v>
      </c>
      <c r="I292" t="s">
        <v>352</v>
      </c>
      <c r="J292">
        <v>5</v>
      </c>
      <c r="K292" t="s">
        <v>276</v>
      </c>
      <c r="L292">
        <v>2</v>
      </c>
      <c r="M292" t="s">
        <v>362</v>
      </c>
      <c r="N292" t="s">
        <v>363</v>
      </c>
      <c r="O292" t="s">
        <v>364</v>
      </c>
      <c r="P292">
        <v>3000</v>
      </c>
      <c r="Q292" t="s">
        <v>44</v>
      </c>
      <c r="R292">
        <v>3821</v>
      </c>
      <c r="S292" t="s">
        <v>175</v>
      </c>
      <c r="T292">
        <v>0</v>
      </c>
      <c r="U292" t="s">
        <v>46</v>
      </c>
      <c r="V292" s="1">
        <v>0</v>
      </c>
      <c r="W292" s="1">
        <v>850588.4</v>
      </c>
      <c r="X292" s="1">
        <v>0</v>
      </c>
      <c r="Y292" s="1">
        <v>0</v>
      </c>
      <c r="Z292" s="1">
        <v>0</v>
      </c>
      <c r="AA292" s="1">
        <v>0</v>
      </c>
      <c r="AB292" s="1">
        <v>0</v>
      </c>
      <c r="AC292" s="1">
        <f t="shared" si="9"/>
        <v>0</v>
      </c>
      <c r="AD292" s="1">
        <v>0</v>
      </c>
      <c r="AE292" s="1">
        <v>0</v>
      </c>
      <c r="AF292" s="1">
        <v>0</v>
      </c>
      <c r="AG292" s="1">
        <v>850588.4</v>
      </c>
      <c r="AH292" s="1">
        <v>-850588.4</v>
      </c>
    </row>
    <row r="293" spans="1:34" hidden="1" x14ac:dyDescent="0.25">
      <c r="A293" t="str">
        <f t="shared" si="8"/>
        <v>1.1-00-2401_2455005_2422110</v>
      </c>
      <c r="B293" t="s">
        <v>148</v>
      </c>
      <c r="C293" t="s">
        <v>149</v>
      </c>
      <c r="D293" t="s">
        <v>34</v>
      </c>
      <c r="E293" t="s">
        <v>35</v>
      </c>
      <c r="F293" t="s">
        <v>51</v>
      </c>
      <c r="G293" t="s">
        <v>52</v>
      </c>
      <c r="H293" t="s">
        <v>351</v>
      </c>
      <c r="I293" t="s">
        <v>352</v>
      </c>
      <c r="J293">
        <v>5</v>
      </c>
      <c r="K293" t="s">
        <v>276</v>
      </c>
      <c r="L293">
        <v>5</v>
      </c>
      <c r="M293" t="s">
        <v>365</v>
      </c>
      <c r="N293" t="s">
        <v>366</v>
      </c>
      <c r="O293" t="s">
        <v>367</v>
      </c>
      <c r="P293">
        <v>2000</v>
      </c>
      <c r="Q293" t="s">
        <v>121</v>
      </c>
      <c r="R293">
        <v>2211</v>
      </c>
      <c r="S293" t="s">
        <v>226</v>
      </c>
      <c r="T293">
        <v>0</v>
      </c>
      <c r="U293" t="s">
        <v>46</v>
      </c>
      <c r="V293" s="1">
        <v>100000</v>
      </c>
      <c r="W293" s="1">
        <v>0</v>
      </c>
      <c r="X293" s="1">
        <v>42497.7</v>
      </c>
      <c r="Y293" s="1">
        <v>42497.7</v>
      </c>
      <c r="Z293" s="1">
        <v>32497.7</v>
      </c>
      <c r="AA293" s="1">
        <v>19729.490000000002</v>
      </c>
      <c r="AB293" s="1">
        <v>19729.490000000002</v>
      </c>
      <c r="AC293" s="1">
        <f t="shared" si="9"/>
        <v>57502.3</v>
      </c>
      <c r="AD293" s="1">
        <v>0</v>
      </c>
      <c r="AE293" s="1">
        <v>100000</v>
      </c>
      <c r="AF293" s="1">
        <v>0</v>
      </c>
      <c r="AG293" s="1">
        <v>0</v>
      </c>
      <c r="AH293" s="1">
        <v>100000</v>
      </c>
    </row>
    <row r="294" spans="1:34" hidden="1" x14ac:dyDescent="0.25">
      <c r="A294" t="str">
        <f t="shared" si="8"/>
        <v>1.1-00-2401_2455005_2432910</v>
      </c>
      <c r="B294" t="s">
        <v>148</v>
      </c>
      <c r="C294" t="s">
        <v>149</v>
      </c>
      <c r="D294" t="s">
        <v>34</v>
      </c>
      <c r="E294" t="s">
        <v>35</v>
      </c>
      <c r="F294" t="s">
        <v>51</v>
      </c>
      <c r="G294" t="s">
        <v>52</v>
      </c>
      <c r="H294" t="s">
        <v>351</v>
      </c>
      <c r="I294" t="s">
        <v>352</v>
      </c>
      <c r="J294">
        <v>5</v>
      </c>
      <c r="K294" t="s">
        <v>276</v>
      </c>
      <c r="L294">
        <v>5</v>
      </c>
      <c r="M294" t="s">
        <v>365</v>
      </c>
      <c r="N294" t="s">
        <v>366</v>
      </c>
      <c r="O294" t="s">
        <v>367</v>
      </c>
      <c r="P294">
        <v>3000</v>
      </c>
      <c r="Q294" t="s">
        <v>44</v>
      </c>
      <c r="R294">
        <v>3291</v>
      </c>
      <c r="S294" t="s">
        <v>174</v>
      </c>
      <c r="T294">
        <v>0</v>
      </c>
      <c r="U294" t="s">
        <v>46</v>
      </c>
      <c r="V294" s="1">
        <v>500000</v>
      </c>
      <c r="W294" s="1">
        <v>0</v>
      </c>
      <c r="X294" s="1">
        <v>230956</v>
      </c>
      <c r="Y294" s="1">
        <v>214136</v>
      </c>
      <c r="Z294" s="1">
        <v>130848</v>
      </c>
      <c r="AA294" s="1">
        <v>130848</v>
      </c>
      <c r="AB294" s="1">
        <v>130848</v>
      </c>
      <c r="AC294" s="1">
        <f t="shared" si="9"/>
        <v>269044</v>
      </c>
      <c r="AD294" s="1">
        <v>0</v>
      </c>
      <c r="AE294" s="1">
        <v>500000</v>
      </c>
      <c r="AF294" s="1">
        <v>0</v>
      </c>
      <c r="AG294" s="1">
        <v>0</v>
      </c>
      <c r="AH294" s="1">
        <v>500000</v>
      </c>
    </row>
    <row r="295" spans="1:34" hidden="1" x14ac:dyDescent="0.25">
      <c r="A295" t="str">
        <f t="shared" si="8"/>
        <v>1.1-00-2401_2455005_2435810</v>
      </c>
      <c r="B295" t="s">
        <v>148</v>
      </c>
      <c r="C295" t="s">
        <v>149</v>
      </c>
      <c r="D295" t="s">
        <v>34</v>
      </c>
      <c r="E295" t="s">
        <v>35</v>
      </c>
      <c r="F295" t="s">
        <v>51</v>
      </c>
      <c r="G295" t="s">
        <v>52</v>
      </c>
      <c r="H295" t="s">
        <v>351</v>
      </c>
      <c r="I295" t="s">
        <v>352</v>
      </c>
      <c r="J295">
        <v>5</v>
      </c>
      <c r="K295" t="s">
        <v>276</v>
      </c>
      <c r="L295">
        <v>5</v>
      </c>
      <c r="M295" t="s">
        <v>365</v>
      </c>
      <c r="N295" t="s">
        <v>366</v>
      </c>
      <c r="O295" t="s">
        <v>367</v>
      </c>
      <c r="P295">
        <v>3000</v>
      </c>
      <c r="Q295" t="s">
        <v>44</v>
      </c>
      <c r="R295">
        <v>3581</v>
      </c>
      <c r="S295" t="s">
        <v>108</v>
      </c>
      <c r="T295">
        <v>0</v>
      </c>
      <c r="U295" t="s">
        <v>46</v>
      </c>
      <c r="V295" s="1">
        <v>15000</v>
      </c>
      <c r="W295" s="1">
        <v>0</v>
      </c>
      <c r="X295" s="1">
        <v>820.82</v>
      </c>
      <c r="Y295" s="1">
        <v>820.82</v>
      </c>
      <c r="Z295" s="1">
        <v>820.82</v>
      </c>
      <c r="AA295" s="1">
        <v>820.82</v>
      </c>
      <c r="AB295" s="1">
        <v>820.82</v>
      </c>
      <c r="AC295" s="1">
        <f t="shared" si="9"/>
        <v>14179.18</v>
      </c>
      <c r="AD295" s="1">
        <v>0</v>
      </c>
      <c r="AE295" s="1">
        <v>15000</v>
      </c>
      <c r="AF295" s="1">
        <v>0</v>
      </c>
      <c r="AG295" s="1">
        <v>0</v>
      </c>
      <c r="AH295" s="1">
        <v>15000</v>
      </c>
    </row>
    <row r="296" spans="1:34" hidden="1" x14ac:dyDescent="0.25">
      <c r="A296" t="str">
        <f t="shared" si="8"/>
        <v>1.1-00-2401_2455005_2438210</v>
      </c>
      <c r="B296" t="s">
        <v>148</v>
      </c>
      <c r="C296" t="s">
        <v>149</v>
      </c>
      <c r="D296" t="s">
        <v>34</v>
      </c>
      <c r="E296" t="s">
        <v>35</v>
      </c>
      <c r="F296" t="s">
        <v>51</v>
      </c>
      <c r="G296" t="s">
        <v>52</v>
      </c>
      <c r="H296" t="s">
        <v>351</v>
      </c>
      <c r="I296" t="s">
        <v>352</v>
      </c>
      <c r="J296">
        <v>5</v>
      </c>
      <c r="K296" t="s">
        <v>276</v>
      </c>
      <c r="L296">
        <v>5</v>
      </c>
      <c r="M296" t="s">
        <v>365</v>
      </c>
      <c r="N296" t="s">
        <v>366</v>
      </c>
      <c r="O296" t="s">
        <v>367</v>
      </c>
      <c r="P296">
        <v>3000</v>
      </c>
      <c r="Q296" t="s">
        <v>44</v>
      </c>
      <c r="R296">
        <v>3821</v>
      </c>
      <c r="S296" t="s">
        <v>175</v>
      </c>
      <c r="T296">
        <v>0</v>
      </c>
      <c r="U296" t="s">
        <v>46</v>
      </c>
      <c r="V296" s="1">
        <v>850588.4</v>
      </c>
      <c r="W296" s="1">
        <v>500000</v>
      </c>
      <c r="X296" s="1">
        <v>200622</v>
      </c>
      <c r="Y296" s="1">
        <v>200622</v>
      </c>
      <c r="Z296" s="1">
        <v>177422</v>
      </c>
      <c r="AA296" s="1">
        <v>168722</v>
      </c>
      <c r="AB296" s="1">
        <v>168722</v>
      </c>
      <c r="AC296" s="1">
        <f t="shared" si="9"/>
        <v>649966.4</v>
      </c>
      <c r="AD296" s="1">
        <v>0</v>
      </c>
      <c r="AE296" s="1">
        <v>350588.4</v>
      </c>
      <c r="AF296" s="1">
        <v>0</v>
      </c>
      <c r="AG296" s="1">
        <v>0</v>
      </c>
      <c r="AH296" s="1">
        <v>350588.4</v>
      </c>
    </row>
    <row r="297" spans="1:34" hidden="1" x14ac:dyDescent="0.25">
      <c r="A297" t="str">
        <f t="shared" si="8"/>
        <v>1.1-00-2401_2455005_24382132</v>
      </c>
      <c r="B297" t="s">
        <v>148</v>
      </c>
      <c r="C297" t="s">
        <v>149</v>
      </c>
      <c r="D297" t="s">
        <v>34</v>
      </c>
      <c r="E297" t="s">
        <v>35</v>
      </c>
      <c r="F297" t="s">
        <v>51</v>
      </c>
      <c r="G297" t="s">
        <v>52</v>
      </c>
      <c r="H297" t="s">
        <v>351</v>
      </c>
      <c r="I297" t="s">
        <v>352</v>
      </c>
      <c r="J297">
        <v>5</v>
      </c>
      <c r="K297" t="s">
        <v>276</v>
      </c>
      <c r="L297">
        <v>5</v>
      </c>
      <c r="M297" t="s">
        <v>365</v>
      </c>
      <c r="N297" t="s">
        <v>366</v>
      </c>
      <c r="O297" t="s">
        <v>367</v>
      </c>
      <c r="P297">
        <v>3000</v>
      </c>
      <c r="Q297" t="s">
        <v>44</v>
      </c>
      <c r="R297">
        <v>3821</v>
      </c>
      <c r="S297" t="s">
        <v>175</v>
      </c>
      <c r="T297">
        <v>32</v>
      </c>
      <c r="U297" t="s">
        <v>368</v>
      </c>
      <c r="V297" s="1">
        <v>500000</v>
      </c>
      <c r="W297" s="1">
        <v>0</v>
      </c>
      <c r="X297" s="1">
        <v>0</v>
      </c>
      <c r="Y297" s="1">
        <v>0</v>
      </c>
      <c r="Z297" s="1">
        <v>0</v>
      </c>
      <c r="AA297" s="1">
        <v>0</v>
      </c>
      <c r="AB297" s="1">
        <v>0</v>
      </c>
      <c r="AC297" s="1">
        <f t="shared" si="9"/>
        <v>500000</v>
      </c>
      <c r="AD297" s="1">
        <v>0</v>
      </c>
      <c r="AE297" s="1">
        <v>500000</v>
      </c>
      <c r="AF297" s="1">
        <v>0</v>
      </c>
      <c r="AG297" s="1">
        <v>0</v>
      </c>
      <c r="AH297" s="1">
        <v>500000</v>
      </c>
    </row>
    <row r="298" spans="1:34" x14ac:dyDescent="0.25">
      <c r="A298" t="str">
        <f t="shared" si="8"/>
        <v>1.1-00-2401_2463003_2427110</v>
      </c>
      <c r="B298" t="s">
        <v>148</v>
      </c>
      <c r="C298" t="s">
        <v>149</v>
      </c>
      <c r="D298" t="s">
        <v>34</v>
      </c>
      <c r="E298" t="s">
        <v>35</v>
      </c>
      <c r="F298" t="s">
        <v>51</v>
      </c>
      <c r="G298" t="s">
        <v>52</v>
      </c>
      <c r="H298" t="s">
        <v>351</v>
      </c>
      <c r="I298" t="s">
        <v>352</v>
      </c>
      <c r="J298">
        <v>6</v>
      </c>
      <c r="K298" t="s">
        <v>40</v>
      </c>
      <c r="L298">
        <v>3</v>
      </c>
      <c r="M298" t="s">
        <v>369</v>
      </c>
      <c r="N298" t="s">
        <v>370</v>
      </c>
      <c r="O298" t="s">
        <v>371</v>
      </c>
      <c r="P298">
        <v>2000</v>
      </c>
      <c r="Q298" t="s">
        <v>121</v>
      </c>
      <c r="R298">
        <v>2711</v>
      </c>
      <c r="S298" t="s">
        <v>228</v>
      </c>
      <c r="T298">
        <v>0</v>
      </c>
      <c r="U298" t="s">
        <v>46</v>
      </c>
      <c r="V298" s="1">
        <v>2926756.09</v>
      </c>
      <c r="W298" s="1">
        <v>2926756.09</v>
      </c>
      <c r="X298" s="1">
        <v>0</v>
      </c>
      <c r="Y298" s="1">
        <v>0</v>
      </c>
      <c r="Z298" s="1">
        <v>0</v>
      </c>
      <c r="AA298" s="1">
        <v>0</v>
      </c>
      <c r="AB298" s="1">
        <v>0</v>
      </c>
      <c r="AC298" s="1">
        <f t="shared" si="9"/>
        <v>2926756.09</v>
      </c>
      <c r="AD298" s="1">
        <v>0</v>
      </c>
      <c r="AE298" s="1">
        <v>0</v>
      </c>
      <c r="AF298" s="1">
        <v>0</v>
      </c>
      <c r="AG298" s="1">
        <v>0</v>
      </c>
      <c r="AH298" s="1">
        <v>0</v>
      </c>
    </row>
    <row r="299" spans="1:34" hidden="1" x14ac:dyDescent="0.25">
      <c r="A299" t="str">
        <f t="shared" si="8"/>
        <v>1.1-00-2401_2463003_2433610</v>
      </c>
      <c r="B299" t="s">
        <v>148</v>
      </c>
      <c r="C299" t="s">
        <v>149</v>
      </c>
      <c r="D299" t="s">
        <v>34</v>
      </c>
      <c r="E299" t="s">
        <v>35</v>
      </c>
      <c r="F299" t="s">
        <v>51</v>
      </c>
      <c r="G299" t="s">
        <v>52</v>
      </c>
      <c r="H299" t="s">
        <v>351</v>
      </c>
      <c r="I299" t="s">
        <v>352</v>
      </c>
      <c r="J299">
        <v>6</v>
      </c>
      <c r="K299" t="s">
        <v>40</v>
      </c>
      <c r="L299">
        <v>3</v>
      </c>
      <c r="M299" t="s">
        <v>369</v>
      </c>
      <c r="N299" t="s">
        <v>370</v>
      </c>
      <c r="O299" t="s">
        <v>371</v>
      </c>
      <c r="P299">
        <v>3000</v>
      </c>
      <c r="Q299" t="s">
        <v>44</v>
      </c>
      <c r="R299">
        <v>3361</v>
      </c>
      <c r="S299" t="s">
        <v>123</v>
      </c>
      <c r="T299">
        <v>0</v>
      </c>
      <c r="U299" t="s">
        <v>46</v>
      </c>
      <c r="V299" s="1">
        <v>13515565</v>
      </c>
      <c r="W299" s="1">
        <v>10500000</v>
      </c>
      <c r="X299" s="1">
        <v>16902443.780000001</v>
      </c>
      <c r="Y299" s="1">
        <v>16902443.780000001</v>
      </c>
      <c r="Z299" s="1">
        <v>14082248.52</v>
      </c>
      <c r="AA299" s="1">
        <v>13125289.130000001</v>
      </c>
      <c r="AB299" s="1">
        <v>12875289.130000001</v>
      </c>
      <c r="AC299" s="1">
        <f t="shared" si="9"/>
        <v>-3386878.7800000012</v>
      </c>
      <c r="AD299" s="1">
        <v>0</v>
      </c>
      <c r="AE299" s="1">
        <v>3015565</v>
      </c>
      <c r="AF299" s="1">
        <v>0</v>
      </c>
      <c r="AG299" s="1">
        <v>0</v>
      </c>
      <c r="AH299" s="1">
        <v>3015565</v>
      </c>
    </row>
    <row r="300" spans="1:34" hidden="1" x14ac:dyDescent="0.25">
      <c r="A300" t="str">
        <f t="shared" si="8"/>
        <v>1.1-00-2401_2463003_2437110</v>
      </c>
      <c r="B300" t="s">
        <v>148</v>
      </c>
      <c r="C300" t="s">
        <v>149</v>
      </c>
      <c r="D300" t="s">
        <v>34</v>
      </c>
      <c r="E300" t="s">
        <v>35</v>
      </c>
      <c r="F300" t="s">
        <v>51</v>
      </c>
      <c r="G300" t="s">
        <v>52</v>
      </c>
      <c r="H300" t="s">
        <v>351</v>
      </c>
      <c r="I300" t="s">
        <v>352</v>
      </c>
      <c r="J300">
        <v>6</v>
      </c>
      <c r="K300" t="s">
        <v>40</v>
      </c>
      <c r="L300">
        <v>3</v>
      </c>
      <c r="M300" t="s">
        <v>369</v>
      </c>
      <c r="N300" t="s">
        <v>370</v>
      </c>
      <c r="O300" t="s">
        <v>371</v>
      </c>
      <c r="P300">
        <v>3000</v>
      </c>
      <c r="Q300" t="s">
        <v>44</v>
      </c>
      <c r="R300">
        <v>3711</v>
      </c>
      <c r="S300" t="s">
        <v>330</v>
      </c>
      <c r="T300">
        <v>0</v>
      </c>
      <c r="U300" t="s">
        <v>46</v>
      </c>
      <c r="V300" s="1">
        <v>14707.69</v>
      </c>
      <c r="W300" s="1">
        <v>14707.69</v>
      </c>
      <c r="X300" s="1">
        <v>0</v>
      </c>
      <c r="Y300" s="1">
        <v>0</v>
      </c>
      <c r="Z300" s="1">
        <v>0</v>
      </c>
      <c r="AA300" s="1">
        <v>0</v>
      </c>
      <c r="AB300" s="1">
        <v>0</v>
      </c>
      <c r="AC300" s="1">
        <f t="shared" si="9"/>
        <v>14707.69</v>
      </c>
      <c r="AD300" s="1">
        <v>0</v>
      </c>
      <c r="AE300" s="1">
        <v>0</v>
      </c>
      <c r="AF300" s="1">
        <v>0</v>
      </c>
      <c r="AG300" s="1">
        <v>0</v>
      </c>
      <c r="AH300" s="1">
        <v>0</v>
      </c>
    </row>
    <row r="301" spans="1:34" hidden="1" x14ac:dyDescent="0.25">
      <c r="A301" t="str">
        <f t="shared" si="8"/>
        <v>1.1-00-2401_2463003_2437510</v>
      </c>
      <c r="B301" t="s">
        <v>148</v>
      </c>
      <c r="C301" t="s">
        <v>149</v>
      </c>
      <c r="D301" t="s">
        <v>34</v>
      </c>
      <c r="E301" t="s">
        <v>35</v>
      </c>
      <c r="F301" t="s">
        <v>51</v>
      </c>
      <c r="G301" t="s">
        <v>52</v>
      </c>
      <c r="H301" t="s">
        <v>351</v>
      </c>
      <c r="I301" t="s">
        <v>352</v>
      </c>
      <c r="J301">
        <v>6</v>
      </c>
      <c r="K301" t="s">
        <v>40</v>
      </c>
      <c r="L301">
        <v>3</v>
      </c>
      <c r="M301" t="s">
        <v>369</v>
      </c>
      <c r="N301" t="s">
        <v>370</v>
      </c>
      <c r="O301" t="s">
        <v>371</v>
      </c>
      <c r="P301">
        <v>3000</v>
      </c>
      <c r="Q301" t="s">
        <v>44</v>
      </c>
      <c r="R301">
        <v>3751</v>
      </c>
      <c r="S301" t="s">
        <v>372</v>
      </c>
      <c r="T301">
        <v>0</v>
      </c>
      <c r="U301" t="s">
        <v>46</v>
      </c>
      <c r="V301" s="1">
        <v>11397.95</v>
      </c>
      <c r="W301" s="1">
        <v>11397.95</v>
      </c>
      <c r="X301" s="1">
        <v>0</v>
      </c>
      <c r="Y301" s="1">
        <v>0</v>
      </c>
      <c r="Z301" s="1">
        <v>0</v>
      </c>
      <c r="AA301" s="1">
        <v>0</v>
      </c>
      <c r="AB301" s="1">
        <v>0</v>
      </c>
      <c r="AC301" s="1">
        <f t="shared" si="9"/>
        <v>11397.95</v>
      </c>
      <c r="AD301" s="1">
        <v>0</v>
      </c>
      <c r="AE301" s="1">
        <v>0</v>
      </c>
      <c r="AF301" s="1">
        <v>0</v>
      </c>
      <c r="AG301" s="1">
        <v>0</v>
      </c>
      <c r="AH301" s="1">
        <v>0</v>
      </c>
    </row>
    <row r="302" spans="1:34" hidden="1" x14ac:dyDescent="0.25">
      <c r="A302" t="str">
        <f t="shared" si="8"/>
        <v>1.1-00-2401_2464004_2431810</v>
      </c>
      <c r="B302" t="s">
        <v>148</v>
      </c>
      <c r="C302" t="s">
        <v>149</v>
      </c>
      <c r="D302" t="s">
        <v>34</v>
      </c>
      <c r="E302" t="s">
        <v>35</v>
      </c>
      <c r="F302" t="s">
        <v>51</v>
      </c>
      <c r="G302" t="s">
        <v>52</v>
      </c>
      <c r="H302" t="s">
        <v>351</v>
      </c>
      <c r="I302" t="s">
        <v>352</v>
      </c>
      <c r="J302">
        <v>6</v>
      </c>
      <c r="K302" t="s">
        <v>40</v>
      </c>
      <c r="L302">
        <v>4</v>
      </c>
      <c r="M302" t="s">
        <v>373</v>
      </c>
      <c r="N302" t="s">
        <v>374</v>
      </c>
      <c r="O302" t="s">
        <v>375</v>
      </c>
      <c r="P302">
        <v>3000</v>
      </c>
      <c r="Q302" t="s">
        <v>44</v>
      </c>
      <c r="R302">
        <v>3181</v>
      </c>
      <c r="S302" t="s">
        <v>242</v>
      </c>
      <c r="T302">
        <v>0</v>
      </c>
      <c r="U302" t="s">
        <v>46</v>
      </c>
      <c r="V302" s="1">
        <v>5000</v>
      </c>
      <c r="W302" s="1">
        <v>5000</v>
      </c>
      <c r="X302" s="1">
        <v>0</v>
      </c>
      <c r="Y302" s="1">
        <v>0</v>
      </c>
      <c r="Z302" s="1">
        <v>0</v>
      </c>
      <c r="AA302" s="1">
        <v>0</v>
      </c>
      <c r="AB302" s="1">
        <v>0</v>
      </c>
      <c r="AC302" s="1">
        <f t="shared" si="9"/>
        <v>5000</v>
      </c>
      <c r="AD302" s="1">
        <v>0</v>
      </c>
      <c r="AE302" s="1">
        <v>0</v>
      </c>
      <c r="AF302" s="1">
        <v>0</v>
      </c>
      <c r="AG302" s="1">
        <v>0</v>
      </c>
      <c r="AH302" s="1">
        <v>0</v>
      </c>
    </row>
    <row r="303" spans="1:34" hidden="1" x14ac:dyDescent="0.25">
      <c r="A303" t="str">
        <f t="shared" si="8"/>
        <v>1.1-00-2401_2464004_2433910</v>
      </c>
      <c r="B303" t="s">
        <v>148</v>
      </c>
      <c r="C303" t="s">
        <v>149</v>
      </c>
      <c r="D303" t="s">
        <v>34</v>
      </c>
      <c r="E303" t="s">
        <v>35</v>
      </c>
      <c r="F303" t="s">
        <v>51</v>
      </c>
      <c r="G303" t="s">
        <v>52</v>
      </c>
      <c r="H303" t="s">
        <v>351</v>
      </c>
      <c r="I303" t="s">
        <v>352</v>
      </c>
      <c r="J303">
        <v>6</v>
      </c>
      <c r="K303" t="s">
        <v>40</v>
      </c>
      <c r="L303">
        <v>4</v>
      </c>
      <c r="M303" t="s">
        <v>373</v>
      </c>
      <c r="N303" t="s">
        <v>374</v>
      </c>
      <c r="O303" t="s">
        <v>375</v>
      </c>
      <c r="P303">
        <v>3000</v>
      </c>
      <c r="Q303" t="s">
        <v>44</v>
      </c>
      <c r="R303">
        <v>3391</v>
      </c>
      <c r="S303" t="s">
        <v>194</v>
      </c>
      <c r="T303">
        <v>0</v>
      </c>
      <c r="U303" t="s">
        <v>46</v>
      </c>
      <c r="V303" s="1">
        <v>450000</v>
      </c>
      <c r="W303" s="1">
        <v>450000</v>
      </c>
      <c r="X303" s="1">
        <v>0</v>
      </c>
      <c r="Y303" s="1">
        <v>0</v>
      </c>
      <c r="Z303" s="1">
        <v>0</v>
      </c>
      <c r="AA303" s="1">
        <v>0</v>
      </c>
      <c r="AB303" s="1">
        <v>0</v>
      </c>
      <c r="AC303" s="1">
        <f t="shared" si="9"/>
        <v>450000</v>
      </c>
      <c r="AD303" s="1">
        <v>0</v>
      </c>
      <c r="AE303" s="1">
        <v>0</v>
      </c>
      <c r="AF303" s="1">
        <v>0</v>
      </c>
      <c r="AG303" s="1">
        <v>0</v>
      </c>
      <c r="AH303" s="1">
        <v>0</v>
      </c>
    </row>
    <row r="304" spans="1:34" hidden="1" x14ac:dyDescent="0.25">
      <c r="A304" t="str">
        <f t="shared" si="8"/>
        <v>1.1-00-2401_2464004_2436110</v>
      </c>
      <c r="B304" t="s">
        <v>148</v>
      </c>
      <c r="C304" t="s">
        <v>149</v>
      </c>
      <c r="D304" t="s">
        <v>34</v>
      </c>
      <c r="E304" t="s">
        <v>35</v>
      </c>
      <c r="F304" t="s">
        <v>51</v>
      </c>
      <c r="G304" t="s">
        <v>52</v>
      </c>
      <c r="H304" t="s">
        <v>351</v>
      </c>
      <c r="I304" t="s">
        <v>352</v>
      </c>
      <c r="J304">
        <v>6</v>
      </c>
      <c r="K304" t="s">
        <v>40</v>
      </c>
      <c r="L304">
        <v>4</v>
      </c>
      <c r="M304" t="s">
        <v>373</v>
      </c>
      <c r="N304" t="s">
        <v>374</v>
      </c>
      <c r="O304" t="s">
        <v>375</v>
      </c>
      <c r="P304">
        <v>3000</v>
      </c>
      <c r="Q304" t="s">
        <v>44</v>
      </c>
      <c r="R304">
        <v>3611</v>
      </c>
      <c r="S304" t="s">
        <v>376</v>
      </c>
      <c r="T304">
        <v>0</v>
      </c>
      <c r="U304" t="s">
        <v>46</v>
      </c>
      <c r="V304" s="1">
        <v>35000000</v>
      </c>
      <c r="W304" s="1">
        <v>27900000</v>
      </c>
      <c r="X304" s="1">
        <v>7836658</v>
      </c>
      <c r="Y304" s="1">
        <v>7836658</v>
      </c>
      <c r="Z304" s="1">
        <v>2460242.5699999998</v>
      </c>
      <c r="AA304" s="1">
        <v>906195</v>
      </c>
      <c r="AB304" s="1">
        <v>906195</v>
      </c>
      <c r="AC304" s="1">
        <f t="shared" si="9"/>
        <v>27163342</v>
      </c>
      <c r="AD304" s="1">
        <v>0</v>
      </c>
      <c r="AE304" s="1">
        <v>7100000</v>
      </c>
      <c r="AF304" s="1">
        <v>0</v>
      </c>
      <c r="AG304" s="1">
        <v>0</v>
      </c>
      <c r="AH304" s="1">
        <v>7100000</v>
      </c>
    </row>
    <row r="305" spans="1:34" hidden="1" x14ac:dyDescent="0.25">
      <c r="A305" t="str">
        <f t="shared" si="8"/>
        <v>1.1-00-2401_2464004_2436111</v>
      </c>
      <c r="B305" t="s">
        <v>148</v>
      </c>
      <c r="C305" t="s">
        <v>149</v>
      </c>
      <c r="D305" t="s">
        <v>34</v>
      </c>
      <c r="E305" t="s">
        <v>35</v>
      </c>
      <c r="F305" t="s">
        <v>51</v>
      </c>
      <c r="G305" t="s">
        <v>52</v>
      </c>
      <c r="H305" t="s">
        <v>351</v>
      </c>
      <c r="I305" t="s">
        <v>352</v>
      </c>
      <c r="J305">
        <v>6</v>
      </c>
      <c r="K305" t="s">
        <v>40</v>
      </c>
      <c r="L305">
        <v>4</v>
      </c>
      <c r="M305" t="s">
        <v>373</v>
      </c>
      <c r="N305" t="s">
        <v>374</v>
      </c>
      <c r="O305" t="s">
        <v>375</v>
      </c>
      <c r="P305">
        <v>3000</v>
      </c>
      <c r="Q305" t="s">
        <v>44</v>
      </c>
      <c r="R305">
        <v>3611</v>
      </c>
      <c r="S305" t="s">
        <v>376</v>
      </c>
      <c r="T305">
        <v>1</v>
      </c>
      <c r="U305" t="s">
        <v>377</v>
      </c>
      <c r="V305" s="1">
        <v>1740000</v>
      </c>
      <c r="W305" s="1">
        <v>1500000</v>
      </c>
      <c r="X305" s="1">
        <v>0</v>
      </c>
      <c r="Y305" s="1">
        <v>0</v>
      </c>
      <c r="Z305" s="1">
        <v>0</v>
      </c>
      <c r="AA305" s="1">
        <v>0</v>
      </c>
      <c r="AB305" s="1">
        <v>0</v>
      </c>
      <c r="AC305" s="1">
        <f t="shared" si="9"/>
        <v>1740000</v>
      </c>
      <c r="AD305" s="1">
        <v>0</v>
      </c>
      <c r="AE305" s="1">
        <v>240000</v>
      </c>
      <c r="AF305" s="1">
        <v>0</v>
      </c>
      <c r="AG305" s="1">
        <v>0</v>
      </c>
      <c r="AH305" s="1">
        <v>240000</v>
      </c>
    </row>
    <row r="306" spans="1:34" hidden="1" x14ac:dyDescent="0.25">
      <c r="A306" t="str">
        <f t="shared" si="8"/>
        <v>1.1-00-2401_2464004_2436510</v>
      </c>
      <c r="B306" t="s">
        <v>148</v>
      </c>
      <c r="C306" t="s">
        <v>149</v>
      </c>
      <c r="D306" t="s">
        <v>34</v>
      </c>
      <c r="E306" t="s">
        <v>35</v>
      </c>
      <c r="F306" t="s">
        <v>51</v>
      </c>
      <c r="G306" t="s">
        <v>52</v>
      </c>
      <c r="H306" t="s">
        <v>351</v>
      </c>
      <c r="I306" t="s">
        <v>352</v>
      </c>
      <c r="J306">
        <v>6</v>
      </c>
      <c r="K306" t="s">
        <v>40</v>
      </c>
      <c r="L306">
        <v>4</v>
      </c>
      <c r="M306" t="s">
        <v>373</v>
      </c>
      <c r="N306" t="s">
        <v>374</v>
      </c>
      <c r="O306" t="s">
        <v>375</v>
      </c>
      <c r="P306">
        <v>3000</v>
      </c>
      <c r="Q306" t="s">
        <v>44</v>
      </c>
      <c r="R306">
        <v>3651</v>
      </c>
      <c r="S306" t="s">
        <v>378</v>
      </c>
      <c r="T306">
        <v>0</v>
      </c>
      <c r="U306" t="s">
        <v>46</v>
      </c>
      <c r="V306" s="1">
        <v>4728216</v>
      </c>
      <c r="W306" s="1">
        <v>3000000</v>
      </c>
      <c r="X306" s="1">
        <v>2336400</v>
      </c>
      <c r="Y306" s="1">
        <v>2336400</v>
      </c>
      <c r="Z306" s="1">
        <v>1298000</v>
      </c>
      <c r="AA306" s="1">
        <v>1298000</v>
      </c>
      <c r="AB306" s="1">
        <v>1038400</v>
      </c>
      <c r="AC306" s="1">
        <f t="shared" si="9"/>
        <v>2391816</v>
      </c>
      <c r="AD306" s="1">
        <v>0</v>
      </c>
      <c r="AE306" s="1">
        <v>1728216</v>
      </c>
      <c r="AF306" s="1">
        <v>0</v>
      </c>
      <c r="AG306" s="1">
        <v>0</v>
      </c>
      <c r="AH306" s="1">
        <v>1728216</v>
      </c>
    </row>
    <row r="307" spans="1:34" hidden="1" x14ac:dyDescent="0.25">
      <c r="A307" t="str">
        <f t="shared" si="8"/>
        <v>1.1-00-2401_2464004_2436610</v>
      </c>
      <c r="B307" t="s">
        <v>148</v>
      </c>
      <c r="C307" t="s">
        <v>149</v>
      </c>
      <c r="D307" t="s">
        <v>34</v>
      </c>
      <c r="E307" t="s">
        <v>35</v>
      </c>
      <c r="F307" t="s">
        <v>51</v>
      </c>
      <c r="G307" t="s">
        <v>52</v>
      </c>
      <c r="H307" t="s">
        <v>351</v>
      </c>
      <c r="I307" t="s">
        <v>352</v>
      </c>
      <c r="J307">
        <v>6</v>
      </c>
      <c r="K307" t="s">
        <v>40</v>
      </c>
      <c r="L307">
        <v>4</v>
      </c>
      <c r="M307" t="s">
        <v>373</v>
      </c>
      <c r="N307" t="s">
        <v>374</v>
      </c>
      <c r="O307" t="s">
        <v>375</v>
      </c>
      <c r="P307">
        <v>3000</v>
      </c>
      <c r="Q307" t="s">
        <v>44</v>
      </c>
      <c r="R307">
        <v>3661</v>
      </c>
      <c r="S307" t="s">
        <v>379</v>
      </c>
      <c r="T307">
        <v>0</v>
      </c>
      <c r="U307" t="s">
        <v>46</v>
      </c>
      <c r="V307" s="1">
        <v>8995784</v>
      </c>
      <c r="W307" s="1">
        <v>7000000</v>
      </c>
      <c r="X307" s="1">
        <v>5421165.9800000004</v>
      </c>
      <c r="Y307" s="1">
        <v>5421165.9800000004</v>
      </c>
      <c r="Z307" s="1">
        <v>2845092.2</v>
      </c>
      <c r="AA307" s="1">
        <v>2845092.2</v>
      </c>
      <c r="AB307" s="1">
        <v>2576073.7599999998</v>
      </c>
      <c r="AC307" s="1">
        <f t="shared" si="9"/>
        <v>3574618.0199999996</v>
      </c>
      <c r="AD307" s="1">
        <v>0</v>
      </c>
      <c r="AE307" s="1">
        <v>1995784</v>
      </c>
      <c r="AF307" s="1">
        <v>0</v>
      </c>
      <c r="AG307" s="1">
        <v>0</v>
      </c>
      <c r="AH307" s="1">
        <v>1995784</v>
      </c>
    </row>
    <row r="308" spans="1:34" hidden="1" x14ac:dyDescent="0.25">
      <c r="A308" t="str">
        <f t="shared" si="8"/>
        <v>1.1-00-2405_24621015_2421110</v>
      </c>
      <c r="B308" t="s">
        <v>148</v>
      </c>
      <c r="C308" t="s">
        <v>149</v>
      </c>
      <c r="D308" t="s">
        <v>34</v>
      </c>
      <c r="E308" t="s">
        <v>35</v>
      </c>
      <c r="F308" t="s">
        <v>51</v>
      </c>
      <c r="G308" t="s">
        <v>52</v>
      </c>
      <c r="H308" t="s">
        <v>53</v>
      </c>
      <c r="I308" t="s">
        <v>54</v>
      </c>
      <c r="J308">
        <v>6</v>
      </c>
      <c r="K308" t="s">
        <v>40</v>
      </c>
      <c r="L308">
        <v>21</v>
      </c>
      <c r="M308" t="s">
        <v>55</v>
      </c>
      <c r="N308" t="s">
        <v>56</v>
      </c>
      <c r="O308" t="s">
        <v>57</v>
      </c>
      <c r="P308">
        <v>2000</v>
      </c>
      <c r="Q308" t="s">
        <v>121</v>
      </c>
      <c r="R308">
        <v>2111</v>
      </c>
      <c r="S308" t="s">
        <v>200</v>
      </c>
      <c r="T308">
        <v>0</v>
      </c>
      <c r="U308" t="s">
        <v>46</v>
      </c>
      <c r="V308" s="1">
        <v>3473950</v>
      </c>
      <c r="W308" s="1">
        <v>3474000</v>
      </c>
      <c r="X308" s="1">
        <v>1320506.56</v>
      </c>
      <c r="Y308" s="1">
        <v>1219419.52</v>
      </c>
      <c r="Z308" s="1">
        <v>878308.31</v>
      </c>
      <c r="AA308" s="1">
        <v>809194.93</v>
      </c>
      <c r="AB308" s="1">
        <v>1182537.8600000001</v>
      </c>
      <c r="AC308" s="1">
        <f t="shared" si="9"/>
        <v>2153443.44</v>
      </c>
      <c r="AD308" s="1">
        <v>0</v>
      </c>
      <c r="AE308" s="1">
        <v>11000</v>
      </c>
      <c r="AF308" s="1">
        <v>0</v>
      </c>
      <c r="AG308" s="1">
        <v>11050</v>
      </c>
      <c r="AH308" s="1">
        <v>-50</v>
      </c>
    </row>
    <row r="309" spans="1:34" hidden="1" x14ac:dyDescent="0.25">
      <c r="A309" t="str">
        <f t="shared" si="8"/>
        <v>1.1-00-2405_24621015_2421410</v>
      </c>
      <c r="B309" t="s">
        <v>148</v>
      </c>
      <c r="C309" t="s">
        <v>149</v>
      </c>
      <c r="D309" t="s">
        <v>34</v>
      </c>
      <c r="E309" t="s">
        <v>35</v>
      </c>
      <c r="F309" t="s">
        <v>51</v>
      </c>
      <c r="G309" t="s">
        <v>52</v>
      </c>
      <c r="H309" t="s">
        <v>53</v>
      </c>
      <c r="I309" t="s">
        <v>54</v>
      </c>
      <c r="J309">
        <v>6</v>
      </c>
      <c r="K309" t="s">
        <v>40</v>
      </c>
      <c r="L309">
        <v>21</v>
      </c>
      <c r="M309" t="s">
        <v>55</v>
      </c>
      <c r="N309" t="s">
        <v>56</v>
      </c>
      <c r="O309" t="s">
        <v>57</v>
      </c>
      <c r="P309">
        <v>2000</v>
      </c>
      <c r="Q309" t="s">
        <v>121</v>
      </c>
      <c r="R309">
        <v>2141</v>
      </c>
      <c r="S309" t="s">
        <v>237</v>
      </c>
      <c r="T309">
        <v>0</v>
      </c>
      <c r="U309" t="s">
        <v>46</v>
      </c>
      <c r="V309" s="1">
        <v>31553.78</v>
      </c>
      <c r="W309" s="1">
        <v>23000</v>
      </c>
      <c r="X309" s="1">
        <v>7342.8</v>
      </c>
      <c r="Y309" s="1">
        <v>7342.8</v>
      </c>
      <c r="Z309" s="1">
        <v>7342.8</v>
      </c>
      <c r="AA309" s="1">
        <v>7342.8</v>
      </c>
      <c r="AB309" s="1">
        <v>0</v>
      </c>
      <c r="AC309" s="1">
        <f t="shared" si="9"/>
        <v>24210.98</v>
      </c>
      <c r="AD309" s="1">
        <v>0</v>
      </c>
      <c r="AE309" s="1">
        <v>8553.7800000000007</v>
      </c>
      <c r="AF309" s="1">
        <v>0</v>
      </c>
      <c r="AG309" s="1">
        <v>0</v>
      </c>
      <c r="AH309" s="1">
        <v>8553.7800000000007</v>
      </c>
    </row>
    <row r="310" spans="1:34" hidden="1" x14ac:dyDescent="0.25">
      <c r="A310" t="str">
        <f t="shared" si="8"/>
        <v>1.1-00-2405_24621015_2421510</v>
      </c>
      <c r="B310" t="s">
        <v>148</v>
      </c>
      <c r="C310" t="s">
        <v>149</v>
      </c>
      <c r="D310" t="s">
        <v>34</v>
      </c>
      <c r="E310" t="s">
        <v>35</v>
      </c>
      <c r="F310" t="s">
        <v>51</v>
      </c>
      <c r="G310" t="s">
        <v>52</v>
      </c>
      <c r="H310" t="s">
        <v>53</v>
      </c>
      <c r="I310" t="s">
        <v>54</v>
      </c>
      <c r="J310">
        <v>6</v>
      </c>
      <c r="K310" t="s">
        <v>40</v>
      </c>
      <c r="L310">
        <v>21</v>
      </c>
      <c r="M310" t="s">
        <v>55</v>
      </c>
      <c r="N310" t="s">
        <v>56</v>
      </c>
      <c r="O310" t="s">
        <v>57</v>
      </c>
      <c r="P310">
        <v>2000</v>
      </c>
      <c r="Q310" t="s">
        <v>121</v>
      </c>
      <c r="R310">
        <v>2151</v>
      </c>
      <c r="S310" t="s">
        <v>380</v>
      </c>
      <c r="T310">
        <v>0</v>
      </c>
      <c r="U310" t="s">
        <v>46</v>
      </c>
      <c r="V310" s="1">
        <v>420</v>
      </c>
      <c r="W310" s="1">
        <v>420</v>
      </c>
      <c r="X310" s="1">
        <v>0</v>
      </c>
      <c r="Y310" s="1">
        <v>0</v>
      </c>
      <c r="Z310" s="1">
        <v>0</v>
      </c>
      <c r="AA310" s="1">
        <v>0</v>
      </c>
      <c r="AB310" s="1">
        <v>0</v>
      </c>
      <c r="AC310" s="1">
        <f t="shared" si="9"/>
        <v>420</v>
      </c>
      <c r="AD310" s="1">
        <v>0</v>
      </c>
      <c r="AE310" s="1">
        <v>0</v>
      </c>
      <c r="AF310" s="1">
        <v>0</v>
      </c>
      <c r="AG310" s="1">
        <v>0</v>
      </c>
      <c r="AH310" s="1">
        <v>0</v>
      </c>
    </row>
    <row r="311" spans="1:34" hidden="1" x14ac:dyDescent="0.25">
      <c r="A311" t="str">
        <f t="shared" si="8"/>
        <v>1.1-00-2405_24621015_2421610</v>
      </c>
      <c r="B311" t="s">
        <v>148</v>
      </c>
      <c r="C311" t="s">
        <v>149</v>
      </c>
      <c r="D311" t="s">
        <v>34</v>
      </c>
      <c r="E311" t="s">
        <v>35</v>
      </c>
      <c r="F311" t="s">
        <v>51</v>
      </c>
      <c r="G311" t="s">
        <v>52</v>
      </c>
      <c r="H311" t="s">
        <v>53</v>
      </c>
      <c r="I311" t="s">
        <v>54</v>
      </c>
      <c r="J311">
        <v>6</v>
      </c>
      <c r="K311" t="s">
        <v>40</v>
      </c>
      <c r="L311">
        <v>21</v>
      </c>
      <c r="M311" t="s">
        <v>55</v>
      </c>
      <c r="N311" t="s">
        <v>56</v>
      </c>
      <c r="O311" t="s">
        <v>57</v>
      </c>
      <c r="P311">
        <v>2000</v>
      </c>
      <c r="Q311" t="s">
        <v>121</v>
      </c>
      <c r="R311">
        <v>2161</v>
      </c>
      <c r="S311" t="s">
        <v>202</v>
      </c>
      <c r="T311">
        <v>0</v>
      </c>
      <c r="U311" t="s">
        <v>46</v>
      </c>
      <c r="V311" s="1">
        <v>1828856.1</v>
      </c>
      <c r="W311" s="1">
        <v>1828856.1</v>
      </c>
      <c r="X311" s="1">
        <v>372448.84</v>
      </c>
      <c r="Y311" s="1">
        <v>338953.84</v>
      </c>
      <c r="Z311" s="1">
        <v>316470.14</v>
      </c>
      <c r="AA311" s="1">
        <v>316470.14</v>
      </c>
      <c r="AB311" s="1">
        <v>201630.14</v>
      </c>
      <c r="AC311" s="1">
        <f t="shared" si="9"/>
        <v>1456407.26</v>
      </c>
      <c r="AD311" s="1">
        <v>0</v>
      </c>
      <c r="AE311" s="1">
        <v>0</v>
      </c>
      <c r="AF311" s="1">
        <v>0</v>
      </c>
      <c r="AG311" s="1">
        <v>0</v>
      </c>
      <c r="AH311" s="1">
        <v>0</v>
      </c>
    </row>
    <row r="312" spans="1:34" hidden="1" x14ac:dyDescent="0.25">
      <c r="A312" t="str">
        <f t="shared" si="8"/>
        <v>1.1-00-2405_24621015_2422110</v>
      </c>
      <c r="B312" t="s">
        <v>148</v>
      </c>
      <c r="C312" t="s">
        <v>149</v>
      </c>
      <c r="D312" t="s">
        <v>34</v>
      </c>
      <c r="E312" t="s">
        <v>35</v>
      </c>
      <c r="F312" t="s">
        <v>51</v>
      </c>
      <c r="G312" t="s">
        <v>52</v>
      </c>
      <c r="H312" t="s">
        <v>53</v>
      </c>
      <c r="I312" t="s">
        <v>54</v>
      </c>
      <c r="J312">
        <v>6</v>
      </c>
      <c r="K312" t="s">
        <v>40</v>
      </c>
      <c r="L312">
        <v>21</v>
      </c>
      <c r="M312" t="s">
        <v>55</v>
      </c>
      <c r="N312" t="s">
        <v>56</v>
      </c>
      <c r="O312" t="s">
        <v>57</v>
      </c>
      <c r="P312">
        <v>2000</v>
      </c>
      <c r="Q312" t="s">
        <v>121</v>
      </c>
      <c r="R312">
        <v>2211</v>
      </c>
      <c r="S312" t="s">
        <v>226</v>
      </c>
      <c r="T312">
        <v>0</v>
      </c>
      <c r="U312" t="s">
        <v>46</v>
      </c>
      <c r="V312" s="1">
        <v>342574</v>
      </c>
      <c r="W312" s="1">
        <v>200000</v>
      </c>
      <c r="X312" s="1">
        <v>338174</v>
      </c>
      <c r="Y312" s="1">
        <v>338174</v>
      </c>
      <c r="Z312" s="1">
        <v>93598.399999999994</v>
      </c>
      <c r="AA312" s="1">
        <v>93598.399999999994</v>
      </c>
      <c r="AB312" s="1">
        <v>93598.399999999994</v>
      </c>
      <c r="AC312" s="1">
        <f t="shared" si="9"/>
        <v>4400</v>
      </c>
      <c r="AD312" s="1">
        <v>0</v>
      </c>
      <c r="AE312" s="1">
        <v>142574</v>
      </c>
      <c r="AF312" s="1">
        <v>0</v>
      </c>
      <c r="AG312" s="1">
        <v>0</v>
      </c>
      <c r="AH312" s="1">
        <v>142574</v>
      </c>
    </row>
    <row r="313" spans="1:34" hidden="1" x14ac:dyDescent="0.25">
      <c r="A313" t="str">
        <f t="shared" si="8"/>
        <v>1.1-00-2405_24621015_2424110</v>
      </c>
      <c r="B313" t="s">
        <v>148</v>
      </c>
      <c r="C313" t="s">
        <v>149</v>
      </c>
      <c r="D313" t="s">
        <v>34</v>
      </c>
      <c r="E313" t="s">
        <v>35</v>
      </c>
      <c r="F313" t="s">
        <v>51</v>
      </c>
      <c r="G313" t="s">
        <v>52</v>
      </c>
      <c r="H313" t="s">
        <v>53</v>
      </c>
      <c r="I313" t="s">
        <v>54</v>
      </c>
      <c r="J313">
        <v>6</v>
      </c>
      <c r="K313" t="s">
        <v>40</v>
      </c>
      <c r="L313">
        <v>21</v>
      </c>
      <c r="M313" t="s">
        <v>55</v>
      </c>
      <c r="N313" t="s">
        <v>56</v>
      </c>
      <c r="O313" t="s">
        <v>57</v>
      </c>
      <c r="P313">
        <v>2000</v>
      </c>
      <c r="Q313" t="s">
        <v>121</v>
      </c>
      <c r="R313">
        <v>2411</v>
      </c>
      <c r="S313" t="s">
        <v>210</v>
      </c>
      <c r="T313">
        <v>0</v>
      </c>
      <c r="U313" t="s">
        <v>46</v>
      </c>
      <c r="V313" s="1">
        <v>2000</v>
      </c>
      <c r="W313" s="1">
        <v>2000</v>
      </c>
      <c r="X313" s="1">
        <v>0</v>
      </c>
      <c r="Y313" s="1">
        <v>0</v>
      </c>
      <c r="Z313" s="1">
        <v>0</v>
      </c>
      <c r="AA313" s="1">
        <v>0</v>
      </c>
      <c r="AB313" s="1">
        <v>0</v>
      </c>
      <c r="AC313" s="1">
        <f t="shared" si="9"/>
        <v>2000</v>
      </c>
      <c r="AD313" s="1">
        <v>0</v>
      </c>
      <c r="AE313" s="1">
        <v>0</v>
      </c>
      <c r="AF313" s="1">
        <v>0</v>
      </c>
      <c r="AG313" s="1">
        <v>0</v>
      </c>
      <c r="AH313" s="1">
        <v>0</v>
      </c>
    </row>
    <row r="314" spans="1:34" hidden="1" x14ac:dyDescent="0.25">
      <c r="A314" t="str">
        <f t="shared" si="8"/>
        <v>1.1-00-2405_24621015_2424210</v>
      </c>
      <c r="B314" t="s">
        <v>148</v>
      </c>
      <c r="C314" t="s">
        <v>149</v>
      </c>
      <c r="D314" t="s">
        <v>34</v>
      </c>
      <c r="E314" t="s">
        <v>35</v>
      </c>
      <c r="F314" t="s">
        <v>51</v>
      </c>
      <c r="G314" t="s">
        <v>52</v>
      </c>
      <c r="H314" t="s">
        <v>53</v>
      </c>
      <c r="I314" t="s">
        <v>54</v>
      </c>
      <c r="J314">
        <v>6</v>
      </c>
      <c r="K314" t="s">
        <v>40</v>
      </c>
      <c r="L314">
        <v>21</v>
      </c>
      <c r="M314" t="s">
        <v>55</v>
      </c>
      <c r="N314" t="s">
        <v>56</v>
      </c>
      <c r="O314" t="s">
        <v>57</v>
      </c>
      <c r="P314">
        <v>2000</v>
      </c>
      <c r="Q314" t="s">
        <v>121</v>
      </c>
      <c r="R314">
        <v>2421</v>
      </c>
      <c r="S314" t="s">
        <v>211</v>
      </c>
      <c r="T314">
        <v>0</v>
      </c>
      <c r="U314" t="s">
        <v>46</v>
      </c>
      <c r="V314" s="1">
        <v>20000</v>
      </c>
      <c r="W314" s="1">
        <v>20000</v>
      </c>
      <c r="X314" s="1">
        <v>5556.4</v>
      </c>
      <c r="Y314" s="1">
        <v>0</v>
      </c>
      <c r="Z314" s="1">
        <v>0</v>
      </c>
      <c r="AA314" s="1">
        <v>0</v>
      </c>
      <c r="AB314" s="1">
        <v>0</v>
      </c>
      <c r="AC314" s="1">
        <f t="shared" si="9"/>
        <v>14443.6</v>
      </c>
      <c r="AD314" s="1">
        <v>0</v>
      </c>
      <c r="AE314" s="1">
        <v>0</v>
      </c>
      <c r="AF314" s="1">
        <v>0</v>
      </c>
      <c r="AG314" s="1">
        <v>0</v>
      </c>
      <c r="AH314" s="1">
        <v>0</v>
      </c>
    </row>
    <row r="315" spans="1:34" hidden="1" x14ac:dyDescent="0.25">
      <c r="A315" t="str">
        <f t="shared" si="8"/>
        <v>1.1-00-2405_24621015_2424510</v>
      </c>
      <c r="B315" t="s">
        <v>148</v>
      </c>
      <c r="C315" t="s">
        <v>149</v>
      </c>
      <c r="D315" t="s">
        <v>34</v>
      </c>
      <c r="E315" t="s">
        <v>35</v>
      </c>
      <c r="F315" t="s">
        <v>51</v>
      </c>
      <c r="G315" t="s">
        <v>52</v>
      </c>
      <c r="H315" t="s">
        <v>53</v>
      </c>
      <c r="I315" t="s">
        <v>54</v>
      </c>
      <c r="J315">
        <v>6</v>
      </c>
      <c r="K315" t="s">
        <v>40</v>
      </c>
      <c r="L315">
        <v>21</v>
      </c>
      <c r="M315" t="s">
        <v>55</v>
      </c>
      <c r="N315" t="s">
        <v>56</v>
      </c>
      <c r="O315" t="s">
        <v>57</v>
      </c>
      <c r="P315">
        <v>2000</v>
      </c>
      <c r="Q315" t="s">
        <v>121</v>
      </c>
      <c r="R315">
        <v>2451</v>
      </c>
      <c r="S315" t="s">
        <v>169</v>
      </c>
      <c r="T315">
        <v>0</v>
      </c>
      <c r="U315" t="s">
        <v>46</v>
      </c>
      <c r="V315" s="1">
        <v>47757.2</v>
      </c>
      <c r="W315" s="1">
        <v>47757.2</v>
      </c>
      <c r="X315" s="1">
        <v>0</v>
      </c>
      <c r="Y315" s="1">
        <v>0</v>
      </c>
      <c r="Z315" s="1">
        <v>0</v>
      </c>
      <c r="AA315" s="1">
        <v>0</v>
      </c>
      <c r="AB315" s="1">
        <v>0</v>
      </c>
      <c r="AC315" s="1">
        <f t="shared" si="9"/>
        <v>47757.2</v>
      </c>
      <c r="AD315" s="1">
        <v>0</v>
      </c>
      <c r="AE315" s="1">
        <v>0</v>
      </c>
      <c r="AF315" s="1">
        <v>0</v>
      </c>
      <c r="AG315" s="1">
        <v>0</v>
      </c>
      <c r="AH315" s="1">
        <v>0</v>
      </c>
    </row>
    <row r="316" spans="1:34" hidden="1" x14ac:dyDescent="0.25">
      <c r="A316" t="str">
        <f t="shared" si="8"/>
        <v>1.1-00-2405_24621015_2424610</v>
      </c>
      <c r="B316" t="s">
        <v>148</v>
      </c>
      <c r="C316" t="s">
        <v>149</v>
      </c>
      <c r="D316" t="s">
        <v>34</v>
      </c>
      <c r="E316" t="s">
        <v>35</v>
      </c>
      <c r="F316" t="s">
        <v>51</v>
      </c>
      <c r="G316" t="s">
        <v>52</v>
      </c>
      <c r="H316" t="s">
        <v>53</v>
      </c>
      <c r="I316" t="s">
        <v>54</v>
      </c>
      <c r="J316">
        <v>6</v>
      </c>
      <c r="K316" t="s">
        <v>40</v>
      </c>
      <c r="L316">
        <v>21</v>
      </c>
      <c r="M316" t="s">
        <v>55</v>
      </c>
      <c r="N316" t="s">
        <v>56</v>
      </c>
      <c r="O316" t="s">
        <v>57</v>
      </c>
      <c r="P316">
        <v>2000</v>
      </c>
      <c r="Q316" t="s">
        <v>121</v>
      </c>
      <c r="R316">
        <v>2461</v>
      </c>
      <c r="S316" t="s">
        <v>212</v>
      </c>
      <c r="T316">
        <v>0</v>
      </c>
      <c r="U316" t="s">
        <v>46</v>
      </c>
      <c r="V316" s="1">
        <v>150000</v>
      </c>
      <c r="W316" s="1">
        <v>150000</v>
      </c>
      <c r="X316" s="1">
        <v>50075.3</v>
      </c>
      <c r="Y316" s="1">
        <v>50075.3</v>
      </c>
      <c r="Z316" s="1">
        <v>40599.26</v>
      </c>
      <c r="AA316" s="1">
        <v>40599.26</v>
      </c>
      <c r="AB316" s="1">
        <v>40599.26</v>
      </c>
      <c r="AC316" s="1">
        <f t="shared" si="9"/>
        <v>99924.7</v>
      </c>
      <c r="AD316" s="1">
        <v>0</v>
      </c>
      <c r="AE316" s="1">
        <v>0</v>
      </c>
      <c r="AF316" s="1">
        <v>0</v>
      </c>
      <c r="AG316" s="1">
        <v>0</v>
      </c>
      <c r="AH316" s="1">
        <v>0</v>
      </c>
    </row>
    <row r="317" spans="1:34" hidden="1" x14ac:dyDescent="0.25">
      <c r="A317" t="str">
        <f t="shared" si="8"/>
        <v>1.1-00-2405_24621015_2424710</v>
      </c>
      <c r="B317" t="s">
        <v>148</v>
      </c>
      <c r="C317" t="s">
        <v>149</v>
      </c>
      <c r="D317" t="s">
        <v>34</v>
      </c>
      <c r="E317" t="s">
        <v>35</v>
      </c>
      <c r="F317" t="s">
        <v>51</v>
      </c>
      <c r="G317" t="s">
        <v>52</v>
      </c>
      <c r="H317" t="s">
        <v>53</v>
      </c>
      <c r="I317" t="s">
        <v>54</v>
      </c>
      <c r="J317">
        <v>6</v>
      </c>
      <c r="K317" t="s">
        <v>40</v>
      </c>
      <c r="L317">
        <v>21</v>
      </c>
      <c r="M317" t="s">
        <v>55</v>
      </c>
      <c r="N317" t="s">
        <v>56</v>
      </c>
      <c r="O317" t="s">
        <v>57</v>
      </c>
      <c r="P317">
        <v>2000</v>
      </c>
      <c r="Q317" t="s">
        <v>121</v>
      </c>
      <c r="R317">
        <v>2471</v>
      </c>
      <c r="S317" t="s">
        <v>213</v>
      </c>
      <c r="T317">
        <v>0</v>
      </c>
      <c r="U317" t="s">
        <v>46</v>
      </c>
      <c r="V317" s="1">
        <v>45300</v>
      </c>
      <c r="W317" s="1">
        <v>50000</v>
      </c>
      <c r="X317" s="1">
        <v>32287.42</v>
      </c>
      <c r="Y317" s="1">
        <v>17839.62</v>
      </c>
      <c r="Z317" s="1">
        <v>17839.62</v>
      </c>
      <c r="AA317" s="1">
        <v>17839.62</v>
      </c>
      <c r="AB317" s="1">
        <v>17839.62</v>
      </c>
      <c r="AC317" s="1">
        <f t="shared" si="9"/>
        <v>13012.580000000002</v>
      </c>
      <c r="AD317" s="1">
        <v>0</v>
      </c>
      <c r="AE317" s="1">
        <v>0</v>
      </c>
      <c r="AF317" s="1">
        <v>0</v>
      </c>
      <c r="AG317" s="1">
        <v>4700</v>
      </c>
      <c r="AH317" s="1">
        <v>-4700</v>
      </c>
    </row>
    <row r="318" spans="1:34" hidden="1" x14ac:dyDescent="0.25">
      <c r="A318" t="str">
        <f t="shared" si="8"/>
        <v>1.1-00-2405_24621015_2424910</v>
      </c>
      <c r="B318" t="s">
        <v>148</v>
      </c>
      <c r="C318" t="s">
        <v>149</v>
      </c>
      <c r="D318" t="s">
        <v>34</v>
      </c>
      <c r="E318" t="s">
        <v>35</v>
      </c>
      <c r="F318" t="s">
        <v>51</v>
      </c>
      <c r="G318" t="s">
        <v>52</v>
      </c>
      <c r="H318" t="s">
        <v>53</v>
      </c>
      <c r="I318" t="s">
        <v>54</v>
      </c>
      <c r="J318">
        <v>6</v>
      </c>
      <c r="K318" t="s">
        <v>40</v>
      </c>
      <c r="L318">
        <v>21</v>
      </c>
      <c r="M318" t="s">
        <v>55</v>
      </c>
      <c r="N318" t="s">
        <v>56</v>
      </c>
      <c r="O318" t="s">
        <v>57</v>
      </c>
      <c r="P318">
        <v>2000</v>
      </c>
      <c r="Q318" t="s">
        <v>121</v>
      </c>
      <c r="R318">
        <v>2491</v>
      </c>
      <c r="S318" t="s">
        <v>203</v>
      </c>
      <c r="T318">
        <v>0</v>
      </c>
      <c r="U318" t="s">
        <v>46</v>
      </c>
      <c r="V318" s="1">
        <v>420000</v>
      </c>
      <c r="W318" s="1">
        <v>420000</v>
      </c>
      <c r="X318" s="1">
        <v>194443.7</v>
      </c>
      <c r="Y318" s="1">
        <v>105825.5</v>
      </c>
      <c r="Z318" s="1">
        <v>93113.06</v>
      </c>
      <c r="AA318" s="1">
        <v>93113.06</v>
      </c>
      <c r="AB318" s="1">
        <v>93113.06</v>
      </c>
      <c r="AC318" s="1">
        <f t="shared" si="9"/>
        <v>225556.3</v>
      </c>
      <c r="AD318" s="1">
        <v>0</v>
      </c>
      <c r="AE318" s="1">
        <v>0</v>
      </c>
      <c r="AF318" s="1">
        <v>0</v>
      </c>
      <c r="AG318" s="1">
        <v>0</v>
      </c>
      <c r="AH318" s="1">
        <v>0</v>
      </c>
    </row>
    <row r="319" spans="1:34" hidden="1" x14ac:dyDescent="0.25">
      <c r="A319" t="str">
        <f t="shared" si="8"/>
        <v>1.1-00-2405_24621015_2425210</v>
      </c>
      <c r="B319" t="s">
        <v>148</v>
      </c>
      <c r="C319" t="s">
        <v>149</v>
      </c>
      <c r="D319" t="s">
        <v>34</v>
      </c>
      <c r="E319" t="s">
        <v>35</v>
      </c>
      <c r="F319" t="s">
        <v>51</v>
      </c>
      <c r="G319" t="s">
        <v>52</v>
      </c>
      <c r="H319" t="s">
        <v>53</v>
      </c>
      <c r="I319" t="s">
        <v>54</v>
      </c>
      <c r="J319">
        <v>6</v>
      </c>
      <c r="K319" t="s">
        <v>40</v>
      </c>
      <c r="L319">
        <v>21</v>
      </c>
      <c r="M319" t="s">
        <v>55</v>
      </c>
      <c r="N319" t="s">
        <v>56</v>
      </c>
      <c r="O319" t="s">
        <v>57</v>
      </c>
      <c r="P319">
        <v>2000</v>
      </c>
      <c r="Q319" t="s">
        <v>121</v>
      </c>
      <c r="R319">
        <v>2521</v>
      </c>
      <c r="S319" t="s">
        <v>187</v>
      </c>
      <c r="T319">
        <v>0</v>
      </c>
      <c r="U319" t="s">
        <v>46</v>
      </c>
      <c r="V319" s="1">
        <v>123580</v>
      </c>
      <c r="W319" s="1">
        <v>123580</v>
      </c>
      <c r="X319" s="1">
        <v>0</v>
      </c>
      <c r="Y319" s="1">
        <v>0</v>
      </c>
      <c r="Z319" s="1">
        <v>0</v>
      </c>
      <c r="AA319" s="1">
        <v>0</v>
      </c>
      <c r="AB319" s="1">
        <v>0</v>
      </c>
      <c r="AC319" s="1">
        <f t="shared" si="9"/>
        <v>123580</v>
      </c>
      <c r="AD319" s="1">
        <v>0</v>
      </c>
      <c r="AE319" s="1">
        <v>0</v>
      </c>
      <c r="AF319" s="1">
        <v>0</v>
      </c>
      <c r="AG319" s="1">
        <v>0</v>
      </c>
      <c r="AH319" s="1">
        <v>0</v>
      </c>
    </row>
    <row r="320" spans="1:34" hidden="1" x14ac:dyDescent="0.25">
      <c r="A320" t="str">
        <f t="shared" si="8"/>
        <v>1.1-00-2405_24621015_2425610</v>
      </c>
      <c r="B320" t="s">
        <v>148</v>
      </c>
      <c r="C320" t="s">
        <v>149</v>
      </c>
      <c r="D320" t="s">
        <v>34</v>
      </c>
      <c r="E320" t="s">
        <v>35</v>
      </c>
      <c r="F320" t="s">
        <v>51</v>
      </c>
      <c r="G320" t="s">
        <v>52</v>
      </c>
      <c r="H320" t="s">
        <v>53</v>
      </c>
      <c r="I320" t="s">
        <v>54</v>
      </c>
      <c r="J320">
        <v>6</v>
      </c>
      <c r="K320" t="s">
        <v>40</v>
      </c>
      <c r="L320">
        <v>21</v>
      </c>
      <c r="M320" t="s">
        <v>55</v>
      </c>
      <c r="N320" t="s">
        <v>56</v>
      </c>
      <c r="O320" t="s">
        <v>57</v>
      </c>
      <c r="P320">
        <v>2000</v>
      </c>
      <c r="Q320" t="s">
        <v>121</v>
      </c>
      <c r="R320">
        <v>2561</v>
      </c>
      <c r="S320" t="s">
        <v>216</v>
      </c>
      <c r="T320">
        <v>0</v>
      </c>
      <c r="U320" t="s">
        <v>46</v>
      </c>
      <c r="V320" s="1">
        <v>16200</v>
      </c>
      <c r="W320" s="1">
        <v>1500</v>
      </c>
      <c r="X320" s="1">
        <v>3280.93</v>
      </c>
      <c r="Y320" s="1">
        <v>3280.93</v>
      </c>
      <c r="Z320" s="1">
        <v>3280.93</v>
      </c>
      <c r="AA320" s="1">
        <v>3280.93</v>
      </c>
      <c r="AB320" s="1">
        <v>3280.93</v>
      </c>
      <c r="AC320" s="1">
        <f t="shared" si="9"/>
        <v>12919.07</v>
      </c>
      <c r="AD320" s="1">
        <v>0</v>
      </c>
      <c r="AE320" s="1">
        <v>14700</v>
      </c>
      <c r="AF320" s="1">
        <v>0</v>
      </c>
      <c r="AG320" s="1">
        <v>0</v>
      </c>
      <c r="AH320" s="1">
        <v>14700</v>
      </c>
    </row>
    <row r="321" spans="1:34" hidden="1" x14ac:dyDescent="0.25">
      <c r="A321" t="str">
        <f t="shared" si="8"/>
        <v>1.1-00-2405_24621015_2426110</v>
      </c>
      <c r="B321" t="s">
        <v>148</v>
      </c>
      <c r="C321" t="s">
        <v>149</v>
      </c>
      <c r="D321" t="s">
        <v>34</v>
      </c>
      <c r="E321" t="s">
        <v>35</v>
      </c>
      <c r="F321" t="s">
        <v>51</v>
      </c>
      <c r="G321" t="s">
        <v>52</v>
      </c>
      <c r="H321" t="s">
        <v>53</v>
      </c>
      <c r="I321" t="s">
        <v>54</v>
      </c>
      <c r="J321">
        <v>6</v>
      </c>
      <c r="K321" t="s">
        <v>40</v>
      </c>
      <c r="L321">
        <v>21</v>
      </c>
      <c r="M321" t="s">
        <v>55</v>
      </c>
      <c r="N321" t="s">
        <v>56</v>
      </c>
      <c r="O321" t="s">
        <v>57</v>
      </c>
      <c r="P321">
        <v>2000</v>
      </c>
      <c r="Q321" t="s">
        <v>121</v>
      </c>
      <c r="R321">
        <v>2611</v>
      </c>
      <c r="S321" t="s">
        <v>125</v>
      </c>
      <c r="T321">
        <v>0</v>
      </c>
      <c r="U321" t="s">
        <v>46</v>
      </c>
      <c r="V321" s="1">
        <v>47577000</v>
      </c>
      <c r="W321" s="1">
        <v>47577000</v>
      </c>
      <c r="X321" s="1">
        <v>19769402.260000002</v>
      </c>
      <c r="Y321" s="1">
        <v>19386254.260000002</v>
      </c>
      <c r="Z321" s="1">
        <v>19305634.670000002</v>
      </c>
      <c r="AA321" s="1">
        <v>19305634.670000002</v>
      </c>
      <c r="AB321" s="1">
        <v>19305634.670000002</v>
      </c>
      <c r="AC321" s="1">
        <f t="shared" si="9"/>
        <v>27807597.739999998</v>
      </c>
      <c r="AD321" s="1">
        <v>0</v>
      </c>
      <c r="AE321" s="1">
        <v>0</v>
      </c>
      <c r="AF321" s="1">
        <v>0</v>
      </c>
      <c r="AG321" s="1">
        <v>0</v>
      </c>
      <c r="AH321" s="1">
        <v>0</v>
      </c>
    </row>
    <row r="322" spans="1:34" hidden="1" x14ac:dyDescent="0.25">
      <c r="A322" t="str">
        <f t="shared" si="8"/>
        <v>1.1-00-2405_24621015_2427210</v>
      </c>
      <c r="B322" t="s">
        <v>148</v>
      </c>
      <c r="C322" t="s">
        <v>149</v>
      </c>
      <c r="D322" t="s">
        <v>34</v>
      </c>
      <c r="E322" t="s">
        <v>35</v>
      </c>
      <c r="F322" t="s">
        <v>51</v>
      </c>
      <c r="G322" t="s">
        <v>52</v>
      </c>
      <c r="H322" t="s">
        <v>53</v>
      </c>
      <c r="I322" t="s">
        <v>54</v>
      </c>
      <c r="J322">
        <v>6</v>
      </c>
      <c r="K322" t="s">
        <v>40</v>
      </c>
      <c r="L322">
        <v>21</v>
      </c>
      <c r="M322" t="s">
        <v>55</v>
      </c>
      <c r="N322" t="s">
        <v>56</v>
      </c>
      <c r="O322" t="s">
        <v>57</v>
      </c>
      <c r="P322">
        <v>2000</v>
      </c>
      <c r="Q322" t="s">
        <v>121</v>
      </c>
      <c r="R322">
        <v>2721</v>
      </c>
      <c r="S322" t="s">
        <v>170</v>
      </c>
      <c r="T322">
        <v>0</v>
      </c>
      <c r="U322" t="s">
        <v>46</v>
      </c>
      <c r="V322" s="1">
        <v>195000</v>
      </c>
      <c r="W322" s="1">
        <v>195000</v>
      </c>
      <c r="X322" s="1">
        <v>75917.240000000005</v>
      </c>
      <c r="Y322" s="1">
        <v>25573.24</v>
      </c>
      <c r="Z322" s="1">
        <v>13248.36</v>
      </c>
      <c r="AA322" s="1">
        <v>13248.36</v>
      </c>
      <c r="AB322" s="1">
        <v>13248.36</v>
      </c>
      <c r="AC322" s="1">
        <f t="shared" si="9"/>
        <v>119082.76</v>
      </c>
      <c r="AD322" s="1">
        <v>0</v>
      </c>
      <c r="AE322" s="1">
        <v>0</v>
      </c>
      <c r="AF322" s="1">
        <v>0</v>
      </c>
      <c r="AG322" s="1">
        <v>0</v>
      </c>
      <c r="AH322" s="1">
        <v>0</v>
      </c>
    </row>
    <row r="323" spans="1:34" hidden="1" x14ac:dyDescent="0.25">
      <c r="A323" t="str">
        <f t="shared" ref="A323:A386" si="10">CONCATENATE(B323,H323,J323,L323,N323,R323,T323)</f>
        <v>1.1-00-2405_24621015_2429110</v>
      </c>
      <c r="B323" t="s">
        <v>148</v>
      </c>
      <c r="C323" t="s">
        <v>149</v>
      </c>
      <c r="D323" t="s">
        <v>34</v>
      </c>
      <c r="E323" t="s">
        <v>35</v>
      </c>
      <c r="F323" t="s">
        <v>51</v>
      </c>
      <c r="G323" t="s">
        <v>52</v>
      </c>
      <c r="H323" t="s">
        <v>53</v>
      </c>
      <c r="I323" t="s">
        <v>54</v>
      </c>
      <c r="J323">
        <v>6</v>
      </c>
      <c r="K323" t="s">
        <v>40</v>
      </c>
      <c r="L323">
        <v>21</v>
      </c>
      <c r="M323" t="s">
        <v>55</v>
      </c>
      <c r="N323" t="s">
        <v>56</v>
      </c>
      <c r="O323" t="s">
        <v>57</v>
      </c>
      <c r="P323">
        <v>2000</v>
      </c>
      <c r="Q323" t="s">
        <v>121</v>
      </c>
      <c r="R323">
        <v>2911</v>
      </c>
      <c r="S323" t="s">
        <v>171</v>
      </c>
      <c r="T323">
        <v>0</v>
      </c>
      <c r="U323" t="s">
        <v>46</v>
      </c>
      <c r="V323" s="1">
        <v>147560.85999999999</v>
      </c>
      <c r="W323" s="1">
        <v>147560.85999999999</v>
      </c>
      <c r="X323" s="1">
        <v>92375.15</v>
      </c>
      <c r="Y323" s="1">
        <v>69782.990000000005</v>
      </c>
      <c r="Z323" s="1">
        <v>67635.5</v>
      </c>
      <c r="AA323" s="1">
        <v>65241.5</v>
      </c>
      <c r="AB323" s="1">
        <v>65241.5</v>
      </c>
      <c r="AC323" s="1">
        <f t="shared" ref="AC323:AC386" si="11">V323-X323</f>
        <v>55185.709999999992</v>
      </c>
      <c r="AD323" s="1">
        <v>0</v>
      </c>
      <c r="AE323" s="1">
        <v>0</v>
      </c>
      <c r="AF323" s="1">
        <v>0</v>
      </c>
      <c r="AG323" s="1">
        <v>0</v>
      </c>
      <c r="AH323" s="1">
        <v>0</v>
      </c>
    </row>
    <row r="324" spans="1:34" hidden="1" x14ac:dyDescent="0.25">
      <c r="A324" t="str">
        <f t="shared" si="10"/>
        <v>1.1-00-2405_24621015_2429210</v>
      </c>
      <c r="B324" t="s">
        <v>148</v>
      </c>
      <c r="C324" t="s">
        <v>149</v>
      </c>
      <c r="D324" t="s">
        <v>34</v>
      </c>
      <c r="E324" t="s">
        <v>35</v>
      </c>
      <c r="F324" t="s">
        <v>51</v>
      </c>
      <c r="G324" t="s">
        <v>52</v>
      </c>
      <c r="H324" t="s">
        <v>53</v>
      </c>
      <c r="I324" t="s">
        <v>54</v>
      </c>
      <c r="J324">
        <v>6</v>
      </c>
      <c r="K324" t="s">
        <v>40</v>
      </c>
      <c r="L324">
        <v>21</v>
      </c>
      <c r="M324" t="s">
        <v>55</v>
      </c>
      <c r="N324" t="s">
        <v>56</v>
      </c>
      <c r="O324" t="s">
        <v>57</v>
      </c>
      <c r="P324">
        <v>2000</v>
      </c>
      <c r="Q324" t="s">
        <v>121</v>
      </c>
      <c r="R324">
        <v>2921</v>
      </c>
      <c r="S324" t="s">
        <v>229</v>
      </c>
      <c r="T324">
        <v>0</v>
      </c>
      <c r="U324" t="s">
        <v>46</v>
      </c>
      <c r="V324" s="1">
        <v>45000</v>
      </c>
      <c r="W324" s="1">
        <v>45000</v>
      </c>
      <c r="X324" s="1">
        <v>24165.279999999999</v>
      </c>
      <c r="Y324" s="1">
        <v>24165.279999999999</v>
      </c>
      <c r="Z324" s="1">
        <v>24165.279999999999</v>
      </c>
      <c r="AA324" s="1">
        <v>24165.279999999999</v>
      </c>
      <c r="AB324" s="1">
        <v>24165.279999999999</v>
      </c>
      <c r="AC324" s="1">
        <f t="shared" si="11"/>
        <v>20834.72</v>
      </c>
      <c r="AD324" s="1">
        <v>0</v>
      </c>
      <c r="AE324" s="1">
        <v>0</v>
      </c>
      <c r="AF324" s="1">
        <v>0</v>
      </c>
      <c r="AG324" s="1">
        <v>0</v>
      </c>
      <c r="AH324" s="1">
        <v>0</v>
      </c>
    </row>
    <row r="325" spans="1:34" hidden="1" x14ac:dyDescent="0.25">
      <c r="A325" t="str">
        <f t="shared" si="10"/>
        <v>1.1-00-2405_24621015_2429410</v>
      </c>
      <c r="B325" t="s">
        <v>148</v>
      </c>
      <c r="C325" t="s">
        <v>149</v>
      </c>
      <c r="D325" t="s">
        <v>34</v>
      </c>
      <c r="E325" t="s">
        <v>35</v>
      </c>
      <c r="F325" t="s">
        <v>51</v>
      </c>
      <c r="G325" t="s">
        <v>52</v>
      </c>
      <c r="H325" t="s">
        <v>53</v>
      </c>
      <c r="I325" t="s">
        <v>54</v>
      </c>
      <c r="J325">
        <v>6</v>
      </c>
      <c r="K325" t="s">
        <v>40</v>
      </c>
      <c r="L325">
        <v>21</v>
      </c>
      <c r="M325" t="s">
        <v>55</v>
      </c>
      <c r="N325" t="s">
        <v>56</v>
      </c>
      <c r="O325" t="s">
        <v>57</v>
      </c>
      <c r="P325">
        <v>2000</v>
      </c>
      <c r="Q325" t="s">
        <v>121</v>
      </c>
      <c r="R325">
        <v>2941</v>
      </c>
      <c r="S325" t="s">
        <v>238</v>
      </c>
      <c r="T325">
        <v>0</v>
      </c>
      <c r="U325" t="s">
        <v>46</v>
      </c>
      <c r="V325" s="1">
        <v>1050</v>
      </c>
      <c r="W325" s="1">
        <v>0</v>
      </c>
      <c r="X325" s="1">
        <v>1040</v>
      </c>
      <c r="Y325" s="1">
        <v>1040</v>
      </c>
      <c r="Z325" s="1">
        <v>1040</v>
      </c>
      <c r="AA325" s="1">
        <v>1040</v>
      </c>
      <c r="AB325" s="1">
        <v>1040</v>
      </c>
      <c r="AC325" s="1">
        <f t="shared" si="11"/>
        <v>10</v>
      </c>
      <c r="AD325" s="1">
        <v>0</v>
      </c>
      <c r="AE325" s="1">
        <v>1050</v>
      </c>
      <c r="AF325" s="1">
        <v>0</v>
      </c>
      <c r="AG325" s="1">
        <v>0</v>
      </c>
      <c r="AH325" s="1">
        <v>1050</v>
      </c>
    </row>
    <row r="326" spans="1:34" hidden="1" x14ac:dyDescent="0.25">
      <c r="A326" t="str">
        <f t="shared" si="10"/>
        <v>1.1-00-2405_24621015_2429610</v>
      </c>
      <c r="B326" t="s">
        <v>148</v>
      </c>
      <c r="C326" t="s">
        <v>149</v>
      </c>
      <c r="D326" t="s">
        <v>34</v>
      </c>
      <c r="E326" t="s">
        <v>35</v>
      </c>
      <c r="F326" t="s">
        <v>51</v>
      </c>
      <c r="G326" t="s">
        <v>52</v>
      </c>
      <c r="H326" t="s">
        <v>53</v>
      </c>
      <c r="I326" t="s">
        <v>54</v>
      </c>
      <c r="J326">
        <v>6</v>
      </c>
      <c r="K326" t="s">
        <v>40</v>
      </c>
      <c r="L326">
        <v>21</v>
      </c>
      <c r="M326" t="s">
        <v>55</v>
      </c>
      <c r="N326" t="s">
        <v>56</v>
      </c>
      <c r="O326" t="s">
        <v>57</v>
      </c>
      <c r="P326">
        <v>2000</v>
      </c>
      <c r="Q326" t="s">
        <v>121</v>
      </c>
      <c r="R326">
        <v>2961</v>
      </c>
      <c r="S326" t="s">
        <v>230</v>
      </c>
      <c r="T326">
        <v>0</v>
      </c>
      <c r="U326" t="s">
        <v>46</v>
      </c>
      <c r="V326" s="1">
        <v>1437424.1</v>
      </c>
      <c r="W326" s="1">
        <v>1000000</v>
      </c>
      <c r="X326" s="1">
        <v>594373.51</v>
      </c>
      <c r="Y326" s="1">
        <v>573777.36</v>
      </c>
      <c r="Z326" s="1">
        <v>504550.43</v>
      </c>
      <c r="AA326" s="1">
        <v>84215.15</v>
      </c>
      <c r="AB326" s="1">
        <v>84215.15</v>
      </c>
      <c r="AC326" s="1">
        <f t="shared" si="11"/>
        <v>843050.59000000008</v>
      </c>
      <c r="AD326" s="1">
        <v>0</v>
      </c>
      <c r="AE326" s="1">
        <v>478544.1</v>
      </c>
      <c r="AF326" s="1">
        <v>0</v>
      </c>
      <c r="AG326" s="1">
        <v>41120</v>
      </c>
      <c r="AH326" s="1">
        <v>437424.1</v>
      </c>
    </row>
    <row r="327" spans="1:34" hidden="1" x14ac:dyDescent="0.25">
      <c r="A327" t="str">
        <f t="shared" si="10"/>
        <v>1.1-00-2405_24621015_2429810</v>
      </c>
      <c r="B327" t="s">
        <v>148</v>
      </c>
      <c r="C327" t="s">
        <v>149</v>
      </c>
      <c r="D327" t="s">
        <v>34</v>
      </c>
      <c r="E327" t="s">
        <v>35</v>
      </c>
      <c r="F327" t="s">
        <v>51</v>
      </c>
      <c r="G327" t="s">
        <v>52</v>
      </c>
      <c r="H327" t="s">
        <v>53</v>
      </c>
      <c r="I327" t="s">
        <v>54</v>
      </c>
      <c r="J327">
        <v>6</v>
      </c>
      <c r="K327" t="s">
        <v>40</v>
      </c>
      <c r="L327">
        <v>21</v>
      </c>
      <c r="M327" t="s">
        <v>55</v>
      </c>
      <c r="N327" t="s">
        <v>56</v>
      </c>
      <c r="O327" t="s">
        <v>57</v>
      </c>
      <c r="P327">
        <v>2000</v>
      </c>
      <c r="Q327" t="s">
        <v>121</v>
      </c>
      <c r="R327">
        <v>2981</v>
      </c>
      <c r="S327" t="s">
        <v>217</v>
      </c>
      <c r="T327">
        <v>0</v>
      </c>
      <c r="U327" t="s">
        <v>46</v>
      </c>
      <c r="V327" s="1">
        <v>596896.4</v>
      </c>
      <c r="W327" s="1">
        <v>698350.4</v>
      </c>
      <c r="X327" s="1">
        <v>508040.39</v>
      </c>
      <c r="Y327" s="1">
        <v>421330.39</v>
      </c>
      <c r="Z327" s="1">
        <v>239283.47</v>
      </c>
      <c r="AA327" s="1">
        <v>239283.47</v>
      </c>
      <c r="AB327" s="1">
        <v>239283.47</v>
      </c>
      <c r="AC327" s="1">
        <f t="shared" si="11"/>
        <v>88856.010000000009</v>
      </c>
      <c r="AD327" s="1">
        <v>0</v>
      </c>
      <c r="AE327" s="1">
        <v>0</v>
      </c>
      <c r="AF327" s="1">
        <v>0</v>
      </c>
      <c r="AG327" s="1">
        <v>101454</v>
      </c>
      <c r="AH327" s="1">
        <v>-101454</v>
      </c>
    </row>
    <row r="328" spans="1:34" hidden="1" x14ac:dyDescent="0.25">
      <c r="A328" t="str">
        <f t="shared" si="10"/>
        <v>1.1-00-2405_24621015_2429910</v>
      </c>
      <c r="B328" t="s">
        <v>148</v>
      </c>
      <c r="C328" t="s">
        <v>149</v>
      </c>
      <c r="D328" t="s">
        <v>34</v>
      </c>
      <c r="E328" t="s">
        <v>35</v>
      </c>
      <c r="F328" t="s">
        <v>51</v>
      </c>
      <c r="G328" t="s">
        <v>52</v>
      </c>
      <c r="H328" t="s">
        <v>53</v>
      </c>
      <c r="I328" t="s">
        <v>54</v>
      </c>
      <c r="J328">
        <v>6</v>
      </c>
      <c r="K328" t="s">
        <v>40</v>
      </c>
      <c r="L328">
        <v>21</v>
      </c>
      <c r="M328" t="s">
        <v>55</v>
      </c>
      <c r="N328" t="s">
        <v>56</v>
      </c>
      <c r="O328" t="s">
        <v>57</v>
      </c>
      <c r="P328">
        <v>2000</v>
      </c>
      <c r="Q328" t="s">
        <v>121</v>
      </c>
      <c r="R328">
        <v>2991</v>
      </c>
      <c r="S328" t="s">
        <v>239</v>
      </c>
      <c r="T328">
        <v>0</v>
      </c>
      <c r="U328" t="s">
        <v>46</v>
      </c>
      <c r="V328" s="1">
        <v>0</v>
      </c>
      <c r="W328" s="1">
        <v>0</v>
      </c>
      <c r="X328" s="1">
        <v>423400</v>
      </c>
      <c r="Y328" s="1">
        <v>423400</v>
      </c>
      <c r="Z328" s="1">
        <v>423400</v>
      </c>
      <c r="AA328" s="1">
        <v>423400</v>
      </c>
      <c r="AB328" s="1">
        <v>423400</v>
      </c>
      <c r="AC328" s="1">
        <f t="shared" si="11"/>
        <v>-423400</v>
      </c>
      <c r="AD328" s="1">
        <v>0</v>
      </c>
      <c r="AE328" s="1">
        <v>0</v>
      </c>
      <c r="AF328" s="1">
        <v>0</v>
      </c>
      <c r="AG328" s="1">
        <v>0</v>
      </c>
      <c r="AH328" s="1">
        <v>0</v>
      </c>
    </row>
    <row r="329" spans="1:34" hidden="1" x14ac:dyDescent="0.25">
      <c r="A329" t="str">
        <f t="shared" si="10"/>
        <v>1.1-00-2405_24621015_2431110</v>
      </c>
      <c r="B329" t="s">
        <v>148</v>
      </c>
      <c r="C329" t="s">
        <v>149</v>
      </c>
      <c r="D329" t="s">
        <v>34</v>
      </c>
      <c r="E329" t="s">
        <v>35</v>
      </c>
      <c r="F329" t="s">
        <v>51</v>
      </c>
      <c r="G329" t="s">
        <v>52</v>
      </c>
      <c r="H329" t="s">
        <v>53</v>
      </c>
      <c r="I329" t="s">
        <v>54</v>
      </c>
      <c r="J329">
        <v>6</v>
      </c>
      <c r="K329" t="s">
        <v>40</v>
      </c>
      <c r="L329">
        <v>21</v>
      </c>
      <c r="M329" t="s">
        <v>55</v>
      </c>
      <c r="N329" t="s">
        <v>56</v>
      </c>
      <c r="O329" t="s">
        <v>57</v>
      </c>
      <c r="P329">
        <v>3000</v>
      </c>
      <c r="Q329" t="s">
        <v>44</v>
      </c>
      <c r="R329">
        <v>3111</v>
      </c>
      <c r="S329" t="s">
        <v>141</v>
      </c>
      <c r="T329">
        <v>0</v>
      </c>
      <c r="U329" t="s">
        <v>46</v>
      </c>
      <c r="V329" s="1">
        <v>5820000</v>
      </c>
      <c r="W329" s="1">
        <v>5820000</v>
      </c>
      <c r="X329" s="1">
        <v>4469727.99</v>
      </c>
      <c r="Y329" s="1">
        <v>4469727.99</v>
      </c>
      <c r="Z329" s="1">
        <v>2814577.99</v>
      </c>
      <c r="AA329" s="1">
        <v>2814577.99</v>
      </c>
      <c r="AB329" s="1">
        <v>2814577.99</v>
      </c>
      <c r="AC329" s="1">
        <f t="shared" si="11"/>
        <v>1350272.0099999998</v>
      </c>
      <c r="AD329" s="1">
        <v>0</v>
      </c>
      <c r="AE329" s="1">
        <v>0</v>
      </c>
      <c r="AF329" s="1">
        <v>0</v>
      </c>
      <c r="AG329" s="1">
        <v>0</v>
      </c>
      <c r="AH329" s="1">
        <v>0</v>
      </c>
    </row>
    <row r="330" spans="1:34" hidden="1" x14ac:dyDescent="0.25">
      <c r="A330" t="str">
        <f t="shared" si="10"/>
        <v>1.1-00-2405_24621015_2431410</v>
      </c>
      <c r="B330" t="s">
        <v>148</v>
      </c>
      <c r="C330" t="s">
        <v>149</v>
      </c>
      <c r="D330" t="s">
        <v>34</v>
      </c>
      <c r="E330" t="s">
        <v>35</v>
      </c>
      <c r="F330" t="s">
        <v>51</v>
      </c>
      <c r="G330" t="s">
        <v>52</v>
      </c>
      <c r="H330" t="s">
        <v>53</v>
      </c>
      <c r="I330" t="s">
        <v>54</v>
      </c>
      <c r="J330">
        <v>6</v>
      </c>
      <c r="K330" t="s">
        <v>40</v>
      </c>
      <c r="L330">
        <v>21</v>
      </c>
      <c r="M330" t="s">
        <v>55</v>
      </c>
      <c r="N330" t="s">
        <v>56</v>
      </c>
      <c r="O330" t="s">
        <v>57</v>
      </c>
      <c r="P330">
        <v>3000</v>
      </c>
      <c r="Q330" t="s">
        <v>44</v>
      </c>
      <c r="R330">
        <v>3141</v>
      </c>
      <c r="S330" t="s">
        <v>240</v>
      </c>
      <c r="T330">
        <v>0</v>
      </c>
      <c r="U330" t="s">
        <v>46</v>
      </c>
      <c r="V330" s="1">
        <v>720000</v>
      </c>
      <c r="W330" s="1">
        <v>720000</v>
      </c>
      <c r="X330" s="1">
        <v>522000</v>
      </c>
      <c r="Y330" s="1">
        <v>522000</v>
      </c>
      <c r="Z330" s="1">
        <v>277796.71000000002</v>
      </c>
      <c r="AA330" s="1">
        <v>277796.71000000002</v>
      </c>
      <c r="AB330" s="1">
        <v>231477.89</v>
      </c>
      <c r="AC330" s="1">
        <f t="shared" si="11"/>
        <v>198000</v>
      </c>
      <c r="AD330" s="1">
        <v>0</v>
      </c>
      <c r="AE330" s="1">
        <v>0</v>
      </c>
      <c r="AF330" s="1">
        <v>0</v>
      </c>
      <c r="AG330" s="1">
        <v>0</v>
      </c>
      <c r="AH330" s="1">
        <v>0</v>
      </c>
    </row>
    <row r="331" spans="1:34" hidden="1" x14ac:dyDescent="0.25">
      <c r="A331" t="str">
        <f t="shared" si="10"/>
        <v>1.1-00-2405_24621015_2431610</v>
      </c>
      <c r="B331" t="s">
        <v>148</v>
      </c>
      <c r="C331" t="s">
        <v>149</v>
      </c>
      <c r="D331" t="s">
        <v>34</v>
      </c>
      <c r="E331" t="s">
        <v>35</v>
      </c>
      <c r="F331" t="s">
        <v>51</v>
      </c>
      <c r="G331" t="s">
        <v>52</v>
      </c>
      <c r="H331" t="s">
        <v>53</v>
      </c>
      <c r="I331" t="s">
        <v>54</v>
      </c>
      <c r="J331">
        <v>6</v>
      </c>
      <c r="K331" t="s">
        <v>40</v>
      </c>
      <c r="L331">
        <v>21</v>
      </c>
      <c r="M331" t="s">
        <v>55</v>
      </c>
      <c r="N331" t="s">
        <v>56</v>
      </c>
      <c r="O331" t="s">
        <v>57</v>
      </c>
      <c r="P331">
        <v>3000</v>
      </c>
      <c r="Q331" t="s">
        <v>44</v>
      </c>
      <c r="R331">
        <v>3161</v>
      </c>
      <c r="S331" t="s">
        <v>241</v>
      </c>
      <c r="T331">
        <v>0</v>
      </c>
      <c r="U331" t="s">
        <v>46</v>
      </c>
      <c r="V331" s="1">
        <v>2700000</v>
      </c>
      <c r="W331" s="1">
        <v>2700000</v>
      </c>
      <c r="X331" s="1">
        <v>1835584</v>
      </c>
      <c r="Y331" s="1">
        <v>1835584</v>
      </c>
      <c r="Z331" s="1">
        <v>823020</v>
      </c>
      <c r="AA331" s="1">
        <v>823020</v>
      </c>
      <c r="AB331" s="1">
        <v>548680</v>
      </c>
      <c r="AC331" s="1">
        <f t="shared" si="11"/>
        <v>864416</v>
      </c>
      <c r="AD331" s="1">
        <v>0</v>
      </c>
      <c r="AE331" s="1">
        <v>0</v>
      </c>
      <c r="AF331" s="1">
        <v>0</v>
      </c>
      <c r="AG331" s="1">
        <v>0</v>
      </c>
      <c r="AH331" s="1">
        <v>0</v>
      </c>
    </row>
    <row r="332" spans="1:34" hidden="1" x14ac:dyDescent="0.25">
      <c r="A332" t="str">
        <f t="shared" si="10"/>
        <v>1.1-00-2405_24621015_2432210</v>
      </c>
      <c r="B332" t="s">
        <v>148</v>
      </c>
      <c r="C332" t="s">
        <v>149</v>
      </c>
      <c r="D332" t="s">
        <v>34</v>
      </c>
      <c r="E332" t="s">
        <v>35</v>
      </c>
      <c r="F332" t="s">
        <v>51</v>
      </c>
      <c r="G332" t="s">
        <v>52</v>
      </c>
      <c r="H332" t="s">
        <v>53</v>
      </c>
      <c r="I332" t="s">
        <v>54</v>
      </c>
      <c r="J332">
        <v>6</v>
      </c>
      <c r="K332" t="s">
        <v>40</v>
      </c>
      <c r="L332">
        <v>21</v>
      </c>
      <c r="M332" t="s">
        <v>55</v>
      </c>
      <c r="N332" t="s">
        <v>56</v>
      </c>
      <c r="O332" t="s">
        <v>57</v>
      </c>
      <c r="P332">
        <v>3000</v>
      </c>
      <c r="Q332" t="s">
        <v>44</v>
      </c>
      <c r="R332">
        <v>3221</v>
      </c>
      <c r="S332" t="s">
        <v>381</v>
      </c>
      <c r="T332">
        <v>0</v>
      </c>
      <c r="U332" t="s">
        <v>46</v>
      </c>
      <c r="V332" s="1">
        <v>1674000</v>
      </c>
      <c r="W332" s="1">
        <v>1500000</v>
      </c>
      <c r="X332" s="1">
        <v>1604946.17</v>
      </c>
      <c r="Y332" s="1">
        <v>1604946.17</v>
      </c>
      <c r="Z332" s="1">
        <v>1045564.84</v>
      </c>
      <c r="AA332" s="1">
        <v>788938.14</v>
      </c>
      <c r="AB332" s="1">
        <v>736637.45</v>
      </c>
      <c r="AC332" s="1">
        <f t="shared" si="11"/>
        <v>69053.830000000075</v>
      </c>
      <c r="AD332" s="1">
        <v>0</v>
      </c>
      <c r="AE332" s="1">
        <v>174000</v>
      </c>
      <c r="AF332" s="1">
        <v>0</v>
      </c>
      <c r="AG332" s="1">
        <v>0</v>
      </c>
      <c r="AH332" s="1">
        <v>174000</v>
      </c>
    </row>
    <row r="333" spans="1:34" hidden="1" x14ac:dyDescent="0.25">
      <c r="A333" t="str">
        <f t="shared" si="10"/>
        <v>1.1-00-2405_24621015_2432310</v>
      </c>
      <c r="B333" t="s">
        <v>148</v>
      </c>
      <c r="C333" t="s">
        <v>149</v>
      </c>
      <c r="D333" t="s">
        <v>34</v>
      </c>
      <c r="E333" t="s">
        <v>35</v>
      </c>
      <c r="F333" t="s">
        <v>51</v>
      </c>
      <c r="G333" t="s">
        <v>52</v>
      </c>
      <c r="H333" t="s">
        <v>53</v>
      </c>
      <c r="I333" t="s">
        <v>54</v>
      </c>
      <c r="J333">
        <v>6</v>
      </c>
      <c r="K333" t="s">
        <v>40</v>
      </c>
      <c r="L333">
        <v>21</v>
      </c>
      <c r="M333" t="s">
        <v>55</v>
      </c>
      <c r="N333" t="s">
        <v>56</v>
      </c>
      <c r="O333" t="s">
        <v>57</v>
      </c>
      <c r="P333">
        <v>3000</v>
      </c>
      <c r="Q333" t="s">
        <v>44</v>
      </c>
      <c r="R333">
        <v>3231</v>
      </c>
      <c r="S333" t="s">
        <v>250</v>
      </c>
      <c r="T333">
        <v>0</v>
      </c>
      <c r="U333" t="s">
        <v>46</v>
      </c>
      <c r="V333" s="1">
        <v>3000000</v>
      </c>
      <c r="W333" s="1">
        <v>3000000</v>
      </c>
      <c r="X333" s="1">
        <v>0</v>
      </c>
      <c r="Y333" s="1">
        <v>0</v>
      </c>
      <c r="Z333" s="1">
        <v>0</v>
      </c>
      <c r="AA333" s="1">
        <v>0</v>
      </c>
      <c r="AB333" s="1">
        <v>0</v>
      </c>
      <c r="AC333" s="1">
        <f t="shared" si="11"/>
        <v>3000000</v>
      </c>
      <c r="AD333" s="1">
        <v>0</v>
      </c>
      <c r="AE333" s="1">
        <v>0</v>
      </c>
      <c r="AF333" s="1">
        <v>0</v>
      </c>
      <c r="AG333" s="1">
        <v>0</v>
      </c>
      <c r="AH333" s="1">
        <v>0</v>
      </c>
    </row>
    <row r="334" spans="1:34" hidden="1" x14ac:dyDescent="0.25">
      <c r="A334" t="str">
        <f t="shared" si="10"/>
        <v>1.1-00-2405_24621015_2432510</v>
      </c>
      <c r="B334" t="s">
        <v>148</v>
      </c>
      <c r="C334" t="s">
        <v>149</v>
      </c>
      <c r="D334" t="s">
        <v>34</v>
      </c>
      <c r="E334" t="s">
        <v>35</v>
      </c>
      <c r="F334" t="s">
        <v>51</v>
      </c>
      <c r="G334" t="s">
        <v>52</v>
      </c>
      <c r="H334" t="s">
        <v>53</v>
      </c>
      <c r="I334" t="s">
        <v>54</v>
      </c>
      <c r="J334">
        <v>6</v>
      </c>
      <c r="K334" t="s">
        <v>40</v>
      </c>
      <c r="L334">
        <v>21</v>
      </c>
      <c r="M334" t="s">
        <v>55</v>
      </c>
      <c r="N334" t="s">
        <v>56</v>
      </c>
      <c r="O334" t="s">
        <v>57</v>
      </c>
      <c r="P334">
        <v>3000</v>
      </c>
      <c r="Q334" t="s">
        <v>44</v>
      </c>
      <c r="R334">
        <v>3251</v>
      </c>
      <c r="S334" t="s">
        <v>91</v>
      </c>
      <c r="T334">
        <v>0</v>
      </c>
      <c r="U334" t="s">
        <v>46</v>
      </c>
      <c r="V334" s="1">
        <v>35849789.109999999</v>
      </c>
      <c r="W334" s="1">
        <v>0</v>
      </c>
      <c r="X334" s="1">
        <v>0</v>
      </c>
      <c r="Y334" s="1">
        <v>0</v>
      </c>
      <c r="Z334" s="1">
        <v>0</v>
      </c>
      <c r="AA334" s="1">
        <v>0</v>
      </c>
      <c r="AB334" s="1">
        <v>0</v>
      </c>
      <c r="AC334" s="1">
        <f t="shared" si="11"/>
        <v>35849789.109999999</v>
      </c>
      <c r="AD334" s="1">
        <v>0</v>
      </c>
      <c r="AE334" s="1">
        <v>35849789.109999999</v>
      </c>
      <c r="AF334" s="1">
        <v>0</v>
      </c>
      <c r="AG334" s="1">
        <v>0</v>
      </c>
      <c r="AH334" s="1">
        <v>35849789.109999999</v>
      </c>
    </row>
    <row r="335" spans="1:34" hidden="1" x14ac:dyDescent="0.25">
      <c r="A335" t="str">
        <f t="shared" si="10"/>
        <v>1.1-00-2405_24621015_2432910</v>
      </c>
      <c r="B335" t="s">
        <v>148</v>
      </c>
      <c r="C335" t="s">
        <v>149</v>
      </c>
      <c r="D335" t="s">
        <v>34</v>
      </c>
      <c r="E335" t="s">
        <v>35</v>
      </c>
      <c r="F335" t="s">
        <v>51</v>
      </c>
      <c r="G335" t="s">
        <v>52</v>
      </c>
      <c r="H335" t="s">
        <v>53</v>
      </c>
      <c r="I335" t="s">
        <v>54</v>
      </c>
      <c r="J335">
        <v>6</v>
      </c>
      <c r="K335" t="s">
        <v>40</v>
      </c>
      <c r="L335">
        <v>21</v>
      </c>
      <c r="M335" t="s">
        <v>55</v>
      </c>
      <c r="N335" t="s">
        <v>56</v>
      </c>
      <c r="O335" t="s">
        <v>57</v>
      </c>
      <c r="P335">
        <v>3000</v>
      </c>
      <c r="Q335" t="s">
        <v>44</v>
      </c>
      <c r="R335">
        <v>3291</v>
      </c>
      <c r="S335" t="s">
        <v>174</v>
      </c>
      <c r="T335">
        <v>0</v>
      </c>
      <c r="U335" t="s">
        <v>46</v>
      </c>
      <c r="V335" s="1">
        <v>184000</v>
      </c>
      <c r="W335" s="1">
        <v>10000</v>
      </c>
      <c r="X335" s="1">
        <v>0</v>
      </c>
      <c r="Y335" s="1">
        <v>0</v>
      </c>
      <c r="Z335" s="1">
        <v>0</v>
      </c>
      <c r="AA335" s="1">
        <v>0</v>
      </c>
      <c r="AB335" s="1">
        <v>0</v>
      </c>
      <c r="AC335" s="1">
        <f t="shared" si="11"/>
        <v>184000</v>
      </c>
      <c r="AD335" s="1">
        <v>0</v>
      </c>
      <c r="AE335" s="1">
        <v>174000</v>
      </c>
      <c r="AF335" s="1">
        <v>0</v>
      </c>
      <c r="AG335" s="1">
        <v>0</v>
      </c>
      <c r="AH335" s="1">
        <v>174000</v>
      </c>
    </row>
    <row r="336" spans="1:34" hidden="1" x14ac:dyDescent="0.25">
      <c r="A336" t="str">
        <f t="shared" si="10"/>
        <v>1.1-00-2405_24621015_2433110</v>
      </c>
      <c r="B336" t="s">
        <v>148</v>
      </c>
      <c r="C336" t="s">
        <v>149</v>
      </c>
      <c r="D336" t="s">
        <v>34</v>
      </c>
      <c r="E336" t="s">
        <v>35</v>
      </c>
      <c r="F336" t="s">
        <v>51</v>
      </c>
      <c r="G336" t="s">
        <v>52</v>
      </c>
      <c r="H336" t="s">
        <v>53</v>
      </c>
      <c r="I336" t="s">
        <v>54</v>
      </c>
      <c r="J336">
        <v>6</v>
      </c>
      <c r="K336" t="s">
        <v>40</v>
      </c>
      <c r="L336">
        <v>21</v>
      </c>
      <c r="M336" t="s">
        <v>55</v>
      </c>
      <c r="N336" t="s">
        <v>56</v>
      </c>
      <c r="O336" t="s">
        <v>57</v>
      </c>
      <c r="P336">
        <v>3000</v>
      </c>
      <c r="Q336" t="s">
        <v>44</v>
      </c>
      <c r="R336">
        <v>3311</v>
      </c>
      <c r="S336" t="s">
        <v>218</v>
      </c>
      <c r="T336">
        <v>0</v>
      </c>
      <c r="U336" t="s">
        <v>46</v>
      </c>
      <c r="V336" s="1">
        <v>250000</v>
      </c>
      <c r="W336" s="1">
        <v>250000</v>
      </c>
      <c r="X336" s="1">
        <v>231420</v>
      </c>
      <c r="Y336" s="1">
        <v>231420</v>
      </c>
      <c r="Z336" s="1">
        <v>0</v>
      </c>
      <c r="AA336" s="1">
        <v>0</v>
      </c>
      <c r="AB336" s="1">
        <v>0</v>
      </c>
      <c r="AC336" s="1">
        <f t="shared" si="11"/>
        <v>18580</v>
      </c>
      <c r="AD336" s="1">
        <v>0</v>
      </c>
      <c r="AE336" s="1">
        <v>0</v>
      </c>
      <c r="AF336" s="1">
        <v>0</v>
      </c>
      <c r="AG336" s="1">
        <v>0</v>
      </c>
      <c r="AH336" s="1">
        <v>0</v>
      </c>
    </row>
    <row r="337" spans="1:34" hidden="1" x14ac:dyDescent="0.25">
      <c r="A337" t="str">
        <f t="shared" si="10"/>
        <v>1.1-00-2405_24621015_2433210</v>
      </c>
      <c r="B337" t="s">
        <v>148</v>
      </c>
      <c r="C337" t="s">
        <v>149</v>
      </c>
      <c r="D337" t="s">
        <v>34</v>
      </c>
      <c r="E337" t="s">
        <v>35</v>
      </c>
      <c r="F337" t="s">
        <v>51</v>
      </c>
      <c r="G337" t="s">
        <v>52</v>
      </c>
      <c r="H337" t="s">
        <v>53</v>
      </c>
      <c r="I337" t="s">
        <v>54</v>
      </c>
      <c r="J337">
        <v>6</v>
      </c>
      <c r="K337" t="s">
        <v>40</v>
      </c>
      <c r="L337">
        <v>21</v>
      </c>
      <c r="M337" t="s">
        <v>55</v>
      </c>
      <c r="N337" t="s">
        <v>56</v>
      </c>
      <c r="O337" t="s">
        <v>57</v>
      </c>
      <c r="P337">
        <v>3000</v>
      </c>
      <c r="Q337" t="s">
        <v>44</v>
      </c>
      <c r="R337">
        <v>3321</v>
      </c>
      <c r="S337" t="s">
        <v>219</v>
      </c>
      <c r="T337">
        <v>0</v>
      </c>
      <c r="U337" t="s">
        <v>46</v>
      </c>
      <c r="V337" s="1">
        <v>74538</v>
      </c>
      <c r="W337" s="1">
        <v>69408</v>
      </c>
      <c r="X337" s="1">
        <v>0</v>
      </c>
      <c r="Y337" s="1">
        <v>0</v>
      </c>
      <c r="Z337" s="1">
        <v>0</v>
      </c>
      <c r="AA337" s="1">
        <v>0</v>
      </c>
      <c r="AB337" s="1">
        <v>0</v>
      </c>
      <c r="AC337" s="1">
        <f t="shared" si="11"/>
        <v>74538</v>
      </c>
      <c r="AD337" s="1">
        <v>0</v>
      </c>
      <c r="AE337" s="1">
        <v>5130</v>
      </c>
      <c r="AF337" s="1">
        <v>0</v>
      </c>
      <c r="AG337" s="1">
        <v>0</v>
      </c>
      <c r="AH337" s="1">
        <v>5130</v>
      </c>
    </row>
    <row r="338" spans="1:34" hidden="1" x14ac:dyDescent="0.25">
      <c r="A338" t="str">
        <f t="shared" si="10"/>
        <v>1.1-00-2405_24621015_2433310</v>
      </c>
      <c r="B338" t="s">
        <v>148</v>
      </c>
      <c r="C338" t="s">
        <v>149</v>
      </c>
      <c r="D338" t="s">
        <v>34</v>
      </c>
      <c r="E338" t="s">
        <v>35</v>
      </c>
      <c r="F338" t="s">
        <v>51</v>
      </c>
      <c r="G338" t="s">
        <v>52</v>
      </c>
      <c r="H338" t="s">
        <v>53</v>
      </c>
      <c r="I338" t="s">
        <v>54</v>
      </c>
      <c r="J338">
        <v>6</v>
      </c>
      <c r="K338" t="s">
        <v>40</v>
      </c>
      <c r="L338">
        <v>21</v>
      </c>
      <c r="M338" t="s">
        <v>55</v>
      </c>
      <c r="N338" t="s">
        <v>56</v>
      </c>
      <c r="O338" t="s">
        <v>57</v>
      </c>
      <c r="P338">
        <v>3000</v>
      </c>
      <c r="Q338" t="s">
        <v>44</v>
      </c>
      <c r="R338">
        <v>3331</v>
      </c>
      <c r="S338" t="s">
        <v>251</v>
      </c>
      <c r="T338">
        <v>0</v>
      </c>
      <c r="U338" t="s">
        <v>46</v>
      </c>
      <c r="V338" s="1">
        <v>100000</v>
      </c>
      <c r="W338" s="1">
        <v>100000</v>
      </c>
      <c r="X338" s="1">
        <v>36588.300000000003</v>
      </c>
      <c r="Y338" s="1">
        <v>36588.300000000003</v>
      </c>
      <c r="Z338" s="1">
        <v>0</v>
      </c>
      <c r="AA338" s="1">
        <v>0</v>
      </c>
      <c r="AB338" s="1">
        <v>0</v>
      </c>
      <c r="AC338" s="1">
        <f t="shared" si="11"/>
        <v>63411.7</v>
      </c>
      <c r="AD338" s="1">
        <v>0</v>
      </c>
      <c r="AE338" s="1">
        <v>0</v>
      </c>
      <c r="AF338" s="1">
        <v>0</v>
      </c>
      <c r="AG338" s="1">
        <v>0</v>
      </c>
      <c r="AH338" s="1">
        <v>0</v>
      </c>
    </row>
    <row r="339" spans="1:34" hidden="1" x14ac:dyDescent="0.25">
      <c r="A339" t="str">
        <f t="shared" si="10"/>
        <v>1.1-00-2405_24621015_2433410</v>
      </c>
      <c r="B339" t="s">
        <v>148</v>
      </c>
      <c r="C339" t="s">
        <v>149</v>
      </c>
      <c r="D339" t="s">
        <v>34</v>
      </c>
      <c r="E339" t="s">
        <v>35</v>
      </c>
      <c r="F339" t="s">
        <v>51</v>
      </c>
      <c r="G339" t="s">
        <v>52</v>
      </c>
      <c r="H339" t="s">
        <v>53</v>
      </c>
      <c r="I339" t="s">
        <v>54</v>
      </c>
      <c r="J339">
        <v>6</v>
      </c>
      <c r="K339" t="s">
        <v>40</v>
      </c>
      <c r="L339">
        <v>21</v>
      </c>
      <c r="M339" t="s">
        <v>55</v>
      </c>
      <c r="N339" t="s">
        <v>56</v>
      </c>
      <c r="O339" t="s">
        <v>57</v>
      </c>
      <c r="P339">
        <v>3000</v>
      </c>
      <c r="Q339" t="s">
        <v>44</v>
      </c>
      <c r="R339">
        <v>3341</v>
      </c>
      <c r="S339" t="s">
        <v>119</v>
      </c>
      <c r="T339">
        <v>0</v>
      </c>
      <c r="U339" t="s">
        <v>46</v>
      </c>
      <c r="V339" s="1">
        <v>735486</v>
      </c>
      <c r="W339" s="1">
        <v>735486</v>
      </c>
      <c r="X339" s="1">
        <v>371346.4</v>
      </c>
      <c r="Y339" s="1">
        <v>371346.4</v>
      </c>
      <c r="Z339" s="1">
        <v>301746.40000000002</v>
      </c>
      <c r="AA339" s="1">
        <v>211746.4</v>
      </c>
      <c r="AB339" s="1">
        <v>211746.4</v>
      </c>
      <c r="AC339" s="1">
        <f t="shared" si="11"/>
        <v>364139.6</v>
      </c>
      <c r="AD339" s="1">
        <v>0</v>
      </c>
      <c r="AE339" s="1">
        <v>0</v>
      </c>
      <c r="AF339" s="1">
        <v>0</v>
      </c>
      <c r="AG339" s="1">
        <v>0</v>
      </c>
      <c r="AH339" s="1">
        <v>0</v>
      </c>
    </row>
    <row r="340" spans="1:34" hidden="1" x14ac:dyDescent="0.25">
      <c r="A340" t="str">
        <f t="shared" si="10"/>
        <v>1.1-00-2405_24621015_2433710</v>
      </c>
      <c r="B340" t="s">
        <v>148</v>
      </c>
      <c r="C340" t="s">
        <v>149</v>
      </c>
      <c r="D340" t="s">
        <v>34</v>
      </c>
      <c r="E340" t="s">
        <v>35</v>
      </c>
      <c r="F340" t="s">
        <v>51</v>
      </c>
      <c r="G340" t="s">
        <v>52</v>
      </c>
      <c r="H340" t="s">
        <v>53</v>
      </c>
      <c r="I340" t="s">
        <v>54</v>
      </c>
      <c r="J340">
        <v>6</v>
      </c>
      <c r="K340" t="s">
        <v>40</v>
      </c>
      <c r="L340">
        <v>21</v>
      </c>
      <c r="M340" t="s">
        <v>55</v>
      </c>
      <c r="N340" t="s">
        <v>56</v>
      </c>
      <c r="O340" t="s">
        <v>57</v>
      </c>
      <c r="P340">
        <v>3000</v>
      </c>
      <c r="Q340" t="s">
        <v>44</v>
      </c>
      <c r="R340">
        <v>3371</v>
      </c>
      <c r="S340" t="s">
        <v>382</v>
      </c>
      <c r="T340">
        <v>0</v>
      </c>
      <c r="U340" t="s">
        <v>46</v>
      </c>
      <c r="V340" s="1">
        <v>20000000</v>
      </c>
      <c r="W340" s="1">
        <v>20000000</v>
      </c>
      <c r="X340" s="1">
        <v>11788876.48</v>
      </c>
      <c r="Y340" s="1">
        <v>11788876.48</v>
      </c>
      <c r="Z340" s="1">
        <v>9259996.8599999994</v>
      </c>
      <c r="AA340" s="1">
        <v>8945636.8599999994</v>
      </c>
      <c r="AB340" s="1">
        <v>8945636.8599999994</v>
      </c>
      <c r="AC340" s="1">
        <f t="shared" si="11"/>
        <v>8211123.5199999996</v>
      </c>
      <c r="AD340" s="1">
        <v>0</v>
      </c>
      <c r="AE340" s="1">
        <v>0</v>
      </c>
      <c r="AF340" s="1">
        <v>0</v>
      </c>
      <c r="AG340" s="1">
        <v>0</v>
      </c>
      <c r="AH340" s="1">
        <v>0</v>
      </c>
    </row>
    <row r="341" spans="1:34" hidden="1" x14ac:dyDescent="0.25">
      <c r="A341" t="str">
        <f t="shared" si="10"/>
        <v>1.1-00-2405_24621015_2434410</v>
      </c>
      <c r="B341" t="s">
        <v>148</v>
      </c>
      <c r="C341" t="s">
        <v>149</v>
      </c>
      <c r="D341" t="s">
        <v>34</v>
      </c>
      <c r="E341" t="s">
        <v>35</v>
      </c>
      <c r="F341" t="s">
        <v>51</v>
      </c>
      <c r="G341" t="s">
        <v>52</v>
      </c>
      <c r="H341" t="s">
        <v>53</v>
      </c>
      <c r="I341" t="s">
        <v>54</v>
      </c>
      <c r="J341">
        <v>6</v>
      </c>
      <c r="K341" t="s">
        <v>40</v>
      </c>
      <c r="L341">
        <v>21</v>
      </c>
      <c r="M341" t="s">
        <v>55</v>
      </c>
      <c r="N341" t="s">
        <v>56</v>
      </c>
      <c r="O341" t="s">
        <v>57</v>
      </c>
      <c r="P341">
        <v>3000</v>
      </c>
      <c r="Q341" t="s">
        <v>44</v>
      </c>
      <c r="R341">
        <v>3441</v>
      </c>
      <c r="S341" t="s">
        <v>383</v>
      </c>
      <c r="T341">
        <v>0</v>
      </c>
      <c r="U341" t="s">
        <v>46</v>
      </c>
      <c r="V341" s="1">
        <v>160000</v>
      </c>
      <c r="W341" s="1">
        <v>160000</v>
      </c>
      <c r="X341" s="1">
        <v>139176.79999999999</v>
      </c>
      <c r="Y341" s="1">
        <v>139176.79999999999</v>
      </c>
      <c r="Z341" s="1">
        <v>138599.44</v>
      </c>
      <c r="AA341" s="1">
        <v>138599.44</v>
      </c>
      <c r="AB341" s="1">
        <v>138599.44</v>
      </c>
      <c r="AC341" s="1">
        <f t="shared" si="11"/>
        <v>20823.200000000012</v>
      </c>
      <c r="AD341" s="1">
        <v>0</v>
      </c>
      <c r="AE341" s="1">
        <v>0</v>
      </c>
      <c r="AF341" s="1">
        <v>0</v>
      </c>
      <c r="AG341" s="1">
        <v>0</v>
      </c>
      <c r="AH341" s="1">
        <v>0</v>
      </c>
    </row>
    <row r="342" spans="1:34" hidden="1" x14ac:dyDescent="0.25">
      <c r="A342" t="str">
        <f t="shared" si="10"/>
        <v>1.1-00-2405_24621015_2434510</v>
      </c>
      <c r="B342" t="s">
        <v>148</v>
      </c>
      <c r="C342" t="s">
        <v>149</v>
      </c>
      <c r="D342" t="s">
        <v>34</v>
      </c>
      <c r="E342" t="s">
        <v>35</v>
      </c>
      <c r="F342" t="s">
        <v>51</v>
      </c>
      <c r="G342" t="s">
        <v>52</v>
      </c>
      <c r="H342" t="s">
        <v>53</v>
      </c>
      <c r="I342" t="s">
        <v>54</v>
      </c>
      <c r="J342">
        <v>6</v>
      </c>
      <c r="K342" t="s">
        <v>40</v>
      </c>
      <c r="L342">
        <v>21</v>
      </c>
      <c r="M342" t="s">
        <v>55</v>
      </c>
      <c r="N342" t="s">
        <v>56</v>
      </c>
      <c r="O342" t="s">
        <v>57</v>
      </c>
      <c r="P342">
        <v>3000</v>
      </c>
      <c r="Q342" t="s">
        <v>44</v>
      </c>
      <c r="R342">
        <v>3451</v>
      </c>
      <c r="S342" t="s">
        <v>384</v>
      </c>
      <c r="T342">
        <v>0</v>
      </c>
      <c r="U342" t="s">
        <v>46</v>
      </c>
      <c r="V342" s="1">
        <v>6000000</v>
      </c>
      <c r="W342" s="1">
        <v>6000000</v>
      </c>
      <c r="X342" s="1">
        <v>4706853.3600000003</v>
      </c>
      <c r="Y342" s="1">
        <v>4706853.3600000003</v>
      </c>
      <c r="Z342" s="1">
        <v>4706853.3600000003</v>
      </c>
      <c r="AA342" s="1">
        <v>4706853.3600000003</v>
      </c>
      <c r="AB342" s="1">
        <v>4706853.3600000003</v>
      </c>
      <c r="AC342" s="1">
        <f t="shared" si="11"/>
        <v>1293146.6399999997</v>
      </c>
      <c r="AD342" s="1">
        <v>0</v>
      </c>
      <c r="AE342" s="1">
        <v>0</v>
      </c>
      <c r="AF342" s="1">
        <v>0</v>
      </c>
      <c r="AG342" s="1">
        <v>0</v>
      </c>
      <c r="AH342" s="1">
        <v>0</v>
      </c>
    </row>
    <row r="343" spans="1:34" hidden="1" x14ac:dyDescent="0.25">
      <c r="A343" t="str">
        <f t="shared" si="10"/>
        <v>1.1-00-2405_24621015_2434810</v>
      </c>
      <c r="B343" t="s">
        <v>148</v>
      </c>
      <c r="C343" t="s">
        <v>149</v>
      </c>
      <c r="D343" t="s">
        <v>34</v>
      </c>
      <c r="E343" t="s">
        <v>35</v>
      </c>
      <c r="F343" t="s">
        <v>51</v>
      </c>
      <c r="G343" t="s">
        <v>52</v>
      </c>
      <c r="H343" t="s">
        <v>53</v>
      </c>
      <c r="I343" t="s">
        <v>54</v>
      </c>
      <c r="J343">
        <v>6</v>
      </c>
      <c r="K343" t="s">
        <v>40</v>
      </c>
      <c r="L343">
        <v>21</v>
      </c>
      <c r="M343" t="s">
        <v>55</v>
      </c>
      <c r="N343" t="s">
        <v>56</v>
      </c>
      <c r="O343" t="s">
        <v>57</v>
      </c>
      <c r="P343">
        <v>3000</v>
      </c>
      <c r="Q343" t="s">
        <v>44</v>
      </c>
      <c r="R343">
        <v>3481</v>
      </c>
      <c r="S343" t="s">
        <v>385</v>
      </c>
      <c r="T343">
        <v>0</v>
      </c>
      <c r="U343" t="s">
        <v>46</v>
      </c>
      <c r="V343" s="1">
        <v>1180000</v>
      </c>
      <c r="W343" s="1">
        <v>1180000</v>
      </c>
      <c r="X343" s="1">
        <v>458511.38</v>
      </c>
      <c r="Y343" s="1">
        <v>458511.38</v>
      </c>
      <c r="Z343" s="1">
        <v>458511.37</v>
      </c>
      <c r="AA343" s="1">
        <v>458511.37</v>
      </c>
      <c r="AB343" s="1">
        <v>458511.37</v>
      </c>
      <c r="AC343" s="1">
        <f t="shared" si="11"/>
        <v>721488.62</v>
      </c>
      <c r="AD343" s="1">
        <v>0</v>
      </c>
      <c r="AE343" s="1">
        <v>0</v>
      </c>
      <c r="AF343" s="1">
        <v>0</v>
      </c>
      <c r="AG343" s="1">
        <v>0</v>
      </c>
      <c r="AH343" s="1">
        <v>0</v>
      </c>
    </row>
    <row r="344" spans="1:34" hidden="1" x14ac:dyDescent="0.25">
      <c r="A344" t="str">
        <f t="shared" si="10"/>
        <v>1.1-00-2405_24621015_2435110</v>
      </c>
      <c r="B344" t="s">
        <v>148</v>
      </c>
      <c r="C344" t="s">
        <v>149</v>
      </c>
      <c r="D344" t="s">
        <v>34</v>
      </c>
      <c r="E344" t="s">
        <v>35</v>
      </c>
      <c r="F344" t="s">
        <v>51</v>
      </c>
      <c r="G344" t="s">
        <v>52</v>
      </c>
      <c r="H344" t="s">
        <v>53</v>
      </c>
      <c r="I344" t="s">
        <v>54</v>
      </c>
      <c r="J344">
        <v>6</v>
      </c>
      <c r="K344" t="s">
        <v>40</v>
      </c>
      <c r="L344">
        <v>21</v>
      </c>
      <c r="M344" t="s">
        <v>55</v>
      </c>
      <c r="N344" t="s">
        <v>56</v>
      </c>
      <c r="O344" t="s">
        <v>57</v>
      </c>
      <c r="P344">
        <v>3000</v>
      </c>
      <c r="Q344" t="s">
        <v>44</v>
      </c>
      <c r="R344">
        <v>3511</v>
      </c>
      <c r="S344" t="s">
        <v>329</v>
      </c>
      <c r="T344">
        <v>0</v>
      </c>
      <c r="U344" t="s">
        <v>46</v>
      </c>
      <c r="V344" s="1">
        <v>685740</v>
      </c>
      <c r="W344" s="1">
        <v>685740</v>
      </c>
      <c r="X344" s="1">
        <v>94933.53</v>
      </c>
      <c r="Y344" s="1">
        <v>94933.53</v>
      </c>
      <c r="Z344" s="1">
        <v>60443.48</v>
      </c>
      <c r="AA344" s="1">
        <v>46215.78</v>
      </c>
      <c r="AB344" s="1">
        <v>38513.15</v>
      </c>
      <c r="AC344" s="1">
        <f t="shared" si="11"/>
        <v>590806.47</v>
      </c>
      <c r="AD344" s="1">
        <v>0</v>
      </c>
      <c r="AE344" s="1">
        <v>0</v>
      </c>
      <c r="AF344" s="1">
        <v>0</v>
      </c>
      <c r="AG344" s="1">
        <v>0</v>
      </c>
      <c r="AH344" s="1">
        <v>0</v>
      </c>
    </row>
    <row r="345" spans="1:34" hidden="1" x14ac:dyDescent="0.25">
      <c r="A345" t="str">
        <f t="shared" si="10"/>
        <v>1.1-00-2405_24621015_2435210</v>
      </c>
      <c r="B345" t="s">
        <v>148</v>
      </c>
      <c r="C345" t="s">
        <v>149</v>
      </c>
      <c r="D345" t="s">
        <v>34</v>
      </c>
      <c r="E345" t="s">
        <v>35</v>
      </c>
      <c r="F345" t="s">
        <v>51</v>
      </c>
      <c r="G345" t="s">
        <v>52</v>
      </c>
      <c r="H345" t="s">
        <v>53</v>
      </c>
      <c r="I345" t="s">
        <v>54</v>
      </c>
      <c r="J345">
        <v>6</v>
      </c>
      <c r="K345" t="s">
        <v>40</v>
      </c>
      <c r="L345">
        <v>21</v>
      </c>
      <c r="M345" t="s">
        <v>55</v>
      </c>
      <c r="N345" t="s">
        <v>56</v>
      </c>
      <c r="O345" t="s">
        <v>57</v>
      </c>
      <c r="P345">
        <v>3000</v>
      </c>
      <c r="Q345" t="s">
        <v>44</v>
      </c>
      <c r="R345">
        <v>3521</v>
      </c>
      <c r="S345" t="s">
        <v>231</v>
      </c>
      <c r="T345">
        <v>0</v>
      </c>
      <c r="U345" t="s">
        <v>46</v>
      </c>
      <c r="V345" s="1">
        <v>26000</v>
      </c>
      <c r="W345" s="1">
        <v>26000</v>
      </c>
      <c r="X345" s="1">
        <v>0</v>
      </c>
      <c r="Y345" s="1">
        <v>0</v>
      </c>
      <c r="Z345" s="1">
        <v>0</v>
      </c>
      <c r="AA345" s="1">
        <v>0</v>
      </c>
      <c r="AB345" s="1">
        <v>0</v>
      </c>
      <c r="AC345" s="1">
        <f t="shared" si="11"/>
        <v>26000</v>
      </c>
      <c r="AD345" s="1">
        <v>0</v>
      </c>
      <c r="AE345" s="1">
        <v>0</v>
      </c>
      <c r="AF345" s="1">
        <v>0</v>
      </c>
      <c r="AG345" s="1">
        <v>0</v>
      </c>
      <c r="AH345" s="1">
        <v>0</v>
      </c>
    </row>
    <row r="346" spans="1:34" hidden="1" x14ac:dyDescent="0.25">
      <c r="A346" t="str">
        <f t="shared" si="10"/>
        <v>1.1-00-2405_24621015_2435510</v>
      </c>
      <c r="B346" t="s">
        <v>148</v>
      </c>
      <c r="C346" t="s">
        <v>149</v>
      </c>
      <c r="D346" t="s">
        <v>34</v>
      </c>
      <c r="E346" t="s">
        <v>35</v>
      </c>
      <c r="F346" t="s">
        <v>51</v>
      </c>
      <c r="G346" t="s">
        <v>52</v>
      </c>
      <c r="H346" t="s">
        <v>53</v>
      </c>
      <c r="I346" t="s">
        <v>54</v>
      </c>
      <c r="J346">
        <v>6</v>
      </c>
      <c r="K346" t="s">
        <v>40</v>
      </c>
      <c r="L346">
        <v>21</v>
      </c>
      <c r="M346" t="s">
        <v>55</v>
      </c>
      <c r="N346" t="s">
        <v>56</v>
      </c>
      <c r="O346" t="s">
        <v>57</v>
      </c>
      <c r="P346">
        <v>3000</v>
      </c>
      <c r="Q346" t="s">
        <v>44</v>
      </c>
      <c r="R346">
        <v>3551</v>
      </c>
      <c r="S346" t="s">
        <v>386</v>
      </c>
      <c r="T346">
        <v>0</v>
      </c>
      <c r="U346" t="s">
        <v>46</v>
      </c>
      <c r="V346" s="1">
        <v>7000000</v>
      </c>
      <c r="W346" s="1">
        <v>7000000</v>
      </c>
      <c r="X346" s="1">
        <v>13741997.43</v>
      </c>
      <c r="Y346" s="1">
        <v>8522391.4000000004</v>
      </c>
      <c r="Z346" s="1">
        <v>6749212.79</v>
      </c>
      <c r="AA346" s="1">
        <v>6258891.7000000002</v>
      </c>
      <c r="AB346" s="1">
        <v>6258891.7000000002</v>
      </c>
      <c r="AC346" s="1">
        <f t="shared" si="11"/>
        <v>-6741997.4299999997</v>
      </c>
      <c r="AD346" s="1">
        <v>0</v>
      </c>
      <c r="AE346" s="1">
        <v>0</v>
      </c>
      <c r="AF346" s="1">
        <v>0</v>
      </c>
      <c r="AG346" s="1">
        <v>0</v>
      </c>
      <c r="AH346" s="1">
        <v>0</v>
      </c>
    </row>
    <row r="347" spans="1:34" hidden="1" x14ac:dyDescent="0.25">
      <c r="A347" t="str">
        <f t="shared" si="10"/>
        <v>1.1-00-2405_24621015_2435710</v>
      </c>
      <c r="B347" t="s">
        <v>148</v>
      </c>
      <c r="C347" t="s">
        <v>149</v>
      </c>
      <c r="D347" t="s">
        <v>34</v>
      </c>
      <c r="E347" t="s">
        <v>35</v>
      </c>
      <c r="F347" t="s">
        <v>51</v>
      </c>
      <c r="G347" t="s">
        <v>52</v>
      </c>
      <c r="H347" t="s">
        <v>53</v>
      </c>
      <c r="I347" t="s">
        <v>54</v>
      </c>
      <c r="J347">
        <v>6</v>
      </c>
      <c r="K347" t="s">
        <v>40</v>
      </c>
      <c r="L347">
        <v>21</v>
      </c>
      <c r="M347" t="s">
        <v>55</v>
      </c>
      <c r="N347" t="s">
        <v>56</v>
      </c>
      <c r="O347" t="s">
        <v>57</v>
      </c>
      <c r="P347">
        <v>3000</v>
      </c>
      <c r="Q347" t="s">
        <v>44</v>
      </c>
      <c r="R347">
        <v>3571</v>
      </c>
      <c r="S347" t="s">
        <v>221</v>
      </c>
      <c r="T347">
        <v>0</v>
      </c>
      <c r="U347" t="s">
        <v>46</v>
      </c>
      <c r="V347" s="1">
        <v>10000000</v>
      </c>
      <c r="W347" s="1">
        <v>10000000</v>
      </c>
      <c r="X347" s="1">
        <v>9550026.0500000007</v>
      </c>
      <c r="Y347" s="1">
        <v>9456418.6899999995</v>
      </c>
      <c r="Z347" s="1">
        <v>7396886.6100000003</v>
      </c>
      <c r="AA347" s="1">
        <v>7211773.8099999996</v>
      </c>
      <c r="AB347" s="1">
        <v>6377038.9699999997</v>
      </c>
      <c r="AC347" s="1">
        <f t="shared" si="11"/>
        <v>449973.94999999925</v>
      </c>
      <c r="AD347" s="1">
        <v>0</v>
      </c>
      <c r="AE347" s="1">
        <v>0</v>
      </c>
      <c r="AF347" s="1">
        <v>0</v>
      </c>
      <c r="AG347" s="1">
        <v>0</v>
      </c>
      <c r="AH347" s="1">
        <v>0</v>
      </c>
    </row>
    <row r="348" spans="1:34" hidden="1" x14ac:dyDescent="0.25">
      <c r="A348" t="str">
        <f t="shared" si="10"/>
        <v>1.1-00-2405_24621015_2436310</v>
      </c>
      <c r="B348" t="s">
        <v>148</v>
      </c>
      <c r="C348" t="s">
        <v>149</v>
      </c>
      <c r="D348" t="s">
        <v>34</v>
      </c>
      <c r="E348" t="s">
        <v>35</v>
      </c>
      <c r="F348" t="s">
        <v>51</v>
      </c>
      <c r="G348" t="s">
        <v>52</v>
      </c>
      <c r="H348" t="s">
        <v>53</v>
      </c>
      <c r="I348" t="s">
        <v>54</v>
      </c>
      <c r="J348">
        <v>6</v>
      </c>
      <c r="K348" t="s">
        <v>40</v>
      </c>
      <c r="L348">
        <v>21</v>
      </c>
      <c r="M348" t="s">
        <v>55</v>
      </c>
      <c r="N348" t="s">
        <v>56</v>
      </c>
      <c r="O348" t="s">
        <v>57</v>
      </c>
      <c r="P348">
        <v>3000</v>
      </c>
      <c r="Q348" t="s">
        <v>44</v>
      </c>
      <c r="R348">
        <v>3631</v>
      </c>
      <c r="S348" t="s">
        <v>387</v>
      </c>
      <c r="T348">
        <v>0</v>
      </c>
      <c r="U348" t="s">
        <v>46</v>
      </c>
      <c r="V348" s="1">
        <v>4866666.55</v>
      </c>
      <c r="W348" s="1">
        <v>4866666.55</v>
      </c>
      <c r="X348" s="1">
        <v>3649999.82</v>
      </c>
      <c r="Y348" s="1">
        <v>3649999.82</v>
      </c>
      <c r="Z348" s="1">
        <v>2027777.75</v>
      </c>
      <c r="AA348" s="1">
        <v>2027777.75</v>
      </c>
      <c r="AB348" s="1">
        <v>2027777.75</v>
      </c>
      <c r="AC348" s="1">
        <f t="shared" si="11"/>
        <v>1216666.73</v>
      </c>
      <c r="AD348" s="1">
        <v>0</v>
      </c>
      <c r="AE348" s="1">
        <v>0</v>
      </c>
      <c r="AF348" s="1">
        <v>0</v>
      </c>
      <c r="AG348" s="1">
        <v>0</v>
      </c>
      <c r="AH348" s="1">
        <v>0</v>
      </c>
    </row>
    <row r="349" spans="1:34" hidden="1" x14ac:dyDescent="0.25">
      <c r="A349" t="str">
        <f t="shared" si="10"/>
        <v>1.1-00-2405_24621015_2438210</v>
      </c>
      <c r="B349" t="s">
        <v>148</v>
      </c>
      <c r="C349" t="s">
        <v>149</v>
      </c>
      <c r="D349" t="s">
        <v>34</v>
      </c>
      <c r="E349" t="s">
        <v>35</v>
      </c>
      <c r="F349" t="s">
        <v>51</v>
      </c>
      <c r="G349" t="s">
        <v>52</v>
      </c>
      <c r="H349" t="s">
        <v>53</v>
      </c>
      <c r="I349" t="s">
        <v>54</v>
      </c>
      <c r="J349">
        <v>6</v>
      </c>
      <c r="K349" t="s">
        <v>40</v>
      </c>
      <c r="L349">
        <v>21</v>
      </c>
      <c r="M349" t="s">
        <v>55</v>
      </c>
      <c r="N349" t="s">
        <v>56</v>
      </c>
      <c r="O349" t="s">
        <v>57</v>
      </c>
      <c r="P349">
        <v>3000</v>
      </c>
      <c r="Q349" t="s">
        <v>44</v>
      </c>
      <c r="R349">
        <v>3821</v>
      </c>
      <c r="S349" t="s">
        <v>175</v>
      </c>
      <c r="T349">
        <v>0</v>
      </c>
      <c r="U349" t="s">
        <v>46</v>
      </c>
      <c r="V349" s="1">
        <v>639567.19999999995</v>
      </c>
      <c r="W349" s="1">
        <v>639567.19999999995</v>
      </c>
      <c r="X349" s="1">
        <v>514777.25</v>
      </c>
      <c r="Y349" s="1">
        <v>514777.25</v>
      </c>
      <c r="Z349" s="1">
        <v>0</v>
      </c>
      <c r="AA349" s="1">
        <v>0</v>
      </c>
      <c r="AB349" s="1">
        <v>0</v>
      </c>
      <c r="AC349" s="1">
        <f t="shared" si="11"/>
        <v>124789.94999999995</v>
      </c>
      <c r="AD349" s="1">
        <v>0</v>
      </c>
      <c r="AE349" s="1">
        <v>0</v>
      </c>
      <c r="AF349" s="1">
        <v>0</v>
      </c>
      <c r="AG349" s="1">
        <v>0</v>
      </c>
      <c r="AH349" s="1">
        <v>0</v>
      </c>
    </row>
    <row r="350" spans="1:34" hidden="1" x14ac:dyDescent="0.25">
      <c r="A350" t="str">
        <f t="shared" si="10"/>
        <v>1.1-00-2405_24621015_2439110</v>
      </c>
      <c r="B350" t="s">
        <v>148</v>
      </c>
      <c r="C350" t="s">
        <v>149</v>
      </c>
      <c r="D350" t="s">
        <v>34</v>
      </c>
      <c r="E350" t="s">
        <v>35</v>
      </c>
      <c r="F350" t="s">
        <v>51</v>
      </c>
      <c r="G350" t="s">
        <v>52</v>
      </c>
      <c r="H350" t="s">
        <v>53</v>
      </c>
      <c r="I350" t="s">
        <v>54</v>
      </c>
      <c r="J350">
        <v>6</v>
      </c>
      <c r="K350" t="s">
        <v>40</v>
      </c>
      <c r="L350">
        <v>21</v>
      </c>
      <c r="M350" t="s">
        <v>55</v>
      </c>
      <c r="N350" t="s">
        <v>56</v>
      </c>
      <c r="O350" t="s">
        <v>57</v>
      </c>
      <c r="P350">
        <v>3000</v>
      </c>
      <c r="Q350" t="s">
        <v>44</v>
      </c>
      <c r="R350">
        <v>3911</v>
      </c>
      <c r="S350" t="s">
        <v>388</v>
      </c>
      <c r="T350">
        <v>0</v>
      </c>
      <c r="U350" t="s">
        <v>46</v>
      </c>
      <c r="V350" s="1">
        <v>700000</v>
      </c>
      <c r="W350" s="1">
        <v>700000</v>
      </c>
      <c r="X350" s="1">
        <v>297933.06</v>
      </c>
      <c r="Y350" s="1">
        <v>297933.06</v>
      </c>
      <c r="Z350" s="1">
        <v>297933.06</v>
      </c>
      <c r="AA350" s="1">
        <v>297933.06</v>
      </c>
      <c r="AB350" s="1">
        <v>276525.65999999997</v>
      </c>
      <c r="AC350" s="1">
        <f t="shared" si="11"/>
        <v>402066.94</v>
      </c>
      <c r="AD350" s="1">
        <v>0</v>
      </c>
      <c r="AE350" s="1">
        <v>0</v>
      </c>
      <c r="AF350" s="1">
        <v>0</v>
      </c>
      <c r="AG350" s="1">
        <v>0</v>
      </c>
      <c r="AH350" s="1">
        <v>0</v>
      </c>
    </row>
    <row r="351" spans="1:34" hidden="1" x14ac:dyDescent="0.25">
      <c r="A351" t="str">
        <f t="shared" si="10"/>
        <v>1.1-00-2405_24621015_2439220</v>
      </c>
      <c r="B351" t="s">
        <v>148</v>
      </c>
      <c r="C351" t="s">
        <v>149</v>
      </c>
      <c r="D351" t="s">
        <v>34</v>
      </c>
      <c r="E351" t="s">
        <v>35</v>
      </c>
      <c r="F351" t="s">
        <v>51</v>
      </c>
      <c r="G351" t="s">
        <v>52</v>
      </c>
      <c r="H351" t="s">
        <v>53</v>
      </c>
      <c r="I351" t="s">
        <v>54</v>
      </c>
      <c r="J351">
        <v>6</v>
      </c>
      <c r="K351" t="s">
        <v>40</v>
      </c>
      <c r="L351">
        <v>21</v>
      </c>
      <c r="M351" t="s">
        <v>55</v>
      </c>
      <c r="N351" t="s">
        <v>56</v>
      </c>
      <c r="O351" t="s">
        <v>57</v>
      </c>
      <c r="P351">
        <v>3000</v>
      </c>
      <c r="Q351" t="s">
        <v>44</v>
      </c>
      <c r="R351">
        <v>3922</v>
      </c>
      <c r="S351" t="s">
        <v>222</v>
      </c>
      <c r="T351">
        <v>0</v>
      </c>
      <c r="U351" t="s">
        <v>46</v>
      </c>
      <c r="V351" s="1">
        <v>1000000</v>
      </c>
      <c r="W351" s="1">
        <v>1000000</v>
      </c>
      <c r="X351" s="1">
        <v>1078238.06</v>
      </c>
      <c r="Y351" s="1">
        <v>1078238.06</v>
      </c>
      <c r="Z351" s="1">
        <v>455436</v>
      </c>
      <c r="AA351" s="1">
        <v>455436</v>
      </c>
      <c r="AB351" s="1">
        <v>455436</v>
      </c>
      <c r="AC351" s="1">
        <f t="shared" si="11"/>
        <v>-78238.060000000056</v>
      </c>
      <c r="AD351" s="1">
        <v>0</v>
      </c>
      <c r="AE351" s="1">
        <v>0</v>
      </c>
      <c r="AF351" s="1">
        <v>0</v>
      </c>
      <c r="AG351" s="1">
        <v>0</v>
      </c>
      <c r="AH351" s="1">
        <v>0</v>
      </c>
    </row>
    <row r="352" spans="1:34" hidden="1" x14ac:dyDescent="0.25">
      <c r="A352" t="str">
        <f t="shared" si="10"/>
        <v>1.1-00-2405_24621015_2439410</v>
      </c>
      <c r="B352" t="s">
        <v>148</v>
      </c>
      <c r="C352" t="s">
        <v>149</v>
      </c>
      <c r="D352" t="s">
        <v>34</v>
      </c>
      <c r="E352" t="s">
        <v>35</v>
      </c>
      <c r="F352" t="s">
        <v>51</v>
      </c>
      <c r="G352" t="s">
        <v>52</v>
      </c>
      <c r="H352" t="s">
        <v>53</v>
      </c>
      <c r="I352" t="s">
        <v>54</v>
      </c>
      <c r="J352">
        <v>6</v>
      </c>
      <c r="K352" t="s">
        <v>40</v>
      </c>
      <c r="L352">
        <v>21</v>
      </c>
      <c r="M352" t="s">
        <v>55</v>
      </c>
      <c r="N352" t="s">
        <v>56</v>
      </c>
      <c r="O352" t="s">
        <v>57</v>
      </c>
      <c r="P352">
        <v>3000</v>
      </c>
      <c r="Q352" t="s">
        <v>44</v>
      </c>
      <c r="R352">
        <v>3941</v>
      </c>
      <c r="S352" t="s">
        <v>299</v>
      </c>
      <c r="T352">
        <v>0</v>
      </c>
      <c r="U352" t="s">
        <v>46</v>
      </c>
      <c r="V352" s="1">
        <v>10000000</v>
      </c>
      <c r="W352" s="1">
        <v>10000000</v>
      </c>
      <c r="X352" s="1">
        <v>8736934.6999999993</v>
      </c>
      <c r="Y352" s="1">
        <v>8736934.6999999993</v>
      </c>
      <c r="Z352" s="1">
        <v>8736934.6999999993</v>
      </c>
      <c r="AA352" s="1">
        <v>8736934.6999999993</v>
      </c>
      <c r="AB352" s="1">
        <v>8526104.9399999995</v>
      </c>
      <c r="AC352" s="1">
        <f t="shared" si="11"/>
        <v>1263065.3000000007</v>
      </c>
      <c r="AD352" s="1">
        <v>0</v>
      </c>
      <c r="AE352" s="1">
        <v>0</v>
      </c>
      <c r="AF352" s="1">
        <v>0</v>
      </c>
      <c r="AG352" s="1">
        <v>0</v>
      </c>
      <c r="AH352" s="1">
        <v>0</v>
      </c>
    </row>
    <row r="353" spans="1:34" hidden="1" x14ac:dyDescent="0.25">
      <c r="A353" t="str">
        <f t="shared" si="10"/>
        <v>1.1-00-2405_24621015_2439620</v>
      </c>
      <c r="B353" t="s">
        <v>148</v>
      </c>
      <c r="C353" t="s">
        <v>149</v>
      </c>
      <c r="D353" t="s">
        <v>34</v>
      </c>
      <c r="E353" t="s">
        <v>35</v>
      </c>
      <c r="F353" t="s">
        <v>51</v>
      </c>
      <c r="G353" t="s">
        <v>52</v>
      </c>
      <c r="H353" t="s">
        <v>53</v>
      </c>
      <c r="I353" t="s">
        <v>54</v>
      </c>
      <c r="J353">
        <v>6</v>
      </c>
      <c r="K353" t="s">
        <v>40</v>
      </c>
      <c r="L353">
        <v>21</v>
      </c>
      <c r="M353" t="s">
        <v>55</v>
      </c>
      <c r="N353" t="s">
        <v>56</v>
      </c>
      <c r="O353" t="s">
        <v>57</v>
      </c>
      <c r="P353">
        <v>3000</v>
      </c>
      <c r="Q353" t="s">
        <v>44</v>
      </c>
      <c r="R353">
        <v>3962</v>
      </c>
      <c r="S353" t="s">
        <v>304</v>
      </c>
      <c r="T353">
        <v>0</v>
      </c>
      <c r="U353" t="s">
        <v>46</v>
      </c>
      <c r="V353" s="1">
        <v>100000</v>
      </c>
      <c r="W353" s="1">
        <v>100000</v>
      </c>
      <c r="X353" s="1">
        <v>65556.800000000003</v>
      </c>
      <c r="Y353" s="1">
        <v>65556.800000000003</v>
      </c>
      <c r="Z353" s="1">
        <v>63904.800000000003</v>
      </c>
      <c r="AA353" s="1">
        <v>63904.800000000003</v>
      </c>
      <c r="AB353" s="1">
        <v>63904.800000000003</v>
      </c>
      <c r="AC353" s="1">
        <f t="shared" si="11"/>
        <v>34443.199999999997</v>
      </c>
      <c r="AD353" s="1">
        <v>0</v>
      </c>
      <c r="AE353" s="1">
        <v>0</v>
      </c>
      <c r="AF353" s="1">
        <v>0</v>
      </c>
      <c r="AG353" s="1">
        <v>0</v>
      </c>
      <c r="AH353" s="1">
        <v>0</v>
      </c>
    </row>
    <row r="354" spans="1:34" hidden="1" x14ac:dyDescent="0.25">
      <c r="A354" t="str">
        <f t="shared" si="10"/>
        <v>1.1-00-2405_24621015_2451110</v>
      </c>
      <c r="B354" t="s">
        <v>148</v>
      </c>
      <c r="C354" t="s">
        <v>149</v>
      </c>
      <c r="D354" t="s">
        <v>34</v>
      </c>
      <c r="E354" t="s">
        <v>35</v>
      </c>
      <c r="F354" t="s">
        <v>51</v>
      </c>
      <c r="G354" t="s">
        <v>52</v>
      </c>
      <c r="H354" t="s">
        <v>53</v>
      </c>
      <c r="I354" t="s">
        <v>54</v>
      </c>
      <c r="J354">
        <v>6</v>
      </c>
      <c r="K354" t="s">
        <v>40</v>
      </c>
      <c r="L354">
        <v>21</v>
      </c>
      <c r="M354" t="s">
        <v>55</v>
      </c>
      <c r="N354" t="s">
        <v>56</v>
      </c>
      <c r="O354" t="s">
        <v>57</v>
      </c>
      <c r="P354">
        <v>5000</v>
      </c>
      <c r="Q354" t="s">
        <v>99</v>
      </c>
      <c r="R354">
        <v>5111</v>
      </c>
      <c r="S354" t="s">
        <v>389</v>
      </c>
      <c r="T354">
        <v>0</v>
      </c>
      <c r="U354" t="s">
        <v>46</v>
      </c>
      <c r="V354" s="1">
        <v>1099313</v>
      </c>
      <c r="W354" s="1">
        <v>1185000</v>
      </c>
      <c r="X354" s="1">
        <v>61851.199999999997</v>
      </c>
      <c r="Y354" s="1">
        <v>61851.199999999997</v>
      </c>
      <c r="Z354" s="1">
        <v>61851.199999999997</v>
      </c>
      <c r="AA354" s="1">
        <v>61851.199999999997</v>
      </c>
      <c r="AB354" s="1">
        <v>61851.199999999997</v>
      </c>
      <c r="AC354" s="1">
        <f t="shared" si="11"/>
        <v>1037461.8</v>
      </c>
      <c r="AD354" s="1">
        <v>0</v>
      </c>
      <c r="AE354" s="1">
        <v>0</v>
      </c>
      <c r="AF354" s="1">
        <v>0</v>
      </c>
      <c r="AG354" s="1">
        <v>85687</v>
      </c>
      <c r="AH354" s="1">
        <v>-85687</v>
      </c>
    </row>
    <row r="355" spans="1:34" hidden="1" x14ac:dyDescent="0.25">
      <c r="A355" t="str">
        <f t="shared" si="10"/>
        <v>1.1-00-2405_24621015_2451910</v>
      </c>
      <c r="B355" t="s">
        <v>148</v>
      </c>
      <c r="C355" t="s">
        <v>149</v>
      </c>
      <c r="D355" t="s">
        <v>34</v>
      </c>
      <c r="E355" t="s">
        <v>35</v>
      </c>
      <c r="F355" t="s">
        <v>51</v>
      </c>
      <c r="G355" t="s">
        <v>52</v>
      </c>
      <c r="H355" t="s">
        <v>53</v>
      </c>
      <c r="I355" t="s">
        <v>54</v>
      </c>
      <c r="J355">
        <v>6</v>
      </c>
      <c r="K355" t="s">
        <v>40</v>
      </c>
      <c r="L355">
        <v>21</v>
      </c>
      <c r="M355" t="s">
        <v>55</v>
      </c>
      <c r="N355" t="s">
        <v>56</v>
      </c>
      <c r="O355" t="s">
        <v>57</v>
      </c>
      <c r="P355">
        <v>5000</v>
      </c>
      <c r="Q355" t="s">
        <v>99</v>
      </c>
      <c r="R355">
        <v>5191</v>
      </c>
      <c r="S355" t="s">
        <v>246</v>
      </c>
      <c r="T355">
        <v>0</v>
      </c>
      <c r="U355" t="s">
        <v>46</v>
      </c>
      <c r="V355" s="1">
        <v>68041</v>
      </c>
      <c r="W355" s="1">
        <v>68041</v>
      </c>
      <c r="X355" s="1">
        <v>35517.79</v>
      </c>
      <c r="Y355" s="1">
        <v>35517.79</v>
      </c>
      <c r="Z355" s="1">
        <v>13593.79</v>
      </c>
      <c r="AA355" s="1">
        <v>13593.79</v>
      </c>
      <c r="AB355" s="1">
        <v>13593.79</v>
      </c>
      <c r="AC355" s="1">
        <f t="shared" si="11"/>
        <v>32523.21</v>
      </c>
      <c r="AD355" s="1">
        <v>0</v>
      </c>
      <c r="AE355" s="1">
        <v>0</v>
      </c>
      <c r="AF355" s="1">
        <v>0</v>
      </c>
      <c r="AG355" s="1">
        <v>0</v>
      </c>
      <c r="AH355" s="1">
        <v>0</v>
      </c>
    </row>
    <row r="356" spans="1:34" hidden="1" x14ac:dyDescent="0.25">
      <c r="A356" t="str">
        <f t="shared" si="10"/>
        <v>1.1-00-2405_24621015_2452110</v>
      </c>
      <c r="B356" t="s">
        <v>148</v>
      </c>
      <c r="C356" t="s">
        <v>149</v>
      </c>
      <c r="D356" t="s">
        <v>34</v>
      </c>
      <c r="E356" t="s">
        <v>35</v>
      </c>
      <c r="F356" t="s">
        <v>51</v>
      </c>
      <c r="G356" t="s">
        <v>52</v>
      </c>
      <c r="H356" t="s">
        <v>53</v>
      </c>
      <c r="I356" t="s">
        <v>54</v>
      </c>
      <c r="J356">
        <v>6</v>
      </c>
      <c r="K356" t="s">
        <v>40</v>
      </c>
      <c r="L356">
        <v>21</v>
      </c>
      <c r="M356" t="s">
        <v>55</v>
      </c>
      <c r="N356" t="s">
        <v>56</v>
      </c>
      <c r="O356" t="s">
        <v>57</v>
      </c>
      <c r="P356">
        <v>5000</v>
      </c>
      <c r="Q356" t="s">
        <v>99</v>
      </c>
      <c r="R356">
        <v>5211</v>
      </c>
      <c r="S356" t="s">
        <v>248</v>
      </c>
      <c r="T356">
        <v>0</v>
      </c>
      <c r="U356" t="s">
        <v>46</v>
      </c>
      <c r="V356" s="1">
        <v>0</v>
      </c>
      <c r="W356" s="1">
        <v>0</v>
      </c>
      <c r="X356" s="1">
        <v>29232</v>
      </c>
      <c r="Y356" s="1">
        <v>0</v>
      </c>
      <c r="Z356" s="1">
        <v>0</v>
      </c>
      <c r="AA356" s="1">
        <v>0</v>
      </c>
      <c r="AB356" s="1">
        <v>0</v>
      </c>
      <c r="AC356" s="1">
        <f t="shared" si="11"/>
        <v>-29232</v>
      </c>
      <c r="AD356" s="1">
        <v>0</v>
      </c>
      <c r="AE356" s="1">
        <v>0</v>
      </c>
      <c r="AF356" s="1">
        <v>0</v>
      </c>
      <c r="AG356" s="1">
        <v>0</v>
      </c>
      <c r="AH356" s="1">
        <v>0</v>
      </c>
    </row>
    <row r="357" spans="1:34" hidden="1" x14ac:dyDescent="0.25">
      <c r="A357" t="str">
        <f t="shared" si="10"/>
        <v>1.1-00-2405_24621015_2456410</v>
      </c>
      <c r="B357" t="s">
        <v>148</v>
      </c>
      <c r="C357" t="s">
        <v>149</v>
      </c>
      <c r="D357" t="s">
        <v>34</v>
      </c>
      <c r="E357" t="s">
        <v>35</v>
      </c>
      <c r="F357" t="s">
        <v>51</v>
      </c>
      <c r="G357" t="s">
        <v>52</v>
      </c>
      <c r="H357" t="s">
        <v>53</v>
      </c>
      <c r="I357" t="s">
        <v>54</v>
      </c>
      <c r="J357">
        <v>6</v>
      </c>
      <c r="K357" t="s">
        <v>40</v>
      </c>
      <c r="L357">
        <v>21</v>
      </c>
      <c r="M357" t="s">
        <v>55</v>
      </c>
      <c r="N357" t="s">
        <v>56</v>
      </c>
      <c r="O357" t="s">
        <v>57</v>
      </c>
      <c r="P357">
        <v>5000</v>
      </c>
      <c r="Q357" t="s">
        <v>99</v>
      </c>
      <c r="R357">
        <v>5641</v>
      </c>
      <c r="S357" t="s">
        <v>264</v>
      </c>
      <c r="T357">
        <v>0</v>
      </c>
      <c r="U357" t="s">
        <v>46</v>
      </c>
      <c r="V357" s="1">
        <v>133632.64000000001</v>
      </c>
      <c r="W357" s="1">
        <v>61745.64</v>
      </c>
      <c r="X357" s="1">
        <v>123839.98</v>
      </c>
      <c r="Y357" s="1">
        <v>123839.98</v>
      </c>
      <c r="Z357" s="1">
        <v>0</v>
      </c>
      <c r="AA357" s="1">
        <v>0</v>
      </c>
      <c r="AB357" s="1">
        <v>0</v>
      </c>
      <c r="AC357" s="1">
        <f t="shared" si="11"/>
        <v>9792.660000000018</v>
      </c>
      <c r="AD357" s="1">
        <v>0</v>
      </c>
      <c r="AE357" s="1">
        <v>71887</v>
      </c>
      <c r="AF357" s="1">
        <v>0</v>
      </c>
      <c r="AG357" s="1">
        <v>0</v>
      </c>
      <c r="AH357" s="1">
        <v>71887</v>
      </c>
    </row>
    <row r="358" spans="1:34" hidden="1" x14ac:dyDescent="0.25">
      <c r="A358" t="str">
        <f t="shared" si="10"/>
        <v>1.1-00-2405_24621015_2459110</v>
      </c>
      <c r="B358" t="s">
        <v>148</v>
      </c>
      <c r="C358" t="s">
        <v>149</v>
      </c>
      <c r="D358" t="s">
        <v>34</v>
      </c>
      <c r="E358" t="s">
        <v>35</v>
      </c>
      <c r="F358" t="s">
        <v>51</v>
      </c>
      <c r="G358" t="s">
        <v>52</v>
      </c>
      <c r="H358" t="s">
        <v>53</v>
      </c>
      <c r="I358" t="s">
        <v>54</v>
      </c>
      <c r="J358">
        <v>6</v>
      </c>
      <c r="K358" t="s">
        <v>40</v>
      </c>
      <c r="L358">
        <v>21</v>
      </c>
      <c r="M358" t="s">
        <v>55</v>
      </c>
      <c r="N358" t="s">
        <v>56</v>
      </c>
      <c r="O358" t="s">
        <v>57</v>
      </c>
      <c r="P358">
        <v>5000</v>
      </c>
      <c r="Q358" t="s">
        <v>99</v>
      </c>
      <c r="R358">
        <v>5911</v>
      </c>
      <c r="S358" t="s">
        <v>252</v>
      </c>
      <c r="T358">
        <v>0</v>
      </c>
      <c r="U358" t="s">
        <v>46</v>
      </c>
      <c r="V358" s="1">
        <v>1800</v>
      </c>
      <c r="W358" s="1">
        <v>0</v>
      </c>
      <c r="X358" s="1">
        <v>1670</v>
      </c>
      <c r="Y358" s="1">
        <v>1670</v>
      </c>
      <c r="Z358" s="1">
        <v>1670</v>
      </c>
      <c r="AA358" s="1">
        <v>1670</v>
      </c>
      <c r="AB358" s="1">
        <v>1670</v>
      </c>
      <c r="AC358" s="1">
        <f t="shared" si="11"/>
        <v>130</v>
      </c>
      <c r="AD358" s="1">
        <v>0</v>
      </c>
      <c r="AE358" s="1">
        <v>1800</v>
      </c>
      <c r="AF358" s="1">
        <v>0</v>
      </c>
      <c r="AG358" s="1">
        <v>0</v>
      </c>
      <c r="AH358" s="1">
        <v>1800</v>
      </c>
    </row>
    <row r="359" spans="1:34" hidden="1" x14ac:dyDescent="0.25">
      <c r="A359" t="str">
        <f t="shared" si="10"/>
        <v>1.1-00-2405_24624015_2411110</v>
      </c>
      <c r="B359" t="s">
        <v>148</v>
      </c>
      <c r="C359" t="s">
        <v>149</v>
      </c>
      <c r="D359" t="s">
        <v>34</v>
      </c>
      <c r="E359" t="s">
        <v>35</v>
      </c>
      <c r="F359" t="s">
        <v>51</v>
      </c>
      <c r="G359" t="s">
        <v>52</v>
      </c>
      <c r="H359" t="s">
        <v>53</v>
      </c>
      <c r="I359" t="s">
        <v>54</v>
      </c>
      <c r="J359">
        <v>6</v>
      </c>
      <c r="K359" t="s">
        <v>40</v>
      </c>
      <c r="L359">
        <v>24</v>
      </c>
      <c r="M359" t="s">
        <v>58</v>
      </c>
      <c r="N359" t="s">
        <v>56</v>
      </c>
      <c r="O359" t="s">
        <v>57</v>
      </c>
      <c r="P359">
        <v>1000</v>
      </c>
      <c r="Q359" t="s">
        <v>58</v>
      </c>
      <c r="R359">
        <v>1111</v>
      </c>
      <c r="S359" t="s">
        <v>63</v>
      </c>
      <c r="T359">
        <v>0</v>
      </c>
      <c r="U359" t="s">
        <v>46</v>
      </c>
      <c r="V359" s="1">
        <v>12975991.18</v>
      </c>
      <c r="W359" s="1">
        <v>12975991.18</v>
      </c>
      <c r="X359" s="1">
        <v>1986144.84</v>
      </c>
      <c r="Y359" s="1">
        <v>1986144.84</v>
      </c>
      <c r="Z359" s="1">
        <v>1986144.84</v>
      </c>
      <c r="AA359" s="1">
        <v>1986144.84</v>
      </c>
      <c r="AB359" s="1">
        <v>1986144.84</v>
      </c>
      <c r="AC359" s="1">
        <f t="shared" si="11"/>
        <v>10989846.34</v>
      </c>
      <c r="AD359" s="1">
        <v>0</v>
      </c>
      <c r="AE359" s="1">
        <v>0</v>
      </c>
      <c r="AF359" s="1">
        <v>0</v>
      </c>
      <c r="AG359" s="1">
        <v>0</v>
      </c>
      <c r="AH359" s="1">
        <v>0</v>
      </c>
    </row>
    <row r="360" spans="1:34" hidden="1" x14ac:dyDescent="0.25">
      <c r="A360" t="str">
        <f t="shared" si="10"/>
        <v>1.1-00-2405_24624015_24113113</v>
      </c>
      <c r="B360" t="s">
        <v>148</v>
      </c>
      <c r="C360" t="s">
        <v>149</v>
      </c>
      <c r="D360" t="s">
        <v>34</v>
      </c>
      <c r="E360" t="s">
        <v>35</v>
      </c>
      <c r="F360" t="s">
        <v>51</v>
      </c>
      <c r="G360" t="s">
        <v>52</v>
      </c>
      <c r="H360" t="s">
        <v>53</v>
      </c>
      <c r="I360" t="s">
        <v>54</v>
      </c>
      <c r="J360">
        <v>6</v>
      </c>
      <c r="K360" t="s">
        <v>40</v>
      </c>
      <c r="L360">
        <v>24</v>
      </c>
      <c r="M360" t="s">
        <v>58</v>
      </c>
      <c r="N360" t="s">
        <v>56</v>
      </c>
      <c r="O360" t="s">
        <v>57</v>
      </c>
      <c r="P360">
        <v>1000</v>
      </c>
      <c r="Q360" t="s">
        <v>58</v>
      </c>
      <c r="R360">
        <v>1131</v>
      </c>
      <c r="S360" t="s">
        <v>77</v>
      </c>
      <c r="T360">
        <v>13</v>
      </c>
      <c r="U360" t="s">
        <v>76</v>
      </c>
      <c r="V360" s="1">
        <v>55146025.950000003</v>
      </c>
      <c r="W360" s="1">
        <v>66640393.869999997</v>
      </c>
      <c r="X360" s="1">
        <v>55136596.079999998</v>
      </c>
      <c r="Y360" s="1">
        <v>55136596.079999998</v>
      </c>
      <c r="Z360" s="1">
        <v>55136596.079999998</v>
      </c>
      <c r="AA360" s="1">
        <v>55136596.079999998</v>
      </c>
      <c r="AB360" s="1">
        <v>55136596.079999998</v>
      </c>
      <c r="AC360" s="1">
        <f t="shared" si="11"/>
        <v>9429.8700000047684</v>
      </c>
      <c r="AD360" s="1">
        <v>0</v>
      </c>
      <c r="AE360" s="1">
        <v>0</v>
      </c>
      <c r="AF360" s="1">
        <v>0</v>
      </c>
      <c r="AG360" s="1">
        <v>11494367.92</v>
      </c>
      <c r="AH360" s="1">
        <v>-11494367.92</v>
      </c>
    </row>
    <row r="361" spans="1:34" hidden="1" x14ac:dyDescent="0.25">
      <c r="A361" t="str">
        <f t="shared" si="10"/>
        <v>1.1-00-2405_24624015_2412110</v>
      </c>
      <c r="B361" t="s">
        <v>148</v>
      </c>
      <c r="C361" t="s">
        <v>149</v>
      </c>
      <c r="D361" t="s">
        <v>34</v>
      </c>
      <c r="E361" t="s">
        <v>35</v>
      </c>
      <c r="F361" t="s">
        <v>51</v>
      </c>
      <c r="G361" t="s">
        <v>52</v>
      </c>
      <c r="H361" t="s">
        <v>53</v>
      </c>
      <c r="I361" t="s">
        <v>54</v>
      </c>
      <c r="J361">
        <v>6</v>
      </c>
      <c r="K361" t="s">
        <v>40</v>
      </c>
      <c r="L361">
        <v>24</v>
      </c>
      <c r="M361" t="s">
        <v>58</v>
      </c>
      <c r="N361" t="s">
        <v>56</v>
      </c>
      <c r="O361" t="s">
        <v>57</v>
      </c>
      <c r="P361">
        <v>1000</v>
      </c>
      <c r="Q361" t="s">
        <v>58</v>
      </c>
      <c r="R361">
        <v>1211</v>
      </c>
      <c r="S361" t="s">
        <v>390</v>
      </c>
      <c r="T361">
        <v>0</v>
      </c>
      <c r="U361" t="s">
        <v>46</v>
      </c>
      <c r="V361" s="1">
        <v>0</v>
      </c>
      <c r="W361" s="1">
        <v>0</v>
      </c>
      <c r="X361" s="1">
        <v>470363.43</v>
      </c>
      <c r="Y361" s="1">
        <v>470363.43</v>
      </c>
      <c r="Z361" s="1">
        <v>470363.43</v>
      </c>
      <c r="AA361" s="1">
        <v>470363.43</v>
      </c>
      <c r="AB361" s="1">
        <v>470363.43</v>
      </c>
      <c r="AC361" s="1">
        <f t="shared" si="11"/>
        <v>-470363.43</v>
      </c>
      <c r="AD361" s="1">
        <v>0</v>
      </c>
      <c r="AE361" s="1">
        <v>0</v>
      </c>
      <c r="AF361" s="1">
        <v>0</v>
      </c>
      <c r="AG361" s="1">
        <v>0</v>
      </c>
      <c r="AH361" s="1">
        <v>0</v>
      </c>
    </row>
    <row r="362" spans="1:34" hidden="1" x14ac:dyDescent="0.25">
      <c r="A362" t="str">
        <f t="shared" si="10"/>
        <v>1.1-00-2405_24624015_24122114</v>
      </c>
      <c r="B362" t="s">
        <v>148</v>
      </c>
      <c r="C362" t="s">
        <v>149</v>
      </c>
      <c r="D362" t="s">
        <v>34</v>
      </c>
      <c r="E362" t="s">
        <v>35</v>
      </c>
      <c r="F362" t="s">
        <v>51</v>
      </c>
      <c r="G362" t="s">
        <v>52</v>
      </c>
      <c r="H362" t="s">
        <v>53</v>
      </c>
      <c r="I362" t="s">
        <v>54</v>
      </c>
      <c r="J362">
        <v>6</v>
      </c>
      <c r="K362" t="s">
        <v>40</v>
      </c>
      <c r="L362">
        <v>24</v>
      </c>
      <c r="M362" t="s">
        <v>58</v>
      </c>
      <c r="N362" t="s">
        <v>56</v>
      </c>
      <c r="O362" t="s">
        <v>57</v>
      </c>
      <c r="P362">
        <v>1000</v>
      </c>
      <c r="Q362" t="s">
        <v>58</v>
      </c>
      <c r="R362">
        <v>1221</v>
      </c>
      <c r="S362" t="s">
        <v>59</v>
      </c>
      <c r="T362">
        <v>14</v>
      </c>
      <c r="U362" t="s">
        <v>60</v>
      </c>
      <c r="V362" s="1">
        <v>35006532.630000003</v>
      </c>
      <c r="W362" s="1">
        <v>52109314.159999996</v>
      </c>
      <c r="X362" s="1">
        <v>10136308.68</v>
      </c>
      <c r="Y362" s="1">
        <v>10136308.68</v>
      </c>
      <c r="Z362" s="1">
        <v>10136308.68</v>
      </c>
      <c r="AA362" s="1">
        <v>10136308.68</v>
      </c>
      <c r="AB362" s="1">
        <v>10136308.68</v>
      </c>
      <c r="AC362" s="1">
        <f t="shared" si="11"/>
        <v>24870223.950000003</v>
      </c>
      <c r="AD362" s="1">
        <v>0</v>
      </c>
      <c r="AE362" s="1">
        <v>20286199.98</v>
      </c>
      <c r="AF362" s="1">
        <v>0</v>
      </c>
      <c r="AG362" s="1">
        <v>37388981.509999998</v>
      </c>
      <c r="AH362" s="1">
        <v>-17102781.530000001</v>
      </c>
    </row>
    <row r="363" spans="1:34" hidden="1" x14ac:dyDescent="0.25">
      <c r="A363" t="str">
        <f t="shared" si="10"/>
        <v>1.1-00-2405_24624015_2412310</v>
      </c>
      <c r="B363" t="s">
        <v>148</v>
      </c>
      <c r="C363" t="s">
        <v>149</v>
      </c>
      <c r="D363" t="s">
        <v>34</v>
      </c>
      <c r="E363" t="s">
        <v>35</v>
      </c>
      <c r="F363" t="s">
        <v>51</v>
      </c>
      <c r="G363" t="s">
        <v>52</v>
      </c>
      <c r="H363" t="s">
        <v>53</v>
      </c>
      <c r="I363" t="s">
        <v>54</v>
      </c>
      <c r="J363">
        <v>6</v>
      </c>
      <c r="K363" t="s">
        <v>40</v>
      </c>
      <c r="L363">
        <v>24</v>
      </c>
      <c r="M363" t="s">
        <v>58</v>
      </c>
      <c r="N363" t="s">
        <v>56</v>
      </c>
      <c r="O363" t="s">
        <v>57</v>
      </c>
      <c r="P363">
        <v>1000</v>
      </c>
      <c r="Q363" t="s">
        <v>58</v>
      </c>
      <c r="R363">
        <v>1231</v>
      </c>
      <c r="S363" t="s">
        <v>391</v>
      </c>
      <c r="T363">
        <v>0</v>
      </c>
      <c r="U363" t="s">
        <v>46</v>
      </c>
      <c r="V363" s="1">
        <v>26400</v>
      </c>
      <c r="W363" s="1">
        <v>26400</v>
      </c>
      <c r="X363" s="1">
        <v>0</v>
      </c>
      <c r="Y363" s="1">
        <v>0</v>
      </c>
      <c r="Z363" s="1">
        <v>0</v>
      </c>
      <c r="AA363" s="1">
        <v>0</v>
      </c>
      <c r="AB363" s="1">
        <v>0</v>
      </c>
      <c r="AC363" s="1">
        <f t="shared" si="11"/>
        <v>26400</v>
      </c>
      <c r="AD363" s="1">
        <v>0</v>
      </c>
      <c r="AE363" s="1">
        <v>0</v>
      </c>
      <c r="AF363" s="1">
        <v>0</v>
      </c>
      <c r="AG363" s="1">
        <v>0</v>
      </c>
      <c r="AH363" s="1">
        <v>0</v>
      </c>
    </row>
    <row r="364" spans="1:34" hidden="1" x14ac:dyDescent="0.25">
      <c r="A364" t="str">
        <f t="shared" si="10"/>
        <v>1.1-00-2405_24624015_24132113</v>
      </c>
      <c r="B364" t="s">
        <v>148</v>
      </c>
      <c r="C364" t="s">
        <v>149</v>
      </c>
      <c r="D364" t="s">
        <v>34</v>
      </c>
      <c r="E364" t="s">
        <v>35</v>
      </c>
      <c r="F364" t="s">
        <v>51</v>
      </c>
      <c r="G364" t="s">
        <v>52</v>
      </c>
      <c r="H364" t="s">
        <v>53</v>
      </c>
      <c r="I364" t="s">
        <v>54</v>
      </c>
      <c r="J364">
        <v>6</v>
      </c>
      <c r="K364" t="s">
        <v>40</v>
      </c>
      <c r="L364">
        <v>24</v>
      </c>
      <c r="M364" t="s">
        <v>58</v>
      </c>
      <c r="N364" t="s">
        <v>56</v>
      </c>
      <c r="O364" t="s">
        <v>57</v>
      </c>
      <c r="P364">
        <v>1000</v>
      </c>
      <c r="Q364" t="s">
        <v>58</v>
      </c>
      <c r="R364">
        <v>1321</v>
      </c>
      <c r="S364" t="s">
        <v>64</v>
      </c>
      <c r="T364">
        <v>13</v>
      </c>
      <c r="U364" t="s">
        <v>76</v>
      </c>
      <c r="V364" s="1">
        <v>23421.37</v>
      </c>
      <c r="W364" s="1">
        <v>10516224.880000001</v>
      </c>
      <c r="X364" s="1">
        <v>23260.11</v>
      </c>
      <c r="Y364" s="1">
        <v>23260.11</v>
      </c>
      <c r="Z364" s="1">
        <v>23260.11</v>
      </c>
      <c r="AA364" s="1">
        <v>23260.11</v>
      </c>
      <c r="AB364" s="1">
        <v>23260.11</v>
      </c>
      <c r="AC364" s="1">
        <f t="shared" si="11"/>
        <v>161.2599999999984</v>
      </c>
      <c r="AD364" s="1">
        <v>0</v>
      </c>
      <c r="AE364" s="1">
        <v>2.83</v>
      </c>
      <c r="AF364" s="1">
        <v>0</v>
      </c>
      <c r="AG364" s="1">
        <v>10492806.34</v>
      </c>
      <c r="AH364" s="1">
        <v>-10492803.51</v>
      </c>
    </row>
    <row r="365" spans="1:34" hidden="1" x14ac:dyDescent="0.25">
      <c r="A365" t="str">
        <f t="shared" si="10"/>
        <v>1.1-00-2405_24624015_24132114</v>
      </c>
      <c r="B365" t="s">
        <v>148</v>
      </c>
      <c r="C365" t="s">
        <v>149</v>
      </c>
      <c r="D365" t="s">
        <v>34</v>
      </c>
      <c r="E365" t="s">
        <v>35</v>
      </c>
      <c r="F365" t="s">
        <v>51</v>
      </c>
      <c r="G365" t="s">
        <v>52</v>
      </c>
      <c r="H365" t="s">
        <v>53</v>
      </c>
      <c r="I365" t="s">
        <v>54</v>
      </c>
      <c r="J365">
        <v>6</v>
      </c>
      <c r="K365" t="s">
        <v>40</v>
      </c>
      <c r="L365">
        <v>24</v>
      </c>
      <c r="M365" t="s">
        <v>58</v>
      </c>
      <c r="N365" t="s">
        <v>56</v>
      </c>
      <c r="O365" t="s">
        <v>57</v>
      </c>
      <c r="P365">
        <v>1000</v>
      </c>
      <c r="Q365" t="s">
        <v>58</v>
      </c>
      <c r="R365">
        <v>1321</v>
      </c>
      <c r="S365" t="s">
        <v>64</v>
      </c>
      <c r="T365">
        <v>14</v>
      </c>
      <c r="U365" t="s">
        <v>60</v>
      </c>
      <c r="V365" s="1">
        <v>1696839.89</v>
      </c>
      <c r="W365" s="1">
        <v>1512329.12</v>
      </c>
      <c r="X365" s="1">
        <v>20486.72</v>
      </c>
      <c r="Y365" s="1">
        <v>20486.72</v>
      </c>
      <c r="Z365" s="1">
        <v>20486.72</v>
      </c>
      <c r="AA365" s="1">
        <v>20486.72</v>
      </c>
      <c r="AB365" s="1">
        <v>20486.72</v>
      </c>
      <c r="AC365" s="1">
        <f t="shared" si="11"/>
        <v>1676353.17</v>
      </c>
      <c r="AD365" s="1">
        <v>0</v>
      </c>
      <c r="AE365" s="1">
        <v>184513.6</v>
      </c>
      <c r="AF365" s="1">
        <v>0</v>
      </c>
      <c r="AG365" s="1">
        <v>2.83</v>
      </c>
      <c r="AH365" s="1">
        <v>184510.77</v>
      </c>
    </row>
    <row r="366" spans="1:34" hidden="1" x14ac:dyDescent="0.25">
      <c r="A366" t="str">
        <f t="shared" si="10"/>
        <v>1.1-00-2405_24624015_24132213</v>
      </c>
      <c r="B366" t="s">
        <v>148</v>
      </c>
      <c r="C366" t="s">
        <v>149</v>
      </c>
      <c r="D366" t="s">
        <v>34</v>
      </c>
      <c r="E366" t="s">
        <v>35</v>
      </c>
      <c r="F366" t="s">
        <v>51</v>
      </c>
      <c r="G366" t="s">
        <v>52</v>
      </c>
      <c r="H366" t="s">
        <v>53</v>
      </c>
      <c r="I366" t="s">
        <v>54</v>
      </c>
      <c r="J366">
        <v>6</v>
      </c>
      <c r="K366" t="s">
        <v>40</v>
      </c>
      <c r="L366">
        <v>24</v>
      </c>
      <c r="M366" t="s">
        <v>58</v>
      </c>
      <c r="N366" t="s">
        <v>56</v>
      </c>
      <c r="O366" t="s">
        <v>57</v>
      </c>
      <c r="P366">
        <v>1000</v>
      </c>
      <c r="Q366" t="s">
        <v>58</v>
      </c>
      <c r="R366">
        <v>1322</v>
      </c>
      <c r="S366" t="s">
        <v>65</v>
      </c>
      <c r="T366">
        <v>13</v>
      </c>
      <c r="U366" t="s">
        <v>76</v>
      </c>
      <c r="V366" s="1">
        <v>210001.87</v>
      </c>
      <c r="W366" s="1">
        <v>105162275.34</v>
      </c>
      <c r="X366" s="1">
        <v>218306.17</v>
      </c>
      <c r="Y366" s="1">
        <v>218306.17</v>
      </c>
      <c r="Z366" s="1">
        <v>218306.17</v>
      </c>
      <c r="AA366" s="1">
        <v>218306.17</v>
      </c>
      <c r="AB366" s="1">
        <v>218306.17</v>
      </c>
      <c r="AC366" s="1">
        <f t="shared" si="11"/>
        <v>-8304.3000000000175</v>
      </c>
      <c r="AD366" s="1">
        <v>0</v>
      </c>
      <c r="AE366" s="1">
        <v>1.78</v>
      </c>
      <c r="AF366" s="1">
        <v>0</v>
      </c>
      <c r="AG366" s="1">
        <v>104952275.25</v>
      </c>
      <c r="AH366" s="1">
        <v>-104952273.47</v>
      </c>
    </row>
    <row r="367" spans="1:34" hidden="1" x14ac:dyDescent="0.25">
      <c r="A367" t="str">
        <f t="shared" si="10"/>
        <v>1.1-00-2405_24624015_24132214</v>
      </c>
      <c r="B367" t="s">
        <v>148</v>
      </c>
      <c r="C367" t="s">
        <v>149</v>
      </c>
      <c r="D367" t="s">
        <v>34</v>
      </c>
      <c r="E367" t="s">
        <v>35</v>
      </c>
      <c r="F367" t="s">
        <v>51</v>
      </c>
      <c r="G367" t="s">
        <v>52</v>
      </c>
      <c r="H367" t="s">
        <v>53</v>
      </c>
      <c r="I367" t="s">
        <v>54</v>
      </c>
      <c r="J367">
        <v>6</v>
      </c>
      <c r="K367" t="s">
        <v>40</v>
      </c>
      <c r="L367">
        <v>24</v>
      </c>
      <c r="M367" t="s">
        <v>58</v>
      </c>
      <c r="N367" t="s">
        <v>56</v>
      </c>
      <c r="O367" t="s">
        <v>57</v>
      </c>
      <c r="P367">
        <v>1000</v>
      </c>
      <c r="Q367" t="s">
        <v>58</v>
      </c>
      <c r="R367">
        <v>1322</v>
      </c>
      <c r="S367" t="s">
        <v>65</v>
      </c>
      <c r="T367">
        <v>14</v>
      </c>
      <c r="U367" t="s">
        <v>60</v>
      </c>
      <c r="V367" s="1">
        <v>62676.46</v>
      </c>
      <c r="W367" s="1">
        <v>15123264.68</v>
      </c>
      <c r="X367" s="1">
        <v>62676.46</v>
      </c>
      <c r="Y367" s="1">
        <v>62676.46</v>
      </c>
      <c r="Z367" s="1">
        <v>62676.46</v>
      </c>
      <c r="AA367" s="1">
        <v>62676.46</v>
      </c>
      <c r="AB367" s="1">
        <v>62676.46</v>
      </c>
      <c r="AC367" s="1">
        <f t="shared" si="11"/>
        <v>0</v>
      </c>
      <c r="AD367" s="1">
        <v>0</v>
      </c>
      <c r="AE367" s="1">
        <v>0</v>
      </c>
      <c r="AF367" s="1">
        <v>0</v>
      </c>
      <c r="AG367" s="1">
        <v>15060588.220000001</v>
      </c>
      <c r="AH367" s="1">
        <v>-15060588.220000001</v>
      </c>
    </row>
    <row r="368" spans="1:34" hidden="1" x14ac:dyDescent="0.25">
      <c r="A368" t="str">
        <f t="shared" si="10"/>
        <v>1.1-00-2405_24624015_2413310</v>
      </c>
      <c r="B368" t="s">
        <v>148</v>
      </c>
      <c r="C368" t="s">
        <v>149</v>
      </c>
      <c r="D368" t="s">
        <v>34</v>
      </c>
      <c r="E368" t="s">
        <v>35</v>
      </c>
      <c r="F368" t="s">
        <v>51</v>
      </c>
      <c r="G368" t="s">
        <v>52</v>
      </c>
      <c r="H368" t="s">
        <v>53</v>
      </c>
      <c r="I368" t="s">
        <v>54</v>
      </c>
      <c r="J368">
        <v>6</v>
      </c>
      <c r="K368" t="s">
        <v>40</v>
      </c>
      <c r="L368">
        <v>24</v>
      </c>
      <c r="M368" t="s">
        <v>58</v>
      </c>
      <c r="N368" t="s">
        <v>56</v>
      </c>
      <c r="O368" t="s">
        <v>57</v>
      </c>
      <c r="P368">
        <v>1000</v>
      </c>
      <c r="Q368" t="s">
        <v>58</v>
      </c>
      <c r="R368">
        <v>1331</v>
      </c>
      <c r="S368" t="s">
        <v>66</v>
      </c>
      <c r="T368">
        <v>0</v>
      </c>
      <c r="U368" t="s">
        <v>46</v>
      </c>
      <c r="V368" s="1">
        <v>700000</v>
      </c>
      <c r="W368" s="1">
        <v>700000</v>
      </c>
      <c r="X368" s="1">
        <v>210546.86</v>
      </c>
      <c r="Y368" s="1">
        <v>210546.86</v>
      </c>
      <c r="Z368" s="1">
        <v>210546.86</v>
      </c>
      <c r="AA368" s="1">
        <v>210546.86</v>
      </c>
      <c r="AB368" s="1">
        <v>210546.86</v>
      </c>
      <c r="AC368" s="1">
        <f t="shared" si="11"/>
        <v>489453.14</v>
      </c>
      <c r="AD368" s="1">
        <v>0</v>
      </c>
      <c r="AE368" s="1">
        <v>0</v>
      </c>
      <c r="AF368" s="1">
        <v>0</v>
      </c>
      <c r="AG368" s="1">
        <v>0</v>
      </c>
      <c r="AH368" s="1">
        <v>0</v>
      </c>
    </row>
    <row r="369" spans="1:34" hidden="1" x14ac:dyDescent="0.25">
      <c r="A369" t="str">
        <f t="shared" si="10"/>
        <v>1.1-00-2405_24624015_2413410</v>
      </c>
      <c r="B369" t="s">
        <v>148</v>
      </c>
      <c r="C369" t="s">
        <v>149</v>
      </c>
      <c r="D369" t="s">
        <v>34</v>
      </c>
      <c r="E369" t="s">
        <v>35</v>
      </c>
      <c r="F369" t="s">
        <v>51</v>
      </c>
      <c r="G369" t="s">
        <v>52</v>
      </c>
      <c r="H369" t="s">
        <v>53</v>
      </c>
      <c r="I369" t="s">
        <v>54</v>
      </c>
      <c r="J369">
        <v>6</v>
      </c>
      <c r="K369" t="s">
        <v>40</v>
      </c>
      <c r="L369">
        <v>24</v>
      </c>
      <c r="M369" t="s">
        <v>58</v>
      </c>
      <c r="N369" t="s">
        <v>56</v>
      </c>
      <c r="O369" t="s">
        <v>57</v>
      </c>
      <c r="P369">
        <v>1000</v>
      </c>
      <c r="Q369" t="s">
        <v>58</v>
      </c>
      <c r="R369">
        <v>1341</v>
      </c>
      <c r="S369" t="s">
        <v>67</v>
      </c>
      <c r="T369">
        <v>0</v>
      </c>
      <c r="U369" t="s">
        <v>46</v>
      </c>
      <c r="V369" s="1">
        <v>7500000</v>
      </c>
      <c r="W369" s="1">
        <v>7500000</v>
      </c>
      <c r="X369" s="1">
        <v>124381.8</v>
      </c>
      <c r="Y369" s="1">
        <v>124381.8</v>
      </c>
      <c r="Z369" s="1">
        <v>124381.8</v>
      </c>
      <c r="AA369" s="1">
        <v>124381.8</v>
      </c>
      <c r="AB369" s="1">
        <v>124381.8</v>
      </c>
      <c r="AC369" s="1">
        <f t="shared" si="11"/>
        <v>7375618.2000000002</v>
      </c>
      <c r="AD369" s="1">
        <v>0</v>
      </c>
      <c r="AE369" s="1">
        <v>0</v>
      </c>
      <c r="AF369" s="1">
        <v>0</v>
      </c>
      <c r="AG369" s="1">
        <v>0</v>
      </c>
      <c r="AH369" s="1">
        <v>0</v>
      </c>
    </row>
    <row r="370" spans="1:34" hidden="1" x14ac:dyDescent="0.25">
      <c r="A370" t="str">
        <f t="shared" si="10"/>
        <v>1.1-00-2405_24624015_24141113</v>
      </c>
      <c r="B370" t="s">
        <v>148</v>
      </c>
      <c r="C370" t="s">
        <v>149</v>
      </c>
      <c r="D370" t="s">
        <v>34</v>
      </c>
      <c r="E370" t="s">
        <v>35</v>
      </c>
      <c r="F370" t="s">
        <v>51</v>
      </c>
      <c r="G370" t="s">
        <v>52</v>
      </c>
      <c r="H370" t="s">
        <v>53</v>
      </c>
      <c r="I370" t="s">
        <v>54</v>
      </c>
      <c r="J370">
        <v>6</v>
      </c>
      <c r="K370" t="s">
        <v>40</v>
      </c>
      <c r="L370">
        <v>24</v>
      </c>
      <c r="M370" t="s">
        <v>58</v>
      </c>
      <c r="N370" t="s">
        <v>56</v>
      </c>
      <c r="O370" t="s">
        <v>57</v>
      </c>
      <c r="P370">
        <v>1000</v>
      </c>
      <c r="Q370" t="s">
        <v>58</v>
      </c>
      <c r="R370">
        <v>1411</v>
      </c>
      <c r="S370" t="s">
        <v>68</v>
      </c>
      <c r="T370">
        <v>13</v>
      </c>
      <c r="U370" t="s">
        <v>76</v>
      </c>
      <c r="V370" s="1">
        <v>3492370.32</v>
      </c>
      <c r="W370" s="1">
        <v>45430103.369999997</v>
      </c>
      <c r="X370" s="1">
        <v>3492404.12</v>
      </c>
      <c r="Y370" s="1">
        <v>3492404.12</v>
      </c>
      <c r="Z370" s="1">
        <v>3492404.12</v>
      </c>
      <c r="AA370" s="1">
        <v>3492404.12</v>
      </c>
      <c r="AB370" s="1">
        <v>3492404.12</v>
      </c>
      <c r="AC370" s="1">
        <f t="shared" si="11"/>
        <v>-33.800000000279397</v>
      </c>
      <c r="AD370" s="1">
        <v>0</v>
      </c>
      <c r="AE370" s="1">
        <v>0.34</v>
      </c>
      <c r="AF370" s="1">
        <v>0</v>
      </c>
      <c r="AG370" s="1">
        <v>41937733.390000001</v>
      </c>
      <c r="AH370" s="1">
        <v>-41937733.049999997</v>
      </c>
    </row>
    <row r="371" spans="1:34" hidden="1" x14ac:dyDescent="0.25">
      <c r="A371" t="str">
        <f t="shared" si="10"/>
        <v>1.1-00-2405_24624015_24141114</v>
      </c>
      <c r="B371" t="s">
        <v>148</v>
      </c>
      <c r="C371" t="s">
        <v>149</v>
      </c>
      <c r="D371" t="s">
        <v>34</v>
      </c>
      <c r="E371" t="s">
        <v>35</v>
      </c>
      <c r="F371" t="s">
        <v>51</v>
      </c>
      <c r="G371" t="s">
        <v>52</v>
      </c>
      <c r="H371" t="s">
        <v>53</v>
      </c>
      <c r="I371" t="s">
        <v>54</v>
      </c>
      <c r="J371">
        <v>6</v>
      </c>
      <c r="K371" t="s">
        <v>40</v>
      </c>
      <c r="L371">
        <v>24</v>
      </c>
      <c r="M371" t="s">
        <v>58</v>
      </c>
      <c r="N371" t="s">
        <v>56</v>
      </c>
      <c r="O371" t="s">
        <v>57</v>
      </c>
      <c r="P371">
        <v>1000</v>
      </c>
      <c r="Q371" t="s">
        <v>58</v>
      </c>
      <c r="R371">
        <v>1411</v>
      </c>
      <c r="S371" t="s">
        <v>68</v>
      </c>
      <c r="T371">
        <v>14</v>
      </c>
      <c r="U371" t="s">
        <v>60</v>
      </c>
      <c r="V371" s="1">
        <v>7330348.3200000003</v>
      </c>
      <c r="W371" s="1">
        <v>6533249.9100000001</v>
      </c>
      <c r="X371" s="1">
        <v>1264922.69</v>
      </c>
      <c r="Y371" s="1">
        <v>1264922.69</v>
      </c>
      <c r="Z371" s="1">
        <v>1264922.69</v>
      </c>
      <c r="AA371" s="1">
        <v>1264922.69</v>
      </c>
      <c r="AB371" s="1">
        <v>1264922.69</v>
      </c>
      <c r="AC371" s="1">
        <f t="shared" si="11"/>
        <v>6065425.6300000008</v>
      </c>
      <c r="AD371" s="1">
        <v>0</v>
      </c>
      <c r="AE371" s="1">
        <v>797098.75</v>
      </c>
      <c r="AF371" s="1">
        <v>0</v>
      </c>
      <c r="AG371" s="1">
        <v>0.34</v>
      </c>
      <c r="AH371" s="1">
        <v>797098.41</v>
      </c>
    </row>
    <row r="372" spans="1:34" hidden="1" x14ac:dyDescent="0.25">
      <c r="A372" t="str">
        <f t="shared" si="10"/>
        <v>1.1-00-2405_24624015_24142113</v>
      </c>
      <c r="B372" t="s">
        <v>148</v>
      </c>
      <c r="C372" t="s">
        <v>149</v>
      </c>
      <c r="D372" t="s">
        <v>34</v>
      </c>
      <c r="E372" t="s">
        <v>35</v>
      </c>
      <c r="F372" t="s">
        <v>51</v>
      </c>
      <c r="G372" t="s">
        <v>52</v>
      </c>
      <c r="H372" t="s">
        <v>53</v>
      </c>
      <c r="I372" t="s">
        <v>54</v>
      </c>
      <c r="J372">
        <v>6</v>
      </c>
      <c r="K372" t="s">
        <v>40</v>
      </c>
      <c r="L372">
        <v>24</v>
      </c>
      <c r="M372" t="s">
        <v>58</v>
      </c>
      <c r="N372" t="s">
        <v>56</v>
      </c>
      <c r="O372" t="s">
        <v>57</v>
      </c>
      <c r="P372">
        <v>1000</v>
      </c>
      <c r="Q372" t="s">
        <v>58</v>
      </c>
      <c r="R372">
        <v>1421</v>
      </c>
      <c r="S372" t="s">
        <v>61</v>
      </c>
      <c r="T372">
        <v>13</v>
      </c>
      <c r="U372" t="s">
        <v>76</v>
      </c>
      <c r="V372" s="1">
        <v>1647769.43</v>
      </c>
      <c r="W372" s="1">
        <v>22715052.239999998</v>
      </c>
      <c r="X372" s="1">
        <v>1647769.43</v>
      </c>
      <c r="Y372" s="1">
        <v>1647769.43</v>
      </c>
      <c r="Z372" s="1">
        <v>1647769.43</v>
      </c>
      <c r="AA372" s="1">
        <v>1647769.43</v>
      </c>
      <c r="AB372" s="1">
        <v>1647769.43</v>
      </c>
      <c r="AC372" s="1">
        <f t="shared" si="11"/>
        <v>0</v>
      </c>
      <c r="AD372" s="1">
        <v>0</v>
      </c>
      <c r="AE372" s="1">
        <v>0</v>
      </c>
      <c r="AF372" s="1">
        <v>0</v>
      </c>
      <c r="AG372" s="1">
        <v>21067282.809999999</v>
      </c>
      <c r="AH372" s="1">
        <v>-21067282.809999999</v>
      </c>
    </row>
    <row r="373" spans="1:34" hidden="1" x14ac:dyDescent="0.25">
      <c r="A373" t="str">
        <f t="shared" si="10"/>
        <v>1.1-00-2405_24624015_24142114</v>
      </c>
      <c r="B373" t="s">
        <v>148</v>
      </c>
      <c r="C373" t="s">
        <v>149</v>
      </c>
      <c r="D373" t="s">
        <v>34</v>
      </c>
      <c r="E373" t="s">
        <v>35</v>
      </c>
      <c r="F373" t="s">
        <v>51</v>
      </c>
      <c r="G373" t="s">
        <v>52</v>
      </c>
      <c r="H373" t="s">
        <v>53</v>
      </c>
      <c r="I373" t="s">
        <v>54</v>
      </c>
      <c r="J373">
        <v>6</v>
      </c>
      <c r="K373" t="s">
        <v>40</v>
      </c>
      <c r="L373">
        <v>24</v>
      </c>
      <c r="M373" t="s">
        <v>58</v>
      </c>
      <c r="N373" t="s">
        <v>56</v>
      </c>
      <c r="O373" t="s">
        <v>57</v>
      </c>
      <c r="P373">
        <v>1000</v>
      </c>
      <c r="Q373" t="s">
        <v>58</v>
      </c>
      <c r="R373">
        <v>1421</v>
      </c>
      <c r="S373" t="s">
        <v>61</v>
      </c>
      <c r="T373">
        <v>14</v>
      </c>
      <c r="U373" t="s">
        <v>60</v>
      </c>
      <c r="V373" s="1">
        <v>788066.56</v>
      </c>
      <c r="W373" s="1">
        <v>3266624.41</v>
      </c>
      <c r="X373" s="1">
        <v>462325.63</v>
      </c>
      <c r="Y373" s="1">
        <v>462325.63</v>
      </c>
      <c r="Z373" s="1">
        <v>462325.63</v>
      </c>
      <c r="AA373" s="1">
        <v>462325.63</v>
      </c>
      <c r="AB373" s="1">
        <v>462325.63</v>
      </c>
      <c r="AC373" s="1">
        <f t="shared" si="11"/>
        <v>325740.93000000005</v>
      </c>
      <c r="AD373" s="1">
        <v>0</v>
      </c>
      <c r="AE373" s="1">
        <v>0.38</v>
      </c>
      <c r="AF373" s="1">
        <v>0</v>
      </c>
      <c r="AG373" s="1">
        <v>2478558.23</v>
      </c>
      <c r="AH373" s="1">
        <v>-2478557.85</v>
      </c>
    </row>
    <row r="374" spans="1:34" hidden="1" x14ac:dyDescent="0.25">
      <c r="A374" t="str">
        <f t="shared" si="10"/>
        <v>1.1-00-2405_24624015_24143113</v>
      </c>
      <c r="B374" t="s">
        <v>148</v>
      </c>
      <c r="C374" t="s">
        <v>149</v>
      </c>
      <c r="D374" t="s">
        <v>34</v>
      </c>
      <c r="E374" t="s">
        <v>35</v>
      </c>
      <c r="F374" t="s">
        <v>51</v>
      </c>
      <c r="G374" t="s">
        <v>52</v>
      </c>
      <c r="H374" t="s">
        <v>53</v>
      </c>
      <c r="I374" t="s">
        <v>54</v>
      </c>
      <c r="J374">
        <v>6</v>
      </c>
      <c r="K374" t="s">
        <v>40</v>
      </c>
      <c r="L374">
        <v>24</v>
      </c>
      <c r="M374" t="s">
        <v>58</v>
      </c>
      <c r="N374" t="s">
        <v>56</v>
      </c>
      <c r="O374" t="s">
        <v>57</v>
      </c>
      <c r="P374">
        <v>1000</v>
      </c>
      <c r="Q374" t="s">
        <v>58</v>
      </c>
      <c r="R374">
        <v>1431</v>
      </c>
      <c r="S374" t="s">
        <v>69</v>
      </c>
      <c r="T374">
        <v>13</v>
      </c>
      <c r="U374" t="s">
        <v>76</v>
      </c>
      <c r="V374" s="1">
        <v>1693284.75</v>
      </c>
      <c r="W374" s="1">
        <v>15143370.32</v>
      </c>
      <c r="X374" s="1">
        <v>1693329.93</v>
      </c>
      <c r="Y374" s="1">
        <v>1693329.93</v>
      </c>
      <c r="Z374" s="1">
        <v>1693329.93</v>
      </c>
      <c r="AA374" s="1">
        <v>1693329.93</v>
      </c>
      <c r="AB374" s="1">
        <v>1693329.93</v>
      </c>
      <c r="AC374" s="1">
        <f t="shared" si="11"/>
        <v>-45.179999999934807</v>
      </c>
      <c r="AD374" s="1">
        <v>0</v>
      </c>
      <c r="AE374" s="1">
        <v>0</v>
      </c>
      <c r="AF374" s="1">
        <v>0</v>
      </c>
      <c r="AG374" s="1">
        <v>13450085.57</v>
      </c>
      <c r="AH374" s="1">
        <v>-13450085.57</v>
      </c>
    </row>
    <row r="375" spans="1:34" hidden="1" x14ac:dyDescent="0.25">
      <c r="A375" t="str">
        <f t="shared" si="10"/>
        <v>1.1-00-2405_24624015_24143114</v>
      </c>
      <c r="B375" t="s">
        <v>148</v>
      </c>
      <c r="C375" t="s">
        <v>149</v>
      </c>
      <c r="D375" t="s">
        <v>34</v>
      </c>
      <c r="E375" t="s">
        <v>35</v>
      </c>
      <c r="F375" t="s">
        <v>51</v>
      </c>
      <c r="G375" t="s">
        <v>52</v>
      </c>
      <c r="H375" t="s">
        <v>53</v>
      </c>
      <c r="I375" t="s">
        <v>54</v>
      </c>
      <c r="J375">
        <v>6</v>
      </c>
      <c r="K375" t="s">
        <v>40</v>
      </c>
      <c r="L375">
        <v>24</v>
      </c>
      <c r="M375" t="s">
        <v>58</v>
      </c>
      <c r="N375" t="s">
        <v>56</v>
      </c>
      <c r="O375" t="s">
        <v>57</v>
      </c>
      <c r="P375">
        <v>1000</v>
      </c>
      <c r="Q375" t="s">
        <v>58</v>
      </c>
      <c r="R375">
        <v>1431</v>
      </c>
      <c r="S375" t="s">
        <v>69</v>
      </c>
      <c r="T375">
        <v>14</v>
      </c>
      <c r="U375" t="s">
        <v>60</v>
      </c>
      <c r="V375" s="1">
        <v>2443449.44</v>
      </c>
      <c r="W375" s="1">
        <v>2177747.44</v>
      </c>
      <c r="X375" s="1">
        <v>514513.31</v>
      </c>
      <c r="Y375" s="1">
        <v>514513.31</v>
      </c>
      <c r="Z375" s="1">
        <v>514513.31</v>
      </c>
      <c r="AA375" s="1">
        <v>514513.31</v>
      </c>
      <c r="AB375" s="1">
        <v>514513.31</v>
      </c>
      <c r="AC375" s="1">
        <f t="shared" si="11"/>
        <v>1928936.13</v>
      </c>
      <c r="AD375" s="1">
        <v>0</v>
      </c>
      <c r="AE375" s="1">
        <v>265702</v>
      </c>
      <c r="AF375" s="1">
        <v>0</v>
      </c>
      <c r="AG375" s="1">
        <v>0</v>
      </c>
      <c r="AH375" s="1">
        <v>265702</v>
      </c>
    </row>
    <row r="376" spans="1:34" hidden="1" x14ac:dyDescent="0.25">
      <c r="A376" t="str">
        <f t="shared" si="10"/>
        <v>1.1-00-2405_24624015_24143213</v>
      </c>
      <c r="B376" t="s">
        <v>148</v>
      </c>
      <c r="C376" t="s">
        <v>149</v>
      </c>
      <c r="D376" t="s">
        <v>34</v>
      </c>
      <c r="E376" t="s">
        <v>35</v>
      </c>
      <c r="F376" t="s">
        <v>51</v>
      </c>
      <c r="G376" t="s">
        <v>52</v>
      </c>
      <c r="H376" t="s">
        <v>53</v>
      </c>
      <c r="I376" t="s">
        <v>54</v>
      </c>
      <c r="J376">
        <v>6</v>
      </c>
      <c r="K376" t="s">
        <v>40</v>
      </c>
      <c r="L376">
        <v>24</v>
      </c>
      <c r="M376" t="s">
        <v>58</v>
      </c>
      <c r="N376" t="s">
        <v>56</v>
      </c>
      <c r="O376" t="s">
        <v>57</v>
      </c>
      <c r="P376">
        <v>1000</v>
      </c>
      <c r="Q376" t="s">
        <v>58</v>
      </c>
      <c r="R376">
        <v>1432</v>
      </c>
      <c r="S376" t="s">
        <v>62</v>
      </c>
      <c r="T376">
        <v>13</v>
      </c>
      <c r="U376" t="s">
        <v>76</v>
      </c>
      <c r="V376" s="1">
        <v>9611981.8100000005</v>
      </c>
      <c r="W376" s="1">
        <v>132504454.87</v>
      </c>
      <c r="X376" s="1">
        <v>9611981.8100000005</v>
      </c>
      <c r="Y376" s="1">
        <v>9611981.8100000005</v>
      </c>
      <c r="Z376" s="1">
        <v>9611981.8100000005</v>
      </c>
      <c r="AA376" s="1">
        <v>9611981.8100000005</v>
      </c>
      <c r="AB376" s="1">
        <v>9611981.8100000005</v>
      </c>
      <c r="AC376" s="1">
        <f t="shared" si="11"/>
        <v>0</v>
      </c>
      <c r="AD376" s="1">
        <v>0</v>
      </c>
      <c r="AE376" s="1">
        <v>14.3</v>
      </c>
      <c r="AF376" s="1">
        <v>0</v>
      </c>
      <c r="AG376" s="1">
        <v>122892487.36</v>
      </c>
      <c r="AH376" s="1">
        <v>-122892473.06</v>
      </c>
    </row>
    <row r="377" spans="1:34" hidden="1" x14ac:dyDescent="0.25">
      <c r="A377" t="str">
        <f t="shared" si="10"/>
        <v>1.1-00-2405_24624015_24143214</v>
      </c>
      <c r="B377" t="s">
        <v>148</v>
      </c>
      <c r="C377" t="s">
        <v>149</v>
      </c>
      <c r="D377" t="s">
        <v>34</v>
      </c>
      <c r="E377" t="s">
        <v>35</v>
      </c>
      <c r="F377" t="s">
        <v>51</v>
      </c>
      <c r="G377" t="s">
        <v>52</v>
      </c>
      <c r="H377" t="s">
        <v>53</v>
      </c>
      <c r="I377" t="s">
        <v>54</v>
      </c>
      <c r="J377">
        <v>6</v>
      </c>
      <c r="K377" t="s">
        <v>40</v>
      </c>
      <c r="L377">
        <v>24</v>
      </c>
      <c r="M377" t="s">
        <v>58</v>
      </c>
      <c r="N377" t="s">
        <v>56</v>
      </c>
      <c r="O377" t="s">
        <v>57</v>
      </c>
      <c r="P377">
        <v>1000</v>
      </c>
      <c r="Q377" t="s">
        <v>58</v>
      </c>
      <c r="R377">
        <v>1432</v>
      </c>
      <c r="S377" t="s">
        <v>62</v>
      </c>
      <c r="T377">
        <v>14</v>
      </c>
      <c r="U377" t="s">
        <v>60</v>
      </c>
      <c r="V377" s="1">
        <v>4551856.1900000004</v>
      </c>
      <c r="W377" s="1">
        <v>19055325.550000001</v>
      </c>
      <c r="X377" s="1">
        <v>4551856.1900000004</v>
      </c>
      <c r="Y377" s="1">
        <v>4551856.1900000004</v>
      </c>
      <c r="Z377" s="1">
        <v>4551856.1900000004</v>
      </c>
      <c r="AA377" s="1">
        <v>4551856.1900000004</v>
      </c>
      <c r="AB377" s="1">
        <v>4551856.1900000004</v>
      </c>
      <c r="AC377" s="1">
        <f t="shared" si="11"/>
        <v>0</v>
      </c>
      <c r="AD377" s="1">
        <v>0</v>
      </c>
      <c r="AE377" s="1">
        <v>0</v>
      </c>
      <c r="AF377" s="1">
        <v>0</v>
      </c>
      <c r="AG377" s="1">
        <v>14503469.359999999</v>
      </c>
      <c r="AH377" s="1">
        <v>-14503469.359999999</v>
      </c>
    </row>
    <row r="378" spans="1:34" hidden="1" x14ac:dyDescent="0.25">
      <c r="A378" t="str">
        <f t="shared" si="10"/>
        <v>1.1-00-2405_24624015_2414410</v>
      </c>
      <c r="B378" t="s">
        <v>148</v>
      </c>
      <c r="C378" t="s">
        <v>149</v>
      </c>
      <c r="D378" t="s">
        <v>34</v>
      </c>
      <c r="E378" t="s">
        <v>35</v>
      </c>
      <c r="F378" t="s">
        <v>51</v>
      </c>
      <c r="G378" t="s">
        <v>52</v>
      </c>
      <c r="H378" t="s">
        <v>53</v>
      </c>
      <c r="I378" t="s">
        <v>54</v>
      </c>
      <c r="J378">
        <v>6</v>
      </c>
      <c r="K378" t="s">
        <v>40</v>
      </c>
      <c r="L378">
        <v>24</v>
      </c>
      <c r="M378" t="s">
        <v>58</v>
      </c>
      <c r="N378" t="s">
        <v>56</v>
      </c>
      <c r="O378" t="s">
        <v>57</v>
      </c>
      <c r="P378">
        <v>1000</v>
      </c>
      <c r="Q378" t="s">
        <v>58</v>
      </c>
      <c r="R378">
        <v>1441</v>
      </c>
      <c r="S378" t="s">
        <v>392</v>
      </c>
      <c r="T378">
        <v>0</v>
      </c>
      <c r="U378" t="s">
        <v>46</v>
      </c>
      <c r="V378" s="1">
        <v>13616211</v>
      </c>
      <c r="W378" s="1">
        <v>13616211</v>
      </c>
      <c r="X378" s="1">
        <v>11088589.48</v>
      </c>
      <c r="Y378" s="1">
        <v>11088589.48</v>
      </c>
      <c r="Z378" s="1">
        <v>11088589.48</v>
      </c>
      <c r="AA378" s="1">
        <v>11088589.48</v>
      </c>
      <c r="AB378" s="1">
        <v>11088589.48</v>
      </c>
      <c r="AC378" s="1">
        <f t="shared" si="11"/>
        <v>2527621.5199999996</v>
      </c>
      <c r="AD378" s="1">
        <v>0</v>
      </c>
      <c r="AE378" s="1">
        <v>0</v>
      </c>
      <c r="AF378" s="1">
        <v>0</v>
      </c>
      <c r="AG378" s="1">
        <v>0</v>
      </c>
      <c r="AH378" s="1">
        <v>0</v>
      </c>
    </row>
    <row r="379" spans="1:34" hidden="1" x14ac:dyDescent="0.25">
      <c r="A379" t="str">
        <f t="shared" si="10"/>
        <v>1.1-00-2405_24624015_2415210</v>
      </c>
      <c r="B379" t="s">
        <v>148</v>
      </c>
      <c r="C379" t="s">
        <v>149</v>
      </c>
      <c r="D379" t="s">
        <v>34</v>
      </c>
      <c r="E379" t="s">
        <v>35</v>
      </c>
      <c r="F379" t="s">
        <v>51</v>
      </c>
      <c r="G379" t="s">
        <v>52</v>
      </c>
      <c r="H379" t="s">
        <v>53</v>
      </c>
      <c r="I379" t="s">
        <v>54</v>
      </c>
      <c r="J379">
        <v>6</v>
      </c>
      <c r="K379" t="s">
        <v>40</v>
      </c>
      <c r="L379">
        <v>24</v>
      </c>
      <c r="M379" t="s">
        <v>58</v>
      </c>
      <c r="N379" t="s">
        <v>56</v>
      </c>
      <c r="O379" t="s">
        <v>57</v>
      </c>
      <c r="P379">
        <v>1000</v>
      </c>
      <c r="Q379" t="s">
        <v>58</v>
      </c>
      <c r="R379">
        <v>1521</v>
      </c>
      <c r="S379" t="s">
        <v>393</v>
      </c>
      <c r="T379">
        <v>0</v>
      </c>
      <c r="U379" t="s">
        <v>46</v>
      </c>
      <c r="V379" s="1">
        <v>5373789</v>
      </c>
      <c r="W379" s="1">
        <v>5373789</v>
      </c>
      <c r="X379" s="1">
        <v>1119343.1200000001</v>
      </c>
      <c r="Y379" s="1">
        <v>1119343.1200000001</v>
      </c>
      <c r="Z379" s="1">
        <v>1119343.1200000001</v>
      </c>
      <c r="AA379" s="1">
        <v>1119343.1200000001</v>
      </c>
      <c r="AB379" s="1">
        <v>1119343.1200000001</v>
      </c>
      <c r="AC379" s="1">
        <f t="shared" si="11"/>
        <v>4254445.88</v>
      </c>
      <c r="AD379" s="1">
        <v>0</v>
      </c>
      <c r="AE379" s="1">
        <v>0</v>
      </c>
      <c r="AF379" s="1">
        <v>0</v>
      </c>
      <c r="AG379" s="1">
        <v>0</v>
      </c>
      <c r="AH379" s="1">
        <v>0</v>
      </c>
    </row>
    <row r="380" spans="1:34" hidden="1" x14ac:dyDescent="0.25">
      <c r="A380" t="str">
        <f t="shared" si="10"/>
        <v>1.1-00-2405_24624015_2415910</v>
      </c>
      <c r="B380" t="s">
        <v>148</v>
      </c>
      <c r="C380" t="s">
        <v>149</v>
      </c>
      <c r="D380" t="s">
        <v>34</v>
      </c>
      <c r="E380" t="s">
        <v>35</v>
      </c>
      <c r="F380" t="s">
        <v>51</v>
      </c>
      <c r="G380" t="s">
        <v>52</v>
      </c>
      <c r="H380" t="s">
        <v>53</v>
      </c>
      <c r="I380" t="s">
        <v>54</v>
      </c>
      <c r="J380">
        <v>6</v>
      </c>
      <c r="K380" t="s">
        <v>40</v>
      </c>
      <c r="L380">
        <v>24</v>
      </c>
      <c r="M380" t="s">
        <v>58</v>
      </c>
      <c r="N380" t="s">
        <v>56</v>
      </c>
      <c r="O380" t="s">
        <v>57</v>
      </c>
      <c r="P380">
        <v>1000</v>
      </c>
      <c r="Q380" t="s">
        <v>58</v>
      </c>
      <c r="R380">
        <v>1591</v>
      </c>
      <c r="S380" t="s">
        <v>70</v>
      </c>
      <c r="T380">
        <v>0</v>
      </c>
      <c r="U380" t="s">
        <v>46</v>
      </c>
      <c r="V380" s="1">
        <v>13747318.16</v>
      </c>
      <c r="W380" s="1">
        <v>38357222.049999997</v>
      </c>
      <c r="X380" s="1">
        <v>7894713.7000000002</v>
      </c>
      <c r="Y380" s="1">
        <v>7894713.7000000002</v>
      </c>
      <c r="Z380" s="1">
        <v>7894713.7000000002</v>
      </c>
      <c r="AA380" s="1">
        <v>7894713.7000000002</v>
      </c>
      <c r="AB380" s="1">
        <v>7894713.7000000002</v>
      </c>
      <c r="AC380" s="1">
        <f t="shared" si="11"/>
        <v>5852604.46</v>
      </c>
      <c r="AD380" s="1">
        <v>0</v>
      </c>
      <c r="AE380" s="1">
        <v>0.16</v>
      </c>
      <c r="AF380" s="1">
        <v>0</v>
      </c>
      <c r="AG380" s="1">
        <v>24609904.050000001</v>
      </c>
      <c r="AH380" s="1">
        <v>-24609903.890000001</v>
      </c>
    </row>
    <row r="381" spans="1:34" hidden="1" x14ac:dyDescent="0.25">
      <c r="A381" t="str">
        <f t="shared" si="10"/>
        <v>1.1-00-2405_24624015_2434110</v>
      </c>
      <c r="B381" t="s">
        <v>148</v>
      </c>
      <c r="C381" t="s">
        <v>149</v>
      </c>
      <c r="D381" t="s">
        <v>34</v>
      </c>
      <c r="E381" t="s">
        <v>35</v>
      </c>
      <c r="F381" t="s">
        <v>51</v>
      </c>
      <c r="G381" t="s">
        <v>52</v>
      </c>
      <c r="H381" t="s">
        <v>53</v>
      </c>
      <c r="I381" t="s">
        <v>54</v>
      </c>
      <c r="J381">
        <v>6</v>
      </c>
      <c r="K381" t="s">
        <v>40</v>
      </c>
      <c r="L381">
        <v>24</v>
      </c>
      <c r="M381" t="s">
        <v>58</v>
      </c>
      <c r="N381" t="s">
        <v>56</v>
      </c>
      <c r="O381" t="s">
        <v>57</v>
      </c>
      <c r="P381">
        <v>3000</v>
      </c>
      <c r="Q381" t="s">
        <v>44</v>
      </c>
      <c r="R381">
        <v>3411</v>
      </c>
      <c r="S381" t="s">
        <v>326</v>
      </c>
      <c r="T381">
        <v>0</v>
      </c>
      <c r="U381" t="s">
        <v>46</v>
      </c>
      <c r="V381" s="1">
        <v>1000000</v>
      </c>
      <c r="W381" s="1">
        <v>1000000</v>
      </c>
      <c r="X381" s="1">
        <v>29302799.059999999</v>
      </c>
      <c r="Y381" s="1">
        <v>29302799.059999999</v>
      </c>
      <c r="Z381" s="1">
        <v>29302799.059999999</v>
      </c>
      <c r="AA381" s="1">
        <v>29302799.059999999</v>
      </c>
      <c r="AB381" s="1">
        <v>29302799.059999999</v>
      </c>
      <c r="AC381" s="1">
        <f t="shared" si="11"/>
        <v>-28302799.059999999</v>
      </c>
      <c r="AD381" s="1">
        <v>0</v>
      </c>
      <c r="AE381" s="1">
        <v>0</v>
      </c>
      <c r="AF381" s="1">
        <v>0</v>
      </c>
      <c r="AG381" s="1">
        <v>0</v>
      </c>
      <c r="AH381" s="1">
        <v>0</v>
      </c>
    </row>
    <row r="382" spans="1:34" hidden="1" x14ac:dyDescent="0.25">
      <c r="A382" t="str">
        <f t="shared" si="10"/>
        <v>1.1-00-2407_24333019_2421610</v>
      </c>
      <c r="B382" t="s">
        <v>148</v>
      </c>
      <c r="C382" t="s">
        <v>149</v>
      </c>
      <c r="D382" t="s">
        <v>34</v>
      </c>
      <c r="E382" t="s">
        <v>35</v>
      </c>
      <c r="F382" t="s">
        <v>51</v>
      </c>
      <c r="G382" t="s">
        <v>52</v>
      </c>
      <c r="H382" t="s">
        <v>103</v>
      </c>
      <c r="I382" t="s">
        <v>104</v>
      </c>
      <c r="J382">
        <v>3</v>
      </c>
      <c r="K382" t="s">
        <v>87</v>
      </c>
      <c r="L382">
        <v>33</v>
      </c>
      <c r="M382" t="s">
        <v>394</v>
      </c>
      <c r="N382" t="s">
        <v>395</v>
      </c>
      <c r="O382" t="s">
        <v>396</v>
      </c>
      <c r="P382">
        <v>2000</v>
      </c>
      <c r="Q382" t="s">
        <v>121</v>
      </c>
      <c r="R382">
        <v>2161</v>
      </c>
      <c r="S382" t="s">
        <v>202</v>
      </c>
      <c r="T382">
        <v>0</v>
      </c>
      <c r="U382" t="s">
        <v>46</v>
      </c>
      <c r="V382" s="1">
        <v>1250000</v>
      </c>
      <c r="W382" s="1">
        <v>1250000</v>
      </c>
      <c r="X382" s="1">
        <v>1249162.48</v>
      </c>
      <c r="Y382" s="1">
        <v>556062.48</v>
      </c>
      <c r="Z382" s="1">
        <v>424062.48</v>
      </c>
      <c r="AA382" s="1">
        <v>424062.48</v>
      </c>
      <c r="AB382" s="1">
        <v>424062.48</v>
      </c>
      <c r="AC382" s="1">
        <f t="shared" si="11"/>
        <v>837.52000000001863</v>
      </c>
      <c r="AD382" s="1">
        <v>0</v>
      </c>
      <c r="AE382" s="1">
        <v>0</v>
      </c>
      <c r="AF382" s="1">
        <v>0</v>
      </c>
      <c r="AG382" s="1">
        <v>0</v>
      </c>
      <c r="AH382" s="1">
        <v>0</v>
      </c>
    </row>
    <row r="383" spans="1:34" hidden="1" x14ac:dyDescent="0.25">
      <c r="A383" t="str">
        <f t="shared" si="10"/>
        <v>1.1-00-2407_24333019_2424110</v>
      </c>
      <c r="B383" t="s">
        <v>148</v>
      </c>
      <c r="C383" t="s">
        <v>149</v>
      </c>
      <c r="D383" t="s">
        <v>34</v>
      </c>
      <c r="E383" t="s">
        <v>35</v>
      </c>
      <c r="F383" t="s">
        <v>51</v>
      </c>
      <c r="G383" t="s">
        <v>52</v>
      </c>
      <c r="H383" t="s">
        <v>103</v>
      </c>
      <c r="I383" t="s">
        <v>104</v>
      </c>
      <c r="J383">
        <v>3</v>
      </c>
      <c r="K383" t="s">
        <v>87</v>
      </c>
      <c r="L383">
        <v>33</v>
      </c>
      <c r="M383" t="s">
        <v>394</v>
      </c>
      <c r="N383" t="s">
        <v>395</v>
      </c>
      <c r="O383" t="s">
        <v>396</v>
      </c>
      <c r="P383">
        <v>2000</v>
      </c>
      <c r="Q383" t="s">
        <v>121</v>
      </c>
      <c r="R383">
        <v>2411</v>
      </c>
      <c r="S383" t="s">
        <v>210</v>
      </c>
      <c r="T383">
        <v>0</v>
      </c>
      <c r="U383" t="s">
        <v>46</v>
      </c>
      <c r="V383" s="1">
        <v>236389.6</v>
      </c>
      <c r="W383" s="1">
        <v>236389.6</v>
      </c>
      <c r="X383" s="1">
        <v>185055.41</v>
      </c>
      <c r="Y383" s="1">
        <v>185055.41</v>
      </c>
      <c r="Z383" s="1">
        <v>89497.05</v>
      </c>
      <c r="AA383" s="1">
        <v>89497.05</v>
      </c>
      <c r="AB383" s="1">
        <v>89497.05</v>
      </c>
      <c r="AC383" s="1">
        <f t="shared" si="11"/>
        <v>51334.19</v>
      </c>
      <c r="AD383" s="1">
        <v>0</v>
      </c>
      <c r="AE383" s="1">
        <v>0</v>
      </c>
      <c r="AF383" s="1">
        <v>0</v>
      </c>
      <c r="AG383" s="1">
        <v>0</v>
      </c>
      <c r="AH383" s="1">
        <v>0</v>
      </c>
    </row>
    <row r="384" spans="1:34" hidden="1" x14ac:dyDescent="0.25">
      <c r="A384" t="str">
        <f t="shared" si="10"/>
        <v>1.1-00-2407_24333019_2424210</v>
      </c>
      <c r="B384" t="s">
        <v>148</v>
      </c>
      <c r="C384" t="s">
        <v>149</v>
      </c>
      <c r="D384" t="s">
        <v>34</v>
      </c>
      <c r="E384" t="s">
        <v>35</v>
      </c>
      <c r="F384" t="s">
        <v>51</v>
      </c>
      <c r="G384" t="s">
        <v>52</v>
      </c>
      <c r="H384" t="s">
        <v>103</v>
      </c>
      <c r="I384" t="s">
        <v>104</v>
      </c>
      <c r="J384">
        <v>3</v>
      </c>
      <c r="K384" t="s">
        <v>87</v>
      </c>
      <c r="L384">
        <v>33</v>
      </c>
      <c r="M384" t="s">
        <v>394</v>
      </c>
      <c r="N384" t="s">
        <v>395</v>
      </c>
      <c r="O384" t="s">
        <v>396</v>
      </c>
      <c r="P384">
        <v>2000</v>
      </c>
      <c r="Q384" t="s">
        <v>121</v>
      </c>
      <c r="R384">
        <v>2421</v>
      </c>
      <c r="S384" t="s">
        <v>211</v>
      </c>
      <c r="T384">
        <v>0</v>
      </c>
      <c r="U384" t="s">
        <v>46</v>
      </c>
      <c r="V384" s="1">
        <v>12100000</v>
      </c>
      <c r="W384" s="1">
        <v>12100000</v>
      </c>
      <c r="X384" s="1">
        <v>17138844.84</v>
      </c>
      <c r="Y384" s="1">
        <v>16964803.539999999</v>
      </c>
      <c r="Z384" s="1">
        <v>6253935.3099999996</v>
      </c>
      <c r="AA384" s="1">
        <v>6246990.8200000003</v>
      </c>
      <c r="AB384" s="1">
        <v>6246990.8200000003</v>
      </c>
      <c r="AC384" s="1">
        <f t="shared" si="11"/>
        <v>-5038844.84</v>
      </c>
      <c r="AD384" s="1">
        <v>0</v>
      </c>
      <c r="AE384" s="1">
        <v>0</v>
      </c>
      <c r="AF384" s="1">
        <v>0</v>
      </c>
      <c r="AG384" s="1">
        <v>0</v>
      </c>
      <c r="AH384" s="1">
        <v>0</v>
      </c>
    </row>
    <row r="385" spans="1:34" hidden="1" x14ac:dyDescent="0.25">
      <c r="A385" t="str">
        <f t="shared" si="10"/>
        <v>1.1-00-2407_24333019_2424710</v>
      </c>
      <c r="B385" t="s">
        <v>148</v>
      </c>
      <c r="C385" t="s">
        <v>149</v>
      </c>
      <c r="D385" t="s">
        <v>34</v>
      </c>
      <c r="E385" t="s">
        <v>35</v>
      </c>
      <c r="F385" t="s">
        <v>51</v>
      </c>
      <c r="G385" t="s">
        <v>52</v>
      </c>
      <c r="H385" t="s">
        <v>103</v>
      </c>
      <c r="I385" t="s">
        <v>104</v>
      </c>
      <c r="J385">
        <v>3</v>
      </c>
      <c r="K385" t="s">
        <v>87</v>
      </c>
      <c r="L385">
        <v>33</v>
      </c>
      <c r="M385" t="s">
        <v>394</v>
      </c>
      <c r="N385" t="s">
        <v>395</v>
      </c>
      <c r="O385" t="s">
        <v>396</v>
      </c>
      <c r="P385">
        <v>2000</v>
      </c>
      <c r="Q385" t="s">
        <v>121</v>
      </c>
      <c r="R385">
        <v>2471</v>
      </c>
      <c r="S385" t="s">
        <v>213</v>
      </c>
      <c r="T385">
        <v>0</v>
      </c>
      <c r="U385" t="s">
        <v>46</v>
      </c>
      <c r="V385" s="1">
        <v>575211.68000000005</v>
      </c>
      <c r="W385" s="1">
        <v>575211.68000000005</v>
      </c>
      <c r="X385" s="1">
        <v>456504.13</v>
      </c>
      <c r="Y385" s="1">
        <v>456504.13</v>
      </c>
      <c r="Z385" s="1">
        <v>456504.13</v>
      </c>
      <c r="AA385" s="1">
        <v>456504.13</v>
      </c>
      <c r="AB385" s="1">
        <v>456504.13</v>
      </c>
      <c r="AC385" s="1">
        <f t="shared" si="11"/>
        <v>118707.55000000005</v>
      </c>
      <c r="AD385" s="1">
        <v>0</v>
      </c>
      <c r="AE385" s="1">
        <v>0</v>
      </c>
      <c r="AF385" s="1">
        <v>0</v>
      </c>
      <c r="AG385" s="1">
        <v>0</v>
      </c>
      <c r="AH385" s="1">
        <v>0</v>
      </c>
    </row>
    <row r="386" spans="1:34" hidden="1" x14ac:dyDescent="0.25">
      <c r="A386" t="str">
        <f t="shared" si="10"/>
        <v>1.1-00-2407_24333019_2424910</v>
      </c>
      <c r="B386" t="s">
        <v>148</v>
      </c>
      <c r="C386" t="s">
        <v>149</v>
      </c>
      <c r="D386" t="s">
        <v>34</v>
      </c>
      <c r="E386" t="s">
        <v>35</v>
      </c>
      <c r="F386" t="s">
        <v>51</v>
      </c>
      <c r="G386" t="s">
        <v>52</v>
      </c>
      <c r="H386" t="s">
        <v>103</v>
      </c>
      <c r="I386" t="s">
        <v>104</v>
      </c>
      <c r="J386">
        <v>3</v>
      </c>
      <c r="K386" t="s">
        <v>87</v>
      </c>
      <c r="L386">
        <v>33</v>
      </c>
      <c r="M386" t="s">
        <v>394</v>
      </c>
      <c r="N386" t="s">
        <v>395</v>
      </c>
      <c r="O386" t="s">
        <v>396</v>
      </c>
      <c r="P386">
        <v>2000</v>
      </c>
      <c r="Q386" t="s">
        <v>121</v>
      </c>
      <c r="R386">
        <v>2491</v>
      </c>
      <c r="S386" t="s">
        <v>203</v>
      </c>
      <c r="T386">
        <v>0</v>
      </c>
      <c r="U386" t="s">
        <v>46</v>
      </c>
      <c r="V386" s="1">
        <v>4862000</v>
      </c>
      <c r="W386" s="1">
        <v>4862000</v>
      </c>
      <c r="X386" s="1">
        <v>4593106.54</v>
      </c>
      <c r="Y386" s="1">
        <v>4553446.1399999997</v>
      </c>
      <c r="Z386" s="1">
        <v>3056035.34</v>
      </c>
      <c r="AA386" s="1">
        <v>2328935.7400000002</v>
      </c>
      <c r="AB386" s="1">
        <v>2328935.7400000002</v>
      </c>
      <c r="AC386" s="1">
        <f t="shared" si="11"/>
        <v>268893.45999999996</v>
      </c>
      <c r="AD386" s="1">
        <v>0</v>
      </c>
      <c r="AE386" s="1">
        <v>0</v>
      </c>
      <c r="AF386" s="1">
        <v>0</v>
      </c>
      <c r="AG386" s="1">
        <v>0</v>
      </c>
      <c r="AH386" s="1">
        <v>0</v>
      </c>
    </row>
    <row r="387" spans="1:34" hidden="1" x14ac:dyDescent="0.25">
      <c r="A387" t="str">
        <f t="shared" ref="A387:A450" si="12">CONCATENATE(B387,H387,J387,L387,N387,R387,T387)</f>
        <v>1.1-00-2407_24333019_2427210</v>
      </c>
      <c r="B387" t="s">
        <v>148</v>
      </c>
      <c r="C387" t="s">
        <v>149</v>
      </c>
      <c r="D387" t="s">
        <v>34</v>
      </c>
      <c r="E387" t="s">
        <v>35</v>
      </c>
      <c r="F387" t="s">
        <v>51</v>
      </c>
      <c r="G387" t="s">
        <v>52</v>
      </c>
      <c r="H387" t="s">
        <v>103</v>
      </c>
      <c r="I387" t="s">
        <v>104</v>
      </c>
      <c r="J387">
        <v>3</v>
      </c>
      <c r="K387" t="s">
        <v>87</v>
      </c>
      <c r="L387">
        <v>33</v>
      </c>
      <c r="M387" t="s">
        <v>394</v>
      </c>
      <c r="N387" t="s">
        <v>395</v>
      </c>
      <c r="O387" t="s">
        <v>396</v>
      </c>
      <c r="P387">
        <v>2000</v>
      </c>
      <c r="Q387" t="s">
        <v>121</v>
      </c>
      <c r="R387">
        <v>2721</v>
      </c>
      <c r="S387" t="s">
        <v>170</v>
      </c>
      <c r="T387">
        <v>0</v>
      </c>
      <c r="U387" t="s">
        <v>46</v>
      </c>
      <c r="V387" s="1">
        <v>366490.4</v>
      </c>
      <c r="W387" s="1">
        <v>366490.4</v>
      </c>
      <c r="X387" s="1">
        <v>16599.599999999999</v>
      </c>
      <c r="Y387" s="1">
        <v>16599.599999999999</v>
      </c>
      <c r="Z387" s="1">
        <v>16599.599999999999</v>
      </c>
      <c r="AA387" s="1">
        <v>16599.599999999999</v>
      </c>
      <c r="AB387" s="1">
        <v>16599.599999999999</v>
      </c>
      <c r="AC387" s="1">
        <f t="shared" ref="AC387:AC450" si="13">V387-X387</f>
        <v>349890.80000000005</v>
      </c>
      <c r="AD387" s="1">
        <v>0</v>
      </c>
      <c r="AE387" s="1">
        <v>0</v>
      </c>
      <c r="AF387" s="1">
        <v>0</v>
      </c>
      <c r="AG387" s="1">
        <v>0</v>
      </c>
      <c r="AH387" s="1">
        <v>0</v>
      </c>
    </row>
    <row r="388" spans="1:34" hidden="1" x14ac:dyDescent="0.25">
      <c r="A388" t="str">
        <f t="shared" si="12"/>
        <v>1.1-00-2407_24333019_2429110</v>
      </c>
      <c r="B388" t="s">
        <v>148</v>
      </c>
      <c r="C388" t="s">
        <v>149</v>
      </c>
      <c r="D388" t="s">
        <v>34</v>
      </c>
      <c r="E388" t="s">
        <v>35</v>
      </c>
      <c r="F388" t="s">
        <v>51</v>
      </c>
      <c r="G388" t="s">
        <v>52</v>
      </c>
      <c r="H388" t="s">
        <v>103</v>
      </c>
      <c r="I388" t="s">
        <v>104</v>
      </c>
      <c r="J388">
        <v>3</v>
      </c>
      <c r="K388" t="s">
        <v>87</v>
      </c>
      <c r="L388">
        <v>33</v>
      </c>
      <c r="M388" t="s">
        <v>394</v>
      </c>
      <c r="N388" t="s">
        <v>395</v>
      </c>
      <c r="O388" t="s">
        <v>396</v>
      </c>
      <c r="P388">
        <v>2000</v>
      </c>
      <c r="Q388" t="s">
        <v>121</v>
      </c>
      <c r="R388">
        <v>2911</v>
      </c>
      <c r="S388" t="s">
        <v>171</v>
      </c>
      <c r="T388">
        <v>0</v>
      </c>
      <c r="U388" t="s">
        <v>46</v>
      </c>
      <c r="V388" s="1">
        <v>920005</v>
      </c>
      <c r="W388" s="1">
        <v>921350</v>
      </c>
      <c r="X388" s="1">
        <v>423028.09</v>
      </c>
      <c r="Y388" s="1">
        <v>325472.09000000003</v>
      </c>
      <c r="Z388" s="1">
        <v>252772.62</v>
      </c>
      <c r="AA388" s="1">
        <v>252772.62</v>
      </c>
      <c r="AB388" s="1">
        <v>252772.62</v>
      </c>
      <c r="AC388" s="1">
        <f t="shared" si="13"/>
        <v>496976.91</v>
      </c>
      <c r="AD388" s="1">
        <v>0</v>
      </c>
      <c r="AE388" s="1">
        <v>0</v>
      </c>
      <c r="AF388" s="1">
        <v>0</v>
      </c>
      <c r="AG388" s="1">
        <v>1345</v>
      </c>
      <c r="AH388" s="1">
        <v>-1345</v>
      </c>
    </row>
    <row r="389" spans="1:34" hidden="1" x14ac:dyDescent="0.25">
      <c r="A389" t="str">
        <f t="shared" si="12"/>
        <v>1.1-00-2407_24333019_2429810</v>
      </c>
      <c r="B389" t="s">
        <v>148</v>
      </c>
      <c r="C389" t="s">
        <v>149</v>
      </c>
      <c r="D389" t="s">
        <v>34</v>
      </c>
      <c r="E389" t="s">
        <v>35</v>
      </c>
      <c r="F389" t="s">
        <v>51</v>
      </c>
      <c r="G389" t="s">
        <v>52</v>
      </c>
      <c r="H389" t="s">
        <v>103</v>
      </c>
      <c r="I389" t="s">
        <v>104</v>
      </c>
      <c r="J389">
        <v>3</v>
      </c>
      <c r="K389" t="s">
        <v>87</v>
      </c>
      <c r="L389">
        <v>33</v>
      </c>
      <c r="M389" t="s">
        <v>394</v>
      </c>
      <c r="N389" t="s">
        <v>395</v>
      </c>
      <c r="O389" t="s">
        <v>396</v>
      </c>
      <c r="P389">
        <v>2000</v>
      </c>
      <c r="Q389" t="s">
        <v>121</v>
      </c>
      <c r="R389">
        <v>2981</v>
      </c>
      <c r="S389" t="s">
        <v>217</v>
      </c>
      <c r="T389">
        <v>0</v>
      </c>
      <c r="U389" t="s">
        <v>46</v>
      </c>
      <c r="V389" s="1">
        <v>1345</v>
      </c>
      <c r="W389" s="1">
        <v>0</v>
      </c>
      <c r="X389" s="1">
        <v>0</v>
      </c>
      <c r="Y389" s="1">
        <v>0</v>
      </c>
      <c r="Z389" s="1">
        <v>0</v>
      </c>
      <c r="AA389" s="1">
        <v>0</v>
      </c>
      <c r="AB389" s="1">
        <v>0</v>
      </c>
      <c r="AC389" s="1">
        <f t="shared" si="13"/>
        <v>1345</v>
      </c>
      <c r="AD389" s="1">
        <v>0</v>
      </c>
      <c r="AE389" s="1">
        <v>1345</v>
      </c>
      <c r="AF389" s="1">
        <v>0</v>
      </c>
      <c r="AG389" s="1">
        <v>0</v>
      </c>
      <c r="AH389" s="1">
        <v>1345</v>
      </c>
    </row>
    <row r="390" spans="1:34" hidden="1" x14ac:dyDescent="0.25">
      <c r="A390" t="str">
        <f t="shared" si="12"/>
        <v>1.1-00-2407_24333019_2432610</v>
      </c>
      <c r="B390" t="s">
        <v>148</v>
      </c>
      <c r="C390" t="s">
        <v>149</v>
      </c>
      <c r="D390" t="s">
        <v>34</v>
      </c>
      <c r="E390" t="s">
        <v>35</v>
      </c>
      <c r="F390" t="s">
        <v>51</v>
      </c>
      <c r="G390" t="s">
        <v>52</v>
      </c>
      <c r="H390" t="s">
        <v>103</v>
      </c>
      <c r="I390" t="s">
        <v>104</v>
      </c>
      <c r="J390">
        <v>3</v>
      </c>
      <c r="K390" t="s">
        <v>87</v>
      </c>
      <c r="L390">
        <v>33</v>
      </c>
      <c r="M390" t="s">
        <v>394</v>
      </c>
      <c r="N390" t="s">
        <v>395</v>
      </c>
      <c r="O390" t="s">
        <v>396</v>
      </c>
      <c r="P390">
        <v>3000</v>
      </c>
      <c r="Q390" t="s">
        <v>44</v>
      </c>
      <c r="R390">
        <v>3261</v>
      </c>
      <c r="S390" t="s">
        <v>172</v>
      </c>
      <c r="T390">
        <v>0</v>
      </c>
      <c r="U390" t="s">
        <v>46</v>
      </c>
      <c r="V390" s="1">
        <v>25969672</v>
      </c>
      <c r="W390" s="1">
        <v>5000000</v>
      </c>
      <c r="X390" s="1">
        <v>17489114.800000001</v>
      </c>
      <c r="Y390" s="1">
        <v>17489114.800000001</v>
      </c>
      <c r="Z390" s="1">
        <v>11301906.800000001</v>
      </c>
      <c r="AA390" s="1">
        <v>11301906.800000001</v>
      </c>
      <c r="AB390" s="1">
        <v>11301906.800000001</v>
      </c>
      <c r="AC390" s="1">
        <f t="shared" si="13"/>
        <v>8480557.1999999993</v>
      </c>
      <c r="AD390" s="1">
        <v>0</v>
      </c>
      <c r="AE390" s="1">
        <v>20969672</v>
      </c>
      <c r="AF390" s="1">
        <v>0</v>
      </c>
      <c r="AG390" s="1">
        <v>0</v>
      </c>
      <c r="AH390" s="1">
        <v>20969672</v>
      </c>
    </row>
    <row r="391" spans="1:34" hidden="1" x14ac:dyDescent="0.25">
      <c r="A391" t="str">
        <f t="shared" si="12"/>
        <v>1.1-00-2407_24333019_2433710</v>
      </c>
      <c r="B391" t="s">
        <v>148</v>
      </c>
      <c r="C391" t="s">
        <v>149</v>
      </c>
      <c r="D391" t="s">
        <v>34</v>
      </c>
      <c r="E391" t="s">
        <v>35</v>
      </c>
      <c r="F391" t="s">
        <v>51</v>
      </c>
      <c r="G391" t="s">
        <v>52</v>
      </c>
      <c r="H391" t="s">
        <v>103</v>
      </c>
      <c r="I391" t="s">
        <v>104</v>
      </c>
      <c r="J391">
        <v>3</v>
      </c>
      <c r="K391" t="s">
        <v>87</v>
      </c>
      <c r="L391">
        <v>33</v>
      </c>
      <c r="M391" t="s">
        <v>394</v>
      </c>
      <c r="N391" t="s">
        <v>395</v>
      </c>
      <c r="O391" t="s">
        <v>396</v>
      </c>
      <c r="P391">
        <v>3000</v>
      </c>
      <c r="Q391" t="s">
        <v>44</v>
      </c>
      <c r="R391">
        <v>3371</v>
      </c>
      <c r="S391" t="s">
        <v>382</v>
      </c>
      <c r="T391">
        <v>0</v>
      </c>
      <c r="U391" t="s">
        <v>46</v>
      </c>
      <c r="V391" s="1">
        <v>5006935</v>
      </c>
      <c r="W391" s="1">
        <v>5006935</v>
      </c>
      <c r="X391" s="1">
        <v>4724565.7699999996</v>
      </c>
      <c r="Y391" s="1">
        <v>4724565.7699999996</v>
      </c>
      <c r="Z391" s="1">
        <v>2580570.16</v>
      </c>
      <c r="AA391" s="1">
        <v>2143995.62</v>
      </c>
      <c r="AB391" s="1">
        <v>2143995.62</v>
      </c>
      <c r="AC391" s="1">
        <f t="shared" si="13"/>
        <v>282369.23000000045</v>
      </c>
      <c r="AD391" s="1">
        <v>0</v>
      </c>
      <c r="AE391" s="1">
        <v>0</v>
      </c>
      <c r="AF391" s="1">
        <v>0</v>
      </c>
      <c r="AG391" s="1">
        <v>0</v>
      </c>
      <c r="AH391" s="1">
        <v>0</v>
      </c>
    </row>
    <row r="392" spans="1:34" hidden="1" x14ac:dyDescent="0.25">
      <c r="A392" t="str">
        <f t="shared" si="12"/>
        <v>1.1-00-2407_24333019_2456110</v>
      </c>
      <c r="B392" t="s">
        <v>148</v>
      </c>
      <c r="C392" t="s">
        <v>149</v>
      </c>
      <c r="D392" t="s">
        <v>34</v>
      </c>
      <c r="E392" t="s">
        <v>35</v>
      </c>
      <c r="F392" t="s">
        <v>51</v>
      </c>
      <c r="G392" t="s">
        <v>52</v>
      </c>
      <c r="H392" t="s">
        <v>103</v>
      </c>
      <c r="I392" t="s">
        <v>104</v>
      </c>
      <c r="J392">
        <v>3</v>
      </c>
      <c r="K392" t="s">
        <v>87</v>
      </c>
      <c r="L392">
        <v>33</v>
      </c>
      <c r="M392" t="s">
        <v>394</v>
      </c>
      <c r="N392" t="s">
        <v>395</v>
      </c>
      <c r="O392" t="s">
        <v>396</v>
      </c>
      <c r="P392">
        <v>5000</v>
      </c>
      <c r="Q392" t="s">
        <v>99</v>
      </c>
      <c r="R392">
        <v>5611</v>
      </c>
      <c r="S392" t="s">
        <v>223</v>
      </c>
      <c r="T392">
        <v>0</v>
      </c>
      <c r="U392" t="s">
        <v>46</v>
      </c>
      <c r="V392" s="1">
        <v>79584.960000000006</v>
      </c>
      <c r="W392" s="1">
        <v>70064.399999999994</v>
      </c>
      <c r="X392" s="1">
        <v>34442.42</v>
      </c>
      <c r="Y392" s="1">
        <v>34442.42</v>
      </c>
      <c r="Z392" s="1">
        <v>34442.42</v>
      </c>
      <c r="AA392" s="1">
        <v>28728.91</v>
      </c>
      <c r="AB392" s="1">
        <v>28728.91</v>
      </c>
      <c r="AC392" s="1">
        <f t="shared" si="13"/>
        <v>45142.540000000008</v>
      </c>
      <c r="AD392" s="1">
        <v>0</v>
      </c>
      <c r="AE392" s="1">
        <v>34260.28</v>
      </c>
      <c r="AF392" s="1">
        <v>0</v>
      </c>
      <c r="AG392" s="1">
        <v>24739.72</v>
      </c>
      <c r="AH392" s="1">
        <v>9520.56</v>
      </c>
    </row>
    <row r="393" spans="1:34" hidden="1" x14ac:dyDescent="0.25">
      <c r="A393" t="str">
        <f t="shared" si="12"/>
        <v>1.1-00-2407_24333019_2456310</v>
      </c>
      <c r="B393" t="s">
        <v>148</v>
      </c>
      <c r="C393" t="s">
        <v>149</v>
      </c>
      <c r="D393" t="s">
        <v>34</v>
      </c>
      <c r="E393" t="s">
        <v>35</v>
      </c>
      <c r="F393" t="s">
        <v>51</v>
      </c>
      <c r="G393" t="s">
        <v>52</v>
      </c>
      <c r="H393" t="s">
        <v>103</v>
      </c>
      <c r="I393" t="s">
        <v>104</v>
      </c>
      <c r="J393">
        <v>3</v>
      </c>
      <c r="K393" t="s">
        <v>87</v>
      </c>
      <c r="L393">
        <v>33</v>
      </c>
      <c r="M393" t="s">
        <v>394</v>
      </c>
      <c r="N393" t="s">
        <v>395</v>
      </c>
      <c r="O393" t="s">
        <v>396</v>
      </c>
      <c r="P393">
        <v>5000</v>
      </c>
      <c r="Q393" t="s">
        <v>99</v>
      </c>
      <c r="R393">
        <v>5631</v>
      </c>
      <c r="S393" t="s">
        <v>397</v>
      </c>
      <c r="T393">
        <v>0</v>
      </c>
      <c r="U393" t="s">
        <v>46</v>
      </c>
      <c r="V393" s="1">
        <v>11504.72</v>
      </c>
      <c r="W393" s="1">
        <v>45765</v>
      </c>
      <c r="X393" s="1">
        <v>0</v>
      </c>
      <c r="Y393" s="1">
        <v>0</v>
      </c>
      <c r="Z393" s="1">
        <v>0</v>
      </c>
      <c r="AA393" s="1">
        <v>0</v>
      </c>
      <c r="AB393" s="1">
        <v>0</v>
      </c>
      <c r="AC393" s="1">
        <f t="shared" si="13"/>
        <v>11504.72</v>
      </c>
      <c r="AD393" s="1">
        <v>0</v>
      </c>
      <c r="AE393" s="1">
        <v>0</v>
      </c>
      <c r="AF393" s="1">
        <v>0</v>
      </c>
      <c r="AG393" s="1">
        <v>34260.28</v>
      </c>
      <c r="AH393" s="1">
        <v>-34260.28</v>
      </c>
    </row>
    <row r="394" spans="1:34" hidden="1" x14ac:dyDescent="0.25">
      <c r="A394" t="str">
        <f t="shared" si="12"/>
        <v>1.1-00-2407_24333019_2456710</v>
      </c>
      <c r="B394" t="s">
        <v>148</v>
      </c>
      <c r="C394" t="s">
        <v>149</v>
      </c>
      <c r="D394" t="s">
        <v>34</v>
      </c>
      <c r="E394" t="s">
        <v>35</v>
      </c>
      <c r="F394" t="s">
        <v>51</v>
      </c>
      <c r="G394" t="s">
        <v>52</v>
      </c>
      <c r="H394" t="s">
        <v>103</v>
      </c>
      <c r="I394" t="s">
        <v>104</v>
      </c>
      <c r="J394">
        <v>3</v>
      </c>
      <c r="K394" t="s">
        <v>87</v>
      </c>
      <c r="L394">
        <v>33</v>
      </c>
      <c r="M394" t="s">
        <v>394</v>
      </c>
      <c r="N394" t="s">
        <v>395</v>
      </c>
      <c r="O394" t="s">
        <v>396</v>
      </c>
      <c r="P394">
        <v>5000</v>
      </c>
      <c r="Q394" t="s">
        <v>99</v>
      </c>
      <c r="R394">
        <v>5671</v>
      </c>
      <c r="S394" t="s">
        <v>185</v>
      </c>
      <c r="T394">
        <v>0</v>
      </c>
      <c r="U394" t="s">
        <v>46</v>
      </c>
      <c r="V394" s="1">
        <v>1024739.72</v>
      </c>
      <c r="W394" s="1">
        <v>1000000</v>
      </c>
      <c r="X394" s="1">
        <v>883586.88</v>
      </c>
      <c r="Y394" s="1">
        <v>883586.88</v>
      </c>
      <c r="Z394" s="1">
        <v>833706.88</v>
      </c>
      <c r="AA394" s="1">
        <v>833706.88</v>
      </c>
      <c r="AB394" s="1">
        <v>833706.88</v>
      </c>
      <c r="AC394" s="1">
        <f t="shared" si="13"/>
        <v>141152.83999999997</v>
      </c>
      <c r="AD394" s="1">
        <v>0</v>
      </c>
      <c r="AE394" s="1">
        <v>24739.72</v>
      </c>
      <c r="AF394" s="1">
        <v>0</v>
      </c>
      <c r="AG394" s="1">
        <v>0</v>
      </c>
      <c r="AH394" s="1">
        <v>24739.72</v>
      </c>
    </row>
    <row r="395" spans="1:34" hidden="1" x14ac:dyDescent="0.25">
      <c r="A395" t="str">
        <f t="shared" si="12"/>
        <v>1.1-00-2409_24343027_2422210</v>
      </c>
      <c r="B395" t="s">
        <v>148</v>
      </c>
      <c r="C395" t="s">
        <v>149</v>
      </c>
      <c r="D395" t="s">
        <v>34</v>
      </c>
      <c r="E395" t="s">
        <v>35</v>
      </c>
      <c r="F395" t="s">
        <v>51</v>
      </c>
      <c r="G395" t="s">
        <v>52</v>
      </c>
      <c r="H395" t="s">
        <v>154</v>
      </c>
      <c r="I395" t="s">
        <v>155</v>
      </c>
      <c r="J395">
        <v>3</v>
      </c>
      <c r="K395" t="s">
        <v>87</v>
      </c>
      <c r="L395">
        <v>43</v>
      </c>
      <c r="M395" t="s">
        <v>398</v>
      </c>
      <c r="N395" t="s">
        <v>399</v>
      </c>
      <c r="O395" t="s">
        <v>400</v>
      </c>
      <c r="P395">
        <v>2000</v>
      </c>
      <c r="Q395" t="s">
        <v>121</v>
      </c>
      <c r="R395">
        <v>2221</v>
      </c>
      <c r="S395" t="s">
        <v>165</v>
      </c>
      <c r="T395">
        <v>0</v>
      </c>
      <c r="U395" t="s">
        <v>46</v>
      </c>
      <c r="V395" s="1">
        <v>65337.55</v>
      </c>
      <c r="W395" s="1">
        <v>70000</v>
      </c>
      <c r="X395" s="1">
        <v>64000</v>
      </c>
      <c r="Y395" s="1">
        <v>0</v>
      </c>
      <c r="Z395" s="1">
        <v>0</v>
      </c>
      <c r="AA395" s="1">
        <v>0</v>
      </c>
      <c r="AB395" s="1">
        <v>0</v>
      </c>
      <c r="AC395" s="1">
        <f t="shared" si="13"/>
        <v>1337.5500000000029</v>
      </c>
      <c r="AD395" s="1">
        <v>0</v>
      </c>
      <c r="AE395" s="1">
        <v>45337.55</v>
      </c>
      <c r="AF395" s="1">
        <v>0</v>
      </c>
      <c r="AG395" s="1">
        <v>50000</v>
      </c>
      <c r="AH395" s="1">
        <v>-4662.45</v>
      </c>
    </row>
    <row r="396" spans="1:34" hidden="1" x14ac:dyDescent="0.25">
      <c r="A396" t="str">
        <f t="shared" si="12"/>
        <v>1.1-00-2409_24343027_2427210</v>
      </c>
      <c r="B396" t="s">
        <v>148</v>
      </c>
      <c r="C396" t="s">
        <v>149</v>
      </c>
      <c r="D396" t="s">
        <v>34</v>
      </c>
      <c r="E396" t="s">
        <v>35</v>
      </c>
      <c r="F396" t="s">
        <v>51</v>
      </c>
      <c r="G396" t="s">
        <v>52</v>
      </c>
      <c r="H396" t="s">
        <v>154</v>
      </c>
      <c r="I396" t="s">
        <v>155</v>
      </c>
      <c r="J396">
        <v>3</v>
      </c>
      <c r="K396" t="s">
        <v>87</v>
      </c>
      <c r="L396">
        <v>43</v>
      </c>
      <c r="M396" t="s">
        <v>398</v>
      </c>
      <c r="N396" t="s">
        <v>399</v>
      </c>
      <c r="O396" t="s">
        <v>400</v>
      </c>
      <c r="P396">
        <v>2000</v>
      </c>
      <c r="Q396" t="s">
        <v>121</v>
      </c>
      <c r="R396">
        <v>2721</v>
      </c>
      <c r="S396" t="s">
        <v>170</v>
      </c>
      <c r="T396">
        <v>0</v>
      </c>
      <c r="U396" t="s">
        <v>46</v>
      </c>
      <c r="V396" s="1">
        <v>0</v>
      </c>
      <c r="W396" s="1">
        <v>50000</v>
      </c>
      <c r="X396" s="1">
        <v>0</v>
      </c>
      <c r="Y396" s="1">
        <v>0</v>
      </c>
      <c r="Z396" s="1">
        <v>0</v>
      </c>
      <c r="AA396" s="1">
        <v>0</v>
      </c>
      <c r="AB396" s="1">
        <v>0</v>
      </c>
      <c r="AC396" s="1">
        <f t="shared" si="13"/>
        <v>0</v>
      </c>
      <c r="AD396" s="1">
        <v>0</v>
      </c>
      <c r="AE396" s="1">
        <v>0</v>
      </c>
      <c r="AF396" s="1">
        <v>0</v>
      </c>
      <c r="AG396" s="1">
        <v>50000</v>
      </c>
      <c r="AH396" s="1">
        <v>-50000</v>
      </c>
    </row>
    <row r="397" spans="1:34" hidden="1" x14ac:dyDescent="0.25">
      <c r="A397" t="str">
        <f t="shared" si="12"/>
        <v>1.1-00-2409_24343027_2429110</v>
      </c>
      <c r="B397" t="s">
        <v>148</v>
      </c>
      <c r="C397" t="s">
        <v>149</v>
      </c>
      <c r="D397" t="s">
        <v>34</v>
      </c>
      <c r="E397" t="s">
        <v>35</v>
      </c>
      <c r="F397" t="s">
        <v>51</v>
      </c>
      <c r="G397" t="s">
        <v>52</v>
      </c>
      <c r="H397" t="s">
        <v>154</v>
      </c>
      <c r="I397" t="s">
        <v>155</v>
      </c>
      <c r="J397">
        <v>3</v>
      </c>
      <c r="K397" t="s">
        <v>87</v>
      </c>
      <c r="L397">
        <v>43</v>
      </c>
      <c r="M397" t="s">
        <v>398</v>
      </c>
      <c r="N397" t="s">
        <v>399</v>
      </c>
      <c r="O397" t="s">
        <v>400</v>
      </c>
      <c r="P397">
        <v>2000</v>
      </c>
      <c r="Q397" t="s">
        <v>121</v>
      </c>
      <c r="R397">
        <v>2911</v>
      </c>
      <c r="S397" t="s">
        <v>171</v>
      </c>
      <c r="T397">
        <v>0</v>
      </c>
      <c r="U397" t="s">
        <v>46</v>
      </c>
      <c r="V397" s="1">
        <v>120000</v>
      </c>
      <c r="W397" s="1">
        <v>70000</v>
      </c>
      <c r="X397" s="1">
        <v>0</v>
      </c>
      <c r="Y397" s="1">
        <v>0</v>
      </c>
      <c r="Z397" s="1">
        <v>0</v>
      </c>
      <c r="AA397" s="1">
        <v>0</v>
      </c>
      <c r="AB397" s="1">
        <v>0</v>
      </c>
      <c r="AC397" s="1">
        <f t="shared" si="13"/>
        <v>120000</v>
      </c>
      <c r="AD397" s="1">
        <v>0</v>
      </c>
      <c r="AE397" s="1">
        <v>50000</v>
      </c>
      <c r="AF397" s="1">
        <v>0</v>
      </c>
      <c r="AG397" s="1">
        <v>0</v>
      </c>
      <c r="AH397" s="1">
        <v>50000</v>
      </c>
    </row>
    <row r="398" spans="1:34" hidden="1" x14ac:dyDescent="0.25">
      <c r="A398" t="str">
        <f t="shared" si="12"/>
        <v>1.1-00-2409_24343027_2435710</v>
      </c>
      <c r="B398" t="s">
        <v>148</v>
      </c>
      <c r="C398" t="s">
        <v>149</v>
      </c>
      <c r="D398" t="s">
        <v>34</v>
      </c>
      <c r="E398" t="s">
        <v>35</v>
      </c>
      <c r="F398" t="s">
        <v>51</v>
      </c>
      <c r="G398" t="s">
        <v>52</v>
      </c>
      <c r="H398" t="s">
        <v>154</v>
      </c>
      <c r="I398" t="s">
        <v>155</v>
      </c>
      <c r="J398">
        <v>3</v>
      </c>
      <c r="K398" t="s">
        <v>87</v>
      </c>
      <c r="L398">
        <v>43</v>
      </c>
      <c r="M398" t="s">
        <v>398</v>
      </c>
      <c r="N398" t="s">
        <v>399</v>
      </c>
      <c r="O398" t="s">
        <v>400</v>
      </c>
      <c r="P398">
        <v>3000</v>
      </c>
      <c r="Q398" t="s">
        <v>44</v>
      </c>
      <c r="R398">
        <v>3571</v>
      </c>
      <c r="S398" t="s">
        <v>221</v>
      </c>
      <c r="T398">
        <v>0</v>
      </c>
      <c r="U398" t="s">
        <v>46</v>
      </c>
      <c r="V398" s="1">
        <v>100000</v>
      </c>
      <c r="W398" s="1">
        <v>300000</v>
      </c>
      <c r="X398" s="1">
        <v>0</v>
      </c>
      <c r="Y398" s="1">
        <v>0</v>
      </c>
      <c r="Z398" s="1">
        <v>0</v>
      </c>
      <c r="AA398" s="1">
        <v>0</v>
      </c>
      <c r="AB398" s="1">
        <v>0</v>
      </c>
      <c r="AC398" s="1">
        <f t="shared" si="13"/>
        <v>100000</v>
      </c>
      <c r="AD398" s="1">
        <v>0</v>
      </c>
      <c r="AE398" s="1">
        <v>0</v>
      </c>
      <c r="AF398" s="1">
        <v>0</v>
      </c>
      <c r="AG398" s="1">
        <v>200000</v>
      </c>
      <c r="AH398" s="1">
        <v>-200000</v>
      </c>
    </row>
    <row r="399" spans="1:34" hidden="1" x14ac:dyDescent="0.25">
      <c r="A399" t="str">
        <f t="shared" si="12"/>
        <v>1.1-00-2402_2417007_2433310</v>
      </c>
      <c r="B399" t="s">
        <v>148</v>
      </c>
      <c r="C399" t="s">
        <v>149</v>
      </c>
      <c r="D399" t="s">
        <v>34</v>
      </c>
      <c r="E399" t="s">
        <v>35</v>
      </c>
      <c r="F399" t="s">
        <v>307</v>
      </c>
      <c r="G399" t="s">
        <v>308</v>
      </c>
      <c r="H399" t="s">
        <v>85</v>
      </c>
      <c r="I399" t="s">
        <v>86</v>
      </c>
      <c r="J399">
        <v>1</v>
      </c>
      <c r="K399" t="s">
        <v>190</v>
      </c>
      <c r="L399">
        <v>7</v>
      </c>
      <c r="M399" t="s">
        <v>401</v>
      </c>
      <c r="N399" t="s">
        <v>315</v>
      </c>
      <c r="O399" t="s">
        <v>316</v>
      </c>
      <c r="P399">
        <v>3000</v>
      </c>
      <c r="Q399" t="s">
        <v>44</v>
      </c>
      <c r="R399">
        <v>3331</v>
      </c>
      <c r="S399" t="s">
        <v>251</v>
      </c>
      <c r="T399">
        <v>0</v>
      </c>
      <c r="U399" t="s">
        <v>46</v>
      </c>
      <c r="V399" s="1">
        <v>340000</v>
      </c>
      <c r="W399" s="1">
        <v>340000</v>
      </c>
      <c r="X399" s="1">
        <v>0</v>
      </c>
      <c r="Y399" s="1">
        <v>0</v>
      </c>
      <c r="Z399" s="1">
        <v>0</v>
      </c>
      <c r="AA399" s="1">
        <v>0</v>
      </c>
      <c r="AB399" s="1">
        <v>0</v>
      </c>
      <c r="AC399" s="1">
        <f t="shared" si="13"/>
        <v>340000</v>
      </c>
      <c r="AD399" s="1">
        <v>0</v>
      </c>
      <c r="AE399" s="1">
        <v>0</v>
      </c>
      <c r="AF399" s="1">
        <v>0</v>
      </c>
      <c r="AG399" s="1">
        <v>0</v>
      </c>
      <c r="AH399" s="1">
        <v>0</v>
      </c>
    </row>
    <row r="400" spans="1:34" hidden="1" x14ac:dyDescent="0.25">
      <c r="A400" t="str">
        <f t="shared" si="12"/>
        <v>1.1-00-2402_2417007_2433910</v>
      </c>
      <c r="B400" t="s">
        <v>148</v>
      </c>
      <c r="C400" t="s">
        <v>149</v>
      </c>
      <c r="D400" t="s">
        <v>34</v>
      </c>
      <c r="E400" t="s">
        <v>35</v>
      </c>
      <c r="F400" t="s">
        <v>307</v>
      </c>
      <c r="G400" t="s">
        <v>308</v>
      </c>
      <c r="H400" t="s">
        <v>85</v>
      </c>
      <c r="I400" t="s">
        <v>86</v>
      </c>
      <c r="J400">
        <v>1</v>
      </c>
      <c r="K400" t="s">
        <v>190</v>
      </c>
      <c r="L400">
        <v>7</v>
      </c>
      <c r="M400" t="s">
        <v>401</v>
      </c>
      <c r="N400" t="s">
        <v>315</v>
      </c>
      <c r="O400" t="s">
        <v>316</v>
      </c>
      <c r="P400">
        <v>3000</v>
      </c>
      <c r="Q400" t="s">
        <v>44</v>
      </c>
      <c r="R400">
        <v>3391</v>
      </c>
      <c r="S400" t="s">
        <v>194</v>
      </c>
      <c r="T400">
        <v>0</v>
      </c>
      <c r="U400" t="s">
        <v>46</v>
      </c>
      <c r="V400" s="1">
        <v>2000000</v>
      </c>
      <c r="W400" s="1">
        <v>500000</v>
      </c>
      <c r="X400" s="1">
        <v>0</v>
      </c>
      <c r="Y400" s="1">
        <v>0</v>
      </c>
      <c r="Z400" s="1">
        <v>0</v>
      </c>
      <c r="AA400" s="1">
        <v>0</v>
      </c>
      <c r="AB400" s="1">
        <v>0</v>
      </c>
      <c r="AC400" s="1">
        <f t="shared" si="13"/>
        <v>2000000</v>
      </c>
      <c r="AD400" s="1">
        <v>0</v>
      </c>
      <c r="AE400" s="1">
        <v>2000000</v>
      </c>
      <c r="AF400" s="1">
        <v>0</v>
      </c>
      <c r="AG400" s="1">
        <v>500000</v>
      </c>
      <c r="AH400" s="1">
        <v>1500000</v>
      </c>
    </row>
    <row r="401" spans="1:34" hidden="1" x14ac:dyDescent="0.25">
      <c r="A401" t="str">
        <f t="shared" si="12"/>
        <v>1.1-00-2402_2417007_2434110</v>
      </c>
      <c r="B401" t="s">
        <v>148</v>
      </c>
      <c r="C401" t="s">
        <v>149</v>
      </c>
      <c r="D401" t="s">
        <v>34</v>
      </c>
      <c r="E401" t="s">
        <v>35</v>
      </c>
      <c r="F401" t="s">
        <v>307</v>
      </c>
      <c r="G401" t="s">
        <v>308</v>
      </c>
      <c r="H401" t="s">
        <v>85</v>
      </c>
      <c r="I401" t="s">
        <v>86</v>
      </c>
      <c r="J401">
        <v>1</v>
      </c>
      <c r="K401" t="s">
        <v>190</v>
      </c>
      <c r="L401">
        <v>7</v>
      </c>
      <c r="M401" t="s">
        <v>401</v>
      </c>
      <c r="N401" t="s">
        <v>315</v>
      </c>
      <c r="O401" t="s">
        <v>316</v>
      </c>
      <c r="P401">
        <v>3000</v>
      </c>
      <c r="Q401" t="s">
        <v>44</v>
      </c>
      <c r="R401">
        <v>3411</v>
      </c>
      <c r="S401" t="s">
        <v>326</v>
      </c>
      <c r="T401">
        <v>0</v>
      </c>
      <c r="U401" t="s">
        <v>46</v>
      </c>
      <c r="V401" s="1">
        <v>1000000</v>
      </c>
      <c r="W401" s="1">
        <v>1000000</v>
      </c>
      <c r="X401" s="1">
        <v>589651.28</v>
      </c>
      <c r="Y401" s="1">
        <v>589651.28</v>
      </c>
      <c r="Z401" s="1">
        <v>589651.28</v>
      </c>
      <c r="AA401" s="1">
        <v>589651.28</v>
      </c>
      <c r="AB401" s="1">
        <v>589651.28</v>
      </c>
      <c r="AC401" s="1">
        <f t="shared" si="13"/>
        <v>410348.72</v>
      </c>
      <c r="AD401" s="1">
        <v>0</v>
      </c>
      <c r="AE401" s="1">
        <v>0</v>
      </c>
      <c r="AF401" s="1">
        <v>0</v>
      </c>
      <c r="AG401" s="1">
        <v>0</v>
      </c>
      <c r="AH401" s="1">
        <v>0</v>
      </c>
    </row>
    <row r="402" spans="1:34" hidden="1" x14ac:dyDescent="0.25">
      <c r="A402" t="str">
        <f t="shared" si="12"/>
        <v>1.1-00-2402_2417007_2438210</v>
      </c>
      <c r="B402" t="s">
        <v>148</v>
      </c>
      <c r="C402" t="s">
        <v>149</v>
      </c>
      <c r="D402" t="s">
        <v>34</v>
      </c>
      <c r="E402" t="s">
        <v>35</v>
      </c>
      <c r="F402" t="s">
        <v>307</v>
      </c>
      <c r="G402" t="s">
        <v>308</v>
      </c>
      <c r="H402" t="s">
        <v>85</v>
      </c>
      <c r="I402" t="s">
        <v>86</v>
      </c>
      <c r="J402">
        <v>1</v>
      </c>
      <c r="K402" t="s">
        <v>190</v>
      </c>
      <c r="L402">
        <v>7</v>
      </c>
      <c r="M402" t="s">
        <v>401</v>
      </c>
      <c r="N402" t="s">
        <v>315</v>
      </c>
      <c r="O402" t="s">
        <v>316</v>
      </c>
      <c r="P402">
        <v>3000</v>
      </c>
      <c r="Q402" t="s">
        <v>44</v>
      </c>
      <c r="R402">
        <v>3821</v>
      </c>
      <c r="S402" t="s">
        <v>175</v>
      </c>
      <c r="T402">
        <v>0</v>
      </c>
      <c r="U402" t="s">
        <v>46</v>
      </c>
      <c r="V402" s="1">
        <v>160000</v>
      </c>
      <c r="W402" s="1">
        <v>160000</v>
      </c>
      <c r="X402" s="1">
        <v>15000</v>
      </c>
      <c r="Y402" s="1">
        <v>15000</v>
      </c>
      <c r="Z402" s="1">
        <v>0</v>
      </c>
      <c r="AA402" s="1">
        <v>0</v>
      </c>
      <c r="AB402" s="1">
        <v>0</v>
      </c>
      <c r="AC402" s="1">
        <f t="shared" si="13"/>
        <v>145000</v>
      </c>
      <c r="AD402" s="1">
        <v>0</v>
      </c>
      <c r="AE402" s="1">
        <v>0</v>
      </c>
      <c r="AF402" s="1">
        <v>0</v>
      </c>
      <c r="AG402" s="1">
        <v>0</v>
      </c>
      <c r="AH402" s="1">
        <v>0</v>
      </c>
    </row>
    <row r="403" spans="1:34" hidden="1" x14ac:dyDescent="0.25">
      <c r="A403" t="str">
        <f t="shared" si="12"/>
        <v>1.1-00-2402_2417007_2439220</v>
      </c>
      <c r="B403" t="s">
        <v>148</v>
      </c>
      <c r="C403" t="s">
        <v>149</v>
      </c>
      <c r="D403" t="s">
        <v>34</v>
      </c>
      <c r="E403" t="s">
        <v>35</v>
      </c>
      <c r="F403" t="s">
        <v>307</v>
      </c>
      <c r="G403" t="s">
        <v>308</v>
      </c>
      <c r="H403" t="s">
        <v>85</v>
      </c>
      <c r="I403" t="s">
        <v>86</v>
      </c>
      <c r="J403">
        <v>1</v>
      </c>
      <c r="K403" t="s">
        <v>190</v>
      </c>
      <c r="L403">
        <v>7</v>
      </c>
      <c r="M403" t="s">
        <v>401</v>
      </c>
      <c r="N403" t="s">
        <v>315</v>
      </c>
      <c r="O403" t="s">
        <v>316</v>
      </c>
      <c r="P403">
        <v>3000</v>
      </c>
      <c r="Q403" t="s">
        <v>44</v>
      </c>
      <c r="R403">
        <v>3922</v>
      </c>
      <c r="S403" t="s">
        <v>222</v>
      </c>
      <c r="T403">
        <v>0</v>
      </c>
      <c r="U403" t="s">
        <v>46</v>
      </c>
      <c r="V403" s="1">
        <v>1500000</v>
      </c>
      <c r="W403" s="1">
        <v>500000</v>
      </c>
      <c r="X403" s="1">
        <v>978047.07</v>
      </c>
      <c r="Y403" s="1">
        <v>978047.07</v>
      </c>
      <c r="Z403" s="1">
        <v>341845.66</v>
      </c>
      <c r="AA403" s="1">
        <v>170922.83</v>
      </c>
      <c r="AB403" s="1">
        <v>170922.83</v>
      </c>
      <c r="AC403" s="1">
        <f t="shared" si="13"/>
        <v>521952.93000000005</v>
      </c>
      <c r="AD403" s="1">
        <v>0</v>
      </c>
      <c r="AE403" s="1">
        <v>1000000</v>
      </c>
      <c r="AF403" s="1">
        <v>0</v>
      </c>
      <c r="AG403" s="1">
        <v>0</v>
      </c>
      <c r="AH403" s="1">
        <v>1000000</v>
      </c>
    </row>
    <row r="404" spans="1:34" hidden="1" x14ac:dyDescent="0.25">
      <c r="A404" t="str">
        <f t="shared" si="12"/>
        <v>1.1-00-2402_2417007_2458110</v>
      </c>
      <c r="B404" t="s">
        <v>148</v>
      </c>
      <c r="C404" t="s">
        <v>149</v>
      </c>
      <c r="D404" t="s">
        <v>34</v>
      </c>
      <c r="E404" t="s">
        <v>35</v>
      </c>
      <c r="F404" t="s">
        <v>307</v>
      </c>
      <c r="G404" t="s">
        <v>308</v>
      </c>
      <c r="H404" t="s">
        <v>85</v>
      </c>
      <c r="I404" t="s">
        <v>86</v>
      </c>
      <c r="J404">
        <v>1</v>
      </c>
      <c r="K404" t="s">
        <v>190</v>
      </c>
      <c r="L404">
        <v>7</v>
      </c>
      <c r="M404" t="s">
        <v>401</v>
      </c>
      <c r="N404" t="s">
        <v>315</v>
      </c>
      <c r="O404" t="s">
        <v>316</v>
      </c>
      <c r="P404">
        <v>5000</v>
      </c>
      <c r="Q404" t="s">
        <v>99</v>
      </c>
      <c r="R404">
        <v>5811</v>
      </c>
      <c r="S404" t="s">
        <v>338</v>
      </c>
      <c r="T404">
        <v>0</v>
      </c>
      <c r="U404" t="s">
        <v>46</v>
      </c>
      <c r="V404" s="1">
        <v>3000000</v>
      </c>
      <c r="W404" s="1">
        <v>0</v>
      </c>
      <c r="X404" s="1">
        <v>0</v>
      </c>
      <c r="Y404" s="1">
        <v>0</v>
      </c>
      <c r="Z404" s="1">
        <v>0</v>
      </c>
      <c r="AA404" s="1">
        <v>0</v>
      </c>
      <c r="AB404" s="1">
        <v>0</v>
      </c>
      <c r="AC404" s="1">
        <f t="shared" si="13"/>
        <v>3000000</v>
      </c>
      <c r="AD404" s="1">
        <v>0</v>
      </c>
      <c r="AE404" s="1">
        <v>3000000</v>
      </c>
      <c r="AF404" s="1">
        <v>0</v>
      </c>
      <c r="AG404" s="1">
        <v>0</v>
      </c>
      <c r="AH404" s="1">
        <v>3000000</v>
      </c>
    </row>
    <row r="405" spans="1:34" hidden="1" x14ac:dyDescent="0.25">
      <c r="A405" t="str">
        <f t="shared" si="12"/>
        <v>1.1-00-2407_24337023_2427210</v>
      </c>
      <c r="B405" t="s">
        <v>148</v>
      </c>
      <c r="C405" t="s">
        <v>149</v>
      </c>
      <c r="D405" t="s">
        <v>34</v>
      </c>
      <c r="E405" t="s">
        <v>35</v>
      </c>
      <c r="F405" t="s">
        <v>126</v>
      </c>
      <c r="G405" t="s">
        <v>127</v>
      </c>
      <c r="H405" t="s">
        <v>103</v>
      </c>
      <c r="I405" t="s">
        <v>104</v>
      </c>
      <c r="J405">
        <v>3</v>
      </c>
      <c r="K405" t="s">
        <v>87</v>
      </c>
      <c r="L405">
        <v>37</v>
      </c>
      <c r="M405" t="s">
        <v>128</v>
      </c>
      <c r="N405" t="s">
        <v>129</v>
      </c>
      <c r="O405" t="s">
        <v>130</v>
      </c>
      <c r="P405">
        <v>2000</v>
      </c>
      <c r="Q405" t="s">
        <v>121</v>
      </c>
      <c r="R405">
        <v>2721</v>
      </c>
      <c r="S405" t="s">
        <v>170</v>
      </c>
      <c r="T405">
        <v>0</v>
      </c>
      <c r="U405" t="s">
        <v>46</v>
      </c>
      <c r="V405" s="1">
        <v>57223</v>
      </c>
      <c r="W405" s="1">
        <v>75000</v>
      </c>
      <c r="X405" s="1">
        <v>0</v>
      </c>
      <c r="Y405" s="1">
        <v>0</v>
      </c>
      <c r="Z405" s="1">
        <v>0</v>
      </c>
      <c r="AA405" s="1">
        <v>0</v>
      </c>
      <c r="AB405" s="1">
        <v>0</v>
      </c>
      <c r="AC405" s="1">
        <f t="shared" si="13"/>
        <v>57223</v>
      </c>
      <c r="AD405" s="1">
        <v>0</v>
      </c>
      <c r="AE405" s="1">
        <v>0</v>
      </c>
      <c r="AF405" s="1">
        <v>0</v>
      </c>
      <c r="AG405" s="1">
        <v>17777</v>
      </c>
      <c r="AH405" s="1">
        <v>-17777</v>
      </c>
    </row>
    <row r="406" spans="1:34" hidden="1" x14ac:dyDescent="0.25">
      <c r="A406" t="str">
        <f t="shared" si="12"/>
        <v>1.1-00-2407_24337023_2433610</v>
      </c>
      <c r="B406" t="s">
        <v>148</v>
      </c>
      <c r="C406" t="s">
        <v>149</v>
      </c>
      <c r="D406" t="s">
        <v>34</v>
      </c>
      <c r="E406" t="s">
        <v>35</v>
      </c>
      <c r="F406" t="s">
        <v>126</v>
      </c>
      <c r="G406" t="s">
        <v>127</v>
      </c>
      <c r="H406" t="s">
        <v>103</v>
      </c>
      <c r="I406" t="s">
        <v>104</v>
      </c>
      <c r="J406">
        <v>3</v>
      </c>
      <c r="K406" t="s">
        <v>87</v>
      </c>
      <c r="L406">
        <v>37</v>
      </c>
      <c r="M406" t="s">
        <v>128</v>
      </c>
      <c r="N406" t="s">
        <v>129</v>
      </c>
      <c r="O406" t="s">
        <v>130</v>
      </c>
      <c r="P406">
        <v>3000</v>
      </c>
      <c r="Q406" t="s">
        <v>44</v>
      </c>
      <c r="R406">
        <v>3361</v>
      </c>
      <c r="S406" t="s">
        <v>123</v>
      </c>
      <c r="T406">
        <v>0</v>
      </c>
      <c r="U406" t="s">
        <v>46</v>
      </c>
      <c r="V406" s="1">
        <v>20000</v>
      </c>
      <c r="W406" s="1">
        <v>20000</v>
      </c>
      <c r="X406" s="1">
        <v>0</v>
      </c>
      <c r="Y406" s="1">
        <v>0</v>
      </c>
      <c r="Z406" s="1">
        <v>0</v>
      </c>
      <c r="AA406" s="1">
        <v>0</v>
      </c>
      <c r="AB406" s="1">
        <v>0</v>
      </c>
      <c r="AC406" s="1">
        <f t="shared" si="13"/>
        <v>20000</v>
      </c>
      <c r="AD406" s="1">
        <v>0</v>
      </c>
      <c r="AE406" s="1">
        <v>0</v>
      </c>
      <c r="AF406" s="1">
        <v>0</v>
      </c>
      <c r="AG406" s="1">
        <v>0</v>
      </c>
      <c r="AH406" s="1">
        <v>0</v>
      </c>
    </row>
    <row r="407" spans="1:34" hidden="1" x14ac:dyDescent="0.25">
      <c r="A407" t="str">
        <f t="shared" si="12"/>
        <v>1.1-00-2407_24337023_2461210</v>
      </c>
      <c r="B407" t="s">
        <v>148</v>
      </c>
      <c r="C407" t="s">
        <v>149</v>
      </c>
      <c r="D407" t="s">
        <v>34</v>
      </c>
      <c r="E407" t="s">
        <v>35</v>
      </c>
      <c r="F407" t="s">
        <v>126</v>
      </c>
      <c r="G407" t="s">
        <v>127</v>
      </c>
      <c r="H407" t="s">
        <v>103</v>
      </c>
      <c r="I407" t="s">
        <v>104</v>
      </c>
      <c r="J407">
        <v>3</v>
      </c>
      <c r="K407" t="s">
        <v>87</v>
      </c>
      <c r="L407">
        <v>37</v>
      </c>
      <c r="M407" t="s">
        <v>128</v>
      </c>
      <c r="N407" t="s">
        <v>129</v>
      </c>
      <c r="O407" t="s">
        <v>130</v>
      </c>
      <c r="P407">
        <v>6000</v>
      </c>
      <c r="Q407" t="s">
        <v>131</v>
      </c>
      <c r="R407">
        <v>6121</v>
      </c>
      <c r="S407" t="s">
        <v>132</v>
      </c>
      <c r="T407">
        <v>0</v>
      </c>
      <c r="U407" t="s">
        <v>46</v>
      </c>
      <c r="V407" s="1">
        <v>10000000</v>
      </c>
      <c r="W407" s="1">
        <v>0</v>
      </c>
      <c r="X407" s="1">
        <v>8722455.2100000009</v>
      </c>
      <c r="Y407" s="1">
        <v>8722455.2100000009</v>
      </c>
      <c r="Z407" s="1">
        <v>6034397.2699999996</v>
      </c>
      <c r="AA407" s="1">
        <v>6034397.2699999996</v>
      </c>
      <c r="AB407" s="1">
        <v>6034397.2699999996</v>
      </c>
      <c r="AC407" s="1">
        <f t="shared" si="13"/>
        <v>1277544.7899999991</v>
      </c>
      <c r="AD407" s="1">
        <v>0</v>
      </c>
      <c r="AE407" s="1">
        <v>10000000</v>
      </c>
      <c r="AF407" s="1">
        <v>0</v>
      </c>
      <c r="AG407" s="1">
        <v>0</v>
      </c>
      <c r="AH407" s="1">
        <v>10000000</v>
      </c>
    </row>
    <row r="408" spans="1:34" hidden="1" x14ac:dyDescent="0.25">
      <c r="A408" t="str">
        <f t="shared" si="12"/>
        <v>1.1-00-2407_24337023_2461310</v>
      </c>
      <c r="B408" t="s">
        <v>148</v>
      </c>
      <c r="C408" t="s">
        <v>149</v>
      </c>
      <c r="D408" t="s">
        <v>34</v>
      </c>
      <c r="E408" t="s">
        <v>35</v>
      </c>
      <c r="F408" t="s">
        <v>126</v>
      </c>
      <c r="G408" t="s">
        <v>127</v>
      </c>
      <c r="H408" t="s">
        <v>103</v>
      </c>
      <c r="I408" t="s">
        <v>104</v>
      </c>
      <c r="J408">
        <v>3</v>
      </c>
      <c r="K408" t="s">
        <v>87</v>
      </c>
      <c r="L408">
        <v>37</v>
      </c>
      <c r="M408" t="s">
        <v>128</v>
      </c>
      <c r="N408" t="s">
        <v>129</v>
      </c>
      <c r="O408" t="s">
        <v>130</v>
      </c>
      <c r="P408">
        <v>6000</v>
      </c>
      <c r="Q408" t="s">
        <v>131</v>
      </c>
      <c r="R408">
        <v>6131</v>
      </c>
      <c r="S408" t="s">
        <v>134</v>
      </c>
      <c r="T408">
        <v>0</v>
      </c>
      <c r="U408" t="s">
        <v>46</v>
      </c>
      <c r="V408" s="1">
        <v>5000000</v>
      </c>
      <c r="W408" s="1">
        <v>0</v>
      </c>
      <c r="X408" s="1">
        <v>2131229.67</v>
      </c>
      <c r="Y408" s="1">
        <v>2131229.67</v>
      </c>
      <c r="Z408" s="1">
        <v>513276.39</v>
      </c>
      <c r="AA408" s="1">
        <v>513276.39</v>
      </c>
      <c r="AB408" s="1">
        <v>513276.39</v>
      </c>
      <c r="AC408" s="1">
        <f t="shared" si="13"/>
        <v>2868770.33</v>
      </c>
      <c r="AD408" s="1">
        <v>0</v>
      </c>
      <c r="AE408" s="1">
        <v>5000000</v>
      </c>
      <c r="AF408" s="1">
        <v>0</v>
      </c>
      <c r="AG408" s="1">
        <v>0</v>
      </c>
      <c r="AH408" s="1">
        <v>5000000</v>
      </c>
    </row>
    <row r="409" spans="1:34" hidden="1" x14ac:dyDescent="0.25">
      <c r="A409" t="str">
        <f t="shared" si="12"/>
        <v>1.1-00-2407_24337023_24613120</v>
      </c>
      <c r="B409" t="s">
        <v>148</v>
      </c>
      <c r="C409" t="s">
        <v>149</v>
      </c>
      <c r="D409" t="s">
        <v>34</v>
      </c>
      <c r="E409" t="s">
        <v>35</v>
      </c>
      <c r="F409" t="s">
        <v>126</v>
      </c>
      <c r="G409" t="s">
        <v>127</v>
      </c>
      <c r="H409" t="s">
        <v>103</v>
      </c>
      <c r="I409" t="s">
        <v>104</v>
      </c>
      <c r="J409">
        <v>3</v>
      </c>
      <c r="K409" t="s">
        <v>87</v>
      </c>
      <c r="L409">
        <v>37</v>
      </c>
      <c r="M409" t="s">
        <v>128</v>
      </c>
      <c r="N409" t="s">
        <v>129</v>
      </c>
      <c r="O409" t="s">
        <v>130</v>
      </c>
      <c r="P409">
        <v>6000</v>
      </c>
      <c r="Q409" t="s">
        <v>131</v>
      </c>
      <c r="R409">
        <v>6131</v>
      </c>
      <c r="S409" t="s">
        <v>134</v>
      </c>
      <c r="T409">
        <v>20</v>
      </c>
      <c r="U409" t="s">
        <v>402</v>
      </c>
      <c r="V409" s="1">
        <v>56816248.5</v>
      </c>
      <c r="W409" s="1">
        <v>28408125.199999999</v>
      </c>
      <c r="X409" s="1">
        <v>0</v>
      </c>
      <c r="Y409" s="1">
        <v>0</v>
      </c>
      <c r="Z409" s="1">
        <v>0</v>
      </c>
      <c r="AA409" s="1">
        <v>0</v>
      </c>
      <c r="AB409" s="1">
        <v>0</v>
      </c>
      <c r="AC409" s="1">
        <f t="shared" si="13"/>
        <v>56816248.5</v>
      </c>
      <c r="AD409" s="1">
        <v>0</v>
      </c>
      <c r="AE409" s="1">
        <v>28408124.25</v>
      </c>
      <c r="AF409" s="1">
        <v>0</v>
      </c>
      <c r="AG409" s="1">
        <v>0.95</v>
      </c>
      <c r="AH409" s="1">
        <v>28408123.300000001</v>
      </c>
    </row>
    <row r="410" spans="1:34" hidden="1" x14ac:dyDescent="0.25">
      <c r="A410" t="str">
        <f t="shared" si="12"/>
        <v>1.1-00-2407_24337023_24613133</v>
      </c>
      <c r="B410" t="s">
        <v>148</v>
      </c>
      <c r="C410" t="s">
        <v>149</v>
      </c>
      <c r="D410" t="s">
        <v>34</v>
      </c>
      <c r="E410" t="s">
        <v>35</v>
      </c>
      <c r="F410" t="s">
        <v>126</v>
      </c>
      <c r="G410" t="s">
        <v>127</v>
      </c>
      <c r="H410" t="s">
        <v>103</v>
      </c>
      <c r="I410" t="s">
        <v>104</v>
      </c>
      <c r="J410">
        <v>3</v>
      </c>
      <c r="K410" t="s">
        <v>87</v>
      </c>
      <c r="L410">
        <v>37</v>
      </c>
      <c r="M410" t="s">
        <v>128</v>
      </c>
      <c r="N410" t="s">
        <v>129</v>
      </c>
      <c r="O410" t="s">
        <v>130</v>
      </c>
      <c r="P410">
        <v>6000</v>
      </c>
      <c r="Q410" t="s">
        <v>131</v>
      </c>
      <c r="R410">
        <v>6131</v>
      </c>
      <c r="S410" t="s">
        <v>134</v>
      </c>
      <c r="T410">
        <v>33</v>
      </c>
      <c r="U410" t="s">
        <v>403</v>
      </c>
      <c r="V410" s="1">
        <v>55000000</v>
      </c>
      <c r="W410" s="1">
        <v>0</v>
      </c>
      <c r="X410" s="1">
        <v>0</v>
      </c>
      <c r="Y410" s="1">
        <v>0</v>
      </c>
      <c r="Z410" s="1">
        <v>0</v>
      </c>
      <c r="AA410" s="1">
        <v>0</v>
      </c>
      <c r="AB410" s="1">
        <v>0</v>
      </c>
      <c r="AC410" s="1">
        <f t="shared" si="13"/>
        <v>55000000</v>
      </c>
      <c r="AD410" s="1">
        <v>0</v>
      </c>
      <c r="AE410" s="1">
        <v>55000000</v>
      </c>
      <c r="AF410" s="1">
        <v>0</v>
      </c>
      <c r="AG410" s="1">
        <v>0</v>
      </c>
      <c r="AH410" s="1">
        <v>55000000</v>
      </c>
    </row>
    <row r="411" spans="1:34" hidden="1" x14ac:dyDescent="0.25">
      <c r="A411" t="str">
        <f t="shared" si="12"/>
        <v>1.1-00-2407_24337023_2461510</v>
      </c>
      <c r="B411" t="s">
        <v>148</v>
      </c>
      <c r="C411" t="s">
        <v>149</v>
      </c>
      <c r="D411" t="s">
        <v>34</v>
      </c>
      <c r="E411" t="s">
        <v>35</v>
      </c>
      <c r="F411" t="s">
        <v>126</v>
      </c>
      <c r="G411" t="s">
        <v>127</v>
      </c>
      <c r="H411" t="s">
        <v>103</v>
      </c>
      <c r="I411" t="s">
        <v>104</v>
      </c>
      <c r="J411">
        <v>3</v>
      </c>
      <c r="K411" t="s">
        <v>87</v>
      </c>
      <c r="L411">
        <v>37</v>
      </c>
      <c r="M411" t="s">
        <v>128</v>
      </c>
      <c r="N411" t="s">
        <v>129</v>
      </c>
      <c r="O411" t="s">
        <v>130</v>
      </c>
      <c r="P411">
        <v>6000</v>
      </c>
      <c r="Q411" t="s">
        <v>131</v>
      </c>
      <c r="R411">
        <v>6151</v>
      </c>
      <c r="S411" t="s">
        <v>135</v>
      </c>
      <c r="T411">
        <v>0</v>
      </c>
      <c r="U411" t="s">
        <v>46</v>
      </c>
      <c r="V411" s="1">
        <v>15000000</v>
      </c>
      <c r="W411" s="1">
        <v>21369154.550000001</v>
      </c>
      <c r="X411" s="1">
        <v>14837749.82</v>
      </c>
      <c r="Y411" s="1">
        <v>14837749.82</v>
      </c>
      <c r="Z411" s="1">
        <v>11497188.130000001</v>
      </c>
      <c r="AA411" s="1">
        <v>11497188.130000001</v>
      </c>
      <c r="AB411" s="1">
        <v>11497188.130000001</v>
      </c>
      <c r="AC411" s="1">
        <f t="shared" si="13"/>
        <v>162250.1799999997</v>
      </c>
      <c r="AD411" s="1">
        <v>0</v>
      </c>
      <c r="AE411" s="1">
        <v>8630845.4499999993</v>
      </c>
      <c r="AF411" s="1">
        <v>0</v>
      </c>
      <c r="AG411" s="1">
        <v>15000000</v>
      </c>
      <c r="AH411" s="1">
        <v>-6369154.5499999998</v>
      </c>
    </row>
    <row r="412" spans="1:34" hidden="1" x14ac:dyDescent="0.25">
      <c r="A412" t="str">
        <f t="shared" si="12"/>
        <v>1.1-00-2407_24338023_2461510</v>
      </c>
      <c r="B412" t="s">
        <v>148</v>
      </c>
      <c r="C412" t="s">
        <v>149</v>
      </c>
      <c r="D412" t="s">
        <v>34</v>
      </c>
      <c r="E412" t="s">
        <v>35</v>
      </c>
      <c r="F412" t="s">
        <v>126</v>
      </c>
      <c r="G412" t="s">
        <v>127</v>
      </c>
      <c r="H412" t="s">
        <v>103</v>
      </c>
      <c r="I412" t="s">
        <v>104</v>
      </c>
      <c r="J412">
        <v>3</v>
      </c>
      <c r="K412" t="s">
        <v>87</v>
      </c>
      <c r="L412">
        <v>38</v>
      </c>
      <c r="M412" t="s">
        <v>404</v>
      </c>
      <c r="N412" t="s">
        <v>129</v>
      </c>
      <c r="O412" t="s">
        <v>130</v>
      </c>
      <c r="P412">
        <v>6000</v>
      </c>
      <c r="Q412" t="s">
        <v>131</v>
      </c>
      <c r="R412">
        <v>6151</v>
      </c>
      <c r="S412" t="s">
        <v>135</v>
      </c>
      <c r="T412">
        <v>0</v>
      </c>
      <c r="U412" t="s">
        <v>46</v>
      </c>
      <c r="V412" s="1">
        <v>30000000</v>
      </c>
      <c r="W412" s="1">
        <v>30000000</v>
      </c>
      <c r="X412" s="1">
        <v>0</v>
      </c>
      <c r="Y412" s="1">
        <v>0</v>
      </c>
      <c r="Z412" s="1">
        <v>0</v>
      </c>
      <c r="AA412" s="1">
        <v>0</v>
      </c>
      <c r="AB412" s="1">
        <v>0</v>
      </c>
      <c r="AC412" s="1">
        <f t="shared" si="13"/>
        <v>30000000</v>
      </c>
      <c r="AD412" s="1">
        <v>0</v>
      </c>
      <c r="AE412" s="1">
        <v>0</v>
      </c>
      <c r="AF412" s="1">
        <v>0</v>
      </c>
      <c r="AG412" s="1">
        <v>0</v>
      </c>
      <c r="AH412" s="1">
        <v>0</v>
      </c>
    </row>
    <row r="413" spans="1:34" hidden="1" x14ac:dyDescent="0.25">
      <c r="A413" t="str">
        <f t="shared" si="12"/>
        <v>1.1-00-2401_2466006_2433910</v>
      </c>
      <c r="B413" t="s">
        <v>148</v>
      </c>
      <c r="C413" t="s">
        <v>149</v>
      </c>
      <c r="D413" t="s">
        <v>34</v>
      </c>
      <c r="E413" t="s">
        <v>35</v>
      </c>
      <c r="F413" t="s">
        <v>405</v>
      </c>
      <c r="G413" t="s">
        <v>406</v>
      </c>
      <c r="H413" t="s">
        <v>351</v>
      </c>
      <c r="I413" t="s">
        <v>352</v>
      </c>
      <c r="J413">
        <v>6</v>
      </c>
      <c r="K413" t="s">
        <v>40</v>
      </c>
      <c r="L413">
        <v>6</v>
      </c>
      <c r="M413" t="s">
        <v>407</v>
      </c>
      <c r="N413" t="s">
        <v>408</v>
      </c>
      <c r="O413" t="s">
        <v>409</v>
      </c>
      <c r="P413">
        <v>3000</v>
      </c>
      <c r="Q413" t="s">
        <v>44</v>
      </c>
      <c r="R413">
        <v>3391</v>
      </c>
      <c r="S413" t="s">
        <v>194</v>
      </c>
      <c r="T413">
        <v>0</v>
      </c>
      <c r="U413" t="s">
        <v>46</v>
      </c>
      <c r="V413" s="1">
        <v>3000000</v>
      </c>
      <c r="W413" s="1">
        <v>1570000</v>
      </c>
      <c r="X413" s="1">
        <v>2582239.5499999998</v>
      </c>
      <c r="Y413" s="1">
        <v>2582239.5499999998</v>
      </c>
      <c r="Z413" s="1">
        <v>378239.55</v>
      </c>
      <c r="AA413" s="1">
        <v>378239.55</v>
      </c>
      <c r="AB413" s="1">
        <v>378239.55</v>
      </c>
      <c r="AC413" s="1">
        <f t="shared" si="13"/>
        <v>417760.45000000019</v>
      </c>
      <c r="AD413" s="1">
        <v>0</v>
      </c>
      <c r="AE413" s="1">
        <v>1430000</v>
      </c>
      <c r="AF413" s="1">
        <v>0</v>
      </c>
      <c r="AG413" s="1">
        <v>0</v>
      </c>
      <c r="AH413" s="1">
        <v>1430000</v>
      </c>
    </row>
    <row r="414" spans="1:34" hidden="1" x14ac:dyDescent="0.25">
      <c r="A414" t="str">
        <f t="shared" si="12"/>
        <v>1.1-00-2402_2419007_2444810</v>
      </c>
      <c r="B414" t="s">
        <v>148</v>
      </c>
      <c r="C414" t="s">
        <v>149</v>
      </c>
      <c r="D414" t="s">
        <v>34</v>
      </c>
      <c r="E414" t="s">
        <v>35</v>
      </c>
      <c r="F414" t="s">
        <v>410</v>
      </c>
      <c r="G414" t="s">
        <v>411</v>
      </c>
      <c r="H414" t="s">
        <v>85</v>
      </c>
      <c r="I414" t="s">
        <v>86</v>
      </c>
      <c r="J414">
        <v>1</v>
      </c>
      <c r="K414" t="s">
        <v>190</v>
      </c>
      <c r="L414">
        <v>9</v>
      </c>
      <c r="M414" t="s">
        <v>412</v>
      </c>
      <c r="N414" t="s">
        <v>315</v>
      </c>
      <c r="O414" t="s">
        <v>316</v>
      </c>
      <c r="P414">
        <v>4000</v>
      </c>
      <c r="Q414" t="s">
        <v>49</v>
      </c>
      <c r="R414">
        <v>4481</v>
      </c>
      <c r="S414" t="s">
        <v>413</v>
      </c>
      <c r="T414">
        <v>0</v>
      </c>
      <c r="U414" t="s">
        <v>46</v>
      </c>
      <c r="V414" s="1">
        <v>1000000</v>
      </c>
      <c r="W414" s="1">
        <v>1000000</v>
      </c>
      <c r="X414" s="1">
        <v>0</v>
      </c>
      <c r="Y414" s="1">
        <v>0</v>
      </c>
      <c r="Z414" s="1">
        <v>0</v>
      </c>
      <c r="AA414" s="1">
        <v>0</v>
      </c>
      <c r="AB414" s="1">
        <v>0</v>
      </c>
      <c r="AC414" s="1">
        <f t="shared" si="13"/>
        <v>1000000</v>
      </c>
      <c r="AD414" s="1">
        <v>0</v>
      </c>
      <c r="AE414" s="1">
        <v>0</v>
      </c>
      <c r="AF414" s="1">
        <v>0</v>
      </c>
      <c r="AG414" s="1">
        <v>0</v>
      </c>
      <c r="AH414" s="1">
        <v>0</v>
      </c>
    </row>
    <row r="415" spans="1:34" hidden="1" x14ac:dyDescent="0.25">
      <c r="A415" t="str">
        <f t="shared" si="12"/>
        <v>1.1-00-2417_24456037_2422210</v>
      </c>
      <c r="B415" t="s">
        <v>148</v>
      </c>
      <c r="C415" t="s">
        <v>149</v>
      </c>
      <c r="D415" t="s">
        <v>414</v>
      </c>
      <c r="E415" t="s">
        <v>415</v>
      </c>
      <c r="F415" t="s">
        <v>111</v>
      </c>
      <c r="G415" t="s">
        <v>112</v>
      </c>
      <c r="H415" t="s">
        <v>416</v>
      </c>
      <c r="I415" t="s">
        <v>417</v>
      </c>
      <c r="J415">
        <v>4</v>
      </c>
      <c r="K415" t="s">
        <v>291</v>
      </c>
      <c r="L415">
        <v>56</v>
      </c>
      <c r="M415" t="s">
        <v>418</v>
      </c>
      <c r="N415" t="s">
        <v>419</v>
      </c>
      <c r="O415" t="s">
        <v>420</v>
      </c>
      <c r="P415">
        <v>2000</v>
      </c>
      <c r="Q415" t="s">
        <v>121</v>
      </c>
      <c r="R415">
        <v>2221</v>
      </c>
      <c r="S415" t="s">
        <v>165</v>
      </c>
      <c r="T415">
        <v>0</v>
      </c>
      <c r="U415" t="s">
        <v>46</v>
      </c>
      <c r="V415" s="1">
        <v>420000</v>
      </c>
      <c r="W415" s="1">
        <v>420000</v>
      </c>
      <c r="X415" s="1">
        <v>307023</v>
      </c>
      <c r="Y415" s="1">
        <v>307023</v>
      </c>
      <c r="Z415" s="1">
        <v>307023</v>
      </c>
      <c r="AA415" s="1">
        <v>169795</v>
      </c>
      <c r="AB415" s="1">
        <v>169795</v>
      </c>
      <c r="AC415" s="1">
        <f t="shared" si="13"/>
        <v>112977</v>
      </c>
      <c r="AD415" s="1">
        <v>0</v>
      </c>
      <c r="AE415" s="1">
        <v>0</v>
      </c>
      <c r="AF415" s="1">
        <v>0</v>
      </c>
      <c r="AG415" s="1">
        <v>0</v>
      </c>
      <c r="AH415" s="1">
        <v>0</v>
      </c>
    </row>
    <row r="416" spans="1:34" hidden="1" x14ac:dyDescent="0.25">
      <c r="A416" t="str">
        <f t="shared" si="12"/>
        <v>1.1-00-2417_24456037_2425310</v>
      </c>
      <c r="B416" t="s">
        <v>148</v>
      </c>
      <c r="C416" t="s">
        <v>149</v>
      </c>
      <c r="D416" t="s">
        <v>414</v>
      </c>
      <c r="E416" t="s">
        <v>415</v>
      </c>
      <c r="F416" t="s">
        <v>111</v>
      </c>
      <c r="G416" t="s">
        <v>112</v>
      </c>
      <c r="H416" t="s">
        <v>416</v>
      </c>
      <c r="I416" t="s">
        <v>417</v>
      </c>
      <c r="J416">
        <v>4</v>
      </c>
      <c r="K416" t="s">
        <v>291</v>
      </c>
      <c r="L416">
        <v>56</v>
      </c>
      <c r="M416" t="s">
        <v>418</v>
      </c>
      <c r="N416" t="s">
        <v>419</v>
      </c>
      <c r="O416" t="s">
        <v>420</v>
      </c>
      <c r="P416">
        <v>2000</v>
      </c>
      <c r="Q416" t="s">
        <v>121</v>
      </c>
      <c r="R416">
        <v>2531</v>
      </c>
      <c r="S416" t="s">
        <v>233</v>
      </c>
      <c r="T416">
        <v>0</v>
      </c>
      <c r="U416" t="s">
        <v>46</v>
      </c>
      <c r="V416" s="1">
        <v>900000</v>
      </c>
      <c r="W416" s="1">
        <v>900000</v>
      </c>
      <c r="X416" s="1">
        <v>650753</v>
      </c>
      <c r="Y416" s="1">
        <v>500789</v>
      </c>
      <c r="Z416" s="1">
        <v>327624</v>
      </c>
      <c r="AA416" s="1">
        <v>327624</v>
      </c>
      <c r="AB416" s="1">
        <v>327624</v>
      </c>
      <c r="AC416" s="1">
        <f t="shared" si="13"/>
        <v>249247</v>
      </c>
      <c r="AD416" s="1">
        <v>0</v>
      </c>
      <c r="AE416" s="1">
        <v>0</v>
      </c>
      <c r="AF416" s="1">
        <v>0</v>
      </c>
      <c r="AG416" s="1">
        <v>0</v>
      </c>
      <c r="AH416" s="1">
        <v>0</v>
      </c>
    </row>
    <row r="417" spans="1:34" hidden="1" x14ac:dyDescent="0.25">
      <c r="A417" t="str">
        <f t="shared" si="12"/>
        <v>1.1-00-2417_24456037_2425410</v>
      </c>
      <c r="B417" t="s">
        <v>148</v>
      </c>
      <c r="C417" t="s">
        <v>149</v>
      </c>
      <c r="D417" t="s">
        <v>414</v>
      </c>
      <c r="E417" t="s">
        <v>415</v>
      </c>
      <c r="F417" t="s">
        <v>111</v>
      </c>
      <c r="G417" t="s">
        <v>112</v>
      </c>
      <c r="H417" t="s">
        <v>416</v>
      </c>
      <c r="I417" t="s">
        <v>417</v>
      </c>
      <c r="J417">
        <v>4</v>
      </c>
      <c r="K417" t="s">
        <v>291</v>
      </c>
      <c r="L417">
        <v>56</v>
      </c>
      <c r="M417" t="s">
        <v>418</v>
      </c>
      <c r="N417" t="s">
        <v>419</v>
      </c>
      <c r="O417" t="s">
        <v>420</v>
      </c>
      <c r="P417">
        <v>2000</v>
      </c>
      <c r="Q417" t="s">
        <v>121</v>
      </c>
      <c r="R417">
        <v>2541</v>
      </c>
      <c r="S417" t="s">
        <v>234</v>
      </c>
      <c r="T417">
        <v>0</v>
      </c>
      <c r="U417" t="s">
        <v>46</v>
      </c>
      <c r="V417" s="1">
        <v>600000</v>
      </c>
      <c r="W417" s="1">
        <v>600000</v>
      </c>
      <c r="X417" s="1">
        <v>275823.45</v>
      </c>
      <c r="Y417" s="1">
        <v>238831.05</v>
      </c>
      <c r="Z417" s="1">
        <v>84492.94</v>
      </c>
      <c r="AA417" s="1">
        <v>0</v>
      </c>
      <c r="AB417" s="1">
        <v>0</v>
      </c>
      <c r="AC417" s="1">
        <f t="shared" si="13"/>
        <v>324176.55</v>
      </c>
      <c r="AD417" s="1">
        <v>0</v>
      </c>
      <c r="AE417" s="1">
        <v>0</v>
      </c>
      <c r="AF417" s="1">
        <v>0</v>
      </c>
      <c r="AG417" s="1">
        <v>0</v>
      </c>
      <c r="AH417" s="1">
        <v>0</v>
      </c>
    </row>
    <row r="418" spans="1:34" x14ac:dyDescent="0.25">
      <c r="A418" t="str">
        <f t="shared" si="12"/>
        <v>1.1-00-2417_24456037_2427110</v>
      </c>
      <c r="B418" t="s">
        <v>148</v>
      </c>
      <c r="C418" t="s">
        <v>149</v>
      </c>
      <c r="D418" t="s">
        <v>414</v>
      </c>
      <c r="E418" t="s">
        <v>415</v>
      </c>
      <c r="F418" t="s">
        <v>111</v>
      </c>
      <c r="G418" t="s">
        <v>112</v>
      </c>
      <c r="H418" t="s">
        <v>416</v>
      </c>
      <c r="I418" t="s">
        <v>417</v>
      </c>
      <c r="J418">
        <v>4</v>
      </c>
      <c r="K418" t="s">
        <v>291</v>
      </c>
      <c r="L418">
        <v>56</v>
      </c>
      <c r="M418" t="s">
        <v>418</v>
      </c>
      <c r="N418" t="s">
        <v>419</v>
      </c>
      <c r="O418" t="s">
        <v>420</v>
      </c>
      <c r="P418">
        <v>2000</v>
      </c>
      <c r="Q418" t="s">
        <v>121</v>
      </c>
      <c r="R418">
        <v>2711</v>
      </c>
      <c r="S418" t="s">
        <v>228</v>
      </c>
      <c r="T418">
        <v>0</v>
      </c>
      <c r="U418" t="s">
        <v>46</v>
      </c>
      <c r="V418" s="1">
        <v>10500</v>
      </c>
      <c r="W418" s="1">
        <v>0</v>
      </c>
      <c r="X418" s="1">
        <v>10184.799999999999</v>
      </c>
      <c r="Y418" s="1">
        <v>0</v>
      </c>
      <c r="Z418" s="1">
        <v>0</v>
      </c>
      <c r="AA418" s="1">
        <v>0</v>
      </c>
      <c r="AB418" s="1">
        <v>0</v>
      </c>
      <c r="AC418" s="1">
        <f t="shared" si="13"/>
        <v>315.20000000000073</v>
      </c>
      <c r="AD418" s="1">
        <v>0</v>
      </c>
      <c r="AE418" s="1">
        <v>10500</v>
      </c>
      <c r="AF418" s="1">
        <v>0</v>
      </c>
      <c r="AG418" s="1">
        <v>0</v>
      </c>
      <c r="AH418" s="1">
        <v>10500</v>
      </c>
    </row>
    <row r="419" spans="1:34" hidden="1" x14ac:dyDescent="0.25">
      <c r="A419" t="str">
        <f t="shared" si="12"/>
        <v>1.1-00-2417_24456037_2429110</v>
      </c>
      <c r="B419" t="s">
        <v>148</v>
      </c>
      <c r="C419" t="s">
        <v>149</v>
      </c>
      <c r="D419" t="s">
        <v>414</v>
      </c>
      <c r="E419" t="s">
        <v>415</v>
      </c>
      <c r="F419" t="s">
        <v>111</v>
      </c>
      <c r="G419" t="s">
        <v>112</v>
      </c>
      <c r="H419" t="s">
        <v>416</v>
      </c>
      <c r="I419" t="s">
        <v>417</v>
      </c>
      <c r="J419">
        <v>4</v>
      </c>
      <c r="K419" t="s">
        <v>291</v>
      </c>
      <c r="L419">
        <v>56</v>
      </c>
      <c r="M419" t="s">
        <v>418</v>
      </c>
      <c r="N419" t="s">
        <v>419</v>
      </c>
      <c r="O419" t="s">
        <v>420</v>
      </c>
      <c r="P419">
        <v>2000</v>
      </c>
      <c r="Q419" t="s">
        <v>121</v>
      </c>
      <c r="R419">
        <v>2911</v>
      </c>
      <c r="S419" t="s">
        <v>171</v>
      </c>
      <c r="T419">
        <v>0</v>
      </c>
      <c r="U419" t="s">
        <v>46</v>
      </c>
      <c r="V419" s="1">
        <v>20000</v>
      </c>
      <c r="W419" s="1">
        <v>20000</v>
      </c>
      <c r="X419" s="1">
        <v>15873.78</v>
      </c>
      <c r="Y419" s="1">
        <v>15873.78</v>
      </c>
      <c r="Z419" s="1">
        <v>3810.6</v>
      </c>
      <c r="AA419" s="1">
        <v>0</v>
      </c>
      <c r="AB419" s="1">
        <v>0</v>
      </c>
      <c r="AC419" s="1">
        <f t="shared" si="13"/>
        <v>4126.2199999999993</v>
      </c>
      <c r="AD419" s="1">
        <v>0</v>
      </c>
      <c r="AE419" s="1">
        <v>0</v>
      </c>
      <c r="AF419" s="1">
        <v>0</v>
      </c>
      <c r="AG419" s="1">
        <v>0</v>
      </c>
      <c r="AH419" s="1">
        <v>0</v>
      </c>
    </row>
    <row r="420" spans="1:34" hidden="1" x14ac:dyDescent="0.25">
      <c r="A420" t="str">
        <f t="shared" si="12"/>
        <v>1.1-00-2417_24456037_2429710</v>
      </c>
      <c r="B420" t="s">
        <v>148</v>
      </c>
      <c r="C420" t="s">
        <v>149</v>
      </c>
      <c r="D420" t="s">
        <v>414</v>
      </c>
      <c r="E420" t="s">
        <v>415</v>
      </c>
      <c r="F420" t="s">
        <v>111</v>
      </c>
      <c r="G420" t="s">
        <v>112</v>
      </c>
      <c r="H420" t="s">
        <v>416</v>
      </c>
      <c r="I420" t="s">
        <v>417</v>
      </c>
      <c r="J420">
        <v>4</v>
      </c>
      <c r="K420" t="s">
        <v>291</v>
      </c>
      <c r="L420">
        <v>56</v>
      </c>
      <c r="M420" t="s">
        <v>418</v>
      </c>
      <c r="N420" t="s">
        <v>419</v>
      </c>
      <c r="O420" t="s">
        <v>420</v>
      </c>
      <c r="P420">
        <v>2000</v>
      </c>
      <c r="Q420" t="s">
        <v>121</v>
      </c>
      <c r="R420">
        <v>2971</v>
      </c>
      <c r="S420" t="s">
        <v>302</v>
      </c>
      <c r="T420">
        <v>0</v>
      </c>
      <c r="U420" t="s">
        <v>46</v>
      </c>
      <c r="V420" s="1">
        <v>49500</v>
      </c>
      <c r="W420" s="1">
        <v>60000</v>
      </c>
      <c r="X420" s="1">
        <v>49000</v>
      </c>
      <c r="Y420" s="1">
        <v>49000</v>
      </c>
      <c r="Z420" s="1">
        <v>0</v>
      </c>
      <c r="AA420" s="1">
        <v>0</v>
      </c>
      <c r="AB420" s="1">
        <v>0</v>
      </c>
      <c r="AC420" s="1">
        <f t="shared" si="13"/>
        <v>500</v>
      </c>
      <c r="AD420" s="1">
        <v>0</v>
      </c>
      <c r="AE420" s="1">
        <v>0</v>
      </c>
      <c r="AF420" s="1">
        <v>0</v>
      </c>
      <c r="AG420" s="1">
        <v>10500</v>
      </c>
      <c r="AH420" s="1">
        <v>-10500</v>
      </c>
    </row>
    <row r="421" spans="1:34" hidden="1" x14ac:dyDescent="0.25">
      <c r="A421" t="str">
        <f t="shared" si="12"/>
        <v>1.1-00-2417_24456037_2435810</v>
      </c>
      <c r="B421" t="s">
        <v>148</v>
      </c>
      <c r="C421" t="s">
        <v>149</v>
      </c>
      <c r="D421" t="s">
        <v>414</v>
      </c>
      <c r="E421" t="s">
        <v>415</v>
      </c>
      <c r="F421" t="s">
        <v>111</v>
      </c>
      <c r="G421" t="s">
        <v>112</v>
      </c>
      <c r="H421" t="s">
        <v>416</v>
      </c>
      <c r="I421" t="s">
        <v>417</v>
      </c>
      <c r="J421">
        <v>4</v>
      </c>
      <c r="K421" t="s">
        <v>291</v>
      </c>
      <c r="L421">
        <v>56</v>
      </c>
      <c r="M421" t="s">
        <v>418</v>
      </c>
      <c r="N421" t="s">
        <v>419</v>
      </c>
      <c r="O421" t="s">
        <v>420</v>
      </c>
      <c r="P421">
        <v>3000</v>
      </c>
      <c r="Q421" t="s">
        <v>44</v>
      </c>
      <c r="R421">
        <v>3581</v>
      </c>
      <c r="S421" t="s">
        <v>108</v>
      </c>
      <c r="T421">
        <v>0</v>
      </c>
      <c r="U421" t="s">
        <v>46</v>
      </c>
      <c r="V421" s="1">
        <v>77000</v>
      </c>
      <c r="W421" s="1">
        <v>80000</v>
      </c>
      <c r="X421" s="1">
        <v>0</v>
      </c>
      <c r="Y421" s="1">
        <v>0</v>
      </c>
      <c r="Z421" s="1">
        <v>0</v>
      </c>
      <c r="AA421" s="1">
        <v>0</v>
      </c>
      <c r="AB421" s="1">
        <v>0</v>
      </c>
      <c r="AC421" s="1">
        <f t="shared" si="13"/>
        <v>77000</v>
      </c>
      <c r="AD421" s="1">
        <v>0</v>
      </c>
      <c r="AE421" s="1">
        <v>0</v>
      </c>
      <c r="AF421" s="1">
        <v>0</v>
      </c>
      <c r="AG421" s="1">
        <v>3000</v>
      </c>
      <c r="AH421" s="1">
        <v>-3000</v>
      </c>
    </row>
    <row r="422" spans="1:34" hidden="1" x14ac:dyDescent="0.25">
      <c r="A422" t="str">
        <f t="shared" si="12"/>
        <v>1.1-00-2417_24456037_2437210</v>
      </c>
      <c r="B422" t="s">
        <v>148</v>
      </c>
      <c r="C422" t="s">
        <v>149</v>
      </c>
      <c r="D422" t="s">
        <v>414</v>
      </c>
      <c r="E422" t="s">
        <v>415</v>
      </c>
      <c r="F422" t="s">
        <v>111</v>
      </c>
      <c r="G422" t="s">
        <v>112</v>
      </c>
      <c r="H422" t="s">
        <v>416</v>
      </c>
      <c r="I422" t="s">
        <v>417</v>
      </c>
      <c r="J422">
        <v>4</v>
      </c>
      <c r="K422" t="s">
        <v>291</v>
      </c>
      <c r="L422">
        <v>56</v>
      </c>
      <c r="M422" t="s">
        <v>418</v>
      </c>
      <c r="N422" t="s">
        <v>419</v>
      </c>
      <c r="O422" t="s">
        <v>420</v>
      </c>
      <c r="P422">
        <v>3000</v>
      </c>
      <c r="Q422" t="s">
        <v>44</v>
      </c>
      <c r="R422">
        <v>3721</v>
      </c>
      <c r="S422" t="s">
        <v>331</v>
      </c>
      <c r="T422">
        <v>0</v>
      </c>
      <c r="U422" t="s">
        <v>46</v>
      </c>
      <c r="V422" s="1">
        <v>3000</v>
      </c>
      <c r="W422" s="1">
        <v>0</v>
      </c>
      <c r="X422" s="1">
        <v>3000</v>
      </c>
      <c r="Y422" s="1">
        <v>3000</v>
      </c>
      <c r="Z422" s="1">
        <v>0</v>
      </c>
      <c r="AA422" s="1">
        <v>0</v>
      </c>
      <c r="AB422" s="1">
        <v>0</v>
      </c>
      <c r="AC422" s="1">
        <f t="shared" si="13"/>
        <v>0</v>
      </c>
      <c r="AD422" s="1">
        <v>0</v>
      </c>
      <c r="AE422" s="1">
        <v>3000</v>
      </c>
      <c r="AF422" s="1">
        <v>0</v>
      </c>
      <c r="AG422" s="1">
        <v>0</v>
      </c>
      <c r="AH422" s="1">
        <v>3000</v>
      </c>
    </row>
    <row r="423" spans="1:34" hidden="1" x14ac:dyDescent="0.25">
      <c r="A423" t="str">
        <f t="shared" si="12"/>
        <v>1.1-00-2417_24456037_2438210</v>
      </c>
      <c r="B423" t="s">
        <v>148</v>
      </c>
      <c r="C423" t="s">
        <v>149</v>
      </c>
      <c r="D423" t="s">
        <v>414</v>
      </c>
      <c r="E423" t="s">
        <v>415</v>
      </c>
      <c r="F423" t="s">
        <v>111</v>
      </c>
      <c r="G423" t="s">
        <v>112</v>
      </c>
      <c r="H423" t="s">
        <v>416</v>
      </c>
      <c r="I423" t="s">
        <v>417</v>
      </c>
      <c r="J423">
        <v>4</v>
      </c>
      <c r="K423" t="s">
        <v>291</v>
      </c>
      <c r="L423">
        <v>56</v>
      </c>
      <c r="M423" t="s">
        <v>418</v>
      </c>
      <c r="N423" t="s">
        <v>419</v>
      </c>
      <c r="O423" t="s">
        <v>420</v>
      </c>
      <c r="P423">
        <v>3000</v>
      </c>
      <c r="Q423" t="s">
        <v>44</v>
      </c>
      <c r="R423">
        <v>3821</v>
      </c>
      <c r="S423" t="s">
        <v>175</v>
      </c>
      <c r="T423">
        <v>0</v>
      </c>
      <c r="U423" t="s">
        <v>46</v>
      </c>
      <c r="V423" s="1">
        <v>100000</v>
      </c>
      <c r="W423" s="1">
        <v>100000</v>
      </c>
      <c r="X423" s="1">
        <v>0</v>
      </c>
      <c r="Y423" s="1">
        <v>0</v>
      </c>
      <c r="Z423" s="1">
        <v>0</v>
      </c>
      <c r="AA423" s="1">
        <v>0</v>
      </c>
      <c r="AB423" s="1">
        <v>0</v>
      </c>
      <c r="AC423" s="1">
        <f t="shared" si="13"/>
        <v>100000</v>
      </c>
      <c r="AD423" s="1">
        <v>0</v>
      </c>
      <c r="AE423" s="1">
        <v>0</v>
      </c>
      <c r="AF423" s="1">
        <v>0</v>
      </c>
      <c r="AG423" s="1">
        <v>0</v>
      </c>
      <c r="AH423" s="1">
        <v>0</v>
      </c>
    </row>
    <row r="424" spans="1:34" hidden="1" x14ac:dyDescent="0.25">
      <c r="A424" t="str">
        <f t="shared" si="12"/>
        <v>1.1-00-2417_24456037_2451910</v>
      </c>
      <c r="B424" t="s">
        <v>148</v>
      </c>
      <c r="C424" t="s">
        <v>149</v>
      </c>
      <c r="D424" t="s">
        <v>414</v>
      </c>
      <c r="E424" t="s">
        <v>415</v>
      </c>
      <c r="F424" t="s">
        <v>111</v>
      </c>
      <c r="G424" t="s">
        <v>112</v>
      </c>
      <c r="H424" t="s">
        <v>416</v>
      </c>
      <c r="I424" t="s">
        <v>417</v>
      </c>
      <c r="J424">
        <v>4</v>
      </c>
      <c r="K424" t="s">
        <v>291</v>
      </c>
      <c r="L424">
        <v>56</v>
      </c>
      <c r="M424" t="s">
        <v>418</v>
      </c>
      <c r="N424" t="s">
        <v>419</v>
      </c>
      <c r="O424" t="s">
        <v>420</v>
      </c>
      <c r="P424">
        <v>5000</v>
      </c>
      <c r="Q424" t="s">
        <v>99</v>
      </c>
      <c r="R424">
        <v>5191</v>
      </c>
      <c r="S424" t="s">
        <v>246</v>
      </c>
      <c r="T424">
        <v>0</v>
      </c>
      <c r="U424" t="s">
        <v>46</v>
      </c>
      <c r="V424" s="1">
        <v>0</v>
      </c>
      <c r="W424" s="1">
        <v>0</v>
      </c>
      <c r="X424" s="1">
        <v>29889.72</v>
      </c>
      <c r="Y424" s="1">
        <v>29889.72</v>
      </c>
      <c r="Z424" s="1">
        <v>29889.72</v>
      </c>
      <c r="AA424" s="1">
        <v>0</v>
      </c>
      <c r="AB424" s="1">
        <v>0</v>
      </c>
      <c r="AC424" s="1">
        <f t="shared" si="13"/>
        <v>-29889.72</v>
      </c>
      <c r="AD424" s="1">
        <v>0</v>
      </c>
      <c r="AE424" s="1">
        <v>0</v>
      </c>
      <c r="AF424" s="1">
        <v>0</v>
      </c>
      <c r="AG424" s="1">
        <v>0</v>
      </c>
      <c r="AH424" s="1">
        <v>0</v>
      </c>
    </row>
    <row r="425" spans="1:34" hidden="1" x14ac:dyDescent="0.25">
      <c r="A425" t="str">
        <f t="shared" si="12"/>
        <v>1.1-00-2417_24456037_2453110</v>
      </c>
      <c r="B425" t="s">
        <v>148</v>
      </c>
      <c r="C425" t="s">
        <v>149</v>
      </c>
      <c r="D425" t="s">
        <v>414</v>
      </c>
      <c r="E425" t="s">
        <v>415</v>
      </c>
      <c r="F425" t="s">
        <v>111</v>
      </c>
      <c r="G425" t="s">
        <v>112</v>
      </c>
      <c r="H425" t="s">
        <v>416</v>
      </c>
      <c r="I425" t="s">
        <v>417</v>
      </c>
      <c r="J425">
        <v>4</v>
      </c>
      <c r="K425" t="s">
        <v>291</v>
      </c>
      <c r="L425">
        <v>56</v>
      </c>
      <c r="M425" t="s">
        <v>418</v>
      </c>
      <c r="N425" t="s">
        <v>419</v>
      </c>
      <c r="O425" t="s">
        <v>420</v>
      </c>
      <c r="P425">
        <v>5000</v>
      </c>
      <c r="Q425" t="s">
        <v>99</v>
      </c>
      <c r="R425">
        <v>5311</v>
      </c>
      <c r="S425" t="s">
        <v>183</v>
      </c>
      <c r="T425">
        <v>0</v>
      </c>
      <c r="U425" t="s">
        <v>46</v>
      </c>
      <c r="V425" s="1">
        <v>227000</v>
      </c>
      <c r="W425" s="1">
        <v>200000</v>
      </c>
      <c r="X425" s="1">
        <v>224576</v>
      </c>
      <c r="Y425" s="1">
        <v>224576</v>
      </c>
      <c r="Z425" s="1">
        <v>224576</v>
      </c>
      <c r="AA425" s="1">
        <v>0</v>
      </c>
      <c r="AB425" s="1">
        <v>0</v>
      </c>
      <c r="AC425" s="1">
        <f t="shared" si="13"/>
        <v>2424</v>
      </c>
      <c r="AD425" s="1">
        <v>0</v>
      </c>
      <c r="AE425" s="1">
        <v>27000</v>
      </c>
      <c r="AF425" s="1">
        <v>0</v>
      </c>
      <c r="AG425" s="1">
        <v>0</v>
      </c>
      <c r="AH425" s="1">
        <v>27000</v>
      </c>
    </row>
    <row r="426" spans="1:34" hidden="1" x14ac:dyDescent="0.25">
      <c r="A426" t="str">
        <f t="shared" si="12"/>
        <v>1.1-00-2417_24456037_2453210</v>
      </c>
      <c r="B426" t="s">
        <v>148</v>
      </c>
      <c r="C426" t="s">
        <v>149</v>
      </c>
      <c r="D426" t="s">
        <v>414</v>
      </c>
      <c r="E426" t="s">
        <v>415</v>
      </c>
      <c r="F426" t="s">
        <v>111</v>
      </c>
      <c r="G426" t="s">
        <v>112</v>
      </c>
      <c r="H426" t="s">
        <v>416</v>
      </c>
      <c r="I426" t="s">
        <v>417</v>
      </c>
      <c r="J426">
        <v>4</v>
      </c>
      <c r="K426" t="s">
        <v>291</v>
      </c>
      <c r="L426">
        <v>56</v>
      </c>
      <c r="M426" t="s">
        <v>418</v>
      </c>
      <c r="N426" t="s">
        <v>419</v>
      </c>
      <c r="O426" t="s">
        <v>420</v>
      </c>
      <c r="P426">
        <v>5000</v>
      </c>
      <c r="Q426" t="s">
        <v>99</v>
      </c>
      <c r="R426">
        <v>5321</v>
      </c>
      <c r="S426" t="s">
        <v>262</v>
      </c>
      <c r="T426">
        <v>0</v>
      </c>
      <c r="U426" t="s">
        <v>46</v>
      </c>
      <c r="V426" s="1">
        <v>55000</v>
      </c>
      <c r="W426" s="1">
        <v>100000</v>
      </c>
      <c r="X426" s="1">
        <v>43420.77</v>
      </c>
      <c r="Y426" s="1">
        <v>16262.85</v>
      </c>
      <c r="Z426" s="1">
        <v>0</v>
      </c>
      <c r="AA426" s="1">
        <v>0</v>
      </c>
      <c r="AB426" s="1">
        <v>0</v>
      </c>
      <c r="AC426" s="1">
        <f t="shared" si="13"/>
        <v>11579.230000000003</v>
      </c>
      <c r="AD426" s="1">
        <v>0</v>
      </c>
      <c r="AE426" s="1">
        <v>0</v>
      </c>
      <c r="AF426" s="1">
        <v>0</v>
      </c>
      <c r="AG426" s="1">
        <v>45000</v>
      </c>
      <c r="AH426" s="1">
        <v>-45000</v>
      </c>
    </row>
    <row r="427" spans="1:34" hidden="1" x14ac:dyDescent="0.25">
      <c r="A427" t="str">
        <f t="shared" si="12"/>
        <v>1.1-00-2417_24456037_2456110</v>
      </c>
      <c r="B427" t="s">
        <v>148</v>
      </c>
      <c r="C427" t="s">
        <v>149</v>
      </c>
      <c r="D427" t="s">
        <v>414</v>
      </c>
      <c r="E427" t="s">
        <v>415</v>
      </c>
      <c r="F427" t="s">
        <v>111</v>
      </c>
      <c r="G427" t="s">
        <v>112</v>
      </c>
      <c r="H427" t="s">
        <v>416</v>
      </c>
      <c r="I427" t="s">
        <v>417</v>
      </c>
      <c r="J427">
        <v>4</v>
      </c>
      <c r="K427" t="s">
        <v>291</v>
      </c>
      <c r="L427">
        <v>56</v>
      </c>
      <c r="M427" t="s">
        <v>418</v>
      </c>
      <c r="N427" t="s">
        <v>419</v>
      </c>
      <c r="O427" t="s">
        <v>420</v>
      </c>
      <c r="P427">
        <v>5000</v>
      </c>
      <c r="Q427" t="s">
        <v>99</v>
      </c>
      <c r="R427">
        <v>5611</v>
      </c>
      <c r="S427" t="s">
        <v>223</v>
      </c>
      <c r="T427">
        <v>0</v>
      </c>
      <c r="U427" t="s">
        <v>46</v>
      </c>
      <c r="V427" s="1">
        <v>13000</v>
      </c>
      <c r="W427" s="1">
        <v>0</v>
      </c>
      <c r="X427" s="1">
        <v>12191.6</v>
      </c>
      <c r="Y427" s="1">
        <v>12191.6</v>
      </c>
      <c r="Z427" s="1">
        <v>0</v>
      </c>
      <c r="AA427" s="1">
        <v>0</v>
      </c>
      <c r="AB427" s="1">
        <v>0</v>
      </c>
      <c r="AC427" s="1">
        <f t="shared" si="13"/>
        <v>808.39999999999964</v>
      </c>
      <c r="AD427" s="1">
        <v>0</v>
      </c>
      <c r="AE427" s="1">
        <v>13000</v>
      </c>
      <c r="AF427" s="1">
        <v>0</v>
      </c>
      <c r="AG427" s="1">
        <v>0</v>
      </c>
      <c r="AH427" s="1">
        <v>13000</v>
      </c>
    </row>
    <row r="428" spans="1:34" hidden="1" x14ac:dyDescent="0.25">
      <c r="A428" t="str">
        <f t="shared" si="12"/>
        <v>1.1-00-2417_24456037_2456210</v>
      </c>
      <c r="B428" t="s">
        <v>148</v>
      </c>
      <c r="C428" t="s">
        <v>149</v>
      </c>
      <c r="D428" t="s">
        <v>414</v>
      </c>
      <c r="E428" t="s">
        <v>415</v>
      </c>
      <c r="F428" t="s">
        <v>111</v>
      </c>
      <c r="G428" t="s">
        <v>112</v>
      </c>
      <c r="H428" t="s">
        <v>416</v>
      </c>
      <c r="I428" t="s">
        <v>417</v>
      </c>
      <c r="J428">
        <v>4</v>
      </c>
      <c r="K428" t="s">
        <v>291</v>
      </c>
      <c r="L428">
        <v>56</v>
      </c>
      <c r="M428" t="s">
        <v>418</v>
      </c>
      <c r="N428" t="s">
        <v>419</v>
      </c>
      <c r="O428" t="s">
        <v>420</v>
      </c>
      <c r="P428">
        <v>5000</v>
      </c>
      <c r="Q428" t="s">
        <v>99</v>
      </c>
      <c r="R428">
        <v>5621</v>
      </c>
      <c r="S428" t="s">
        <v>263</v>
      </c>
      <c r="T428">
        <v>0</v>
      </c>
      <c r="U428" t="s">
        <v>46</v>
      </c>
      <c r="V428" s="1">
        <v>5000</v>
      </c>
      <c r="W428" s="1">
        <v>0</v>
      </c>
      <c r="X428" s="1">
        <v>25254</v>
      </c>
      <c r="Y428" s="1">
        <v>25254</v>
      </c>
      <c r="Z428" s="1">
        <v>25254</v>
      </c>
      <c r="AA428" s="1">
        <v>0</v>
      </c>
      <c r="AB428" s="1">
        <v>0</v>
      </c>
      <c r="AC428" s="1">
        <f t="shared" si="13"/>
        <v>-20254</v>
      </c>
      <c r="AD428" s="1">
        <v>0</v>
      </c>
      <c r="AE428" s="1">
        <v>5000</v>
      </c>
      <c r="AF428" s="1">
        <v>0</v>
      </c>
      <c r="AG428" s="1">
        <v>0</v>
      </c>
      <c r="AH428" s="1">
        <v>5000</v>
      </c>
    </row>
    <row r="429" spans="1:34" hidden="1" x14ac:dyDescent="0.25">
      <c r="A429" t="str">
        <f t="shared" si="12"/>
        <v>1.1-00-2417_24456037_2456910</v>
      </c>
      <c r="B429" t="s">
        <v>148</v>
      </c>
      <c r="C429" t="s">
        <v>149</v>
      </c>
      <c r="D429" t="s">
        <v>414</v>
      </c>
      <c r="E429" t="s">
        <v>415</v>
      </c>
      <c r="F429" t="s">
        <v>111</v>
      </c>
      <c r="G429" t="s">
        <v>112</v>
      </c>
      <c r="H429" t="s">
        <v>416</v>
      </c>
      <c r="I429" t="s">
        <v>417</v>
      </c>
      <c r="J429">
        <v>4</v>
      </c>
      <c r="K429" t="s">
        <v>291</v>
      </c>
      <c r="L429">
        <v>56</v>
      </c>
      <c r="M429" t="s">
        <v>418</v>
      </c>
      <c r="N429" t="s">
        <v>419</v>
      </c>
      <c r="O429" t="s">
        <v>420</v>
      </c>
      <c r="P429">
        <v>5000</v>
      </c>
      <c r="Q429" t="s">
        <v>99</v>
      </c>
      <c r="R429">
        <v>5691</v>
      </c>
      <c r="S429" t="s">
        <v>100</v>
      </c>
      <c r="T429">
        <v>0</v>
      </c>
      <c r="U429" t="s">
        <v>46</v>
      </c>
      <c r="V429" s="1">
        <v>1500000</v>
      </c>
      <c r="W429" s="1">
        <v>1500000</v>
      </c>
      <c r="X429" s="1">
        <v>1160000</v>
      </c>
      <c r="Y429" s="1">
        <v>0</v>
      </c>
      <c r="Z429" s="1">
        <v>0</v>
      </c>
      <c r="AA429" s="1">
        <v>0</v>
      </c>
      <c r="AB429" s="1">
        <v>0</v>
      </c>
      <c r="AC429" s="1">
        <f t="shared" si="13"/>
        <v>340000</v>
      </c>
      <c r="AD429" s="1">
        <v>0</v>
      </c>
      <c r="AE429" s="1">
        <v>0</v>
      </c>
      <c r="AF429" s="1">
        <v>0</v>
      </c>
      <c r="AG429" s="1">
        <v>0</v>
      </c>
      <c r="AH429" s="1">
        <v>0</v>
      </c>
    </row>
    <row r="430" spans="1:34" hidden="1" x14ac:dyDescent="0.25">
      <c r="A430" t="str">
        <f t="shared" si="12"/>
        <v>1.1-00-2407_24334020_2424610</v>
      </c>
      <c r="B430" t="s">
        <v>148</v>
      </c>
      <c r="C430" t="s">
        <v>149</v>
      </c>
      <c r="D430" t="s">
        <v>136</v>
      </c>
      <c r="E430" t="s">
        <v>137</v>
      </c>
      <c r="F430" t="s">
        <v>51</v>
      </c>
      <c r="G430" t="s">
        <v>52</v>
      </c>
      <c r="H430" t="s">
        <v>103</v>
      </c>
      <c r="I430" t="s">
        <v>104</v>
      </c>
      <c r="J430">
        <v>3</v>
      </c>
      <c r="K430" t="s">
        <v>87</v>
      </c>
      <c r="L430">
        <v>34</v>
      </c>
      <c r="M430" t="s">
        <v>138</v>
      </c>
      <c r="N430" t="s">
        <v>139</v>
      </c>
      <c r="O430" t="s">
        <v>140</v>
      </c>
      <c r="P430">
        <v>2000</v>
      </c>
      <c r="Q430" t="s">
        <v>121</v>
      </c>
      <c r="R430">
        <v>2461</v>
      </c>
      <c r="S430" t="s">
        <v>212</v>
      </c>
      <c r="T430">
        <v>0</v>
      </c>
      <c r="U430" t="s">
        <v>46</v>
      </c>
      <c r="V430" s="1">
        <v>10600000</v>
      </c>
      <c r="W430" s="1">
        <v>10600000</v>
      </c>
      <c r="X430" s="1">
        <v>9535881.4900000002</v>
      </c>
      <c r="Y430" s="1">
        <v>9535881.4900000002</v>
      </c>
      <c r="Z430" s="1">
        <v>9142743.5700000003</v>
      </c>
      <c r="AA430" s="1">
        <v>450030.12</v>
      </c>
      <c r="AB430" s="1">
        <v>450030.12</v>
      </c>
      <c r="AC430" s="1">
        <f t="shared" si="13"/>
        <v>1064118.5099999998</v>
      </c>
      <c r="AD430" s="1">
        <v>0</v>
      </c>
      <c r="AE430" s="1">
        <v>0</v>
      </c>
      <c r="AF430" s="1">
        <v>0</v>
      </c>
      <c r="AG430" s="1">
        <v>0</v>
      </c>
      <c r="AH430" s="1">
        <v>0</v>
      </c>
    </row>
    <row r="431" spans="1:34" hidden="1" x14ac:dyDescent="0.25">
      <c r="A431" t="str">
        <f t="shared" si="12"/>
        <v>1.1-00-2407_24334020_2427210</v>
      </c>
      <c r="B431" t="s">
        <v>148</v>
      </c>
      <c r="C431" t="s">
        <v>149</v>
      </c>
      <c r="D431" t="s">
        <v>136</v>
      </c>
      <c r="E431" t="s">
        <v>137</v>
      </c>
      <c r="F431" t="s">
        <v>51</v>
      </c>
      <c r="G431" t="s">
        <v>52</v>
      </c>
      <c r="H431" t="s">
        <v>103</v>
      </c>
      <c r="I431" t="s">
        <v>104</v>
      </c>
      <c r="J431">
        <v>3</v>
      </c>
      <c r="K431" t="s">
        <v>87</v>
      </c>
      <c r="L431">
        <v>34</v>
      </c>
      <c r="M431" t="s">
        <v>138</v>
      </c>
      <c r="N431" t="s">
        <v>139</v>
      </c>
      <c r="O431" t="s">
        <v>140</v>
      </c>
      <c r="P431">
        <v>2000</v>
      </c>
      <c r="Q431" t="s">
        <v>121</v>
      </c>
      <c r="R431">
        <v>2721</v>
      </c>
      <c r="S431" t="s">
        <v>170</v>
      </c>
      <c r="T431">
        <v>0</v>
      </c>
      <c r="U431" t="s">
        <v>46</v>
      </c>
      <c r="V431" s="1">
        <v>96000</v>
      </c>
      <c r="W431" s="1">
        <v>96000</v>
      </c>
      <c r="X431" s="1">
        <v>58549.14</v>
      </c>
      <c r="Y431" s="1">
        <v>58549.14</v>
      </c>
      <c r="Z431" s="1">
        <v>46129.02</v>
      </c>
      <c r="AA431" s="1">
        <v>0</v>
      </c>
      <c r="AB431" s="1">
        <v>0</v>
      </c>
      <c r="AC431" s="1">
        <f t="shared" si="13"/>
        <v>37450.86</v>
      </c>
      <c r="AD431" s="1">
        <v>0</v>
      </c>
      <c r="AE431" s="1">
        <v>0</v>
      </c>
      <c r="AF431" s="1">
        <v>0</v>
      </c>
      <c r="AG431" s="1">
        <v>0</v>
      </c>
      <c r="AH431" s="1">
        <v>0</v>
      </c>
    </row>
    <row r="432" spans="1:34" hidden="1" x14ac:dyDescent="0.25">
      <c r="A432" t="str">
        <f t="shared" si="12"/>
        <v>1.1-00-2407_24334020_2429110</v>
      </c>
      <c r="B432" t="s">
        <v>148</v>
      </c>
      <c r="C432" t="s">
        <v>149</v>
      </c>
      <c r="D432" t="s">
        <v>136</v>
      </c>
      <c r="E432" t="s">
        <v>137</v>
      </c>
      <c r="F432" t="s">
        <v>51</v>
      </c>
      <c r="G432" t="s">
        <v>52</v>
      </c>
      <c r="H432" t="s">
        <v>103</v>
      </c>
      <c r="I432" t="s">
        <v>104</v>
      </c>
      <c r="J432">
        <v>3</v>
      </c>
      <c r="K432" t="s">
        <v>87</v>
      </c>
      <c r="L432">
        <v>34</v>
      </c>
      <c r="M432" t="s">
        <v>138</v>
      </c>
      <c r="N432" t="s">
        <v>139</v>
      </c>
      <c r="O432" t="s">
        <v>140</v>
      </c>
      <c r="P432">
        <v>2000</v>
      </c>
      <c r="Q432" t="s">
        <v>121</v>
      </c>
      <c r="R432">
        <v>2911</v>
      </c>
      <c r="S432" t="s">
        <v>171</v>
      </c>
      <c r="T432">
        <v>0</v>
      </c>
      <c r="U432" t="s">
        <v>46</v>
      </c>
      <c r="V432" s="1">
        <v>150000</v>
      </c>
      <c r="W432" s="1">
        <v>150000</v>
      </c>
      <c r="X432" s="1">
        <v>126287.4</v>
      </c>
      <c r="Y432" s="1">
        <v>126287.4</v>
      </c>
      <c r="Z432" s="1">
        <v>126287.4</v>
      </c>
      <c r="AA432" s="1">
        <v>0</v>
      </c>
      <c r="AB432" s="1">
        <v>0</v>
      </c>
      <c r="AC432" s="1">
        <f t="shared" si="13"/>
        <v>23712.600000000006</v>
      </c>
      <c r="AD432" s="1">
        <v>0</v>
      </c>
      <c r="AE432" s="1">
        <v>0</v>
      </c>
      <c r="AF432" s="1">
        <v>0</v>
      </c>
      <c r="AG432" s="1">
        <v>0</v>
      </c>
      <c r="AH432" s="1">
        <v>0</v>
      </c>
    </row>
    <row r="433" spans="1:34" hidden="1" x14ac:dyDescent="0.25">
      <c r="A433" t="str">
        <f t="shared" si="12"/>
        <v>1.1-00-2407_24334020_2431110</v>
      </c>
      <c r="B433" t="s">
        <v>148</v>
      </c>
      <c r="C433" t="s">
        <v>149</v>
      </c>
      <c r="D433" t="s">
        <v>136</v>
      </c>
      <c r="E433" t="s">
        <v>137</v>
      </c>
      <c r="F433" t="s">
        <v>51</v>
      </c>
      <c r="G433" t="s">
        <v>52</v>
      </c>
      <c r="H433" t="s">
        <v>103</v>
      </c>
      <c r="I433" t="s">
        <v>104</v>
      </c>
      <c r="J433">
        <v>3</v>
      </c>
      <c r="K433" t="s">
        <v>87</v>
      </c>
      <c r="L433">
        <v>34</v>
      </c>
      <c r="M433" t="s">
        <v>138</v>
      </c>
      <c r="N433" t="s">
        <v>139</v>
      </c>
      <c r="O433" t="s">
        <v>140</v>
      </c>
      <c r="P433">
        <v>3000</v>
      </c>
      <c r="Q433" t="s">
        <v>44</v>
      </c>
      <c r="R433">
        <v>3111</v>
      </c>
      <c r="S433" t="s">
        <v>141</v>
      </c>
      <c r="T433">
        <v>0</v>
      </c>
      <c r="U433" t="s">
        <v>46</v>
      </c>
      <c r="V433" s="1">
        <v>8000000</v>
      </c>
      <c r="W433" s="1">
        <v>8000000</v>
      </c>
      <c r="X433" s="1">
        <v>0</v>
      </c>
      <c r="Y433" s="1">
        <v>0</v>
      </c>
      <c r="Z433" s="1">
        <v>0</v>
      </c>
      <c r="AA433" s="1">
        <v>0</v>
      </c>
      <c r="AB433" s="1">
        <v>0</v>
      </c>
      <c r="AC433" s="1">
        <f t="shared" si="13"/>
        <v>8000000</v>
      </c>
      <c r="AD433" s="1">
        <v>0</v>
      </c>
      <c r="AE433" s="1">
        <v>0</v>
      </c>
      <c r="AF433" s="1">
        <v>0</v>
      </c>
      <c r="AG433" s="1">
        <v>0</v>
      </c>
      <c r="AH433" s="1">
        <v>0</v>
      </c>
    </row>
    <row r="434" spans="1:34" hidden="1" x14ac:dyDescent="0.25">
      <c r="A434" t="str">
        <f t="shared" si="12"/>
        <v>1.1-00-2406_24525016_2424910</v>
      </c>
      <c r="B434" t="s">
        <v>148</v>
      </c>
      <c r="C434" t="s">
        <v>149</v>
      </c>
      <c r="D434" t="s">
        <v>421</v>
      </c>
      <c r="E434" t="s">
        <v>422</v>
      </c>
      <c r="F434" t="s">
        <v>152</v>
      </c>
      <c r="G434" t="s">
        <v>153</v>
      </c>
      <c r="H434" t="s">
        <v>274</v>
      </c>
      <c r="I434" t="s">
        <v>275</v>
      </c>
      <c r="J434">
        <v>5</v>
      </c>
      <c r="K434" t="s">
        <v>276</v>
      </c>
      <c r="L434">
        <v>25</v>
      </c>
      <c r="M434" t="s">
        <v>423</v>
      </c>
      <c r="N434" t="s">
        <v>278</v>
      </c>
      <c r="O434" t="s">
        <v>279</v>
      </c>
      <c r="P434">
        <v>2000</v>
      </c>
      <c r="Q434" t="s">
        <v>121</v>
      </c>
      <c r="R434">
        <v>2491</v>
      </c>
      <c r="S434" t="s">
        <v>203</v>
      </c>
      <c r="T434">
        <v>0</v>
      </c>
      <c r="U434" t="s">
        <v>46</v>
      </c>
      <c r="V434" s="1">
        <v>250000</v>
      </c>
      <c r="W434" s="1">
        <v>250000</v>
      </c>
      <c r="X434" s="1">
        <v>0</v>
      </c>
      <c r="Y434" s="1">
        <v>0</v>
      </c>
      <c r="Z434" s="1">
        <v>0</v>
      </c>
      <c r="AA434" s="1">
        <v>0</v>
      </c>
      <c r="AB434" s="1">
        <v>0</v>
      </c>
      <c r="AC434" s="1">
        <f t="shared" si="13"/>
        <v>250000</v>
      </c>
      <c r="AD434" s="1">
        <v>0</v>
      </c>
      <c r="AE434" s="1">
        <v>0</v>
      </c>
      <c r="AF434" s="1">
        <v>0</v>
      </c>
      <c r="AG434" s="1">
        <v>0</v>
      </c>
      <c r="AH434" s="1">
        <v>0</v>
      </c>
    </row>
    <row r="435" spans="1:34" hidden="1" x14ac:dyDescent="0.25">
      <c r="A435" t="str">
        <f t="shared" si="12"/>
        <v>1.1-00-2406_24525016_2444110</v>
      </c>
      <c r="B435" t="s">
        <v>148</v>
      </c>
      <c r="C435" t="s">
        <v>149</v>
      </c>
      <c r="D435" t="s">
        <v>421</v>
      </c>
      <c r="E435" t="s">
        <v>422</v>
      </c>
      <c r="F435" t="s">
        <v>152</v>
      </c>
      <c r="G435" t="s">
        <v>153</v>
      </c>
      <c r="H435" t="s">
        <v>274</v>
      </c>
      <c r="I435" t="s">
        <v>275</v>
      </c>
      <c r="J435">
        <v>5</v>
      </c>
      <c r="K435" t="s">
        <v>276</v>
      </c>
      <c r="L435">
        <v>25</v>
      </c>
      <c r="M435" t="s">
        <v>423</v>
      </c>
      <c r="N435" t="s">
        <v>278</v>
      </c>
      <c r="O435" t="s">
        <v>279</v>
      </c>
      <c r="P435">
        <v>4000</v>
      </c>
      <c r="Q435" t="s">
        <v>49</v>
      </c>
      <c r="R435">
        <v>4411</v>
      </c>
      <c r="S435" t="s">
        <v>195</v>
      </c>
      <c r="T435">
        <v>0</v>
      </c>
      <c r="U435" t="s">
        <v>46</v>
      </c>
      <c r="V435" s="1">
        <v>100000</v>
      </c>
      <c r="W435" s="1">
        <v>100000</v>
      </c>
      <c r="X435" s="1">
        <v>0</v>
      </c>
      <c r="Y435" s="1">
        <v>0</v>
      </c>
      <c r="Z435" s="1">
        <v>0</v>
      </c>
      <c r="AA435" s="1">
        <v>0</v>
      </c>
      <c r="AB435" s="1">
        <v>0</v>
      </c>
      <c r="AC435" s="1">
        <f t="shared" si="13"/>
        <v>100000</v>
      </c>
      <c r="AD435" s="1">
        <v>0</v>
      </c>
      <c r="AE435" s="1">
        <v>0</v>
      </c>
      <c r="AF435" s="1">
        <v>0</v>
      </c>
      <c r="AG435" s="1">
        <v>0</v>
      </c>
      <c r="AH435" s="1">
        <v>0</v>
      </c>
    </row>
    <row r="436" spans="1:34" hidden="1" x14ac:dyDescent="0.25">
      <c r="A436" t="str">
        <f t="shared" si="12"/>
        <v>1.1-00-2406_24525016_2444310</v>
      </c>
      <c r="B436" t="s">
        <v>148</v>
      </c>
      <c r="C436" t="s">
        <v>149</v>
      </c>
      <c r="D436" t="s">
        <v>421</v>
      </c>
      <c r="E436" t="s">
        <v>422</v>
      </c>
      <c r="F436" t="s">
        <v>152</v>
      </c>
      <c r="G436" t="s">
        <v>153</v>
      </c>
      <c r="H436" t="s">
        <v>274</v>
      </c>
      <c r="I436" t="s">
        <v>275</v>
      </c>
      <c r="J436">
        <v>5</v>
      </c>
      <c r="K436" t="s">
        <v>276</v>
      </c>
      <c r="L436">
        <v>25</v>
      </c>
      <c r="M436" t="s">
        <v>423</v>
      </c>
      <c r="N436" t="s">
        <v>278</v>
      </c>
      <c r="O436" t="s">
        <v>279</v>
      </c>
      <c r="P436">
        <v>4000</v>
      </c>
      <c r="Q436" t="s">
        <v>49</v>
      </c>
      <c r="R436">
        <v>4431</v>
      </c>
      <c r="S436" t="s">
        <v>424</v>
      </c>
      <c r="T436">
        <v>0</v>
      </c>
      <c r="U436" t="s">
        <v>46</v>
      </c>
      <c r="V436" s="1">
        <v>3900000</v>
      </c>
      <c r="W436" s="1">
        <v>3900000</v>
      </c>
      <c r="X436" s="1">
        <v>792732</v>
      </c>
      <c r="Y436" s="1">
        <v>792732</v>
      </c>
      <c r="Z436" s="1">
        <v>792732</v>
      </c>
      <c r="AA436" s="1">
        <v>792732</v>
      </c>
      <c r="AB436" s="1">
        <v>792732</v>
      </c>
      <c r="AC436" s="1">
        <f t="shared" si="13"/>
        <v>3107268</v>
      </c>
      <c r="AD436" s="1">
        <v>0</v>
      </c>
      <c r="AE436" s="1">
        <v>0</v>
      </c>
      <c r="AF436" s="1">
        <v>0</v>
      </c>
      <c r="AG436" s="1">
        <v>0</v>
      </c>
      <c r="AH436" s="1">
        <v>0</v>
      </c>
    </row>
    <row r="437" spans="1:34" hidden="1" x14ac:dyDescent="0.25">
      <c r="A437" t="str">
        <f t="shared" si="12"/>
        <v>1.1-00-2406_24525016_24443117</v>
      </c>
      <c r="B437" t="s">
        <v>148</v>
      </c>
      <c r="C437" t="s">
        <v>149</v>
      </c>
      <c r="D437" t="s">
        <v>421</v>
      </c>
      <c r="E437" t="s">
        <v>422</v>
      </c>
      <c r="F437" t="s">
        <v>152</v>
      </c>
      <c r="G437" t="s">
        <v>153</v>
      </c>
      <c r="H437" t="s">
        <v>274</v>
      </c>
      <c r="I437" t="s">
        <v>275</v>
      </c>
      <c r="J437">
        <v>5</v>
      </c>
      <c r="K437" t="s">
        <v>276</v>
      </c>
      <c r="L437">
        <v>25</v>
      </c>
      <c r="M437" t="s">
        <v>423</v>
      </c>
      <c r="N437" t="s">
        <v>278</v>
      </c>
      <c r="O437" t="s">
        <v>279</v>
      </c>
      <c r="P437">
        <v>4000</v>
      </c>
      <c r="Q437" t="s">
        <v>49</v>
      </c>
      <c r="R437">
        <v>4431</v>
      </c>
      <c r="S437" t="s">
        <v>424</v>
      </c>
      <c r="T437">
        <v>17</v>
      </c>
      <c r="U437" t="s">
        <v>425</v>
      </c>
      <c r="V437" s="1">
        <v>400000</v>
      </c>
      <c r="W437" s="1">
        <v>400000</v>
      </c>
      <c r="X437" s="1">
        <v>160064</v>
      </c>
      <c r="Y437" s="1">
        <v>160064</v>
      </c>
      <c r="Z437" s="1">
        <v>0</v>
      </c>
      <c r="AA437" s="1">
        <v>0</v>
      </c>
      <c r="AB437" s="1">
        <v>0</v>
      </c>
      <c r="AC437" s="1">
        <f t="shared" si="13"/>
        <v>239936</v>
      </c>
      <c r="AD437" s="1">
        <v>0</v>
      </c>
      <c r="AE437" s="1">
        <v>0</v>
      </c>
      <c r="AF437" s="1">
        <v>0</v>
      </c>
      <c r="AG437" s="1">
        <v>0</v>
      </c>
      <c r="AH437" s="1">
        <v>0</v>
      </c>
    </row>
    <row r="438" spans="1:34" hidden="1" x14ac:dyDescent="0.25">
      <c r="A438" t="str">
        <f t="shared" si="12"/>
        <v>1.1-00-2406_24525016_2456710</v>
      </c>
      <c r="B438" t="s">
        <v>148</v>
      </c>
      <c r="C438" t="s">
        <v>149</v>
      </c>
      <c r="D438" t="s">
        <v>421</v>
      </c>
      <c r="E438" t="s">
        <v>422</v>
      </c>
      <c r="F438" t="s">
        <v>152</v>
      </c>
      <c r="G438" t="s">
        <v>153</v>
      </c>
      <c r="H438" t="s">
        <v>274</v>
      </c>
      <c r="I438" t="s">
        <v>275</v>
      </c>
      <c r="J438">
        <v>5</v>
      </c>
      <c r="K438" t="s">
        <v>276</v>
      </c>
      <c r="L438">
        <v>25</v>
      </c>
      <c r="M438" t="s">
        <v>423</v>
      </c>
      <c r="N438" t="s">
        <v>278</v>
      </c>
      <c r="O438" t="s">
        <v>279</v>
      </c>
      <c r="P438">
        <v>5000</v>
      </c>
      <c r="Q438" t="s">
        <v>99</v>
      </c>
      <c r="R438">
        <v>5671</v>
      </c>
      <c r="S438" t="s">
        <v>185</v>
      </c>
      <c r="T438">
        <v>0</v>
      </c>
      <c r="U438" t="s">
        <v>46</v>
      </c>
      <c r="V438" s="1">
        <v>250000</v>
      </c>
      <c r="W438" s="1">
        <v>250000</v>
      </c>
      <c r="X438" s="1">
        <v>58777.55</v>
      </c>
      <c r="Y438" s="1">
        <v>58777.55</v>
      </c>
      <c r="Z438" s="1">
        <v>58777.55</v>
      </c>
      <c r="AA438" s="1">
        <v>58777.55</v>
      </c>
      <c r="AB438" s="1">
        <v>58777.55</v>
      </c>
      <c r="AC438" s="1">
        <f t="shared" si="13"/>
        <v>191222.45</v>
      </c>
      <c r="AD438" s="1">
        <v>0</v>
      </c>
      <c r="AE438" s="1">
        <v>0</v>
      </c>
      <c r="AF438" s="1">
        <v>0</v>
      </c>
      <c r="AG438" s="1">
        <v>0</v>
      </c>
      <c r="AH438" s="1">
        <v>0</v>
      </c>
    </row>
    <row r="439" spans="1:34" hidden="1" x14ac:dyDescent="0.25">
      <c r="A439" t="str">
        <f t="shared" si="12"/>
        <v>1.1-00-2406_24528016_2444210</v>
      </c>
      <c r="B439" t="s">
        <v>148</v>
      </c>
      <c r="C439" t="s">
        <v>149</v>
      </c>
      <c r="D439" t="s">
        <v>421</v>
      </c>
      <c r="E439" t="s">
        <v>422</v>
      </c>
      <c r="F439" t="s">
        <v>152</v>
      </c>
      <c r="G439" t="s">
        <v>153</v>
      </c>
      <c r="H439" t="s">
        <v>274</v>
      </c>
      <c r="I439" t="s">
        <v>275</v>
      </c>
      <c r="J439">
        <v>5</v>
      </c>
      <c r="K439" t="s">
        <v>276</v>
      </c>
      <c r="L439">
        <v>28</v>
      </c>
      <c r="M439" t="s">
        <v>426</v>
      </c>
      <c r="N439" t="s">
        <v>278</v>
      </c>
      <c r="O439" t="s">
        <v>279</v>
      </c>
      <c r="P439">
        <v>4000</v>
      </c>
      <c r="Q439" t="s">
        <v>49</v>
      </c>
      <c r="R439">
        <v>4421</v>
      </c>
      <c r="S439" t="s">
        <v>427</v>
      </c>
      <c r="T439">
        <v>0</v>
      </c>
      <c r="U439" t="s">
        <v>46</v>
      </c>
      <c r="V439" s="1">
        <v>200000</v>
      </c>
      <c r="W439" s="1">
        <v>200000</v>
      </c>
      <c r="X439" s="1">
        <v>0</v>
      </c>
      <c r="Y439" s="1">
        <v>0</v>
      </c>
      <c r="Z439" s="1">
        <v>0</v>
      </c>
      <c r="AA439" s="1">
        <v>0</v>
      </c>
      <c r="AB439" s="1">
        <v>0</v>
      </c>
      <c r="AC439" s="1">
        <f t="shared" si="13"/>
        <v>200000</v>
      </c>
      <c r="AD439" s="1">
        <v>0</v>
      </c>
      <c r="AE439" s="1">
        <v>0</v>
      </c>
      <c r="AF439" s="1">
        <v>0</v>
      </c>
      <c r="AG439" s="1">
        <v>0</v>
      </c>
      <c r="AH439" s="1">
        <v>0</v>
      </c>
    </row>
    <row r="440" spans="1:34" hidden="1" x14ac:dyDescent="0.25">
      <c r="A440" t="str">
        <f t="shared" si="12"/>
        <v>1.1-00-2406_24529017_2424910</v>
      </c>
      <c r="B440" t="s">
        <v>148</v>
      </c>
      <c r="C440" t="s">
        <v>149</v>
      </c>
      <c r="D440" t="s">
        <v>428</v>
      </c>
      <c r="E440" t="s">
        <v>429</v>
      </c>
      <c r="F440" t="s">
        <v>347</v>
      </c>
      <c r="G440" t="s">
        <v>348</v>
      </c>
      <c r="H440" t="s">
        <v>274</v>
      </c>
      <c r="I440" t="s">
        <v>275</v>
      </c>
      <c r="J440">
        <v>5</v>
      </c>
      <c r="K440" t="s">
        <v>276</v>
      </c>
      <c r="L440">
        <v>29</v>
      </c>
      <c r="M440" t="s">
        <v>430</v>
      </c>
      <c r="N440" t="s">
        <v>431</v>
      </c>
      <c r="O440" t="s">
        <v>432</v>
      </c>
      <c r="P440">
        <v>2000</v>
      </c>
      <c r="Q440" t="s">
        <v>121</v>
      </c>
      <c r="R440">
        <v>2491</v>
      </c>
      <c r="S440" t="s">
        <v>203</v>
      </c>
      <c r="T440">
        <v>0</v>
      </c>
      <c r="U440" t="s">
        <v>46</v>
      </c>
      <c r="V440" s="1">
        <v>150000</v>
      </c>
      <c r="W440" s="1">
        <v>150000</v>
      </c>
      <c r="X440" s="1">
        <v>0</v>
      </c>
      <c r="Y440" s="1">
        <v>0</v>
      </c>
      <c r="Z440" s="1">
        <v>0</v>
      </c>
      <c r="AA440" s="1">
        <v>0</v>
      </c>
      <c r="AB440" s="1">
        <v>0</v>
      </c>
      <c r="AC440" s="1">
        <f t="shared" si="13"/>
        <v>150000</v>
      </c>
      <c r="AD440" s="1">
        <v>0</v>
      </c>
      <c r="AE440" s="1">
        <v>0</v>
      </c>
      <c r="AF440" s="1">
        <v>0</v>
      </c>
      <c r="AG440" s="1">
        <v>0</v>
      </c>
      <c r="AH440" s="1">
        <v>0</v>
      </c>
    </row>
    <row r="441" spans="1:34" hidden="1" x14ac:dyDescent="0.25">
      <c r="A441" t="str">
        <f t="shared" si="12"/>
        <v>1.1-00-2406_24529017_2425410</v>
      </c>
      <c r="B441" t="s">
        <v>148</v>
      </c>
      <c r="C441" t="s">
        <v>149</v>
      </c>
      <c r="D441" t="s">
        <v>428</v>
      </c>
      <c r="E441" t="s">
        <v>429</v>
      </c>
      <c r="F441" t="s">
        <v>347</v>
      </c>
      <c r="G441" t="s">
        <v>348</v>
      </c>
      <c r="H441" t="s">
        <v>274</v>
      </c>
      <c r="I441" t="s">
        <v>275</v>
      </c>
      <c r="J441">
        <v>5</v>
      </c>
      <c r="K441" t="s">
        <v>276</v>
      </c>
      <c r="L441">
        <v>29</v>
      </c>
      <c r="M441" t="s">
        <v>430</v>
      </c>
      <c r="N441" t="s">
        <v>431</v>
      </c>
      <c r="O441" t="s">
        <v>432</v>
      </c>
      <c r="P441">
        <v>2000</v>
      </c>
      <c r="Q441" t="s">
        <v>121</v>
      </c>
      <c r="R441">
        <v>2541</v>
      </c>
      <c r="S441" t="s">
        <v>234</v>
      </c>
      <c r="T441">
        <v>0</v>
      </c>
      <c r="U441" t="s">
        <v>46</v>
      </c>
      <c r="V441" s="1">
        <v>2500</v>
      </c>
      <c r="W441" s="1">
        <v>2500</v>
      </c>
      <c r="X441" s="1">
        <v>0</v>
      </c>
      <c r="Y441" s="1">
        <v>0</v>
      </c>
      <c r="Z441" s="1">
        <v>0</v>
      </c>
      <c r="AA441" s="1">
        <v>0</v>
      </c>
      <c r="AB441" s="1">
        <v>0</v>
      </c>
      <c r="AC441" s="1">
        <f t="shared" si="13"/>
        <v>2500</v>
      </c>
      <c r="AD441" s="1">
        <v>0</v>
      </c>
      <c r="AE441" s="1">
        <v>0</v>
      </c>
      <c r="AF441" s="1">
        <v>0</v>
      </c>
      <c r="AG441" s="1">
        <v>0</v>
      </c>
      <c r="AH441" s="1">
        <v>0</v>
      </c>
    </row>
    <row r="442" spans="1:34" hidden="1" x14ac:dyDescent="0.25">
      <c r="A442" t="str">
        <f t="shared" si="12"/>
        <v>1.1-00-2406_24529017_2429110</v>
      </c>
      <c r="B442" t="s">
        <v>148</v>
      </c>
      <c r="C442" t="s">
        <v>149</v>
      </c>
      <c r="D442" t="s">
        <v>428</v>
      </c>
      <c r="E442" t="s">
        <v>429</v>
      </c>
      <c r="F442" t="s">
        <v>347</v>
      </c>
      <c r="G442" t="s">
        <v>348</v>
      </c>
      <c r="H442" t="s">
        <v>274</v>
      </c>
      <c r="I442" t="s">
        <v>275</v>
      </c>
      <c r="J442">
        <v>5</v>
      </c>
      <c r="K442" t="s">
        <v>276</v>
      </c>
      <c r="L442">
        <v>29</v>
      </c>
      <c r="M442" t="s">
        <v>430</v>
      </c>
      <c r="N442" t="s">
        <v>431</v>
      </c>
      <c r="O442" t="s">
        <v>432</v>
      </c>
      <c r="P442">
        <v>2000</v>
      </c>
      <c r="Q442" t="s">
        <v>121</v>
      </c>
      <c r="R442">
        <v>2911</v>
      </c>
      <c r="S442" t="s">
        <v>171</v>
      </c>
      <c r="T442">
        <v>0</v>
      </c>
      <c r="U442" t="s">
        <v>46</v>
      </c>
      <c r="V442" s="1">
        <v>3500</v>
      </c>
      <c r="W442" s="1">
        <v>3500</v>
      </c>
      <c r="X442" s="1">
        <v>0</v>
      </c>
      <c r="Y442" s="1">
        <v>0</v>
      </c>
      <c r="Z442" s="1">
        <v>0</v>
      </c>
      <c r="AA442" s="1">
        <v>0</v>
      </c>
      <c r="AB442" s="1">
        <v>0</v>
      </c>
      <c r="AC442" s="1">
        <f t="shared" si="13"/>
        <v>3500</v>
      </c>
      <c r="AD442" s="1">
        <v>0</v>
      </c>
      <c r="AE442" s="1">
        <v>0</v>
      </c>
      <c r="AF442" s="1">
        <v>0</v>
      </c>
      <c r="AG442" s="1">
        <v>0</v>
      </c>
      <c r="AH442" s="1">
        <v>0</v>
      </c>
    </row>
    <row r="443" spans="1:34" hidden="1" x14ac:dyDescent="0.25">
      <c r="A443" t="str">
        <f t="shared" si="12"/>
        <v>1.1-00-2406_24529017_2432210</v>
      </c>
      <c r="B443" t="s">
        <v>148</v>
      </c>
      <c r="C443" t="s">
        <v>149</v>
      </c>
      <c r="D443" t="s">
        <v>428</v>
      </c>
      <c r="E443" t="s">
        <v>429</v>
      </c>
      <c r="F443" t="s">
        <v>347</v>
      </c>
      <c r="G443" t="s">
        <v>348</v>
      </c>
      <c r="H443" t="s">
        <v>274</v>
      </c>
      <c r="I443" t="s">
        <v>275</v>
      </c>
      <c r="J443">
        <v>5</v>
      </c>
      <c r="K443" t="s">
        <v>276</v>
      </c>
      <c r="L443">
        <v>29</v>
      </c>
      <c r="M443" t="s">
        <v>430</v>
      </c>
      <c r="N443" t="s">
        <v>431</v>
      </c>
      <c r="O443" t="s">
        <v>432</v>
      </c>
      <c r="P443">
        <v>3000</v>
      </c>
      <c r="Q443" t="s">
        <v>44</v>
      </c>
      <c r="R443">
        <v>3221</v>
      </c>
      <c r="S443" t="s">
        <v>381</v>
      </c>
      <c r="T443">
        <v>0</v>
      </c>
      <c r="U443" t="s">
        <v>46</v>
      </c>
      <c r="V443" s="1">
        <v>0</v>
      </c>
      <c r="W443" s="1">
        <v>348000</v>
      </c>
      <c r="X443" s="1">
        <v>0</v>
      </c>
      <c r="Y443" s="1">
        <v>0</v>
      </c>
      <c r="Z443" s="1">
        <v>0</v>
      </c>
      <c r="AA443" s="1">
        <v>0</v>
      </c>
      <c r="AB443" s="1">
        <v>0</v>
      </c>
      <c r="AC443" s="1">
        <f t="shared" si="13"/>
        <v>0</v>
      </c>
      <c r="AD443" s="1">
        <v>0</v>
      </c>
      <c r="AE443" s="1">
        <v>0</v>
      </c>
      <c r="AF443" s="1">
        <v>0</v>
      </c>
      <c r="AG443" s="1">
        <v>348000</v>
      </c>
      <c r="AH443" s="1">
        <v>-348000</v>
      </c>
    </row>
    <row r="444" spans="1:34" hidden="1" x14ac:dyDescent="0.25">
      <c r="A444" t="str">
        <f t="shared" si="12"/>
        <v>1.1-00-2406_24529017_2438210</v>
      </c>
      <c r="B444" t="s">
        <v>148</v>
      </c>
      <c r="C444" t="s">
        <v>149</v>
      </c>
      <c r="D444" t="s">
        <v>428</v>
      </c>
      <c r="E444" t="s">
        <v>429</v>
      </c>
      <c r="F444" t="s">
        <v>347</v>
      </c>
      <c r="G444" t="s">
        <v>348</v>
      </c>
      <c r="H444" t="s">
        <v>274</v>
      </c>
      <c r="I444" t="s">
        <v>275</v>
      </c>
      <c r="J444">
        <v>5</v>
      </c>
      <c r="K444" t="s">
        <v>276</v>
      </c>
      <c r="L444">
        <v>29</v>
      </c>
      <c r="M444" t="s">
        <v>430</v>
      </c>
      <c r="N444" t="s">
        <v>431</v>
      </c>
      <c r="O444" t="s">
        <v>432</v>
      </c>
      <c r="P444">
        <v>3000</v>
      </c>
      <c r="Q444" t="s">
        <v>44</v>
      </c>
      <c r="R444">
        <v>3821</v>
      </c>
      <c r="S444" t="s">
        <v>175</v>
      </c>
      <c r="T444">
        <v>0</v>
      </c>
      <c r="U444" t="s">
        <v>46</v>
      </c>
      <c r="V444" s="1">
        <v>400000</v>
      </c>
      <c r="W444" s="1">
        <v>400000</v>
      </c>
      <c r="X444" s="1">
        <v>74611.199999999997</v>
      </c>
      <c r="Y444" s="1">
        <v>74611.199999999997</v>
      </c>
      <c r="Z444" s="1">
        <v>74611.199999999997</v>
      </c>
      <c r="AA444" s="1">
        <v>0</v>
      </c>
      <c r="AB444" s="1">
        <v>0</v>
      </c>
      <c r="AC444" s="1">
        <f t="shared" si="13"/>
        <v>325388.79999999999</v>
      </c>
      <c r="AD444" s="1">
        <v>0</v>
      </c>
      <c r="AE444" s="1">
        <v>0</v>
      </c>
      <c r="AF444" s="1">
        <v>0</v>
      </c>
      <c r="AG444" s="1">
        <v>0</v>
      </c>
      <c r="AH444" s="1">
        <v>0</v>
      </c>
    </row>
    <row r="445" spans="1:34" hidden="1" x14ac:dyDescent="0.25">
      <c r="A445" t="str">
        <f t="shared" si="12"/>
        <v>1.1-00-2406_24529017_24382115</v>
      </c>
      <c r="B445" t="s">
        <v>148</v>
      </c>
      <c r="C445" t="s">
        <v>149</v>
      </c>
      <c r="D445" t="s">
        <v>428</v>
      </c>
      <c r="E445" t="s">
        <v>429</v>
      </c>
      <c r="F445" t="s">
        <v>347</v>
      </c>
      <c r="G445" t="s">
        <v>348</v>
      </c>
      <c r="H445" t="s">
        <v>274</v>
      </c>
      <c r="I445" t="s">
        <v>275</v>
      </c>
      <c r="J445">
        <v>5</v>
      </c>
      <c r="K445" t="s">
        <v>276</v>
      </c>
      <c r="L445">
        <v>29</v>
      </c>
      <c r="M445" t="s">
        <v>430</v>
      </c>
      <c r="N445" t="s">
        <v>431</v>
      </c>
      <c r="O445" t="s">
        <v>432</v>
      </c>
      <c r="P445">
        <v>3000</v>
      </c>
      <c r="Q445" t="s">
        <v>44</v>
      </c>
      <c r="R445">
        <v>3821</v>
      </c>
      <c r="S445" t="s">
        <v>175</v>
      </c>
      <c r="T445">
        <v>15</v>
      </c>
      <c r="U445" t="s">
        <v>433</v>
      </c>
      <c r="V445" s="1">
        <v>1500000</v>
      </c>
      <c r="W445" s="1">
        <v>1500000</v>
      </c>
      <c r="X445" s="1">
        <v>1492920</v>
      </c>
      <c r="Y445" s="1">
        <v>1492920</v>
      </c>
      <c r="Z445" s="1">
        <v>1492920</v>
      </c>
      <c r="AA445" s="1">
        <v>1492920</v>
      </c>
      <c r="AB445" s="1">
        <v>1492920</v>
      </c>
      <c r="AC445" s="1">
        <f t="shared" si="13"/>
        <v>7080</v>
      </c>
      <c r="AD445" s="1">
        <v>0</v>
      </c>
      <c r="AE445" s="1">
        <v>0</v>
      </c>
      <c r="AF445" s="1">
        <v>0</v>
      </c>
      <c r="AG445" s="1">
        <v>0</v>
      </c>
      <c r="AH445" s="1">
        <v>0</v>
      </c>
    </row>
    <row r="446" spans="1:34" hidden="1" x14ac:dyDescent="0.25">
      <c r="A446" t="str">
        <f t="shared" si="12"/>
        <v>1.1-00-2406_24529017_24382116</v>
      </c>
      <c r="B446" t="s">
        <v>148</v>
      </c>
      <c r="C446" t="s">
        <v>149</v>
      </c>
      <c r="D446" t="s">
        <v>428</v>
      </c>
      <c r="E446" t="s">
        <v>429</v>
      </c>
      <c r="F446" t="s">
        <v>347</v>
      </c>
      <c r="G446" t="s">
        <v>348</v>
      </c>
      <c r="H446" t="s">
        <v>274</v>
      </c>
      <c r="I446" t="s">
        <v>275</v>
      </c>
      <c r="J446">
        <v>5</v>
      </c>
      <c r="K446" t="s">
        <v>276</v>
      </c>
      <c r="L446">
        <v>29</v>
      </c>
      <c r="M446" t="s">
        <v>430</v>
      </c>
      <c r="N446" t="s">
        <v>431</v>
      </c>
      <c r="O446" t="s">
        <v>432</v>
      </c>
      <c r="P446">
        <v>3000</v>
      </c>
      <c r="Q446" t="s">
        <v>44</v>
      </c>
      <c r="R446">
        <v>3821</v>
      </c>
      <c r="S446" t="s">
        <v>175</v>
      </c>
      <c r="T446">
        <v>16</v>
      </c>
      <c r="U446" t="s">
        <v>434</v>
      </c>
      <c r="V446" s="1">
        <v>600000</v>
      </c>
      <c r="W446" s="1">
        <v>600000</v>
      </c>
      <c r="X446" s="1">
        <v>589860</v>
      </c>
      <c r="Y446" s="1">
        <v>589860</v>
      </c>
      <c r="Z446" s="1">
        <v>589860</v>
      </c>
      <c r="AA446" s="1">
        <v>294930</v>
      </c>
      <c r="AB446" s="1">
        <v>294930</v>
      </c>
      <c r="AC446" s="1">
        <f t="shared" si="13"/>
        <v>10140</v>
      </c>
      <c r="AD446" s="1">
        <v>0</v>
      </c>
      <c r="AE446" s="1">
        <v>0</v>
      </c>
      <c r="AF446" s="1">
        <v>0</v>
      </c>
      <c r="AG446" s="1">
        <v>0</v>
      </c>
      <c r="AH446" s="1">
        <v>0</v>
      </c>
    </row>
    <row r="447" spans="1:34" hidden="1" x14ac:dyDescent="0.25">
      <c r="A447" t="str">
        <f t="shared" si="12"/>
        <v>1.1-00-2409_24847029_24382122</v>
      </c>
      <c r="B447" t="s">
        <v>148</v>
      </c>
      <c r="C447" t="s">
        <v>149</v>
      </c>
      <c r="D447" t="s">
        <v>435</v>
      </c>
      <c r="E447" t="s">
        <v>436</v>
      </c>
      <c r="F447" t="s">
        <v>51</v>
      </c>
      <c r="G447" t="s">
        <v>52</v>
      </c>
      <c r="H447" t="s">
        <v>154</v>
      </c>
      <c r="I447" t="s">
        <v>155</v>
      </c>
      <c r="J447">
        <v>8</v>
      </c>
      <c r="K447" t="s">
        <v>156</v>
      </c>
      <c r="L447">
        <v>47</v>
      </c>
      <c r="M447" t="s">
        <v>437</v>
      </c>
      <c r="N447" t="s">
        <v>438</v>
      </c>
      <c r="O447" t="s">
        <v>439</v>
      </c>
      <c r="P447">
        <v>3000</v>
      </c>
      <c r="Q447" t="s">
        <v>44</v>
      </c>
      <c r="R447">
        <v>3821</v>
      </c>
      <c r="S447" t="s">
        <v>175</v>
      </c>
      <c r="T447">
        <v>22</v>
      </c>
      <c r="U447" t="s">
        <v>440</v>
      </c>
      <c r="V447" s="1">
        <v>0</v>
      </c>
      <c r="W447" s="1">
        <v>700000</v>
      </c>
      <c r="X447" s="1">
        <v>0</v>
      </c>
      <c r="Y447" s="1">
        <v>0</v>
      </c>
      <c r="Z447" s="1">
        <v>0</v>
      </c>
      <c r="AA447" s="1">
        <v>0</v>
      </c>
      <c r="AB447" s="1">
        <v>0</v>
      </c>
      <c r="AC447" s="1">
        <f t="shared" si="13"/>
        <v>0</v>
      </c>
      <c r="AD447" s="1">
        <v>0</v>
      </c>
      <c r="AE447" s="1">
        <v>0</v>
      </c>
      <c r="AF447" s="1">
        <v>0</v>
      </c>
      <c r="AG447" s="1">
        <v>700000</v>
      </c>
      <c r="AH447" s="1">
        <v>-700000</v>
      </c>
    </row>
    <row r="448" spans="1:34" hidden="1" x14ac:dyDescent="0.25">
      <c r="A448" t="str">
        <f t="shared" si="12"/>
        <v>1.1-00-2409_24847029_24441129</v>
      </c>
      <c r="B448" t="s">
        <v>148</v>
      </c>
      <c r="C448" t="s">
        <v>149</v>
      </c>
      <c r="D448" t="s">
        <v>435</v>
      </c>
      <c r="E448" t="s">
        <v>436</v>
      </c>
      <c r="F448" t="s">
        <v>51</v>
      </c>
      <c r="G448" t="s">
        <v>52</v>
      </c>
      <c r="H448" t="s">
        <v>154</v>
      </c>
      <c r="I448" t="s">
        <v>155</v>
      </c>
      <c r="J448">
        <v>8</v>
      </c>
      <c r="K448" t="s">
        <v>156</v>
      </c>
      <c r="L448">
        <v>47</v>
      </c>
      <c r="M448" t="s">
        <v>437</v>
      </c>
      <c r="N448" t="s">
        <v>438</v>
      </c>
      <c r="O448" t="s">
        <v>439</v>
      </c>
      <c r="P448">
        <v>4000</v>
      </c>
      <c r="Q448" t="s">
        <v>49</v>
      </c>
      <c r="R448">
        <v>4411</v>
      </c>
      <c r="S448" t="s">
        <v>195</v>
      </c>
      <c r="T448">
        <v>29</v>
      </c>
      <c r="U448" t="s">
        <v>441</v>
      </c>
      <c r="V448" s="1">
        <v>100000</v>
      </c>
      <c r="W448" s="1">
        <v>100000</v>
      </c>
      <c r="X448" s="1">
        <v>100000</v>
      </c>
      <c r="Y448" s="1">
        <v>100000</v>
      </c>
      <c r="Z448" s="1">
        <v>100000</v>
      </c>
      <c r="AA448" s="1">
        <v>100000</v>
      </c>
      <c r="AB448" s="1">
        <v>100000</v>
      </c>
      <c r="AC448" s="1">
        <f t="shared" si="13"/>
        <v>0</v>
      </c>
      <c r="AD448" s="1">
        <v>0</v>
      </c>
      <c r="AE448" s="1">
        <v>0</v>
      </c>
      <c r="AF448" s="1">
        <v>0</v>
      </c>
      <c r="AG448" s="1">
        <v>0</v>
      </c>
      <c r="AH448" s="1">
        <v>0</v>
      </c>
    </row>
    <row r="449" spans="1:34" hidden="1" x14ac:dyDescent="0.25">
      <c r="A449" t="str">
        <f t="shared" si="12"/>
        <v>1.1-00-2413_24152033_2442110</v>
      </c>
      <c r="B449" t="s">
        <v>148</v>
      </c>
      <c r="C449" t="s">
        <v>149</v>
      </c>
      <c r="D449" t="s">
        <v>442</v>
      </c>
      <c r="E449" t="s">
        <v>443</v>
      </c>
      <c r="F449" t="s">
        <v>111</v>
      </c>
      <c r="G449" t="s">
        <v>112</v>
      </c>
      <c r="H449" t="s">
        <v>444</v>
      </c>
      <c r="I449" t="s">
        <v>445</v>
      </c>
      <c r="J449">
        <v>1</v>
      </c>
      <c r="K449" t="s">
        <v>190</v>
      </c>
      <c r="L449">
        <v>52</v>
      </c>
      <c r="M449" t="s">
        <v>446</v>
      </c>
      <c r="N449" t="s">
        <v>447</v>
      </c>
      <c r="O449" t="s">
        <v>448</v>
      </c>
      <c r="P449">
        <v>4000</v>
      </c>
      <c r="Q449" t="s">
        <v>49</v>
      </c>
      <c r="R449">
        <v>4211</v>
      </c>
      <c r="S449" t="s">
        <v>273</v>
      </c>
      <c r="T449">
        <v>0</v>
      </c>
      <c r="U449" t="s">
        <v>46</v>
      </c>
      <c r="V449" s="1">
        <v>6135546.4699999997</v>
      </c>
      <c r="W449" s="1">
        <v>6135546.4699999997</v>
      </c>
      <c r="X449" s="1">
        <v>1937277.9</v>
      </c>
      <c r="Y449" s="1">
        <v>1937277.9</v>
      </c>
      <c r="Z449" s="1">
        <v>1937277.9</v>
      </c>
      <c r="AA449" s="1">
        <v>1937277.9</v>
      </c>
      <c r="AB449" s="1">
        <v>1937277.9</v>
      </c>
      <c r="AC449" s="1">
        <f t="shared" si="13"/>
        <v>4198268.57</v>
      </c>
      <c r="AD449" s="1">
        <v>0</v>
      </c>
      <c r="AE449" s="1">
        <v>0</v>
      </c>
      <c r="AF449" s="1">
        <v>0</v>
      </c>
      <c r="AG449" s="1">
        <v>0</v>
      </c>
      <c r="AH449" s="1">
        <v>0</v>
      </c>
    </row>
    <row r="450" spans="1:34" hidden="1" x14ac:dyDescent="0.25">
      <c r="A450" t="str">
        <f t="shared" si="12"/>
        <v>1.1-00-2414_24153034_2442110</v>
      </c>
      <c r="B450" t="s">
        <v>148</v>
      </c>
      <c r="C450" t="s">
        <v>149</v>
      </c>
      <c r="D450" t="s">
        <v>442</v>
      </c>
      <c r="E450" t="s">
        <v>443</v>
      </c>
      <c r="F450" t="s">
        <v>111</v>
      </c>
      <c r="G450" t="s">
        <v>112</v>
      </c>
      <c r="H450" t="s">
        <v>449</v>
      </c>
      <c r="I450" t="s">
        <v>450</v>
      </c>
      <c r="J450">
        <v>1</v>
      </c>
      <c r="K450" t="s">
        <v>190</v>
      </c>
      <c r="L450">
        <v>53</v>
      </c>
      <c r="M450" t="s">
        <v>451</v>
      </c>
      <c r="N450" t="s">
        <v>452</v>
      </c>
      <c r="O450" t="s">
        <v>453</v>
      </c>
      <c r="P450">
        <v>4000</v>
      </c>
      <c r="Q450" t="s">
        <v>49</v>
      </c>
      <c r="R450">
        <v>4211</v>
      </c>
      <c r="S450" t="s">
        <v>273</v>
      </c>
      <c r="T450">
        <v>0</v>
      </c>
      <c r="U450" t="s">
        <v>46</v>
      </c>
      <c r="V450" s="1">
        <v>13523208.92</v>
      </c>
      <c r="W450" s="1">
        <v>10523208.92</v>
      </c>
      <c r="X450" s="1">
        <v>4166666.65</v>
      </c>
      <c r="Y450" s="1">
        <v>4166666.65</v>
      </c>
      <c r="Z450" s="1">
        <v>4166666.65</v>
      </c>
      <c r="AA450" s="1">
        <v>4166666.65</v>
      </c>
      <c r="AB450" s="1">
        <v>4166666.65</v>
      </c>
      <c r="AC450" s="1">
        <f t="shared" si="13"/>
        <v>9356542.2699999996</v>
      </c>
      <c r="AD450" s="1">
        <v>3000000</v>
      </c>
      <c r="AE450" s="1">
        <v>0</v>
      </c>
      <c r="AF450" s="1">
        <v>0</v>
      </c>
      <c r="AG450" s="1">
        <v>0</v>
      </c>
      <c r="AH450" s="1">
        <v>3000000</v>
      </c>
    </row>
    <row r="451" spans="1:34" hidden="1" x14ac:dyDescent="0.25">
      <c r="A451" t="str">
        <f t="shared" ref="A451:A462" si="14">CONCATENATE(B451,H451,J451,L451,N451,R451,T451)</f>
        <v>1.1-00-2416_24555036_2442110</v>
      </c>
      <c r="B451" t="s">
        <v>148</v>
      </c>
      <c r="C451" t="s">
        <v>149</v>
      </c>
      <c r="D451" t="s">
        <v>461</v>
      </c>
      <c r="E451" t="s">
        <v>462</v>
      </c>
      <c r="F451" t="s">
        <v>347</v>
      </c>
      <c r="G451" t="s">
        <v>348</v>
      </c>
      <c r="H451" t="s">
        <v>463</v>
      </c>
      <c r="I451" t="s">
        <v>464</v>
      </c>
      <c r="J451">
        <v>5</v>
      </c>
      <c r="K451" t="s">
        <v>276</v>
      </c>
      <c r="L451">
        <v>55</v>
      </c>
      <c r="M451" t="s">
        <v>465</v>
      </c>
      <c r="N451" t="s">
        <v>466</v>
      </c>
      <c r="O451" t="s">
        <v>464</v>
      </c>
      <c r="P451">
        <v>4000</v>
      </c>
      <c r="Q451" t="s">
        <v>49</v>
      </c>
      <c r="R451">
        <v>4211</v>
      </c>
      <c r="S451" t="s">
        <v>273</v>
      </c>
      <c r="T451">
        <v>0</v>
      </c>
      <c r="U451" t="s">
        <v>46</v>
      </c>
      <c r="V451" s="1">
        <v>17059649.879999999</v>
      </c>
      <c r="W451" s="1">
        <v>17059649.879999999</v>
      </c>
      <c r="X451" s="1">
        <v>9762528.4600000009</v>
      </c>
      <c r="Y451" s="1">
        <v>9762528.4600000009</v>
      </c>
      <c r="Z451" s="1">
        <v>9762528.4600000009</v>
      </c>
      <c r="AA451" s="1">
        <v>9762528.4600000009</v>
      </c>
      <c r="AB451" s="1">
        <v>8462528.4600000009</v>
      </c>
      <c r="AC451" s="1">
        <f t="shared" ref="AC451:AC462" si="15">V451-X451</f>
        <v>7297121.4199999981</v>
      </c>
      <c r="AD451" s="1">
        <v>0</v>
      </c>
      <c r="AE451" s="1">
        <v>0</v>
      </c>
      <c r="AF451" s="1">
        <v>0</v>
      </c>
      <c r="AG451" s="1">
        <v>0</v>
      </c>
      <c r="AH451" s="1">
        <v>0</v>
      </c>
    </row>
    <row r="452" spans="1:34" hidden="1" x14ac:dyDescent="0.25">
      <c r="A452" t="str">
        <f t="shared" si="14"/>
        <v>1.1-00-2412_24151032_2442110</v>
      </c>
      <c r="B452" t="s">
        <v>148</v>
      </c>
      <c r="C452" t="s">
        <v>149</v>
      </c>
      <c r="D452" t="s">
        <v>454</v>
      </c>
      <c r="E452" t="s">
        <v>455</v>
      </c>
      <c r="F452" t="s">
        <v>111</v>
      </c>
      <c r="G452" t="s">
        <v>112</v>
      </c>
      <c r="H452" t="s">
        <v>456</v>
      </c>
      <c r="I452" t="s">
        <v>457</v>
      </c>
      <c r="J452">
        <v>1</v>
      </c>
      <c r="K452" t="s">
        <v>190</v>
      </c>
      <c r="L452">
        <v>51</v>
      </c>
      <c r="M452" t="s">
        <v>458</v>
      </c>
      <c r="N452" t="s">
        <v>459</v>
      </c>
      <c r="O452" t="s">
        <v>460</v>
      </c>
      <c r="P452">
        <v>4000</v>
      </c>
      <c r="Q452" t="s">
        <v>49</v>
      </c>
      <c r="R452">
        <v>4211</v>
      </c>
      <c r="S452" t="s">
        <v>273</v>
      </c>
      <c r="T452">
        <v>0</v>
      </c>
      <c r="U452" t="s">
        <v>46</v>
      </c>
      <c r="V452" s="1">
        <v>68471532.379999995</v>
      </c>
      <c r="W452" s="1">
        <v>68471532.379999995</v>
      </c>
      <c r="X452" s="1">
        <v>36613249.939999998</v>
      </c>
      <c r="Y452" s="1">
        <v>36613249.939999998</v>
      </c>
      <c r="Z452" s="1">
        <v>36613249.939999998</v>
      </c>
      <c r="AA452" s="1">
        <v>36613249.939999998</v>
      </c>
      <c r="AB452" s="1">
        <v>36613249.939999998</v>
      </c>
      <c r="AC452" s="1">
        <f t="shared" si="15"/>
        <v>31858282.439999998</v>
      </c>
      <c r="AD452" s="1">
        <v>0</v>
      </c>
      <c r="AE452" s="1">
        <v>0</v>
      </c>
      <c r="AF452" s="1">
        <v>0</v>
      </c>
      <c r="AG452" s="1">
        <v>0</v>
      </c>
      <c r="AH452" s="1">
        <v>0</v>
      </c>
    </row>
    <row r="453" spans="1:34" hidden="1" x14ac:dyDescent="0.25">
      <c r="A453" t="str">
        <f t="shared" si="14"/>
        <v>2.6-01-2304_24619013_2439210</v>
      </c>
      <c r="B453" t="s">
        <v>473</v>
      </c>
      <c r="C453" t="s">
        <v>474</v>
      </c>
      <c r="D453" t="s">
        <v>34</v>
      </c>
      <c r="E453" t="s">
        <v>35</v>
      </c>
      <c r="F453" t="s">
        <v>36</v>
      </c>
      <c r="G453" t="s">
        <v>37</v>
      </c>
      <c r="H453" t="s">
        <v>38</v>
      </c>
      <c r="I453" t="s">
        <v>39</v>
      </c>
      <c r="J453">
        <v>6</v>
      </c>
      <c r="K453" t="s">
        <v>40</v>
      </c>
      <c r="L453">
        <v>19</v>
      </c>
      <c r="M453" t="s">
        <v>41</v>
      </c>
      <c r="N453" t="s">
        <v>42</v>
      </c>
      <c r="O453" t="s">
        <v>43</v>
      </c>
      <c r="P453">
        <v>3000</v>
      </c>
      <c r="Q453" t="s">
        <v>44</v>
      </c>
      <c r="R453">
        <v>3921</v>
      </c>
      <c r="S453" t="s">
        <v>45</v>
      </c>
      <c r="T453">
        <v>0</v>
      </c>
      <c r="U453" t="s">
        <v>46</v>
      </c>
      <c r="V453" s="1">
        <v>1000247.19</v>
      </c>
      <c r="W453" s="1">
        <v>0</v>
      </c>
      <c r="X453" s="1">
        <v>1000247.19</v>
      </c>
      <c r="Y453" s="1">
        <v>1000247.19</v>
      </c>
      <c r="Z453" s="1">
        <v>1000247.19</v>
      </c>
      <c r="AA453" s="1">
        <v>1000247.19</v>
      </c>
      <c r="AB453" s="1">
        <v>1000247.19</v>
      </c>
      <c r="AC453" s="1">
        <f t="shared" si="15"/>
        <v>0</v>
      </c>
      <c r="AD453" s="1">
        <v>1000247.19</v>
      </c>
      <c r="AE453" s="1">
        <v>0</v>
      </c>
      <c r="AF453" s="1">
        <v>0</v>
      </c>
      <c r="AG453" s="1">
        <v>0</v>
      </c>
      <c r="AH453" s="1">
        <v>1000247.19</v>
      </c>
    </row>
    <row r="454" spans="1:34" hidden="1" x14ac:dyDescent="0.25">
      <c r="A454" t="str">
        <f t="shared" si="14"/>
        <v>2.5-01-2304_24619013_2439210</v>
      </c>
      <c r="B454" t="s">
        <v>469</v>
      </c>
      <c r="C454" t="s">
        <v>470</v>
      </c>
      <c r="D454" t="s">
        <v>34</v>
      </c>
      <c r="E454" t="s">
        <v>35</v>
      </c>
      <c r="F454" t="s">
        <v>36</v>
      </c>
      <c r="G454" t="s">
        <v>37</v>
      </c>
      <c r="H454" t="s">
        <v>38</v>
      </c>
      <c r="I454" t="s">
        <v>39</v>
      </c>
      <c r="J454">
        <v>6</v>
      </c>
      <c r="K454" t="s">
        <v>40</v>
      </c>
      <c r="L454">
        <v>19</v>
      </c>
      <c r="M454" t="s">
        <v>41</v>
      </c>
      <c r="N454" t="s">
        <v>42</v>
      </c>
      <c r="O454" t="s">
        <v>43</v>
      </c>
      <c r="P454">
        <v>3000</v>
      </c>
      <c r="Q454" t="s">
        <v>44</v>
      </c>
      <c r="R454">
        <v>3921</v>
      </c>
      <c r="S454" t="s">
        <v>45</v>
      </c>
      <c r="T454">
        <v>0</v>
      </c>
      <c r="U454" t="s">
        <v>46</v>
      </c>
      <c r="V454" s="1">
        <v>1453929.04</v>
      </c>
      <c r="W454" s="1">
        <v>0</v>
      </c>
      <c r="X454" s="1">
        <v>2224784.9500000002</v>
      </c>
      <c r="Y454" s="1">
        <v>2224784.9500000002</v>
      </c>
      <c r="Z454" s="1">
        <v>2224784.9500000002</v>
      </c>
      <c r="AA454" s="1">
        <v>2224784.9500000002</v>
      </c>
      <c r="AB454" s="1">
        <v>2224784.9500000002</v>
      </c>
      <c r="AC454" s="1">
        <f t="shared" si="15"/>
        <v>-770855.91000000015</v>
      </c>
      <c r="AD454" s="1">
        <v>1453929.04</v>
      </c>
      <c r="AE454" s="1">
        <v>0</v>
      </c>
      <c r="AF454" s="1">
        <v>0</v>
      </c>
      <c r="AG454" s="1">
        <v>0</v>
      </c>
      <c r="AH454" s="1">
        <v>1453929.04</v>
      </c>
    </row>
    <row r="455" spans="1:34" hidden="1" x14ac:dyDescent="0.25">
      <c r="A455" t="str">
        <f t="shared" si="14"/>
        <v>2.6-14-2304_24619013_2439210</v>
      </c>
      <c r="B455" t="s">
        <v>467</v>
      </c>
      <c r="C455" t="s">
        <v>468</v>
      </c>
      <c r="D455" t="s">
        <v>34</v>
      </c>
      <c r="E455" t="s">
        <v>35</v>
      </c>
      <c r="F455" t="s">
        <v>36</v>
      </c>
      <c r="G455" t="s">
        <v>37</v>
      </c>
      <c r="H455" t="s">
        <v>38</v>
      </c>
      <c r="I455" t="s">
        <v>39</v>
      </c>
      <c r="J455">
        <v>6</v>
      </c>
      <c r="K455" t="s">
        <v>40</v>
      </c>
      <c r="L455">
        <v>19</v>
      </c>
      <c r="M455" t="s">
        <v>41</v>
      </c>
      <c r="N455" t="s">
        <v>42</v>
      </c>
      <c r="O455" t="s">
        <v>43</v>
      </c>
      <c r="P455">
        <v>3000</v>
      </c>
      <c r="Q455" t="s">
        <v>44</v>
      </c>
      <c r="R455">
        <v>3921</v>
      </c>
      <c r="S455" t="s">
        <v>45</v>
      </c>
      <c r="T455">
        <v>0</v>
      </c>
      <c r="U455" t="s">
        <v>46</v>
      </c>
      <c r="V455" s="1">
        <v>0</v>
      </c>
      <c r="W455" s="1">
        <v>0</v>
      </c>
      <c r="X455" s="1">
        <v>2676.88</v>
      </c>
      <c r="Y455" s="1">
        <v>2676.88</v>
      </c>
      <c r="Z455" s="1">
        <v>2676.88</v>
      </c>
      <c r="AA455" s="1">
        <v>2676.88</v>
      </c>
      <c r="AB455" s="1">
        <v>2676.88</v>
      </c>
      <c r="AC455" s="1">
        <f t="shared" si="15"/>
        <v>-2676.88</v>
      </c>
      <c r="AD455" s="1">
        <v>0</v>
      </c>
      <c r="AE455" s="1">
        <v>0</v>
      </c>
      <c r="AF455" s="1">
        <v>0</v>
      </c>
      <c r="AG455" s="1">
        <v>0</v>
      </c>
      <c r="AH455" s="1">
        <v>0</v>
      </c>
    </row>
    <row r="456" spans="1:34" hidden="1" x14ac:dyDescent="0.25">
      <c r="A456" t="str">
        <f t="shared" si="14"/>
        <v>2.6-11-2304_24619013_2439210</v>
      </c>
      <c r="B456" t="s">
        <v>471</v>
      </c>
      <c r="C456" t="s">
        <v>472</v>
      </c>
      <c r="D456" t="s">
        <v>34</v>
      </c>
      <c r="E456" t="s">
        <v>35</v>
      </c>
      <c r="F456" t="s">
        <v>36</v>
      </c>
      <c r="G456" t="s">
        <v>37</v>
      </c>
      <c r="H456" t="s">
        <v>38</v>
      </c>
      <c r="I456" t="s">
        <v>39</v>
      </c>
      <c r="J456">
        <v>6</v>
      </c>
      <c r="K456" t="s">
        <v>40</v>
      </c>
      <c r="L456">
        <v>19</v>
      </c>
      <c r="M456" t="s">
        <v>41</v>
      </c>
      <c r="N456" t="s">
        <v>42</v>
      </c>
      <c r="O456" t="s">
        <v>43</v>
      </c>
      <c r="P456">
        <v>3000</v>
      </c>
      <c r="Q456" t="s">
        <v>44</v>
      </c>
      <c r="R456">
        <v>3921</v>
      </c>
      <c r="S456" t="s">
        <v>45</v>
      </c>
      <c r="T456">
        <v>0</v>
      </c>
      <c r="U456" t="s">
        <v>46</v>
      </c>
      <c r="V456" s="1">
        <v>1270.2</v>
      </c>
      <c r="W456" s="1">
        <v>0</v>
      </c>
      <c r="X456" s="1">
        <v>1770.05</v>
      </c>
      <c r="Y456" s="1">
        <v>1770.05</v>
      </c>
      <c r="Z456" s="1">
        <v>1770.05</v>
      </c>
      <c r="AA456" s="1">
        <v>1770.05</v>
      </c>
      <c r="AB456" s="1">
        <v>1770.05</v>
      </c>
      <c r="AC456" s="1">
        <f t="shared" si="15"/>
        <v>-499.84999999999991</v>
      </c>
      <c r="AD456" s="1">
        <v>1270.2</v>
      </c>
      <c r="AE456" s="1">
        <v>0</v>
      </c>
      <c r="AF456" s="1">
        <v>0</v>
      </c>
      <c r="AG456" s="1">
        <v>0</v>
      </c>
      <c r="AH456" s="1">
        <v>1270.2</v>
      </c>
    </row>
    <row r="457" spans="1:34" hidden="1" x14ac:dyDescent="0.25">
      <c r="A457" t="str">
        <f t="shared" si="14"/>
        <v>1.1-14-2402_2417007_2458110</v>
      </c>
      <c r="B457" t="s">
        <v>475</v>
      </c>
      <c r="C457" t="s">
        <v>476</v>
      </c>
      <c r="D457" t="s">
        <v>34</v>
      </c>
      <c r="E457" t="s">
        <v>35</v>
      </c>
      <c r="F457" t="s">
        <v>307</v>
      </c>
      <c r="G457" t="s">
        <v>308</v>
      </c>
      <c r="H457" t="s">
        <v>85</v>
      </c>
      <c r="I457" t="s">
        <v>86</v>
      </c>
      <c r="J457">
        <v>1</v>
      </c>
      <c r="K457" t="s">
        <v>190</v>
      </c>
      <c r="L457">
        <v>7</v>
      </c>
      <c r="M457" t="s">
        <v>401</v>
      </c>
      <c r="N457" t="s">
        <v>315</v>
      </c>
      <c r="O457" t="s">
        <v>316</v>
      </c>
      <c r="P457">
        <v>5000</v>
      </c>
      <c r="Q457" t="s">
        <v>99</v>
      </c>
      <c r="R457">
        <v>5811</v>
      </c>
      <c r="S457" t="s">
        <v>338</v>
      </c>
      <c r="T457">
        <v>0</v>
      </c>
      <c r="U457" t="s">
        <v>46</v>
      </c>
      <c r="V457" s="1">
        <v>20000000</v>
      </c>
      <c r="W457" s="1">
        <v>0</v>
      </c>
      <c r="X457" s="1">
        <v>39617176.020000003</v>
      </c>
      <c r="Y457" s="1">
        <v>39617176.020000003</v>
      </c>
      <c r="Z457" s="1">
        <v>39617176.020000003</v>
      </c>
      <c r="AA457" s="1">
        <v>39617176.020000003</v>
      </c>
      <c r="AB457" s="1">
        <v>39617176.020000003</v>
      </c>
      <c r="AC457" s="1">
        <f t="shared" si="15"/>
        <v>-19617176.020000003</v>
      </c>
      <c r="AD457" s="1">
        <v>20000000</v>
      </c>
      <c r="AE457" s="1">
        <v>0</v>
      </c>
      <c r="AF457" s="1">
        <v>0</v>
      </c>
      <c r="AG457" s="1">
        <v>0</v>
      </c>
      <c r="AH457" s="1">
        <v>20000000</v>
      </c>
    </row>
    <row r="458" spans="1:34" hidden="1" x14ac:dyDescent="0.25">
      <c r="A458" t="str">
        <f t="shared" si="14"/>
        <v>2.5-01-2407_24337023_2461210</v>
      </c>
      <c r="B458" t="s">
        <v>477</v>
      </c>
      <c r="C458" t="s">
        <v>478</v>
      </c>
      <c r="D458" t="s">
        <v>34</v>
      </c>
      <c r="E458" t="s">
        <v>35</v>
      </c>
      <c r="F458" t="s">
        <v>126</v>
      </c>
      <c r="G458" t="s">
        <v>127</v>
      </c>
      <c r="H458" t="s">
        <v>103</v>
      </c>
      <c r="I458" t="s">
        <v>104</v>
      </c>
      <c r="J458">
        <v>3</v>
      </c>
      <c r="K458" t="s">
        <v>87</v>
      </c>
      <c r="L458">
        <v>37</v>
      </c>
      <c r="M458" t="s">
        <v>128</v>
      </c>
      <c r="N458" t="s">
        <v>129</v>
      </c>
      <c r="O458" t="s">
        <v>130</v>
      </c>
      <c r="P458">
        <v>6000</v>
      </c>
      <c r="Q458" t="s">
        <v>131</v>
      </c>
      <c r="R458">
        <v>6121</v>
      </c>
      <c r="S458" t="s">
        <v>132</v>
      </c>
      <c r="T458">
        <v>0</v>
      </c>
      <c r="U458" t="s">
        <v>46</v>
      </c>
      <c r="V458" s="1">
        <v>3200000</v>
      </c>
      <c r="W458" s="1">
        <v>3200000</v>
      </c>
      <c r="X458" s="1">
        <v>0</v>
      </c>
      <c r="Y458" s="1">
        <v>0</v>
      </c>
      <c r="Z458" s="1">
        <v>0</v>
      </c>
      <c r="AA458" s="1">
        <v>0</v>
      </c>
      <c r="AB458" s="1">
        <v>0</v>
      </c>
      <c r="AC458" s="1">
        <f t="shared" si="15"/>
        <v>3200000</v>
      </c>
      <c r="AD458" s="1">
        <v>0</v>
      </c>
      <c r="AE458" s="1">
        <v>0</v>
      </c>
      <c r="AF458" s="1">
        <v>0</v>
      </c>
      <c r="AG458" s="1">
        <v>0</v>
      </c>
      <c r="AH458" s="1">
        <v>0</v>
      </c>
    </row>
    <row r="459" spans="1:34" hidden="1" x14ac:dyDescent="0.25">
      <c r="A459" t="str">
        <f t="shared" si="14"/>
        <v>2.5-01-2407_24337023_2461310</v>
      </c>
      <c r="B459" t="s">
        <v>477</v>
      </c>
      <c r="C459" t="s">
        <v>478</v>
      </c>
      <c r="D459" t="s">
        <v>34</v>
      </c>
      <c r="E459" t="s">
        <v>35</v>
      </c>
      <c r="F459" t="s">
        <v>126</v>
      </c>
      <c r="G459" t="s">
        <v>127</v>
      </c>
      <c r="H459" t="s">
        <v>103</v>
      </c>
      <c r="I459" t="s">
        <v>104</v>
      </c>
      <c r="J459">
        <v>3</v>
      </c>
      <c r="K459" t="s">
        <v>87</v>
      </c>
      <c r="L459">
        <v>37</v>
      </c>
      <c r="M459" t="s">
        <v>128</v>
      </c>
      <c r="N459" t="s">
        <v>129</v>
      </c>
      <c r="O459" t="s">
        <v>130</v>
      </c>
      <c r="P459">
        <v>6000</v>
      </c>
      <c r="Q459" t="s">
        <v>131</v>
      </c>
      <c r="R459">
        <v>6131</v>
      </c>
      <c r="S459" t="s">
        <v>134</v>
      </c>
      <c r="T459">
        <v>0</v>
      </c>
      <c r="U459" t="s">
        <v>46</v>
      </c>
      <c r="V459" s="1">
        <v>58426827.5</v>
      </c>
      <c r="W459" s="1">
        <v>31103392</v>
      </c>
      <c r="X459" s="1">
        <v>43891141.719999999</v>
      </c>
      <c r="Y459" s="1">
        <v>43891141.719999999</v>
      </c>
      <c r="Z459" s="1">
        <v>10889747.76</v>
      </c>
      <c r="AA459" s="1">
        <v>10889747.76</v>
      </c>
      <c r="AB459" s="1">
        <v>10889747.76</v>
      </c>
      <c r="AC459" s="1">
        <f t="shared" si="15"/>
        <v>14535685.780000001</v>
      </c>
      <c r="AD459" s="1">
        <v>27323435.5</v>
      </c>
      <c r="AE459" s="1">
        <v>0</v>
      </c>
      <c r="AF459" s="1">
        <v>0</v>
      </c>
      <c r="AG459" s="1">
        <v>0</v>
      </c>
      <c r="AH459" s="1">
        <v>27323435.5</v>
      </c>
    </row>
    <row r="460" spans="1:34" hidden="1" x14ac:dyDescent="0.25">
      <c r="A460" t="str">
        <f t="shared" si="14"/>
        <v>2.5-01-2407_24337023_2461510</v>
      </c>
      <c r="B460" t="s">
        <v>477</v>
      </c>
      <c r="C460" t="s">
        <v>478</v>
      </c>
      <c r="D460" t="s">
        <v>34</v>
      </c>
      <c r="E460" t="s">
        <v>35</v>
      </c>
      <c r="F460" t="s">
        <v>126</v>
      </c>
      <c r="G460" t="s">
        <v>127</v>
      </c>
      <c r="H460" t="s">
        <v>103</v>
      </c>
      <c r="I460" t="s">
        <v>104</v>
      </c>
      <c r="J460">
        <v>3</v>
      </c>
      <c r="K460" t="s">
        <v>87</v>
      </c>
      <c r="L460">
        <v>37</v>
      </c>
      <c r="M460" t="s">
        <v>128</v>
      </c>
      <c r="N460" t="s">
        <v>129</v>
      </c>
      <c r="O460" t="s">
        <v>130</v>
      </c>
      <c r="P460">
        <v>6000</v>
      </c>
      <c r="Q460" t="s">
        <v>131</v>
      </c>
      <c r="R460">
        <v>6151</v>
      </c>
      <c r="S460" t="s">
        <v>135</v>
      </c>
      <c r="T460">
        <v>0</v>
      </c>
      <c r="U460" t="s">
        <v>46</v>
      </c>
      <c r="V460" s="1">
        <v>49436211.5</v>
      </c>
      <c r="W460" s="1">
        <v>25000000</v>
      </c>
      <c r="X460" s="1">
        <v>0</v>
      </c>
      <c r="Y460" s="1">
        <v>0</v>
      </c>
      <c r="Z460" s="1">
        <v>0</v>
      </c>
      <c r="AA460" s="1">
        <v>0</v>
      </c>
      <c r="AB460" s="1">
        <v>0</v>
      </c>
      <c r="AC460" s="1">
        <f t="shared" si="15"/>
        <v>49436211.5</v>
      </c>
      <c r="AD460" s="1">
        <v>24436211.5</v>
      </c>
      <c r="AE460" s="1">
        <v>0</v>
      </c>
      <c r="AF460" s="1">
        <v>0</v>
      </c>
      <c r="AG460" s="1">
        <v>0</v>
      </c>
      <c r="AH460" s="1">
        <v>24436211.5</v>
      </c>
    </row>
    <row r="461" spans="1:34" hidden="1" x14ac:dyDescent="0.25">
      <c r="A461" t="str">
        <f t="shared" si="14"/>
        <v>1.1-01-2407_24337023_2461210</v>
      </c>
      <c r="B461" t="s">
        <v>479</v>
      </c>
      <c r="C461" t="s">
        <v>480</v>
      </c>
      <c r="D461" t="s">
        <v>34</v>
      </c>
      <c r="E461" t="s">
        <v>35</v>
      </c>
      <c r="F461" t="s">
        <v>126</v>
      </c>
      <c r="G461" t="s">
        <v>127</v>
      </c>
      <c r="H461" t="s">
        <v>103</v>
      </c>
      <c r="I461" t="s">
        <v>104</v>
      </c>
      <c r="J461">
        <v>3</v>
      </c>
      <c r="K461" t="s">
        <v>87</v>
      </c>
      <c r="L461">
        <v>37</v>
      </c>
      <c r="M461" t="s">
        <v>128</v>
      </c>
      <c r="N461" t="s">
        <v>129</v>
      </c>
      <c r="O461" t="s">
        <v>130</v>
      </c>
      <c r="P461">
        <v>6000</v>
      </c>
      <c r="Q461" t="s">
        <v>131</v>
      </c>
      <c r="R461">
        <v>6121</v>
      </c>
      <c r="S461" t="s">
        <v>132</v>
      </c>
      <c r="T461">
        <v>0</v>
      </c>
      <c r="U461" t="s">
        <v>46</v>
      </c>
      <c r="V461" s="1">
        <v>11000000</v>
      </c>
      <c r="W461" s="1">
        <v>0</v>
      </c>
      <c r="X461" s="1">
        <v>496333.99</v>
      </c>
      <c r="Y461" s="1">
        <v>496333.99</v>
      </c>
      <c r="Z461" s="1">
        <v>148900.20000000001</v>
      </c>
      <c r="AA461" s="1">
        <v>148900.20000000001</v>
      </c>
      <c r="AB461" s="1">
        <v>148900.20000000001</v>
      </c>
      <c r="AC461" s="1">
        <f t="shared" si="15"/>
        <v>10503666.01</v>
      </c>
      <c r="AD461" s="1">
        <v>0</v>
      </c>
      <c r="AE461" s="1">
        <v>11000000</v>
      </c>
      <c r="AF461" s="1">
        <v>0</v>
      </c>
      <c r="AG461" s="1">
        <v>0</v>
      </c>
      <c r="AH461" s="1">
        <v>11000000</v>
      </c>
    </row>
    <row r="462" spans="1:34" hidden="1" x14ac:dyDescent="0.25">
      <c r="A462" t="str">
        <f t="shared" si="14"/>
        <v>1.1-01-2407_24337023_2461310</v>
      </c>
      <c r="B462" t="s">
        <v>479</v>
      </c>
      <c r="C462" t="s">
        <v>480</v>
      </c>
      <c r="D462" t="s">
        <v>34</v>
      </c>
      <c r="E462" t="s">
        <v>35</v>
      </c>
      <c r="F462" t="s">
        <v>126</v>
      </c>
      <c r="G462" t="s">
        <v>127</v>
      </c>
      <c r="H462" t="s">
        <v>103</v>
      </c>
      <c r="I462" t="s">
        <v>104</v>
      </c>
      <c r="J462">
        <v>3</v>
      </c>
      <c r="K462" t="s">
        <v>87</v>
      </c>
      <c r="L462">
        <v>37</v>
      </c>
      <c r="M462" t="s">
        <v>128</v>
      </c>
      <c r="N462" t="s">
        <v>129</v>
      </c>
      <c r="O462" t="s">
        <v>130</v>
      </c>
      <c r="P462">
        <v>6000</v>
      </c>
      <c r="Q462" t="s">
        <v>131</v>
      </c>
      <c r="R462">
        <v>6131</v>
      </c>
      <c r="S462" t="s">
        <v>134</v>
      </c>
      <c r="T462">
        <v>0</v>
      </c>
      <c r="U462" t="s">
        <v>46</v>
      </c>
      <c r="V462" s="1">
        <v>0</v>
      </c>
      <c r="W462" s="1">
        <v>0</v>
      </c>
      <c r="X462" s="1">
        <v>0</v>
      </c>
      <c r="Y462" s="1">
        <v>0</v>
      </c>
      <c r="Z462" s="1">
        <v>0</v>
      </c>
      <c r="AA462" s="1">
        <v>0</v>
      </c>
      <c r="AB462" s="1">
        <v>0</v>
      </c>
      <c r="AC462" s="1">
        <f t="shared" si="15"/>
        <v>0</v>
      </c>
      <c r="AD462" s="1">
        <v>11000000</v>
      </c>
      <c r="AE462" s="1">
        <v>0</v>
      </c>
      <c r="AF462" s="1">
        <v>0</v>
      </c>
      <c r="AG462" s="1">
        <v>11000000</v>
      </c>
      <c r="AH462" s="1">
        <v>0</v>
      </c>
    </row>
    <row r="463" spans="1:34" hidden="1" x14ac:dyDescent="0.25">
      <c r="V463" s="1">
        <f>SUM(V2:V462)</f>
        <v>3971461969.2099996</v>
      </c>
      <c r="W463" s="1">
        <f t="shared" ref="W463:AC463" si="16">SUM(W2:W462)</f>
        <v>3202487832.9999995</v>
      </c>
      <c r="X463" s="1">
        <f t="shared" si="16"/>
        <v>2139818609.4000018</v>
      </c>
      <c r="Y463" s="1">
        <f t="shared" si="16"/>
        <v>2107044040.0900011</v>
      </c>
      <c r="Z463" s="1">
        <f t="shared" si="16"/>
        <v>1702234290.4100008</v>
      </c>
      <c r="AA463" s="1">
        <f t="shared" si="16"/>
        <v>1596535992.21</v>
      </c>
      <c r="AB463" s="1">
        <f t="shared" si="16"/>
        <v>1573538776.3400004</v>
      </c>
      <c r="AC463" s="1">
        <f t="shared" si="16"/>
        <v>1831643359.8099997</v>
      </c>
    </row>
  </sheetData>
  <autoFilter ref="A1:AH463" xr:uid="{00000000-0009-0000-0000-00000A000000}">
    <filterColumn colId="17">
      <filters>
        <filter val="2711"/>
      </filters>
    </filterColumn>
  </autoFilter>
  <pageMargins left="0.7" right="0.7" top="0.75" bottom="0.75" header="0.3" footer="0.3"/>
  <pageSetup orientation="portrait" verticalDpi="0" r:id="rId1"/>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AH469"/>
  <sheetViews>
    <sheetView topLeftCell="S451" workbookViewId="0">
      <selection activeCell="V469" sqref="V469:AB469"/>
    </sheetView>
  </sheetViews>
  <sheetFormatPr baseColWidth="10" defaultRowHeight="15" x14ac:dyDescent="0.25"/>
  <cols>
    <col min="1" max="1" width="33.28515625" customWidth="1"/>
    <col min="2" max="2" width="15.7109375" bestFit="1" customWidth="1"/>
    <col min="22" max="22" width="16.7109375" bestFit="1" customWidth="1"/>
    <col min="23" max="23" width="15.28515625" bestFit="1" customWidth="1"/>
    <col min="24" max="24" width="18.42578125" bestFit="1" customWidth="1"/>
    <col min="25" max="28" width="15.28515625" bestFit="1" customWidth="1"/>
    <col min="29" max="30" width="13.7109375" bestFit="1" customWidth="1"/>
    <col min="31" max="31" width="27" bestFit="1" customWidth="1"/>
    <col min="32" max="32" width="12" bestFit="1" customWidth="1"/>
    <col min="33" max="33" width="28" bestFit="1" customWidth="1"/>
    <col min="34" max="34" width="14.42578125" bestFit="1" customWidth="1"/>
  </cols>
  <sheetData>
    <row r="1" spans="1:34" x14ac:dyDescent="0.25">
      <c r="A1" s="2" t="s">
        <v>824</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864</v>
      </c>
      <c r="AD1" s="2" t="s">
        <v>27</v>
      </c>
      <c r="AE1" s="2" t="s">
        <v>28</v>
      </c>
      <c r="AF1" s="2" t="s">
        <v>29</v>
      </c>
      <c r="AG1" s="2" t="s">
        <v>30</v>
      </c>
      <c r="AH1" s="2" t="s">
        <v>31</v>
      </c>
    </row>
    <row r="2" spans="1:34" x14ac:dyDescent="0.25">
      <c r="A2" t="str">
        <f>CONCATENATE(B2,H2,J2,L2,N2,R2,T2)</f>
        <v>2.6-06-2304_24619013_2439210</v>
      </c>
      <c r="B2" t="s">
        <v>142</v>
      </c>
      <c r="C2" t="s">
        <v>143</v>
      </c>
      <c r="D2" t="s">
        <v>34</v>
      </c>
      <c r="E2" t="s">
        <v>35</v>
      </c>
      <c r="F2" t="s">
        <v>36</v>
      </c>
      <c r="G2" t="s">
        <v>37</v>
      </c>
      <c r="H2" t="s">
        <v>38</v>
      </c>
      <c r="I2" t="s">
        <v>39</v>
      </c>
      <c r="J2">
        <v>6</v>
      </c>
      <c r="K2" t="s">
        <v>40</v>
      </c>
      <c r="L2">
        <v>19</v>
      </c>
      <c r="M2" t="s">
        <v>41</v>
      </c>
      <c r="N2" t="s">
        <v>42</v>
      </c>
      <c r="O2" t="s">
        <v>43</v>
      </c>
      <c r="P2">
        <v>3000</v>
      </c>
      <c r="Q2" t="s">
        <v>44</v>
      </c>
      <c r="R2">
        <v>3921</v>
      </c>
      <c r="S2" t="s">
        <v>45</v>
      </c>
      <c r="T2">
        <v>0</v>
      </c>
      <c r="U2" t="s">
        <v>46</v>
      </c>
      <c r="V2" s="1">
        <v>167669.15</v>
      </c>
      <c r="W2" s="1">
        <v>0</v>
      </c>
      <c r="X2" s="1">
        <v>167669.15</v>
      </c>
      <c r="Y2" s="1">
        <v>167669.15</v>
      </c>
      <c r="Z2" s="1">
        <v>167669.15</v>
      </c>
      <c r="AA2" s="1">
        <v>167669.15</v>
      </c>
      <c r="AB2" s="1">
        <v>167669.15</v>
      </c>
      <c r="AC2" s="1">
        <f>V2-X2</f>
        <v>0</v>
      </c>
      <c r="AD2" s="1">
        <v>167669.15</v>
      </c>
      <c r="AE2" s="1">
        <v>0</v>
      </c>
      <c r="AF2" s="1">
        <v>0</v>
      </c>
      <c r="AG2" s="1">
        <v>0</v>
      </c>
      <c r="AH2" s="1">
        <v>167669.15</v>
      </c>
    </row>
    <row r="3" spans="1:34" x14ac:dyDescent="0.25">
      <c r="A3" t="str">
        <f t="shared" ref="A3:A66" si="0">CONCATENATE(B3,H3,J3,L3,N3,R3,T3)</f>
        <v>1.6-01-2404_24619013_2442510</v>
      </c>
      <c r="B3" t="s">
        <v>47</v>
      </c>
      <c r="C3" t="s">
        <v>48</v>
      </c>
      <c r="D3" t="s">
        <v>34</v>
      </c>
      <c r="E3" t="s">
        <v>35</v>
      </c>
      <c r="F3" t="s">
        <v>36</v>
      </c>
      <c r="G3" t="s">
        <v>37</v>
      </c>
      <c r="H3" t="s">
        <v>38</v>
      </c>
      <c r="I3" t="s">
        <v>39</v>
      </c>
      <c r="J3">
        <v>6</v>
      </c>
      <c r="K3" t="s">
        <v>40</v>
      </c>
      <c r="L3">
        <v>19</v>
      </c>
      <c r="M3" t="s">
        <v>41</v>
      </c>
      <c r="N3" t="s">
        <v>42</v>
      </c>
      <c r="O3" t="s">
        <v>43</v>
      </c>
      <c r="P3">
        <v>4000</v>
      </c>
      <c r="Q3" t="s">
        <v>49</v>
      </c>
      <c r="R3">
        <v>4251</v>
      </c>
      <c r="S3" t="s">
        <v>50</v>
      </c>
      <c r="T3">
        <v>0</v>
      </c>
      <c r="U3" t="s">
        <v>46</v>
      </c>
      <c r="V3" s="1">
        <v>0</v>
      </c>
      <c r="W3" s="1">
        <v>0</v>
      </c>
      <c r="X3" s="1">
        <v>2528081.39</v>
      </c>
      <c r="Y3" s="1">
        <v>2528081.39</v>
      </c>
      <c r="Z3" s="1">
        <v>2528081.39</v>
      </c>
      <c r="AA3" s="1">
        <v>2528081.39</v>
      </c>
      <c r="AB3" s="1">
        <v>2528081.39</v>
      </c>
      <c r="AC3" s="1">
        <f t="shared" ref="AC3:AC66" si="1">V3-X3</f>
        <v>-2528081.39</v>
      </c>
      <c r="AD3" s="1">
        <v>0</v>
      </c>
      <c r="AE3" s="1">
        <v>0</v>
      </c>
      <c r="AF3" s="1">
        <v>0</v>
      </c>
      <c r="AG3" s="1">
        <v>0</v>
      </c>
      <c r="AH3" s="1">
        <v>0</v>
      </c>
    </row>
    <row r="4" spans="1:34" x14ac:dyDescent="0.25">
      <c r="A4" t="str">
        <f t="shared" si="0"/>
        <v>1.6-01-2405_24621015_24122114</v>
      </c>
      <c r="B4" t="s">
        <v>47</v>
      </c>
      <c r="C4" t="s">
        <v>48</v>
      </c>
      <c r="D4" t="s">
        <v>34</v>
      </c>
      <c r="E4" t="s">
        <v>35</v>
      </c>
      <c r="F4" t="s">
        <v>51</v>
      </c>
      <c r="G4" t="s">
        <v>52</v>
      </c>
      <c r="H4" t="s">
        <v>53</v>
      </c>
      <c r="I4" t="s">
        <v>54</v>
      </c>
      <c r="J4">
        <v>6</v>
      </c>
      <c r="K4" t="s">
        <v>40</v>
      </c>
      <c r="L4">
        <v>21</v>
      </c>
      <c r="M4" t="s">
        <v>55</v>
      </c>
      <c r="N4" t="s">
        <v>56</v>
      </c>
      <c r="O4" t="s">
        <v>57</v>
      </c>
      <c r="P4">
        <v>1000</v>
      </c>
      <c r="Q4" t="s">
        <v>58</v>
      </c>
      <c r="R4">
        <v>1221</v>
      </c>
      <c r="S4" t="s">
        <v>59</v>
      </c>
      <c r="T4">
        <v>14</v>
      </c>
      <c r="U4" t="s">
        <v>60</v>
      </c>
      <c r="V4" s="1">
        <v>0</v>
      </c>
      <c r="W4" s="1">
        <v>0</v>
      </c>
      <c r="X4" s="1">
        <v>0</v>
      </c>
      <c r="Y4" s="1">
        <v>0</v>
      </c>
      <c r="Z4" s="1">
        <v>0</v>
      </c>
      <c r="AA4" s="1">
        <v>0</v>
      </c>
      <c r="AB4" s="1">
        <v>0</v>
      </c>
      <c r="AC4" s="1">
        <f t="shared" si="1"/>
        <v>0</v>
      </c>
      <c r="AD4" s="1">
        <v>0</v>
      </c>
      <c r="AE4" s="1">
        <v>0</v>
      </c>
      <c r="AF4" s="1">
        <v>0</v>
      </c>
      <c r="AG4" s="1">
        <v>0</v>
      </c>
      <c r="AH4" s="1">
        <v>0</v>
      </c>
    </row>
    <row r="5" spans="1:34" x14ac:dyDescent="0.25">
      <c r="A5" t="str">
        <f t="shared" si="0"/>
        <v>1.6-01-2405_24621015_24142114</v>
      </c>
      <c r="B5" t="s">
        <v>47</v>
      </c>
      <c r="C5" t="s">
        <v>48</v>
      </c>
      <c r="D5" t="s">
        <v>34</v>
      </c>
      <c r="E5" t="s">
        <v>35</v>
      </c>
      <c r="F5" t="s">
        <v>51</v>
      </c>
      <c r="G5" t="s">
        <v>52</v>
      </c>
      <c r="H5" t="s">
        <v>53</v>
      </c>
      <c r="I5" t="s">
        <v>54</v>
      </c>
      <c r="J5">
        <v>6</v>
      </c>
      <c r="K5" t="s">
        <v>40</v>
      </c>
      <c r="L5">
        <v>21</v>
      </c>
      <c r="M5" t="s">
        <v>55</v>
      </c>
      <c r="N5" t="s">
        <v>56</v>
      </c>
      <c r="O5" t="s">
        <v>57</v>
      </c>
      <c r="P5">
        <v>1000</v>
      </c>
      <c r="Q5" t="s">
        <v>58</v>
      </c>
      <c r="R5">
        <v>1421</v>
      </c>
      <c r="S5" t="s">
        <v>61</v>
      </c>
      <c r="T5">
        <v>14</v>
      </c>
      <c r="U5" t="s">
        <v>60</v>
      </c>
      <c r="V5" s="1">
        <v>0</v>
      </c>
      <c r="W5" s="1">
        <v>0</v>
      </c>
      <c r="X5" s="1">
        <v>0</v>
      </c>
      <c r="Y5" s="1">
        <v>0</v>
      </c>
      <c r="Z5" s="1">
        <v>0</v>
      </c>
      <c r="AA5" s="1">
        <v>0</v>
      </c>
      <c r="AB5" s="1">
        <v>0</v>
      </c>
      <c r="AC5" s="1">
        <f t="shared" si="1"/>
        <v>0</v>
      </c>
      <c r="AD5" s="1">
        <v>0</v>
      </c>
      <c r="AE5" s="1">
        <v>0</v>
      </c>
      <c r="AF5" s="1">
        <v>0</v>
      </c>
      <c r="AG5" s="1">
        <v>0</v>
      </c>
      <c r="AH5" s="1">
        <v>0</v>
      </c>
    </row>
    <row r="6" spans="1:34" x14ac:dyDescent="0.25">
      <c r="A6" t="str">
        <f t="shared" si="0"/>
        <v>1.6-01-2405_24621015_24143214</v>
      </c>
      <c r="B6" t="s">
        <v>47</v>
      </c>
      <c r="C6" t="s">
        <v>48</v>
      </c>
      <c r="D6" t="s">
        <v>34</v>
      </c>
      <c r="E6" t="s">
        <v>35</v>
      </c>
      <c r="F6" t="s">
        <v>51</v>
      </c>
      <c r="G6" t="s">
        <v>52</v>
      </c>
      <c r="H6" t="s">
        <v>53</v>
      </c>
      <c r="I6" t="s">
        <v>54</v>
      </c>
      <c r="J6">
        <v>6</v>
      </c>
      <c r="K6" t="s">
        <v>40</v>
      </c>
      <c r="L6">
        <v>21</v>
      </c>
      <c r="M6" t="s">
        <v>55</v>
      </c>
      <c r="N6" t="s">
        <v>56</v>
      </c>
      <c r="O6" t="s">
        <v>57</v>
      </c>
      <c r="P6">
        <v>1000</v>
      </c>
      <c r="Q6" t="s">
        <v>58</v>
      </c>
      <c r="R6">
        <v>1432</v>
      </c>
      <c r="S6" t="s">
        <v>62</v>
      </c>
      <c r="T6">
        <v>14</v>
      </c>
      <c r="U6" t="s">
        <v>60</v>
      </c>
      <c r="V6" s="1">
        <v>0</v>
      </c>
      <c r="W6" s="1">
        <v>0</v>
      </c>
      <c r="X6" s="1">
        <v>0</v>
      </c>
      <c r="Y6" s="1">
        <v>0</v>
      </c>
      <c r="Z6" s="1">
        <v>0</v>
      </c>
      <c r="AA6" s="1">
        <v>0</v>
      </c>
      <c r="AB6" s="1">
        <v>0</v>
      </c>
      <c r="AC6" s="1">
        <f t="shared" si="1"/>
        <v>0</v>
      </c>
      <c r="AD6" s="1">
        <v>0</v>
      </c>
      <c r="AE6" s="1">
        <v>0</v>
      </c>
      <c r="AF6" s="1">
        <v>0</v>
      </c>
      <c r="AG6" s="1">
        <v>0</v>
      </c>
      <c r="AH6" s="1">
        <v>0</v>
      </c>
    </row>
    <row r="7" spans="1:34" x14ac:dyDescent="0.25">
      <c r="A7" t="str">
        <f t="shared" si="0"/>
        <v>1.6-01-2405_24624015_2411110</v>
      </c>
      <c r="B7" t="s">
        <v>47</v>
      </c>
      <c r="C7" t="s">
        <v>48</v>
      </c>
      <c r="D7" t="s">
        <v>34</v>
      </c>
      <c r="E7" t="s">
        <v>35</v>
      </c>
      <c r="F7" t="s">
        <v>51</v>
      </c>
      <c r="G7" t="s">
        <v>52</v>
      </c>
      <c r="H7" t="s">
        <v>53</v>
      </c>
      <c r="I7" t="s">
        <v>54</v>
      </c>
      <c r="J7">
        <v>6</v>
      </c>
      <c r="K7" t="s">
        <v>40</v>
      </c>
      <c r="L7">
        <v>24</v>
      </c>
      <c r="M7" t="s">
        <v>58</v>
      </c>
      <c r="N7" t="s">
        <v>56</v>
      </c>
      <c r="O7" t="s">
        <v>57</v>
      </c>
      <c r="P7">
        <v>1000</v>
      </c>
      <c r="Q7" t="s">
        <v>58</v>
      </c>
      <c r="R7">
        <v>1111</v>
      </c>
      <c r="S7" t="s">
        <v>63</v>
      </c>
      <c r="T7">
        <v>0</v>
      </c>
      <c r="U7" t="s">
        <v>46</v>
      </c>
      <c r="V7" s="1">
        <v>0</v>
      </c>
      <c r="W7" s="1">
        <v>0</v>
      </c>
      <c r="X7" s="1">
        <v>3479914.95</v>
      </c>
      <c r="Y7" s="1">
        <v>3479914.95</v>
      </c>
      <c r="Z7" s="1">
        <v>3479914.95</v>
      </c>
      <c r="AA7" s="1">
        <v>3479914.95</v>
      </c>
      <c r="AB7" s="1">
        <v>3479914.95</v>
      </c>
      <c r="AC7" s="1">
        <f t="shared" si="1"/>
        <v>-3479914.95</v>
      </c>
      <c r="AD7" s="1">
        <v>0</v>
      </c>
      <c r="AE7" s="1">
        <v>0</v>
      </c>
      <c r="AF7" s="1">
        <v>0</v>
      </c>
      <c r="AG7" s="1">
        <v>0</v>
      </c>
      <c r="AH7" s="1">
        <v>0</v>
      </c>
    </row>
    <row r="8" spans="1:34" x14ac:dyDescent="0.25">
      <c r="A8" t="str">
        <f t="shared" si="0"/>
        <v>1.6-01-2405_24624015_24122114</v>
      </c>
      <c r="B8" t="s">
        <v>47</v>
      </c>
      <c r="C8" t="s">
        <v>48</v>
      </c>
      <c r="D8" t="s">
        <v>34</v>
      </c>
      <c r="E8" t="s">
        <v>35</v>
      </c>
      <c r="F8" t="s">
        <v>51</v>
      </c>
      <c r="G8" t="s">
        <v>52</v>
      </c>
      <c r="H8" t="s">
        <v>53</v>
      </c>
      <c r="I8" t="s">
        <v>54</v>
      </c>
      <c r="J8">
        <v>6</v>
      </c>
      <c r="K8" t="s">
        <v>40</v>
      </c>
      <c r="L8">
        <v>24</v>
      </c>
      <c r="M8" t="s">
        <v>58</v>
      </c>
      <c r="N8" t="s">
        <v>56</v>
      </c>
      <c r="O8" t="s">
        <v>57</v>
      </c>
      <c r="P8">
        <v>1000</v>
      </c>
      <c r="Q8" t="s">
        <v>58</v>
      </c>
      <c r="R8">
        <v>1221</v>
      </c>
      <c r="S8" t="s">
        <v>59</v>
      </c>
      <c r="T8">
        <v>14</v>
      </c>
      <c r="U8" t="s">
        <v>60</v>
      </c>
      <c r="V8" s="1">
        <v>105376830.48</v>
      </c>
      <c r="W8" s="1">
        <v>67987848.969999999</v>
      </c>
      <c r="X8" s="1">
        <v>51357036.030000001</v>
      </c>
      <c r="Y8" s="1">
        <v>51357036.030000001</v>
      </c>
      <c r="Z8" s="1">
        <v>51357036.030000001</v>
      </c>
      <c r="AA8" s="1">
        <v>51346036.030000001</v>
      </c>
      <c r="AB8" s="1">
        <v>51346036.030000001</v>
      </c>
      <c r="AC8" s="1">
        <f t="shared" si="1"/>
        <v>54019794.450000003</v>
      </c>
      <c r="AD8" s="1">
        <v>37388978.770000003</v>
      </c>
      <c r="AE8" s="1">
        <v>2.74</v>
      </c>
      <c r="AF8" s="1">
        <v>0</v>
      </c>
      <c r="AG8" s="1">
        <v>0</v>
      </c>
      <c r="AH8" s="1">
        <v>37388981.509999998</v>
      </c>
    </row>
    <row r="9" spans="1:34" x14ac:dyDescent="0.25">
      <c r="A9" t="str">
        <f t="shared" si="0"/>
        <v>1.6-01-2405_24624015_24132114</v>
      </c>
      <c r="B9" t="s">
        <v>47</v>
      </c>
      <c r="C9" t="s">
        <v>48</v>
      </c>
      <c r="D9" t="s">
        <v>34</v>
      </c>
      <c r="E9" t="s">
        <v>35</v>
      </c>
      <c r="F9" t="s">
        <v>51</v>
      </c>
      <c r="G9" t="s">
        <v>52</v>
      </c>
      <c r="H9" t="s">
        <v>53</v>
      </c>
      <c r="I9" t="s">
        <v>54</v>
      </c>
      <c r="J9">
        <v>6</v>
      </c>
      <c r="K9" t="s">
        <v>40</v>
      </c>
      <c r="L9">
        <v>24</v>
      </c>
      <c r="M9" t="s">
        <v>58</v>
      </c>
      <c r="N9" t="s">
        <v>56</v>
      </c>
      <c r="O9" t="s">
        <v>57</v>
      </c>
      <c r="P9">
        <v>1000</v>
      </c>
      <c r="Q9" t="s">
        <v>58</v>
      </c>
      <c r="R9">
        <v>1321</v>
      </c>
      <c r="S9" t="s">
        <v>64</v>
      </c>
      <c r="T9">
        <v>14</v>
      </c>
      <c r="U9" t="s">
        <v>60</v>
      </c>
      <c r="V9" s="1">
        <v>0</v>
      </c>
      <c r="W9" s="1">
        <v>0</v>
      </c>
      <c r="X9" s="1">
        <v>13231.58</v>
      </c>
      <c r="Y9" s="1">
        <v>13231.58</v>
      </c>
      <c r="Z9" s="1">
        <v>13231.58</v>
      </c>
      <c r="AA9" s="1">
        <v>13231.58</v>
      </c>
      <c r="AB9" s="1">
        <v>13231.58</v>
      </c>
      <c r="AC9" s="1">
        <f t="shared" si="1"/>
        <v>-13231.58</v>
      </c>
      <c r="AD9" s="1">
        <v>0</v>
      </c>
      <c r="AE9" s="1">
        <v>0</v>
      </c>
      <c r="AF9" s="1">
        <v>0</v>
      </c>
      <c r="AG9" s="1">
        <v>0</v>
      </c>
      <c r="AH9" s="1">
        <v>0</v>
      </c>
    </row>
    <row r="10" spans="1:34" x14ac:dyDescent="0.25">
      <c r="A10" t="str">
        <f t="shared" si="0"/>
        <v>1.6-01-2405_24624015_24132214</v>
      </c>
      <c r="B10" t="s">
        <v>47</v>
      </c>
      <c r="C10" t="s">
        <v>48</v>
      </c>
      <c r="D10" t="s">
        <v>34</v>
      </c>
      <c r="E10" t="s">
        <v>35</v>
      </c>
      <c r="F10" t="s">
        <v>51</v>
      </c>
      <c r="G10" t="s">
        <v>52</v>
      </c>
      <c r="H10" t="s">
        <v>53</v>
      </c>
      <c r="I10" t="s">
        <v>54</v>
      </c>
      <c r="J10">
        <v>6</v>
      </c>
      <c r="K10" t="s">
        <v>40</v>
      </c>
      <c r="L10">
        <v>24</v>
      </c>
      <c r="M10" t="s">
        <v>58</v>
      </c>
      <c r="N10" t="s">
        <v>56</v>
      </c>
      <c r="O10" t="s">
        <v>57</v>
      </c>
      <c r="P10">
        <v>1000</v>
      </c>
      <c r="Q10" t="s">
        <v>58</v>
      </c>
      <c r="R10">
        <v>1322</v>
      </c>
      <c r="S10" t="s">
        <v>65</v>
      </c>
      <c r="T10">
        <v>14</v>
      </c>
      <c r="U10" t="s">
        <v>60</v>
      </c>
      <c r="V10" s="1">
        <v>16905722.420000002</v>
      </c>
      <c r="W10" s="1">
        <v>0</v>
      </c>
      <c r="X10" s="1">
        <v>233220.69</v>
      </c>
      <c r="Y10" s="1">
        <v>233220.69</v>
      </c>
      <c r="Z10" s="1">
        <v>233220.69</v>
      </c>
      <c r="AA10" s="1">
        <v>188761.29</v>
      </c>
      <c r="AB10" s="1">
        <v>188761.29</v>
      </c>
      <c r="AC10" s="1">
        <f t="shared" si="1"/>
        <v>16672501.730000002</v>
      </c>
      <c r="AD10" s="1">
        <v>16905722.420000002</v>
      </c>
      <c r="AE10" s="1">
        <v>0</v>
      </c>
      <c r="AF10" s="1">
        <v>0</v>
      </c>
      <c r="AG10" s="1">
        <v>0</v>
      </c>
      <c r="AH10" s="1">
        <v>16905722.420000002</v>
      </c>
    </row>
    <row r="11" spans="1:34" x14ac:dyDescent="0.25">
      <c r="A11" t="str">
        <f t="shared" si="0"/>
        <v>1.6-01-2405_24624015_2413310</v>
      </c>
      <c r="B11" t="s">
        <v>47</v>
      </c>
      <c r="C11" t="s">
        <v>48</v>
      </c>
      <c r="D11" t="s">
        <v>34</v>
      </c>
      <c r="E11" t="s">
        <v>35</v>
      </c>
      <c r="F11" t="s">
        <v>51</v>
      </c>
      <c r="G11" t="s">
        <v>52</v>
      </c>
      <c r="H11" t="s">
        <v>53</v>
      </c>
      <c r="I11" t="s">
        <v>54</v>
      </c>
      <c r="J11">
        <v>6</v>
      </c>
      <c r="K11" t="s">
        <v>40</v>
      </c>
      <c r="L11">
        <v>24</v>
      </c>
      <c r="M11" t="s">
        <v>58</v>
      </c>
      <c r="N11" t="s">
        <v>56</v>
      </c>
      <c r="O11" t="s">
        <v>57</v>
      </c>
      <c r="P11">
        <v>1000</v>
      </c>
      <c r="Q11" t="s">
        <v>58</v>
      </c>
      <c r="R11">
        <v>1331</v>
      </c>
      <c r="S11" t="s">
        <v>66</v>
      </c>
      <c r="T11">
        <v>0</v>
      </c>
      <c r="U11" t="s">
        <v>46</v>
      </c>
      <c r="V11" s="1">
        <v>0</v>
      </c>
      <c r="W11" s="1">
        <v>0</v>
      </c>
      <c r="X11" s="1">
        <v>228201.49</v>
      </c>
      <c r="Y11" s="1">
        <v>228201.49</v>
      </c>
      <c r="Z11" s="1">
        <v>228201.49</v>
      </c>
      <c r="AA11" s="1">
        <v>228201.49</v>
      </c>
      <c r="AB11" s="1">
        <v>228201.49</v>
      </c>
      <c r="AC11" s="1">
        <f t="shared" si="1"/>
        <v>-228201.49</v>
      </c>
      <c r="AD11" s="1">
        <v>0</v>
      </c>
      <c r="AE11" s="1">
        <v>0</v>
      </c>
      <c r="AF11" s="1">
        <v>0</v>
      </c>
      <c r="AG11" s="1">
        <v>0</v>
      </c>
      <c r="AH11" s="1">
        <v>0</v>
      </c>
    </row>
    <row r="12" spans="1:34" x14ac:dyDescent="0.25">
      <c r="A12" t="str">
        <f t="shared" si="0"/>
        <v>1.6-01-2405_24624015_2413410</v>
      </c>
      <c r="B12" t="s">
        <v>47</v>
      </c>
      <c r="C12" t="s">
        <v>48</v>
      </c>
      <c r="D12" t="s">
        <v>34</v>
      </c>
      <c r="E12" t="s">
        <v>35</v>
      </c>
      <c r="F12" t="s">
        <v>51</v>
      </c>
      <c r="G12" t="s">
        <v>52</v>
      </c>
      <c r="H12" t="s">
        <v>53</v>
      </c>
      <c r="I12" t="s">
        <v>54</v>
      </c>
      <c r="J12">
        <v>6</v>
      </c>
      <c r="K12" t="s">
        <v>40</v>
      </c>
      <c r="L12">
        <v>24</v>
      </c>
      <c r="M12" t="s">
        <v>58</v>
      </c>
      <c r="N12" t="s">
        <v>56</v>
      </c>
      <c r="O12" t="s">
        <v>57</v>
      </c>
      <c r="P12">
        <v>1000</v>
      </c>
      <c r="Q12" t="s">
        <v>58</v>
      </c>
      <c r="R12">
        <v>1341</v>
      </c>
      <c r="S12" t="s">
        <v>67</v>
      </c>
      <c r="T12">
        <v>0</v>
      </c>
      <c r="U12" t="s">
        <v>46</v>
      </c>
      <c r="V12" s="1">
        <v>0</v>
      </c>
      <c r="W12" s="1">
        <v>0</v>
      </c>
      <c r="X12" s="1">
        <v>287509.59999999998</v>
      </c>
      <c r="Y12" s="1">
        <v>287509.59999999998</v>
      </c>
      <c r="Z12" s="1">
        <v>287509.59999999998</v>
      </c>
      <c r="AA12" s="1">
        <v>287509.59999999998</v>
      </c>
      <c r="AB12" s="1">
        <v>287509.59999999998</v>
      </c>
      <c r="AC12" s="1">
        <f t="shared" si="1"/>
        <v>-287509.59999999998</v>
      </c>
      <c r="AD12" s="1">
        <v>0</v>
      </c>
      <c r="AE12" s="1">
        <v>0</v>
      </c>
      <c r="AF12" s="1">
        <v>0</v>
      </c>
      <c r="AG12" s="1">
        <v>0</v>
      </c>
      <c r="AH12" s="1">
        <v>0</v>
      </c>
    </row>
    <row r="13" spans="1:34" x14ac:dyDescent="0.25">
      <c r="A13" t="str">
        <f t="shared" si="0"/>
        <v>1.6-01-2405_24624015_24141114</v>
      </c>
      <c r="B13" t="s">
        <v>47</v>
      </c>
      <c r="C13" t="s">
        <v>48</v>
      </c>
      <c r="D13" t="s">
        <v>34</v>
      </c>
      <c r="E13" t="s">
        <v>35</v>
      </c>
      <c r="F13" t="s">
        <v>51</v>
      </c>
      <c r="G13" t="s">
        <v>52</v>
      </c>
      <c r="H13" t="s">
        <v>53</v>
      </c>
      <c r="I13" t="s">
        <v>54</v>
      </c>
      <c r="J13">
        <v>6</v>
      </c>
      <c r="K13" t="s">
        <v>40</v>
      </c>
      <c r="L13">
        <v>24</v>
      </c>
      <c r="M13" t="s">
        <v>58</v>
      </c>
      <c r="N13" t="s">
        <v>56</v>
      </c>
      <c r="O13" t="s">
        <v>57</v>
      </c>
      <c r="P13">
        <v>1000</v>
      </c>
      <c r="Q13" t="s">
        <v>58</v>
      </c>
      <c r="R13">
        <v>1411</v>
      </c>
      <c r="S13" t="s">
        <v>68</v>
      </c>
      <c r="T13">
        <v>14</v>
      </c>
      <c r="U13" t="s">
        <v>60</v>
      </c>
      <c r="V13" s="1">
        <v>0</v>
      </c>
      <c r="W13" s="1">
        <v>0</v>
      </c>
      <c r="X13" s="1">
        <v>755457.27</v>
      </c>
      <c r="Y13" s="1">
        <v>755457.27</v>
      </c>
      <c r="Z13" s="1">
        <v>755457.27</v>
      </c>
      <c r="AA13" s="1">
        <v>755457.27</v>
      </c>
      <c r="AB13" s="1">
        <v>755457.27</v>
      </c>
      <c r="AC13" s="1">
        <f t="shared" si="1"/>
        <v>-755457.27</v>
      </c>
      <c r="AD13" s="1">
        <v>0</v>
      </c>
      <c r="AE13" s="1">
        <v>0</v>
      </c>
      <c r="AF13" s="1">
        <v>0</v>
      </c>
      <c r="AG13" s="1">
        <v>0</v>
      </c>
      <c r="AH13" s="1">
        <v>0</v>
      </c>
    </row>
    <row r="14" spans="1:34" x14ac:dyDescent="0.25">
      <c r="A14" t="str">
        <f t="shared" si="0"/>
        <v>1.6-01-2405_24624015_24142114</v>
      </c>
      <c r="B14" t="s">
        <v>47</v>
      </c>
      <c r="C14" t="s">
        <v>48</v>
      </c>
      <c r="D14" t="s">
        <v>34</v>
      </c>
      <c r="E14" t="s">
        <v>35</v>
      </c>
      <c r="F14" t="s">
        <v>51</v>
      </c>
      <c r="G14" t="s">
        <v>52</v>
      </c>
      <c r="H14" t="s">
        <v>53</v>
      </c>
      <c r="I14" t="s">
        <v>54</v>
      </c>
      <c r="J14">
        <v>6</v>
      </c>
      <c r="K14" t="s">
        <v>40</v>
      </c>
      <c r="L14">
        <v>24</v>
      </c>
      <c r="M14" t="s">
        <v>58</v>
      </c>
      <c r="N14" t="s">
        <v>56</v>
      </c>
      <c r="O14" t="s">
        <v>57</v>
      </c>
      <c r="P14">
        <v>1000</v>
      </c>
      <c r="Q14" t="s">
        <v>58</v>
      </c>
      <c r="R14">
        <v>1421</v>
      </c>
      <c r="S14" t="s">
        <v>61</v>
      </c>
      <c r="T14">
        <v>14</v>
      </c>
      <c r="U14" t="s">
        <v>60</v>
      </c>
      <c r="V14" s="1">
        <v>2877107.6</v>
      </c>
      <c r="W14" s="1">
        <v>0</v>
      </c>
      <c r="X14" s="1">
        <v>1567523.1</v>
      </c>
      <c r="Y14" s="1">
        <v>1567523.1</v>
      </c>
      <c r="Z14" s="1">
        <v>1567523.1</v>
      </c>
      <c r="AA14" s="1">
        <v>1567523.1</v>
      </c>
      <c r="AB14" s="1">
        <v>1567523.1</v>
      </c>
      <c r="AC14" s="1">
        <f t="shared" si="1"/>
        <v>1309584.5</v>
      </c>
      <c r="AD14" s="1">
        <v>2877107.6</v>
      </c>
      <c r="AE14" s="1">
        <v>0</v>
      </c>
      <c r="AF14" s="1">
        <v>0</v>
      </c>
      <c r="AG14" s="1">
        <v>0</v>
      </c>
      <c r="AH14" s="1">
        <v>2877107.6</v>
      </c>
    </row>
    <row r="15" spans="1:34" x14ac:dyDescent="0.25">
      <c r="A15" t="str">
        <f t="shared" si="0"/>
        <v>1.6-01-2405_24624015_24143114</v>
      </c>
      <c r="B15" t="s">
        <v>47</v>
      </c>
      <c r="C15" t="s">
        <v>48</v>
      </c>
      <c r="D15" t="s">
        <v>34</v>
      </c>
      <c r="E15" t="s">
        <v>35</v>
      </c>
      <c r="F15" t="s">
        <v>51</v>
      </c>
      <c r="G15" t="s">
        <v>52</v>
      </c>
      <c r="H15" t="s">
        <v>53</v>
      </c>
      <c r="I15" t="s">
        <v>54</v>
      </c>
      <c r="J15">
        <v>6</v>
      </c>
      <c r="K15" t="s">
        <v>40</v>
      </c>
      <c r="L15">
        <v>24</v>
      </c>
      <c r="M15" t="s">
        <v>58</v>
      </c>
      <c r="N15" t="s">
        <v>56</v>
      </c>
      <c r="O15" t="s">
        <v>57</v>
      </c>
      <c r="P15">
        <v>1000</v>
      </c>
      <c r="Q15" t="s">
        <v>58</v>
      </c>
      <c r="R15">
        <v>1431</v>
      </c>
      <c r="S15" t="s">
        <v>69</v>
      </c>
      <c r="T15">
        <v>14</v>
      </c>
      <c r="U15" t="s">
        <v>60</v>
      </c>
      <c r="V15" s="1">
        <v>0</v>
      </c>
      <c r="W15" s="1">
        <v>0</v>
      </c>
      <c r="X15" s="1">
        <v>126521.91</v>
      </c>
      <c r="Y15" s="1">
        <v>126521.91</v>
      </c>
      <c r="Z15" s="1">
        <v>126521.91</v>
      </c>
      <c r="AA15" s="1">
        <v>126521.91</v>
      </c>
      <c r="AB15" s="1">
        <v>126521.91</v>
      </c>
      <c r="AC15" s="1">
        <f t="shared" si="1"/>
        <v>-126521.91</v>
      </c>
      <c r="AD15" s="1">
        <v>0</v>
      </c>
      <c r="AE15" s="1">
        <v>0</v>
      </c>
      <c r="AF15" s="1">
        <v>0</v>
      </c>
      <c r="AG15" s="1">
        <v>0</v>
      </c>
      <c r="AH15" s="1">
        <v>0</v>
      </c>
    </row>
    <row r="16" spans="1:34" x14ac:dyDescent="0.25">
      <c r="A16" t="str">
        <f t="shared" si="0"/>
        <v>1.6-01-2405_24624015_24143214</v>
      </c>
      <c r="B16" t="s">
        <v>47</v>
      </c>
      <c r="C16" t="s">
        <v>48</v>
      </c>
      <c r="D16" t="s">
        <v>34</v>
      </c>
      <c r="E16" t="s">
        <v>35</v>
      </c>
      <c r="F16" t="s">
        <v>51</v>
      </c>
      <c r="G16" t="s">
        <v>52</v>
      </c>
      <c r="H16" t="s">
        <v>53</v>
      </c>
      <c r="I16" t="s">
        <v>54</v>
      </c>
      <c r="J16">
        <v>6</v>
      </c>
      <c r="K16" t="s">
        <v>40</v>
      </c>
      <c r="L16">
        <v>24</v>
      </c>
      <c r="M16" t="s">
        <v>58</v>
      </c>
      <c r="N16" t="s">
        <v>56</v>
      </c>
      <c r="O16" t="s">
        <v>57</v>
      </c>
      <c r="P16">
        <v>1000</v>
      </c>
      <c r="Q16" t="s">
        <v>58</v>
      </c>
      <c r="R16">
        <v>1432</v>
      </c>
      <c r="S16" t="s">
        <v>62</v>
      </c>
      <c r="T16">
        <v>14</v>
      </c>
      <c r="U16" t="s">
        <v>60</v>
      </c>
      <c r="V16" s="1">
        <v>16828326.399999999</v>
      </c>
      <c r="W16" s="1">
        <v>0</v>
      </c>
      <c r="X16" s="1">
        <v>9483256.0099999998</v>
      </c>
      <c r="Y16" s="1">
        <v>9483256.0099999998</v>
      </c>
      <c r="Z16" s="1">
        <v>9483256.0099999998</v>
      </c>
      <c r="AA16" s="1">
        <v>9483256.0099999998</v>
      </c>
      <c r="AB16" s="1">
        <v>9483256.0099999998</v>
      </c>
      <c r="AC16" s="1">
        <f t="shared" si="1"/>
        <v>7345070.3899999987</v>
      </c>
      <c r="AD16" s="1">
        <v>16828326.399999999</v>
      </c>
      <c r="AE16" s="1">
        <v>0</v>
      </c>
      <c r="AF16" s="1">
        <v>0</v>
      </c>
      <c r="AG16" s="1">
        <v>0</v>
      </c>
      <c r="AH16" s="1">
        <v>16828326.399999999</v>
      </c>
    </row>
    <row r="17" spans="1:34" x14ac:dyDescent="0.25">
      <c r="A17" t="str">
        <f t="shared" si="0"/>
        <v>1.6-01-2405_24624015_2415910</v>
      </c>
      <c r="B17" t="s">
        <v>47</v>
      </c>
      <c r="C17" t="s">
        <v>48</v>
      </c>
      <c r="D17" t="s">
        <v>34</v>
      </c>
      <c r="E17" t="s">
        <v>35</v>
      </c>
      <c r="F17" t="s">
        <v>51</v>
      </c>
      <c r="G17" t="s">
        <v>52</v>
      </c>
      <c r="H17" t="s">
        <v>53</v>
      </c>
      <c r="I17" t="s">
        <v>54</v>
      </c>
      <c r="J17">
        <v>6</v>
      </c>
      <c r="K17" t="s">
        <v>40</v>
      </c>
      <c r="L17">
        <v>24</v>
      </c>
      <c r="M17" t="s">
        <v>58</v>
      </c>
      <c r="N17" t="s">
        <v>56</v>
      </c>
      <c r="O17" t="s">
        <v>57</v>
      </c>
      <c r="P17">
        <v>1000</v>
      </c>
      <c r="Q17" t="s">
        <v>58</v>
      </c>
      <c r="R17">
        <v>1591</v>
      </c>
      <c r="S17" t="s">
        <v>70</v>
      </c>
      <c r="T17">
        <v>0</v>
      </c>
      <c r="U17" t="s">
        <v>46</v>
      </c>
      <c r="V17" s="1">
        <v>73756599.290000007</v>
      </c>
      <c r="W17" s="1">
        <v>73756599.450000003</v>
      </c>
      <c r="X17" s="1">
        <v>50221699.460000001</v>
      </c>
      <c r="Y17" s="1">
        <v>50221699.460000001</v>
      </c>
      <c r="Z17" s="1">
        <v>32715324.440000001</v>
      </c>
      <c r="AA17" s="1">
        <v>32715324.440000001</v>
      </c>
      <c r="AB17" s="1">
        <v>32715324.440000001</v>
      </c>
      <c r="AC17" s="1">
        <f t="shared" si="1"/>
        <v>23534899.830000006</v>
      </c>
      <c r="AD17" s="1">
        <v>0</v>
      </c>
      <c r="AE17" s="1">
        <v>0</v>
      </c>
      <c r="AF17" s="1">
        <v>0</v>
      </c>
      <c r="AG17" s="1">
        <v>0.16</v>
      </c>
      <c r="AH17" s="1">
        <v>-0.16</v>
      </c>
    </row>
    <row r="18" spans="1:34" x14ac:dyDescent="0.25">
      <c r="A18" t="str">
        <f t="shared" si="0"/>
        <v>1.5-01-2404_24619013_2442510</v>
      </c>
      <c r="B18" t="s">
        <v>71</v>
      </c>
      <c r="C18" t="s">
        <v>72</v>
      </c>
      <c r="D18" t="s">
        <v>34</v>
      </c>
      <c r="E18" t="s">
        <v>35</v>
      </c>
      <c r="F18" t="s">
        <v>36</v>
      </c>
      <c r="G18" t="s">
        <v>37</v>
      </c>
      <c r="H18" t="s">
        <v>38</v>
      </c>
      <c r="I18" t="s">
        <v>39</v>
      </c>
      <c r="J18">
        <v>6</v>
      </c>
      <c r="K18" t="s">
        <v>40</v>
      </c>
      <c r="L18">
        <v>19</v>
      </c>
      <c r="M18" t="s">
        <v>41</v>
      </c>
      <c r="N18" t="s">
        <v>42</v>
      </c>
      <c r="O18" t="s">
        <v>43</v>
      </c>
      <c r="P18">
        <v>4000</v>
      </c>
      <c r="Q18" t="s">
        <v>49</v>
      </c>
      <c r="R18">
        <v>4251</v>
      </c>
      <c r="S18" t="s">
        <v>50</v>
      </c>
      <c r="T18">
        <v>0</v>
      </c>
      <c r="U18" t="s">
        <v>46</v>
      </c>
      <c r="V18" s="1">
        <v>0</v>
      </c>
      <c r="W18" s="1">
        <v>0</v>
      </c>
      <c r="X18" s="1">
        <v>3960020.72</v>
      </c>
      <c r="Y18" s="1">
        <v>3960020.72</v>
      </c>
      <c r="Z18" s="1">
        <v>3960020.72</v>
      </c>
      <c r="AA18" s="1">
        <v>3960020.72</v>
      </c>
      <c r="AB18" s="1">
        <v>3960020.72</v>
      </c>
      <c r="AC18" s="1">
        <f t="shared" si="1"/>
        <v>-3960020.72</v>
      </c>
      <c r="AD18" s="1">
        <v>0</v>
      </c>
      <c r="AE18" s="1">
        <v>0</v>
      </c>
      <c r="AF18" s="1">
        <v>0</v>
      </c>
      <c r="AG18" s="1">
        <v>0</v>
      </c>
      <c r="AH18" s="1">
        <v>0</v>
      </c>
    </row>
    <row r="19" spans="1:34" x14ac:dyDescent="0.25">
      <c r="A19" t="str">
        <f t="shared" si="0"/>
        <v>1.5-01-2404_24619013_2491110</v>
      </c>
      <c r="B19" t="s">
        <v>71</v>
      </c>
      <c r="C19" t="s">
        <v>72</v>
      </c>
      <c r="D19" t="s">
        <v>34</v>
      </c>
      <c r="E19" t="s">
        <v>35</v>
      </c>
      <c r="F19" t="s">
        <v>36</v>
      </c>
      <c r="G19" t="s">
        <v>37</v>
      </c>
      <c r="H19" t="s">
        <v>38</v>
      </c>
      <c r="I19" t="s">
        <v>39</v>
      </c>
      <c r="J19">
        <v>6</v>
      </c>
      <c r="K19" t="s">
        <v>40</v>
      </c>
      <c r="L19">
        <v>19</v>
      </c>
      <c r="M19" t="s">
        <v>41</v>
      </c>
      <c r="N19" t="s">
        <v>42</v>
      </c>
      <c r="O19" t="s">
        <v>43</v>
      </c>
      <c r="P19">
        <v>9000</v>
      </c>
      <c r="Q19" t="s">
        <v>73</v>
      </c>
      <c r="R19">
        <v>9111</v>
      </c>
      <c r="S19" t="s">
        <v>74</v>
      </c>
      <c r="T19">
        <v>0</v>
      </c>
      <c r="U19" t="s">
        <v>46</v>
      </c>
      <c r="V19" s="1">
        <v>43522784.549999997</v>
      </c>
      <c r="W19" s="1">
        <v>43522784.549999997</v>
      </c>
      <c r="X19" s="1">
        <v>19875398.809999999</v>
      </c>
      <c r="Y19" s="1">
        <v>19875398.809999999</v>
      </c>
      <c r="Z19" s="1">
        <v>19875398.809999999</v>
      </c>
      <c r="AA19" s="1">
        <v>19875398.809999999</v>
      </c>
      <c r="AB19" s="1">
        <v>19875398.809999999</v>
      </c>
      <c r="AC19" s="1">
        <f t="shared" si="1"/>
        <v>23647385.739999998</v>
      </c>
      <c r="AD19" s="1">
        <v>0</v>
      </c>
      <c r="AE19" s="1">
        <v>0</v>
      </c>
      <c r="AF19" s="1">
        <v>0</v>
      </c>
      <c r="AG19" s="1">
        <v>0</v>
      </c>
      <c r="AH19" s="1">
        <v>0</v>
      </c>
    </row>
    <row r="20" spans="1:34" x14ac:dyDescent="0.25">
      <c r="A20" t="str">
        <f t="shared" si="0"/>
        <v>1.5-01-2404_24619013_2492110</v>
      </c>
      <c r="B20" t="s">
        <v>71</v>
      </c>
      <c r="C20" t="s">
        <v>72</v>
      </c>
      <c r="D20" t="s">
        <v>34</v>
      </c>
      <c r="E20" t="s">
        <v>35</v>
      </c>
      <c r="F20" t="s">
        <v>36</v>
      </c>
      <c r="G20" t="s">
        <v>37</v>
      </c>
      <c r="H20" t="s">
        <v>38</v>
      </c>
      <c r="I20" t="s">
        <v>39</v>
      </c>
      <c r="J20">
        <v>6</v>
      </c>
      <c r="K20" t="s">
        <v>40</v>
      </c>
      <c r="L20">
        <v>19</v>
      </c>
      <c r="M20" t="s">
        <v>41</v>
      </c>
      <c r="N20" t="s">
        <v>42</v>
      </c>
      <c r="O20" t="s">
        <v>43</v>
      </c>
      <c r="P20">
        <v>9000</v>
      </c>
      <c r="Q20" t="s">
        <v>73</v>
      </c>
      <c r="R20">
        <v>9211</v>
      </c>
      <c r="S20" t="s">
        <v>75</v>
      </c>
      <c r="T20">
        <v>0</v>
      </c>
      <c r="U20" t="s">
        <v>46</v>
      </c>
      <c r="V20" s="1">
        <v>26300000</v>
      </c>
      <c r="W20" s="1">
        <v>26300000</v>
      </c>
      <c r="X20" s="1">
        <v>8751890.3900000006</v>
      </c>
      <c r="Y20" s="1">
        <v>8751890.3900000006</v>
      </c>
      <c r="Z20" s="1">
        <v>8751890.3900000006</v>
      </c>
      <c r="AA20" s="1">
        <v>8751890.3900000006</v>
      </c>
      <c r="AB20" s="1">
        <v>8751890.3900000006</v>
      </c>
      <c r="AC20" s="1">
        <f t="shared" si="1"/>
        <v>17548109.609999999</v>
      </c>
      <c r="AD20" s="1">
        <v>0</v>
      </c>
      <c r="AE20" s="1">
        <v>0</v>
      </c>
      <c r="AF20" s="1">
        <v>0</v>
      </c>
      <c r="AG20" s="1">
        <v>0</v>
      </c>
      <c r="AH20" s="1">
        <v>0</v>
      </c>
    </row>
    <row r="21" spans="1:34" x14ac:dyDescent="0.25">
      <c r="A21" t="str">
        <f t="shared" si="0"/>
        <v>1.5-01-2405_24621015_24142113</v>
      </c>
      <c r="B21" t="s">
        <v>71</v>
      </c>
      <c r="C21" t="s">
        <v>72</v>
      </c>
      <c r="D21" t="s">
        <v>34</v>
      </c>
      <c r="E21" t="s">
        <v>35</v>
      </c>
      <c r="F21" t="s">
        <v>51</v>
      </c>
      <c r="G21" t="s">
        <v>52</v>
      </c>
      <c r="H21" t="s">
        <v>53</v>
      </c>
      <c r="I21" t="s">
        <v>54</v>
      </c>
      <c r="J21">
        <v>6</v>
      </c>
      <c r="K21" t="s">
        <v>40</v>
      </c>
      <c r="L21">
        <v>21</v>
      </c>
      <c r="M21" t="s">
        <v>55</v>
      </c>
      <c r="N21" t="s">
        <v>56</v>
      </c>
      <c r="O21" t="s">
        <v>57</v>
      </c>
      <c r="P21">
        <v>1000</v>
      </c>
      <c r="Q21" t="s">
        <v>58</v>
      </c>
      <c r="R21">
        <v>1421</v>
      </c>
      <c r="S21" t="s">
        <v>61</v>
      </c>
      <c r="T21">
        <v>13</v>
      </c>
      <c r="U21" t="s">
        <v>76</v>
      </c>
      <c r="V21" s="1">
        <v>0</v>
      </c>
      <c r="W21" s="1">
        <v>0</v>
      </c>
      <c r="X21" s="1">
        <v>0</v>
      </c>
      <c r="Y21" s="1">
        <v>0</v>
      </c>
      <c r="Z21" s="1">
        <v>0</v>
      </c>
      <c r="AA21" s="1">
        <v>0</v>
      </c>
      <c r="AB21" s="1">
        <v>0</v>
      </c>
      <c r="AC21" s="1">
        <f t="shared" si="1"/>
        <v>0</v>
      </c>
      <c r="AD21" s="1">
        <v>0</v>
      </c>
      <c r="AE21" s="1">
        <v>0</v>
      </c>
      <c r="AF21" s="1">
        <v>0</v>
      </c>
      <c r="AG21" s="1">
        <v>0</v>
      </c>
      <c r="AH21" s="1">
        <v>0</v>
      </c>
    </row>
    <row r="22" spans="1:34" x14ac:dyDescent="0.25">
      <c r="A22" t="str">
        <f t="shared" si="0"/>
        <v>1.5-01-2405_24621015_24143213</v>
      </c>
      <c r="B22" t="s">
        <v>71</v>
      </c>
      <c r="C22" t="s">
        <v>72</v>
      </c>
      <c r="D22" t="s">
        <v>34</v>
      </c>
      <c r="E22" t="s">
        <v>35</v>
      </c>
      <c r="F22" t="s">
        <v>51</v>
      </c>
      <c r="G22" t="s">
        <v>52</v>
      </c>
      <c r="H22" t="s">
        <v>53</v>
      </c>
      <c r="I22" t="s">
        <v>54</v>
      </c>
      <c r="J22">
        <v>6</v>
      </c>
      <c r="K22" t="s">
        <v>40</v>
      </c>
      <c r="L22">
        <v>21</v>
      </c>
      <c r="M22" t="s">
        <v>55</v>
      </c>
      <c r="N22" t="s">
        <v>56</v>
      </c>
      <c r="O22" t="s">
        <v>57</v>
      </c>
      <c r="P22">
        <v>1000</v>
      </c>
      <c r="Q22" t="s">
        <v>58</v>
      </c>
      <c r="R22">
        <v>1432</v>
      </c>
      <c r="S22" t="s">
        <v>62</v>
      </c>
      <c r="T22">
        <v>13</v>
      </c>
      <c r="U22" t="s">
        <v>76</v>
      </c>
      <c r="V22" s="1">
        <v>0</v>
      </c>
      <c r="W22" s="1">
        <v>0</v>
      </c>
      <c r="X22" s="1">
        <v>0</v>
      </c>
      <c r="Y22" s="1">
        <v>0</v>
      </c>
      <c r="Z22" s="1">
        <v>0</v>
      </c>
      <c r="AA22" s="1">
        <v>0</v>
      </c>
      <c r="AB22" s="1">
        <v>0</v>
      </c>
      <c r="AC22" s="1">
        <f t="shared" si="1"/>
        <v>0</v>
      </c>
      <c r="AD22" s="1">
        <v>0</v>
      </c>
      <c r="AE22" s="1">
        <v>0</v>
      </c>
      <c r="AF22" s="1">
        <v>0</v>
      </c>
      <c r="AG22" s="1">
        <v>0</v>
      </c>
      <c r="AH22" s="1">
        <v>0</v>
      </c>
    </row>
    <row r="23" spans="1:34" x14ac:dyDescent="0.25">
      <c r="A23" t="str">
        <f t="shared" si="0"/>
        <v>1.5-01-2405_24621015_2415910</v>
      </c>
      <c r="B23" t="s">
        <v>71</v>
      </c>
      <c r="C23" t="s">
        <v>72</v>
      </c>
      <c r="D23" t="s">
        <v>34</v>
      </c>
      <c r="E23" t="s">
        <v>35</v>
      </c>
      <c r="F23" t="s">
        <v>51</v>
      </c>
      <c r="G23" t="s">
        <v>52</v>
      </c>
      <c r="H23" t="s">
        <v>53</v>
      </c>
      <c r="I23" t="s">
        <v>54</v>
      </c>
      <c r="J23">
        <v>6</v>
      </c>
      <c r="K23" t="s">
        <v>40</v>
      </c>
      <c r="L23">
        <v>21</v>
      </c>
      <c r="M23" t="s">
        <v>55</v>
      </c>
      <c r="N23" t="s">
        <v>56</v>
      </c>
      <c r="O23" t="s">
        <v>57</v>
      </c>
      <c r="P23">
        <v>1000</v>
      </c>
      <c r="Q23" t="s">
        <v>58</v>
      </c>
      <c r="R23">
        <v>1591</v>
      </c>
      <c r="S23" t="s">
        <v>70</v>
      </c>
      <c r="T23">
        <v>0</v>
      </c>
      <c r="U23" t="s">
        <v>46</v>
      </c>
      <c r="V23" s="1">
        <v>0</v>
      </c>
      <c r="W23" s="1">
        <v>0</v>
      </c>
      <c r="X23" s="1">
        <v>0</v>
      </c>
      <c r="Y23" s="1">
        <v>0</v>
      </c>
      <c r="Z23" s="1">
        <v>0</v>
      </c>
      <c r="AA23" s="1">
        <v>0</v>
      </c>
      <c r="AB23" s="1">
        <v>0</v>
      </c>
      <c r="AC23" s="1">
        <f t="shared" si="1"/>
        <v>0</v>
      </c>
      <c r="AD23" s="1">
        <v>0</v>
      </c>
      <c r="AE23" s="1">
        <v>0</v>
      </c>
      <c r="AF23" s="1">
        <v>0</v>
      </c>
      <c r="AG23" s="1">
        <v>0</v>
      </c>
      <c r="AH23" s="1">
        <v>0</v>
      </c>
    </row>
    <row r="24" spans="1:34" x14ac:dyDescent="0.25">
      <c r="A24" t="str">
        <f t="shared" si="0"/>
        <v>1.5-01-2405_24624015_24113113</v>
      </c>
      <c r="B24" t="s">
        <v>71</v>
      </c>
      <c r="C24" t="s">
        <v>72</v>
      </c>
      <c r="D24" t="s">
        <v>34</v>
      </c>
      <c r="E24" t="s">
        <v>35</v>
      </c>
      <c r="F24" t="s">
        <v>51</v>
      </c>
      <c r="G24" t="s">
        <v>52</v>
      </c>
      <c r="H24" t="s">
        <v>53</v>
      </c>
      <c r="I24" t="s">
        <v>54</v>
      </c>
      <c r="J24">
        <v>6</v>
      </c>
      <c r="K24" t="s">
        <v>40</v>
      </c>
      <c r="L24">
        <v>24</v>
      </c>
      <c r="M24" t="s">
        <v>58</v>
      </c>
      <c r="N24" t="s">
        <v>56</v>
      </c>
      <c r="O24" t="s">
        <v>57</v>
      </c>
      <c r="P24">
        <v>1000</v>
      </c>
      <c r="Q24" t="s">
        <v>58</v>
      </c>
      <c r="R24">
        <v>1131</v>
      </c>
      <c r="S24" t="s">
        <v>77</v>
      </c>
      <c r="T24">
        <v>13</v>
      </c>
      <c r="U24" t="s">
        <v>76</v>
      </c>
      <c r="V24" s="1">
        <v>708107330.50999999</v>
      </c>
      <c r="W24" s="1">
        <v>677552010.19000006</v>
      </c>
      <c r="X24" s="1">
        <v>256380387.84999999</v>
      </c>
      <c r="Y24" s="1">
        <v>256380387.84999999</v>
      </c>
      <c r="Z24" s="1">
        <v>256380387.84999999</v>
      </c>
      <c r="AA24" s="1">
        <v>256379437.84999999</v>
      </c>
      <c r="AB24" s="1">
        <v>256379437.84999999</v>
      </c>
      <c r="AC24" s="1">
        <f t="shared" si="1"/>
        <v>451726942.65999997</v>
      </c>
      <c r="AD24" s="1">
        <v>30555316.059999999</v>
      </c>
      <c r="AE24" s="1">
        <v>4.26</v>
      </c>
      <c r="AF24" s="1">
        <v>0</v>
      </c>
      <c r="AG24" s="1">
        <v>0</v>
      </c>
      <c r="AH24" s="1">
        <v>30555320.32</v>
      </c>
    </row>
    <row r="25" spans="1:34" x14ac:dyDescent="0.25">
      <c r="A25" t="str">
        <f t="shared" si="0"/>
        <v>1.5-01-2405_24624015_24132113</v>
      </c>
      <c r="B25" t="s">
        <v>71</v>
      </c>
      <c r="C25" t="s">
        <v>72</v>
      </c>
      <c r="D25" t="s">
        <v>34</v>
      </c>
      <c r="E25" t="s">
        <v>35</v>
      </c>
      <c r="F25" t="s">
        <v>51</v>
      </c>
      <c r="G25" t="s">
        <v>52</v>
      </c>
      <c r="H25" t="s">
        <v>53</v>
      </c>
      <c r="I25" t="s">
        <v>54</v>
      </c>
      <c r="J25">
        <v>6</v>
      </c>
      <c r="K25" t="s">
        <v>40</v>
      </c>
      <c r="L25">
        <v>24</v>
      </c>
      <c r="M25" t="s">
        <v>58</v>
      </c>
      <c r="N25" t="s">
        <v>56</v>
      </c>
      <c r="O25" t="s">
        <v>57</v>
      </c>
      <c r="P25">
        <v>1000</v>
      </c>
      <c r="Q25" t="s">
        <v>58</v>
      </c>
      <c r="R25">
        <v>1321</v>
      </c>
      <c r="S25" t="s">
        <v>64</v>
      </c>
      <c r="T25">
        <v>13</v>
      </c>
      <c r="U25" t="s">
        <v>76</v>
      </c>
      <c r="V25" s="1">
        <v>10757541.789999999</v>
      </c>
      <c r="W25" s="1">
        <v>0</v>
      </c>
      <c r="X25" s="1">
        <v>9344330.3499999996</v>
      </c>
      <c r="Y25" s="1">
        <v>9344330.3499999996</v>
      </c>
      <c r="Z25" s="1">
        <v>9344330.3499999996</v>
      </c>
      <c r="AA25" s="1">
        <v>9340358.8200000003</v>
      </c>
      <c r="AB25" s="1">
        <v>9340358.8200000003</v>
      </c>
      <c r="AC25" s="1">
        <f t="shared" si="1"/>
        <v>1413211.4399999995</v>
      </c>
      <c r="AD25" s="1">
        <v>10757541.789999999</v>
      </c>
      <c r="AE25" s="1">
        <v>0</v>
      </c>
      <c r="AF25" s="1">
        <v>0</v>
      </c>
      <c r="AG25" s="1">
        <v>0</v>
      </c>
      <c r="AH25" s="1">
        <v>10757541.789999999</v>
      </c>
    </row>
    <row r="26" spans="1:34" x14ac:dyDescent="0.25">
      <c r="A26" t="str">
        <f t="shared" si="0"/>
        <v>1.5-01-2405_24624015_24132114</v>
      </c>
      <c r="B26" t="s">
        <v>71</v>
      </c>
      <c r="C26" t="s">
        <v>72</v>
      </c>
      <c r="D26" t="s">
        <v>34</v>
      </c>
      <c r="E26" t="s">
        <v>35</v>
      </c>
      <c r="F26" t="s">
        <v>51</v>
      </c>
      <c r="G26" t="s">
        <v>52</v>
      </c>
      <c r="H26" t="s">
        <v>53</v>
      </c>
      <c r="I26" t="s">
        <v>54</v>
      </c>
      <c r="J26">
        <v>6</v>
      </c>
      <c r="K26" t="s">
        <v>40</v>
      </c>
      <c r="L26">
        <v>24</v>
      </c>
      <c r="M26" t="s">
        <v>58</v>
      </c>
      <c r="N26" t="s">
        <v>56</v>
      </c>
      <c r="O26" t="s">
        <v>57</v>
      </c>
      <c r="P26">
        <v>1000</v>
      </c>
      <c r="Q26" t="s">
        <v>58</v>
      </c>
      <c r="R26">
        <v>1321</v>
      </c>
      <c r="S26" t="s">
        <v>64</v>
      </c>
      <c r="T26">
        <v>14</v>
      </c>
      <c r="U26" t="s">
        <v>60</v>
      </c>
      <c r="V26" s="1">
        <v>0</v>
      </c>
      <c r="W26" s="1">
        <v>0</v>
      </c>
      <c r="X26" s="1">
        <v>1481215.1</v>
      </c>
      <c r="Y26" s="1">
        <v>1481215.1</v>
      </c>
      <c r="Z26" s="1">
        <v>1481215.1</v>
      </c>
      <c r="AA26" s="1">
        <v>1472993</v>
      </c>
      <c r="AB26" s="1">
        <v>1472993</v>
      </c>
      <c r="AC26" s="1">
        <f t="shared" si="1"/>
        <v>-1481215.1</v>
      </c>
      <c r="AD26" s="1">
        <v>0</v>
      </c>
      <c r="AE26" s="1">
        <v>0</v>
      </c>
      <c r="AF26" s="1">
        <v>0</v>
      </c>
      <c r="AG26" s="1">
        <v>0</v>
      </c>
      <c r="AH26" s="1">
        <v>0</v>
      </c>
    </row>
    <row r="27" spans="1:34" x14ac:dyDescent="0.25">
      <c r="A27" t="str">
        <f t="shared" si="0"/>
        <v>1.5-01-2405_24624015_24132213</v>
      </c>
      <c r="B27" t="s">
        <v>71</v>
      </c>
      <c r="C27" t="s">
        <v>72</v>
      </c>
      <c r="D27" t="s">
        <v>34</v>
      </c>
      <c r="E27" t="s">
        <v>35</v>
      </c>
      <c r="F27" t="s">
        <v>51</v>
      </c>
      <c r="G27" t="s">
        <v>52</v>
      </c>
      <c r="H27" t="s">
        <v>53</v>
      </c>
      <c r="I27" t="s">
        <v>54</v>
      </c>
      <c r="J27">
        <v>6</v>
      </c>
      <c r="K27" t="s">
        <v>40</v>
      </c>
      <c r="L27">
        <v>24</v>
      </c>
      <c r="M27" t="s">
        <v>58</v>
      </c>
      <c r="N27" t="s">
        <v>56</v>
      </c>
      <c r="O27" t="s">
        <v>57</v>
      </c>
      <c r="P27">
        <v>1000</v>
      </c>
      <c r="Q27" t="s">
        <v>58</v>
      </c>
      <c r="R27">
        <v>1322</v>
      </c>
      <c r="S27" t="s">
        <v>65</v>
      </c>
      <c r="T27">
        <v>13</v>
      </c>
      <c r="U27" t="s">
        <v>76</v>
      </c>
      <c r="V27" s="1">
        <v>107599629.75</v>
      </c>
      <c r="W27" s="1">
        <v>0</v>
      </c>
      <c r="X27" s="1">
        <v>290138.34000000003</v>
      </c>
      <c r="Y27" s="1">
        <v>290138.34000000003</v>
      </c>
      <c r="Z27" s="1">
        <v>290138.34000000003</v>
      </c>
      <c r="AA27" s="1">
        <v>286048.06</v>
      </c>
      <c r="AB27" s="1">
        <v>286048.06</v>
      </c>
      <c r="AC27" s="1">
        <f t="shared" si="1"/>
        <v>107309491.41</v>
      </c>
      <c r="AD27" s="1">
        <v>107599629.75</v>
      </c>
      <c r="AE27" s="1">
        <v>0</v>
      </c>
      <c r="AF27" s="1">
        <v>0</v>
      </c>
      <c r="AG27" s="1">
        <v>0</v>
      </c>
      <c r="AH27" s="1">
        <v>107599629.75</v>
      </c>
    </row>
    <row r="28" spans="1:34" x14ac:dyDescent="0.25">
      <c r="A28" t="str">
        <f t="shared" si="0"/>
        <v>1.5-01-2405_24624015_2413410</v>
      </c>
      <c r="B28" t="s">
        <v>71</v>
      </c>
      <c r="C28" t="s">
        <v>72</v>
      </c>
      <c r="D28" t="s">
        <v>34</v>
      </c>
      <c r="E28" t="s">
        <v>35</v>
      </c>
      <c r="F28" t="s">
        <v>51</v>
      </c>
      <c r="G28" t="s">
        <v>52</v>
      </c>
      <c r="H28" t="s">
        <v>53</v>
      </c>
      <c r="I28" t="s">
        <v>54</v>
      </c>
      <c r="J28">
        <v>6</v>
      </c>
      <c r="K28" t="s">
        <v>40</v>
      </c>
      <c r="L28">
        <v>24</v>
      </c>
      <c r="M28" t="s">
        <v>58</v>
      </c>
      <c r="N28" t="s">
        <v>56</v>
      </c>
      <c r="O28" t="s">
        <v>57</v>
      </c>
      <c r="P28">
        <v>1000</v>
      </c>
      <c r="Q28" t="s">
        <v>58</v>
      </c>
      <c r="R28">
        <v>1341</v>
      </c>
      <c r="S28" t="s">
        <v>67</v>
      </c>
      <c r="T28">
        <v>0</v>
      </c>
      <c r="U28" t="s">
        <v>46</v>
      </c>
      <c r="V28" s="1">
        <v>0</v>
      </c>
      <c r="W28" s="1">
        <v>0</v>
      </c>
      <c r="X28" s="1">
        <v>51823.8</v>
      </c>
      <c r="Y28" s="1">
        <v>51823.8</v>
      </c>
      <c r="Z28" s="1">
        <v>51823.8</v>
      </c>
      <c r="AA28" s="1">
        <v>51823.8</v>
      </c>
      <c r="AB28" s="1">
        <v>51823.8</v>
      </c>
      <c r="AC28" s="1">
        <f t="shared" si="1"/>
        <v>-51823.8</v>
      </c>
      <c r="AD28" s="1">
        <v>0</v>
      </c>
      <c r="AE28" s="1">
        <v>0</v>
      </c>
      <c r="AF28" s="1">
        <v>0</v>
      </c>
      <c r="AG28" s="1">
        <v>0</v>
      </c>
      <c r="AH28" s="1">
        <v>0</v>
      </c>
    </row>
    <row r="29" spans="1:34" x14ac:dyDescent="0.25">
      <c r="A29" t="str">
        <f t="shared" si="0"/>
        <v>1.5-01-2405_24624015_24141113</v>
      </c>
      <c r="B29" t="s">
        <v>71</v>
      </c>
      <c r="C29" t="s">
        <v>72</v>
      </c>
      <c r="D29" t="s">
        <v>34</v>
      </c>
      <c r="E29" t="s">
        <v>35</v>
      </c>
      <c r="F29" t="s">
        <v>51</v>
      </c>
      <c r="G29" t="s">
        <v>52</v>
      </c>
      <c r="H29" t="s">
        <v>53</v>
      </c>
      <c r="I29" t="s">
        <v>54</v>
      </c>
      <c r="J29">
        <v>6</v>
      </c>
      <c r="K29" t="s">
        <v>40</v>
      </c>
      <c r="L29">
        <v>24</v>
      </c>
      <c r="M29" t="s">
        <v>58</v>
      </c>
      <c r="N29" t="s">
        <v>56</v>
      </c>
      <c r="O29" t="s">
        <v>57</v>
      </c>
      <c r="P29">
        <v>1000</v>
      </c>
      <c r="Q29" t="s">
        <v>58</v>
      </c>
      <c r="R29">
        <v>1411</v>
      </c>
      <c r="S29" t="s">
        <v>68</v>
      </c>
      <c r="T29">
        <v>13</v>
      </c>
      <c r="U29" t="s">
        <v>76</v>
      </c>
      <c r="V29" s="1">
        <v>43081390.539999999</v>
      </c>
      <c r="W29" s="1">
        <v>0</v>
      </c>
      <c r="X29" s="1">
        <v>17240578.550000001</v>
      </c>
      <c r="Y29" s="1">
        <v>17240578.550000001</v>
      </c>
      <c r="Z29" s="1">
        <v>17240578.550000001</v>
      </c>
      <c r="AA29" s="1">
        <v>17240578.550000001</v>
      </c>
      <c r="AB29" s="1">
        <v>17240578.550000001</v>
      </c>
      <c r="AC29" s="1">
        <f t="shared" si="1"/>
        <v>25840811.989999998</v>
      </c>
      <c r="AD29" s="1">
        <v>43081390.539999999</v>
      </c>
      <c r="AE29" s="1">
        <v>0</v>
      </c>
      <c r="AF29" s="1">
        <v>0</v>
      </c>
      <c r="AG29" s="1">
        <v>0</v>
      </c>
      <c r="AH29" s="1">
        <v>43081390.539999999</v>
      </c>
    </row>
    <row r="30" spans="1:34" x14ac:dyDescent="0.25">
      <c r="A30" t="str">
        <f t="shared" si="0"/>
        <v>1.5-01-2405_24624015_24141114</v>
      </c>
      <c r="B30" t="s">
        <v>71</v>
      </c>
      <c r="C30" t="s">
        <v>72</v>
      </c>
      <c r="D30" t="s">
        <v>34</v>
      </c>
      <c r="E30" t="s">
        <v>35</v>
      </c>
      <c r="F30" t="s">
        <v>51</v>
      </c>
      <c r="G30" t="s">
        <v>52</v>
      </c>
      <c r="H30" t="s">
        <v>53</v>
      </c>
      <c r="I30" t="s">
        <v>54</v>
      </c>
      <c r="J30">
        <v>6</v>
      </c>
      <c r="K30" t="s">
        <v>40</v>
      </c>
      <c r="L30">
        <v>24</v>
      </c>
      <c r="M30" t="s">
        <v>58</v>
      </c>
      <c r="N30" t="s">
        <v>56</v>
      </c>
      <c r="O30" t="s">
        <v>57</v>
      </c>
      <c r="P30">
        <v>1000</v>
      </c>
      <c r="Q30" t="s">
        <v>58</v>
      </c>
      <c r="R30">
        <v>1411</v>
      </c>
      <c r="S30" t="s">
        <v>68</v>
      </c>
      <c r="T30">
        <v>14</v>
      </c>
      <c r="U30" t="s">
        <v>60</v>
      </c>
      <c r="V30" s="1">
        <v>0</v>
      </c>
      <c r="W30" s="1">
        <v>0</v>
      </c>
      <c r="X30" s="1">
        <v>1959014.55</v>
      </c>
      <c r="Y30" s="1">
        <v>1959014.55</v>
      </c>
      <c r="Z30" s="1">
        <v>1959014.55</v>
      </c>
      <c r="AA30" s="1">
        <v>1959014.55</v>
      </c>
      <c r="AB30" s="1">
        <v>1959014.55</v>
      </c>
      <c r="AC30" s="1">
        <f t="shared" si="1"/>
        <v>-1959014.55</v>
      </c>
      <c r="AD30" s="1">
        <v>0</v>
      </c>
      <c r="AE30" s="1">
        <v>0</v>
      </c>
      <c r="AF30" s="1">
        <v>0</v>
      </c>
      <c r="AG30" s="1">
        <v>0</v>
      </c>
      <c r="AH30" s="1">
        <v>0</v>
      </c>
    </row>
    <row r="31" spans="1:34" x14ac:dyDescent="0.25">
      <c r="A31" t="str">
        <f t="shared" si="0"/>
        <v>1.5-01-2405_24624015_24142113</v>
      </c>
      <c r="B31" t="s">
        <v>71</v>
      </c>
      <c r="C31" t="s">
        <v>72</v>
      </c>
      <c r="D31" t="s">
        <v>34</v>
      </c>
      <c r="E31" t="s">
        <v>35</v>
      </c>
      <c r="F31" t="s">
        <v>51</v>
      </c>
      <c r="G31" t="s">
        <v>52</v>
      </c>
      <c r="H31" t="s">
        <v>53</v>
      </c>
      <c r="I31" t="s">
        <v>54</v>
      </c>
      <c r="J31">
        <v>6</v>
      </c>
      <c r="K31" t="s">
        <v>40</v>
      </c>
      <c r="L31">
        <v>24</v>
      </c>
      <c r="M31" t="s">
        <v>58</v>
      </c>
      <c r="N31" t="s">
        <v>56</v>
      </c>
      <c r="O31" t="s">
        <v>57</v>
      </c>
      <c r="P31">
        <v>1000</v>
      </c>
      <c r="Q31" t="s">
        <v>58</v>
      </c>
      <c r="R31">
        <v>1421</v>
      </c>
      <c r="S31" t="s">
        <v>61</v>
      </c>
      <c r="T31">
        <v>13</v>
      </c>
      <c r="U31" t="s">
        <v>76</v>
      </c>
      <c r="V31" s="1">
        <v>21639111</v>
      </c>
      <c r="W31" s="1">
        <v>0</v>
      </c>
      <c r="X31" s="1">
        <v>7951377.6100000003</v>
      </c>
      <c r="Y31" s="1">
        <v>7951377.6100000003</v>
      </c>
      <c r="Z31" s="1">
        <v>7951377.6100000003</v>
      </c>
      <c r="AA31" s="1">
        <v>7951377.6100000003</v>
      </c>
      <c r="AB31" s="1">
        <v>7951377.6100000003</v>
      </c>
      <c r="AC31" s="1">
        <f t="shared" si="1"/>
        <v>13687733.390000001</v>
      </c>
      <c r="AD31" s="1">
        <v>21639111</v>
      </c>
      <c r="AE31" s="1">
        <v>0</v>
      </c>
      <c r="AF31" s="1">
        <v>0</v>
      </c>
      <c r="AG31" s="1">
        <v>0</v>
      </c>
      <c r="AH31" s="1">
        <v>21639111</v>
      </c>
    </row>
    <row r="32" spans="1:34" x14ac:dyDescent="0.25">
      <c r="A32" t="str">
        <f t="shared" si="0"/>
        <v>1.5-01-2405_24624015_24143113</v>
      </c>
      <c r="B32" t="s">
        <v>71</v>
      </c>
      <c r="C32" t="s">
        <v>72</v>
      </c>
      <c r="D32" t="s">
        <v>34</v>
      </c>
      <c r="E32" t="s">
        <v>35</v>
      </c>
      <c r="F32" t="s">
        <v>51</v>
      </c>
      <c r="G32" t="s">
        <v>52</v>
      </c>
      <c r="H32" t="s">
        <v>53</v>
      </c>
      <c r="I32" t="s">
        <v>54</v>
      </c>
      <c r="J32">
        <v>6</v>
      </c>
      <c r="K32" t="s">
        <v>40</v>
      </c>
      <c r="L32">
        <v>24</v>
      </c>
      <c r="M32" t="s">
        <v>58</v>
      </c>
      <c r="N32" t="s">
        <v>56</v>
      </c>
      <c r="O32" t="s">
        <v>57</v>
      </c>
      <c r="P32">
        <v>1000</v>
      </c>
      <c r="Q32" t="s">
        <v>58</v>
      </c>
      <c r="R32">
        <v>1431</v>
      </c>
      <c r="S32" t="s">
        <v>69</v>
      </c>
      <c r="T32">
        <v>13</v>
      </c>
      <c r="U32" t="s">
        <v>76</v>
      </c>
      <c r="V32" s="1">
        <v>13831302.199999999</v>
      </c>
      <c r="W32" s="1">
        <v>0</v>
      </c>
      <c r="X32" s="1">
        <v>5231516.28</v>
      </c>
      <c r="Y32" s="1">
        <v>5231516.28</v>
      </c>
      <c r="Z32" s="1">
        <v>5231516.28</v>
      </c>
      <c r="AA32" s="1">
        <v>5231516.28</v>
      </c>
      <c r="AB32" s="1">
        <v>5231516.28</v>
      </c>
      <c r="AC32" s="1">
        <f t="shared" si="1"/>
        <v>8599785.9199999981</v>
      </c>
      <c r="AD32" s="1">
        <v>13831302.199999999</v>
      </c>
      <c r="AE32" s="1">
        <v>0</v>
      </c>
      <c r="AF32" s="1">
        <v>0</v>
      </c>
      <c r="AG32" s="1">
        <v>0</v>
      </c>
      <c r="AH32" s="1">
        <v>13831302.199999999</v>
      </c>
    </row>
    <row r="33" spans="1:34" x14ac:dyDescent="0.25">
      <c r="A33" t="str">
        <f t="shared" si="0"/>
        <v>1.5-01-2405_24624015_24143114</v>
      </c>
      <c r="B33" t="s">
        <v>71</v>
      </c>
      <c r="C33" t="s">
        <v>72</v>
      </c>
      <c r="D33" t="s">
        <v>34</v>
      </c>
      <c r="E33" t="s">
        <v>35</v>
      </c>
      <c r="F33" t="s">
        <v>51</v>
      </c>
      <c r="G33" t="s">
        <v>52</v>
      </c>
      <c r="H33" t="s">
        <v>53</v>
      </c>
      <c r="I33" t="s">
        <v>54</v>
      </c>
      <c r="J33">
        <v>6</v>
      </c>
      <c r="K33" t="s">
        <v>40</v>
      </c>
      <c r="L33">
        <v>24</v>
      </c>
      <c r="M33" t="s">
        <v>58</v>
      </c>
      <c r="N33" t="s">
        <v>56</v>
      </c>
      <c r="O33" t="s">
        <v>57</v>
      </c>
      <c r="P33">
        <v>1000</v>
      </c>
      <c r="Q33" t="s">
        <v>58</v>
      </c>
      <c r="R33">
        <v>1431</v>
      </c>
      <c r="S33" t="s">
        <v>69</v>
      </c>
      <c r="T33">
        <v>14</v>
      </c>
      <c r="U33" t="s">
        <v>60</v>
      </c>
      <c r="V33" s="1">
        <v>0</v>
      </c>
      <c r="W33" s="1">
        <v>0</v>
      </c>
      <c r="X33" s="1">
        <v>697726.57</v>
      </c>
      <c r="Y33" s="1">
        <v>697726.57</v>
      </c>
      <c r="Z33" s="1">
        <v>697726.57</v>
      </c>
      <c r="AA33" s="1">
        <v>697726.57</v>
      </c>
      <c r="AB33" s="1">
        <v>697726.57</v>
      </c>
      <c r="AC33" s="1">
        <f t="shared" si="1"/>
        <v>-697726.57</v>
      </c>
      <c r="AD33" s="1">
        <v>0</v>
      </c>
      <c r="AE33" s="1">
        <v>0</v>
      </c>
      <c r="AF33" s="1">
        <v>0</v>
      </c>
      <c r="AG33" s="1">
        <v>0</v>
      </c>
      <c r="AH33" s="1">
        <v>0</v>
      </c>
    </row>
    <row r="34" spans="1:34" x14ac:dyDescent="0.25">
      <c r="A34" t="str">
        <f t="shared" si="0"/>
        <v>1.5-01-2405_24624015_24143213</v>
      </c>
      <c r="B34" t="s">
        <v>71</v>
      </c>
      <c r="C34" t="s">
        <v>72</v>
      </c>
      <c r="D34" t="s">
        <v>34</v>
      </c>
      <c r="E34" t="s">
        <v>35</v>
      </c>
      <c r="F34" t="s">
        <v>51</v>
      </c>
      <c r="G34" t="s">
        <v>52</v>
      </c>
      <c r="H34" t="s">
        <v>53</v>
      </c>
      <c r="I34" t="s">
        <v>54</v>
      </c>
      <c r="J34">
        <v>6</v>
      </c>
      <c r="K34" t="s">
        <v>40</v>
      </c>
      <c r="L34">
        <v>24</v>
      </c>
      <c r="M34" t="s">
        <v>58</v>
      </c>
      <c r="N34" t="s">
        <v>56</v>
      </c>
      <c r="O34" t="s">
        <v>57</v>
      </c>
      <c r="P34">
        <v>1000</v>
      </c>
      <c r="Q34" t="s">
        <v>58</v>
      </c>
      <c r="R34">
        <v>1432</v>
      </c>
      <c r="S34" t="s">
        <v>62</v>
      </c>
      <c r="T34">
        <v>13</v>
      </c>
      <c r="U34" t="s">
        <v>76</v>
      </c>
      <c r="V34" s="1">
        <v>126228154.03</v>
      </c>
      <c r="W34" s="1">
        <v>0</v>
      </c>
      <c r="X34" s="1">
        <v>47642503.079999998</v>
      </c>
      <c r="Y34" s="1">
        <v>47642503.079999998</v>
      </c>
      <c r="Z34" s="1">
        <v>47642503.079999998</v>
      </c>
      <c r="AA34" s="1">
        <v>47642503.079999998</v>
      </c>
      <c r="AB34" s="1">
        <v>47642503.079999998</v>
      </c>
      <c r="AC34" s="1">
        <f t="shared" si="1"/>
        <v>78585650.950000003</v>
      </c>
      <c r="AD34" s="1">
        <v>126228154.03</v>
      </c>
      <c r="AE34" s="1">
        <v>0</v>
      </c>
      <c r="AF34" s="1">
        <v>0</v>
      </c>
      <c r="AG34" s="1">
        <v>0</v>
      </c>
      <c r="AH34" s="1">
        <v>126228154.03</v>
      </c>
    </row>
    <row r="35" spans="1:34" x14ac:dyDescent="0.25">
      <c r="A35" t="str">
        <f t="shared" si="0"/>
        <v>1.5-01-2405_24624015_2415910</v>
      </c>
      <c r="B35" t="s">
        <v>71</v>
      </c>
      <c r="C35" t="s">
        <v>72</v>
      </c>
      <c r="D35" t="s">
        <v>34</v>
      </c>
      <c r="E35" t="s">
        <v>35</v>
      </c>
      <c r="F35" t="s">
        <v>51</v>
      </c>
      <c r="G35" t="s">
        <v>52</v>
      </c>
      <c r="H35" t="s">
        <v>53</v>
      </c>
      <c r="I35" t="s">
        <v>54</v>
      </c>
      <c r="J35">
        <v>6</v>
      </c>
      <c r="K35" t="s">
        <v>40</v>
      </c>
      <c r="L35">
        <v>24</v>
      </c>
      <c r="M35" t="s">
        <v>58</v>
      </c>
      <c r="N35" t="s">
        <v>56</v>
      </c>
      <c r="O35" t="s">
        <v>57</v>
      </c>
      <c r="P35">
        <v>1000</v>
      </c>
      <c r="Q35" t="s">
        <v>58</v>
      </c>
      <c r="R35">
        <v>1591</v>
      </c>
      <c r="S35" t="s">
        <v>70</v>
      </c>
      <c r="T35">
        <v>0</v>
      </c>
      <c r="U35" t="s">
        <v>46</v>
      </c>
      <c r="V35" s="1">
        <v>26931853.66</v>
      </c>
      <c r="W35" s="1">
        <v>0</v>
      </c>
      <c r="X35" s="1">
        <v>2001890.64</v>
      </c>
      <c r="Y35" s="1">
        <v>2001890.64</v>
      </c>
      <c r="Z35" s="1">
        <v>2001890.64</v>
      </c>
      <c r="AA35" s="1">
        <v>2001870.64</v>
      </c>
      <c r="AB35" s="1">
        <v>2001870.64</v>
      </c>
      <c r="AC35" s="1">
        <f t="shared" si="1"/>
        <v>24929963.02</v>
      </c>
      <c r="AD35" s="1">
        <v>26931853.66</v>
      </c>
      <c r="AE35" s="1">
        <v>0</v>
      </c>
      <c r="AF35" s="1">
        <v>0</v>
      </c>
      <c r="AG35" s="1">
        <v>0</v>
      </c>
      <c r="AH35" s="1">
        <v>26931853.66</v>
      </c>
    </row>
    <row r="36" spans="1:34" x14ac:dyDescent="0.25">
      <c r="A36" t="str">
        <f t="shared" si="0"/>
        <v>2.6-01-2405_24624015_2417110</v>
      </c>
      <c r="B36" t="s">
        <v>78</v>
      </c>
      <c r="C36" t="s">
        <v>79</v>
      </c>
      <c r="D36" t="s">
        <v>34</v>
      </c>
      <c r="E36" t="s">
        <v>35</v>
      </c>
      <c r="F36" t="s">
        <v>51</v>
      </c>
      <c r="G36" t="s">
        <v>52</v>
      </c>
      <c r="H36" t="s">
        <v>53</v>
      </c>
      <c r="I36" t="s">
        <v>54</v>
      </c>
      <c r="J36">
        <v>6</v>
      </c>
      <c r="K36" t="s">
        <v>40</v>
      </c>
      <c r="L36">
        <v>24</v>
      </c>
      <c r="M36" t="s">
        <v>58</v>
      </c>
      <c r="N36" t="s">
        <v>56</v>
      </c>
      <c r="O36" t="s">
        <v>57</v>
      </c>
      <c r="P36">
        <v>1000</v>
      </c>
      <c r="Q36" t="s">
        <v>58</v>
      </c>
      <c r="R36">
        <v>1711</v>
      </c>
      <c r="S36" t="s">
        <v>80</v>
      </c>
      <c r="T36">
        <v>0</v>
      </c>
      <c r="U36" t="s">
        <v>46</v>
      </c>
      <c r="V36" s="1">
        <v>22000000</v>
      </c>
      <c r="W36" s="1">
        <v>0</v>
      </c>
      <c r="X36" s="1">
        <v>8380725.4900000002</v>
      </c>
      <c r="Y36" s="1">
        <v>8380725.4900000002</v>
      </c>
      <c r="Z36" s="1">
        <v>8380725.4900000002</v>
      </c>
      <c r="AA36" s="1">
        <v>8380725.4900000002</v>
      </c>
      <c r="AB36" s="1">
        <v>8380725.4900000002</v>
      </c>
      <c r="AC36" s="1">
        <f t="shared" si="1"/>
        <v>13619274.51</v>
      </c>
      <c r="AD36" s="1">
        <v>22000000</v>
      </c>
      <c r="AE36" s="1">
        <v>0</v>
      </c>
      <c r="AF36" s="1">
        <v>0</v>
      </c>
      <c r="AG36" s="1">
        <v>0</v>
      </c>
      <c r="AH36" s="1">
        <v>22000000</v>
      </c>
    </row>
    <row r="37" spans="1:34" x14ac:dyDescent="0.25">
      <c r="A37" t="str">
        <f t="shared" si="0"/>
        <v>2.5-02-2402_24313009_2432510</v>
      </c>
      <c r="B37" t="s">
        <v>81</v>
      </c>
      <c r="C37" t="s">
        <v>82</v>
      </c>
      <c r="D37" t="s">
        <v>83</v>
      </c>
      <c r="E37" t="s">
        <v>84</v>
      </c>
      <c r="F37" t="s">
        <v>51</v>
      </c>
      <c r="G37" t="s">
        <v>52</v>
      </c>
      <c r="H37" t="s">
        <v>85</v>
      </c>
      <c r="I37" t="s">
        <v>86</v>
      </c>
      <c r="J37">
        <v>3</v>
      </c>
      <c r="K37" t="s">
        <v>87</v>
      </c>
      <c r="L37">
        <v>13</v>
      </c>
      <c r="M37" t="s">
        <v>88</v>
      </c>
      <c r="N37" t="s">
        <v>89</v>
      </c>
      <c r="O37" t="s">
        <v>90</v>
      </c>
      <c r="P37">
        <v>3000</v>
      </c>
      <c r="Q37" t="s">
        <v>44</v>
      </c>
      <c r="R37">
        <v>3251</v>
      </c>
      <c r="S37" t="s">
        <v>91</v>
      </c>
      <c r="T37">
        <v>0</v>
      </c>
      <c r="U37" t="s">
        <v>46</v>
      </c>
      <c r="V37" s="1">
        <v>9003456</v>
      </c>
      <c r="W37" s="1">
        <v>9003456</v>
      </c>
      <c r="X37" s="1">
        <v>7202764.7999999998</v>
      </c>
      <c r="Y37" s="1">
        <v>7202764.7999999998</v>
      </c>
      <c r="Z37" s="1">
        <v>6602534.4000000004</v>
      </c>
      <c r="AA37" s="1">
        <v>5402073.5999999996</v>
      </c>
      <c r="AB37" s="1">
        <v>5402073.5999999996</v>
      </c>
      <c r="AC37" s="1">
        <f t="shared" si="1"/>
        <v>1800691.2000000002</v>
      </c>
      <c r="AD37" s="1">
        <v>0</v>
      </c>
      <c r="AE37" s="1">
        <v>0</v>
      </c>
      <c r="AF37" s="1">
        <v>0</v>
      </c>
      <c r="AG37" s="1">
        <v>0</v>
      </c>
      <c r="AH37" s="1">
        <v>0</v>
      </c>
    </row>
    <row r="38" spans="1:34" x14ac:dyDescent="0.25">
      <c r="A38" t="str">
        <f t="shared" si="0"/>
        <v>2.5-02-2411_24650031_2456910</v>
      </c>
      <c r="B38" t="s">
        <v>81</v>
      </c>
      <c r="C38" t="s">
        <v>82</v>
      </c>
      <c r="D38" t="s">
        <v>92</v>
      </c>
      <c r="E38" t="s">
        <v>93</v>
      </c>
      <c r="F38" t="s">
        <v>51</v>
      </c>
      <c r="G38" t="s">
        <v>52</v>
      </c>
      <c r="H38" t="s">
        <v>94</v>
      </c>
      <c r="I38" t="s">
        <v>95</v>
      </c>
      <c r="J38">
        <v>6</v>
      </c>
      <c r="K38" t="s">
        <v>40</v>
      </c>
      <c r="L38">
        <v>50</v>
      </c>
      <c r="M38" t="s">
        <v>96</v>
      </c>
      <c r="N38" t="s">
        <v>97</v>
      </c>
      <c r="O38" t="s">
        <v>98</v>
      </c>
      <c r="P38">
        <v>5000</v>
      </c>
      <c r="Q38" t="s">
        <v>99</v>
      </c>
      <c r="R38">
        <v>5691</v>
      </c>
      <c r="S38" t="s">
        <v>100</v>
      </c>
      <c r="T38">
        <v>0</v>
      </c>
      <c r="U38" t="s">
        <v>46</v>
      </c>
      <c r="V38" s="1">
        <v>70724000</v>
      </c>
      <c r="W38" s="1">
        <v>70724000</v>
      </c>
      <c r="X38" s="1">
        <v>70723059.019999996</v>
      </c>
      <c r="Y38" s="1">
        <v>70723059.019999996</v>
      </c>
      <c r="Z38" s="1">
        <v>70723059.019999996</v>
      </c>
      <c r="AA38" s="1">
        <v>0</v>
      </c>
      <c r="AB38" s="1">
        <v>0</v>
      </c>
      <c r="AC38" s="1">
        <f t="shared" si="1"/>
        <v>940.98000000417233</v>
      </c>
      <c r="AD38" s="1">
        <v>0</v>
      </c>
      <c r="AE38" s="1">
        <v>0</v>
      </c>
      <c r="AF38" s="1">
        <v>0</v>
      </c>
      <c r="AG38" s="1">
        <v>0</v>
      </c>
      <c r="AH38" s="1">
        <v>0</v>
      </c>
    </row>
    <row r="39" spans="1:34" x14ac:dyDescent="0.25">
      <c r="A39" t="str">
        <f t="shared" si="0"/>
        <v>2.5-02-2407_24335021_2435810</v>
      </c>
      <c r="B39" t="s">
        <v>81</v>
      </c>
      <c r="C39" t="s">
        <v>82</v>
      </c>
      <c r="D39" t="s">
        <v>101</v>
      </c>
      <c r="E39" t="s">
        <v>102</v>
      </c>
      <c r="F39" t="s">
        <v>51</v>
      </c>
      <c r="G39" t="s">
        <v>52</v>
      </c>
      <c r="H39" t="s">
        <v>103</v>
      </c>
      <c r="I39" t="s">
        <v>104</v>
      </c>
      <c r="J39">
        <v>3</v>
      </c>
      <c r="K39" t="s">
        <v>87</v>
      </c>
      <c r="L39">
        <v>35</v>
      </c>
      <c r="M39" t="s">
        <v>105</v>
      </c>
      <c r="N39" t="s">
        <v>106</v>
      </c>
      <c r="O39" t="s">
        <v>107</v>
      </c>
      <c r="P39">
        <v>3000</v>
      </c>
      <c r="Q39" t="s">
        <v>44</v>
      </c>
      <c r="R39">
        <v>3581</v>
      </c>
      <c r="S39" t="s">
        <v>108</v>
      </c>
      <c r="T39">
        <v>0</v>
      </c>
      <c r="U39" t="s">
        <v>46</v>
      </c>
      <c r="V39" s="1">
        <v>194240000</v>
      </c>
      <c r="W39" s="1">
        <v>100000000</v>
      </c>
      <c r="X39" s="1">
        <v>83982238.760000005</v>
      </c>
      <c r="Y39" s="1">
        <v>83982238.760000005</v>
      </c>
      <c r="Z39" s="1">
        <v>83982238.760000005</v>
      </c>
      <c r="AA39" s="1">
        <v>83982238.760000005</v>
      </c>
      <c r="AB39" s="1">
        <v>83982238.760000005</v>
      </c>
      <c r="AC39" s="1">
        <f t="shared" si="1"/>
        <v>110257761.23999999</v>
      </c>
      <c r="AD39" s="1">
        <v>94240000</v>
      </c>
      <c r="AE39" s="1">
        <v>0</v>
      </c>
      <c r="AF39" s="1">
        <v>0</v>
      </c>
      <c r="AG39" s="1">
        <v>0</v>
      </c>
      <c r="AH39" s="1">
        <v>94240000</v>
      </c>
    </row>
    <row r="40" spans="1:34" x14ac:dyDescent="0.25">
      <c r="A40" t="str">
        <f t="shared" si="0"/>
        <v>2.5-02-2408_24740025_2433410</v>
      </c>
      <c r="B40" t="s">
        <v>81</v>
      </c>
      <c r="C40" t="s">
        <v>82</v>
      </c>
      <c r="D40" t="s">
        <v>109</v>
      </c>
      <c r="E40" t="s">
        <v>110</v>
      </c>
      <c r="F40" t="s">
        <v>111</v>
      </c>
      <c r="G40" t="s">
        <v>112</v>
      </c>
      <c r="H40" t="s">
        <v>113</v>
      </c>
      <c r="I40" t="s">
        <v>114</v>
      </c>
      <c r="J40">
        <v>7</v>
      </c>
      <c r="K40" t="s">
        <v>115</v>
      </c>
      <c r="L40">
        <v>40</v>
      </c>
      <c r="M40" t="s">
        <v>116</v>
      </c>
      <c r="N40" t="s">
        <v>117</v>
      </c>
      <c r="O40" t="s">
        <v>118</v>
      </c>
      <c r="P40">
        <v>3000</v>
      </c>
      <c r="Q40" t="s">
        <v>44</v>
      </c>
      <c r="R40">
        <v>3341</v>
      </c>
      <c r="S40" t="s">
        <v>119</v>
      </c>
      <c r="T40">
        <v>0</v>
      </c>
      <c r="U40" t="s">
        <v>46</v>
      </c>
      <c r="V40" s="1">
        <v>3000000</v>
      </c>
      <c r="W40" s="1">
        <v>3000000</v>
      </c>
      <c r="X40" s="1">
        <v>2973000</v>
      </c>
      <c r="Y40" s="1">
        <v>2973000</v>
      </c>
      <c r="Z40" s="1">
        <v>0</v>
      </c>
      <c r="AA40" s="1">
        <v>0</v>
      </c>
      <c r="AB40" s="1">
        <v>0</v>
      </c>
      <c r="AC40" s="1">
        <f t="shared" si="1"/>
        <v>27000</v>
      </c>
      <c r="AD40" s="1">
        <v>0</v>
      </c>
      <c r="AE40" s="1">
        <v>0</v>
      </c>
      <c r="AF40" s="1">
        <v>0</v>
      </c>
      <c r="AG40" s="1">
        <v>0</v>
      </c>
      <c r="AH40" s="1">
        <v>0</v>
      </c>
    </row>
    <row r="41" spans="1:34" x14ac:dyDescent="0.25">
      <c r="A41" t="str">
        <f t="shared" si="0"/>
        <v>2.5-02-2408_24741025_2428310</v>
      </c>
      <c r="B41" t="s">
        <v>81</v>
      </c>
      <c r="C41" t="s">
        <v>82</v>
      </c>
      <c r="D41" t="s">
        <v>109</v>
      </c>
      <c r="E41" t="s">
        <v>110</v>
      </c>
      <c r="F41" t="s">
        <v>111</v>
      </c>
      <c r="G41" t="s">
        <v>112</v>
      </c>
      <c r="H41" t="s">
        <v>113</v>
      </c>
      <c r="I41" t="s">
        <v>114</v>
      </c>
      <c r="J41">
        <v>7</v>
      </c>
      <c r="K41" t="s">
        <v>115</v>
      </c>
      <c r="L41">
        <v>41</v>
      </c>
      <c r="M41" t="s">
        <v>120</v>
      </c>
      <c r="N41" t="s">
        <v>117</v>
      </c>
      <c r="O41" t="s">
        <v>118</v>
      </c>
      <c r="P41">
        <v>2000</v>
      </c>
      <c r="Q41" t="s">
        <v>121</v>
      </c>
      <c r="R41">
        <v>2831</v>
      </c>
      <c r="S41" t="s">
        <v>122</v>
      </c>
      <c r="T41">
        <v>0</v>
      </c>
      <c r="U41" t="s">
        <v>46</v>
      </c>
      <c r="V41" s="1">
        <v>3100000</v>
      </c>
      <c r="W41" s="1">
        <v>3100000</v>
      </c>
      <c r="X41" s="1">
        <v>3086760</v>
      </c>
      <c r="Y41" s="1">
        <v>2859400</v>
      </c>
      <c r="Z41" s="1">
        <v>0</v>
      </c>
      <c r="AA41" s="1">
        <v>0</v>
      </c>
      <c r="AB41" s="1">
        <v>0</v>
      </c>
      <c r="AC41" s="1">
        <f t="shared" si="1"/>
        <v>13240</v>
      </c>
      <c r="AD41" s="1">
        <v>0</v>
      </c>
      <c r="AE41" s="1">
        <v>0</v>
      </c>
      <c r="AF41" s="1">
        <v>0</v>
      </c>
      <c r="AG41" s="1">
        <v>0</v>
      </c>
      <c r="AH41" s="1">
        <v>0</v>
      </c>
    </row>
    <row r="42" spans="1:34" x14ac:dyDescent="0.25">
      <c r="A42" t="str">
        <f t="shared" si="0"/>
        <v>2.5-02-2408_24741025_2433610</v>
      </c>
      <c r="B42" t="s">
        <v>81</v>
      </c>
      <c r="C42" t="s">
        <v>82</v>
      </c>
      <c r="D42" t="s">
        <v>109</v>
      </c>
      <c r="E42" t="s">
        <v>110</v>
      </c>
      <c r="F42" t="s">
        <v>111</v>
      </c>
      <c r="G42" t="s">
        <v>112</v>
      </c>
      <c r="H42" t="s">
        <v>113</v>
      </c>
      <c r="I42" t="s">
        <v>114</v>
      </c>
      <c r="J42">
        <v>7</v>
      </c>
      <c r="K42" t="s">
        <v>115</v>
      </c>
      <c r="L42">
        <v>41</v>
      </c>
      <c r="M42" t="s">
        <v>120</v>
      </c>
      <c r="N42" t="s">
        <v>117</v>
      </c>
      <c r="O42" t="s">
        <v>118</v>
      </c>
      <c r="P42">
        <v>3000</v>
      </c>
      <c r="Q42" t="s">
        <v>44</v>
      </c>
      <c r="R42">
        <v>3361</v>
      </c>
      <c r="S42" t="s">
        <v>123</v>
      </c>
      <c r="T42">
        <v>0</v>
      </c>
      <c r="U42" t="s">
        <v>46</v>
      </c>
      <c r="V42" s="1">
        <v>0</v>
      </c>
      <c r="W42" s="1">
        <v>0</v>
      </c>
      <c r="X42" s="1">
        <v>0</v>
      </c>
      <c r="Y42" s="1">
        <v>0</v>
      </c>
      <c r="Z42" s="1">
        <v>0</v>
      </c>
      <c r="AA42" s="1">
        <v>0</v>
      </c>
      <c r="AB42" s="1">
        <v>0</v>
      </c>
      <c r="AC42" s="1">
        <f t="shared" si="1"/>
        <v>0</v>
      </c>
      <c r="AD42" s="1">
        <v>0</v>
      </c>
      <c r="AE42" s="1">
        <v>0</v>
      </c>
      <c r="AF42" s="1">
        <v>0</v>
      </c>
      <c r="AG42" s="1">
        <v>0</v>
      </c>
      <c r="AH42" s="1">
        <v>0</v>
      </c>
    </row>
    <row r="43" spans="1:34" x14ac:dyDescent="0.25">
      <c r="A43" t="str">
        <f t="shared" si="0"/>
        <v>2.5-02-2405_24622015_2426110</v>
      </c>
      <c r="B43" t="s">
        <v>81</v>
      </c>
      <c r="C43" t="s">
        <v>82</v>
      </c>
      <c r="D43" t="s">
        <v>109</v>
      </c>
      <c r="E43" t="s">
        <v>110</v>
      </c>
      <c r="F43" t="s">
        <v>51</v>
      </c>
      <c r="G43" t="s">
        <v>52</v>
      </c>
      <c r="H43" t="s">
        <v>53</v>
      </c>
      <c r="I43" t="s">
        <v>54</v>
      </c>
      <c r="J43">
        <v>6</v>
      </c>
      <c r="K43" t="s">
        <v>40</v>
      </c>
      <c r="L43">
        <v>22</v>
      </c>
      <c r="M43" t="s">
        <v>124</v>
      </c>
      <c r="N43" t="s">
        <v>56</v>
      </c>
      <c r="O43" t="s">
        <v>57</v>
      </c>
      <c r="P43">
        <v>2000</v>
      </c>
      <c r="Q43" t="s">
        <v>121</v>
      </c>
      <c r="R43">
        <v>2611</v>
      </c>
      <c r="S43" t="s">
        <v>125</v>
      </c>
      <c r="T43">
        <v>0</v>
      </c>
      <c r="U43" t="s">
        <v>46</v>
      </c>
      <c r="V43" s="1">
        <v>33847132</v>
      </c>
      <c r="W43" s="1">
        <v>28000000</v>
      </c>
      <c r="X43" s="1">
        <v>15492142.67</v>
      </c>
      <c r="Y43" s="1">
        <v>15492142.67</v>
      </c>
      <c r="Z43" s="1">
        <v>15492142.67</v>
      </c>
      <c r="AA43" s="1">
        <v>15492142.67</v>
      </c>
      <c r="AB43" s="1">
        <v>15492142.67</v>
      </c>
      <c r="AC43" s="1">
        <f t="shared" si="1"/>
        <v>18354989.329999998</v>
      </c>
      <c r="AD43" s="1">
        <v>5847132</v>
      </c>
      <c r="AE43" s="1">
        <v>0</v>
      </c>
      <c r="AF43" s="1">
        <v>0</v>
      </c>
      <c r="AG43" s="1">
        <v>0</v>
      </c>
      <c r="AH43" s="1">
        <v>5847132</v>
      </c>
    </row>
    <row r="44" spans="1:34" x14ac:dyDescent="0.25">
      <c r="A44" t="str">
        <f t="shared" si="0"/>
        <v>2.5-02-2405_24621015_2432510</v>
      </c>
      <c r="B44" t="s">
        <v>81</v>
      </c>
      <c r="C44" t="s">
        <v>82</v>
      </c>
      <c r="D44" t="s">
        <v>34</v>
      </c>
      <c r="E44" t="s">
        <v>35</v>
      </c>
      <c r="F44" t="s">
        <v>51</v>
      </c>
      <c r="G44" t="s">
        <v>52</v>
      </c>
      <c r="H44" t="s">
        <v>53</v>
      </c>
      <c r="I44" t="s">
        <v>54</v>
      </c>
      <c r="J44">
        <v>6</v>
      </c>
      <c r="K44" t="s">
        <v>40</v>
      </c>
      <c r="L44">
        <v>21</v>
      </c>
      <c r="M44" t="s">
        <v>55</v>
      </c>
      <c r="N44" t="s">
        <v>56</v>
      </c>
      <c r="O44" t="s">
        <v>57</v>
      </c>
      <c r="P44">
        <v>3000</v>
      </c>
      <c r="Q44" t="s">
        <v>44</v>
      </c>
      <c r="R44">
        <v>3251</v>
      </c>
      <c r="S44" t="s">
        <v>91</v>
      </c>
      <c r="T44">
        <v>0</v>
      </c>
      <c r="U44" t="s">
        <v>46</v>
      </c>
      <c r="V44" s="1">
        <v>79789885.069999993</v>
      </c>
      <c r="W44" s="1">
        <v>75218705.450000003</v>
      </c>
      <c r="X44" s="1">
        <v>78965672.739999995</v>
      </c>
      <c r="Y44" s="1">
        <v>78965672.739999995</v>
      </c>
      <c r="Z44" s="1">
        <v>46099804.859999999</v>
      </c>
      <c r="AA44" s="1">
        <v>46099804.859999999</v>
      </c>
      <c r="AB44" s="1">
        <v>38416504.049999997</v>
      </c>
      <c r="AC44" s="1">
        <f t="shared" si="1"/>
        <v>824212.32999999821</v>
      </c>
      <c r="AD44" s="1">
        <v>4571179.62</v>
      </c>
      <c r="AE44" s="1">
        <v>0</v>
      </c>
      <c r="AF44" s="1">
        <v>0</v>
      </c>
      <c r="AG44" s="1">
        <v>0</v>
      </c>
      <c r="AH44" s="1">
        <v>4571179.62</v>
      </c>
    </row>
    <row r="45" spans="1:34" x14ac:dyDescent="0.25">
      <c r="A45" t="str">
        <f t="shared" si="0"/>
        <v>2.5-02-2407_24337023_2461210</v>
      </c>
      <c r="B45" t="s">
        <v>81</v>
      </c>
      <c r="C45" t="s">
        <v>82</v>
      </c>
      <c r="D45" t="s">
        <v>34</v>
      </c>
      <c r="E45" t="s">
        <v>35</v>
      </c>
      <c r="F45" t="s">
        <v>126</v>
      </c>
      <c r="G45" t="s">
        <v>127</v>
      </c>
      <c r="H45" t="s">
        <v>103</v>
      </c>
      <c r="I45" t="s">
        <v>104</v>
      </c>
      <c r="J45">
        <v>3</v>
      </c>
      <c r="K45" t="s">
        <v>87</v>
      </c>
      <c r="L45">
        <v>37</v>
      </c>
      <c r="M45" t="s">
        <v>128</v>
      </c>
      <c r="N45" t="s">
        <v>129</v>
      </c>
      <c r="O45" t="s">
        <v>130</v>
      </c>
      <c r="P45">
        <v>6000</v>
      </c>
      <c r="Q45" t="s">
        <v>131</v>
      </c>
      <c r="R45">
        <v>6121</v>
      </c>
      <c r="S45" t="s">
        <v>132</v>
      </c>
      <c r="T45">
        <v>0</v>
      </c>
      <c r="U45" t="s">
        <v>46</v>
      </c>
      <c r="V45" s="1">
        <v>35319459.82</v>
      </c>
      <c r="W45" s="1">
        <v>10000000</v>
      </c>
      <c r="X45" s="1">
        <v>30228024.600000001</v>
      </c>
      <c r="Y45" s="1">
        <v>30228024.600000001</v>
      </c>
      <c r="Z45" s="1">
        <v>10550262.279999999</v>
      </c>
      <c r="AA45" s="1">
        <v>10550262.279999999</v>
      </c>
      <c r="AB45" s="1">
        <v>10550262.279999999</v>
      </c>
      <c r="AC45" s="1">
        <f t="shared" si="1"/>
        <v>5091435.2199999988</v>
      </c>
      <c r="AD45" s="1">
        <v>30000000</v>
      </c>
      <c r="AE45" s="1">
        <v>0</v>
      </c>
      <c r="AF45" s="1">
        <v>0</v>
      </c>
      <c r="AG45" s="1">
        <v>4680540.18</v>
      </c>
      <c r="AH45" s="1">
        <v>25319459.82</v>
      </c>
    </row>
    <row r="46" spans="1:34" x14ac:dyDescent="0.25">
      <c r="A46" t="str">
        <f t="shared" si="0"/>
        <v>2.5-02-2407_24337023_24612119</v>
      </c>
      <c r="B46" t="s">
        <v>81</v>
      </c>
      <c r="C46" t="s">
        <v>82</v>
      </c>
      <c r="D46" t="s">
        <v>34</v>
      </c>
      <c r="E46" t="s">
        <v>35</v>
      </c>
      <c r="F46" t="s">
        <v>126</v>
      </c>
      <c r="G46" t="s">
        <v>127</v>
      </c>
      <c r="H46" t="s">
        <v>103</v>
      </c>
      <c r="I46" t="s">
        <v>104</v>
      </c>
      <c r="J46">
        <v>3</v>
      </c>
      <c r="K46" t="s">
        <v>87</v>
      </c>
      <c r="L46">
        <v>37</v>
      </c>
      <c r="M46" t="s">
        <v>128</v>
      </c>
      <c r="N46" t="s">
        <v>129</v>
      </c>
      <c r="O46" t="s">
        <v>130</v>
      </c>
      <c r="P46">
        <v>6000</v>
      </c>
      <c r="Q46" t="s">
        <v>131</v>
      </c>
      <c r="R46">
        <v>6121</v>
      </c>
      <c r="S46" t="s">
        <v>132</v>
      </c>
      <c r="T46">
        <v>19</v>
      </c>
      <c r="U46" t="s">
        <v>133</v>
      </c>
      <c r="V46" s="1">
        <v>73000000</v>
      </c>
      <c r="W46" s="1">
        <v>73000000</v>
      </c>
      <c r="X46" s="1">
        <v>56974145.100000001</v>
      </c>
      <c r="Y46" s="1">
        <v>56974145.100000001</v>
      </c>
      <c r="Z46" s="1">
        <v>30995510.25</v>
      </c>
      <c r="AA46" s="1">
        <v>30995510.25</v>
      </c>
      <c r="AB46" s="1">
        <v>30995510.25</v>
      </c>
      <c r="AC46" s="1">
        <f t="shared" si="1"/>
        <v>16025854.899999999</v>
      </c>
      <c r="AD46" s="1">
        <v>0</v>
      </c>
      <c r="AE46" s="1">
        <v>0</v>
      </c>
      <c r="AF46" s="1">
        <v>0</v>
      </c>
      <c r="AG46" s="1">
        <v>0</v>
      </c>
      <c r="AH46" s="1">
        <v>0</v>
      </c>
    </row>
    <row r="47" spans="1:34" x14ac:dyDescent="0.25">
      <c r="A47" t="str">
        <f t="shared" si="0"/>
        <v>2.5-02-2407_24337023_2461310</v>
      </c>
      <c r="B47" t="s">
        <v>81</v>
      </c>
      <c r="C47" t="s">
        <v>82</v>
      </c>
      <c r="D47" t="s">
        <v>34</v>
      </c>
      <c r="E47" t="s">
        <v>35</v>
      </c>
      <c r="F47" t="s">
        <v>126</v>
      </c>
      <c r="G47" t="s">
        <v>127</v>
      </c>
      <c r="H47" t="s">
        <v>103</v>
      </c>
      <c r="I47" t="s">
        <v>104</v>
      </c>
      <c r="J47">
        <v>3</v>
      </c>
      <c r="K47" t="s">
        <v>87</v>
      </c>
      <c r="L47">
        <v>37</v>
      </c>
      <c r="M47" t="s">
        <v>128</v>
      </c>
      <c r="N47" t="s">
        <v>129</v>
      </c>
      <c r="O47" t="s">
        <v>130</v>
      </c>
      <c r="P47">
        <v>6000</v>
      </c>
      <c r="Q47" t="s">
        <v>131</v>
      </c>
      <c r="R47">
        <v>6131</v>
      </c>
      <c r="S47" t="s">
        <v>134</v>
      </c>
      <c r="T47">
        <v>0</v>
      </c>
      <c r="U47" t="s">
        <v>46</v>
      </c>
      <c r="V47" s="1">
        <v>70680540.180000007</v>
      </c>
      <c r="W47" s="1">
        <v>9999999.0500000007</v>
      </c>
      <c r="X47" s="1">
        <v>66181949.770000003</v>
      </c>
      <c r="Y47" s="1">
        <v>66181949.770000003</v>
      </c>
      <c r="Z47" s="1">
        <v>21653806.43</v>
      </c>
      <c r="AA47" s="1">
        <v>21653806.43</v>
      </c>
      <c r="AB47" s="1">
        <v>21653806.43</v>
      </c>
      <c r="AC47" s="1">
        <f t="shared" si="1"/>
        <v>4498590.4100000039</v>
      </c>
      <c r="AD47" s="1">
        <v>40000000</v>
      </c>
      <c r="AE47" s="1">
        <v>20680541.129999999</v>
      </c>
      <c r="AF47" s="1">
        <v>0</v>
      </c>
      <c r="AG47" s="1">
        <v>0</v>
      </c>
      <c r="AH47" s="1">
        <v>60680541.130000003</v>
      </c>
    </row>
    <row r="48" spans="1:34" x14ac:dyDescent="0.25">
      <c r="A48" t="str">
        <f t="shared" si="0"/>
        <v>2.5-02-2407_24337023_2461510</v>
      </c>
      <c r="B48" t="s">
        <v>81</v>
      </c>
      <c r="C48" t="s">
        <v>82</v>
      </c>
      <c r="D48" t="s">
        <v>34</v>
      </c>
      <c r="E48" t="s">
        <v>35</v>
      </c>
      <c r="F48" t="s">
        <v>126</v>
      </c>
      <c r="G48" t="s">
        <v>127</v>
      </c>
      <c r="H48" t="s">
        <v>103</v>
      </c>
      <c r="I48" t="s">
        <v>104</v>
      </c>
      <c r="J48">
        <v>3</v>
      </c>
      <c r="K48" t="s">
        <v>87</v>
      </c>
      <c r="L48">
        <v>37</v>
      </c>
      <c r="M48" t="s">
        <v>128</v>
      </c>
      <c r="N48" t="s">
        <v>129</v>
      </c>
      <c r="O48" t="s">
        <v>130</v>
      </c>
      <c r="P48">
        <v>6000</v>
      </c>
      <c r="Q48" t="s">
        <v>131</v>
      </c>
      <c r="R48">
        <v>6151</v>
      </c>
      <c r="S48" t="s">
        <v>135</v>
      </c>
      <c r="T48">
        <v>0</v>
      </c>
      <c r="U48" t="s">
        <v>46</v>
      </c>
      <c r="V48" s="1">
        <v>8500000</v>
      </c>
      <c r="W48" s="1">
        <v>10000000</v>
      </c>
      <c r="X48" s="1">
        <v>8103655.3099999996</v>
      </c>
      <c r="Y48" s="1">
        <v>8103655.3099999996</v>
      </c>
      <c r="Z48" s="1">
        <v>2810577.93</v>
      </c>
      <c r="AA48" s="1">
        <v>2705418.66</v>
      </c>
      <c r="AB48" s="1">
        <v>2705418.66</v>
      </c>
      <c r="AC48" s="1">
        <f t="shared" si="1"/>
        <v>396344.69000000041</v>
      </c>
      <c r="AD48" s="1">
        <v>14500000</v>
      </c>
      <c r="AE48" s="1">
        <v>0</v>
      </c>
      <c r="AF48" s="1">
        <v>0</v>
      </c>
      <c r="AG48" s="1">
        <v>16000000</v>
      </c>
      <c r="AH48" s="1">
        <v>-1500000</v>
      </c>
    </row>
    <row r="49" spans="1:34" x14ac:dyDescent="0.25">
      <c r="A49" t="str">
        <f t="shared" si="0"/>
        <v>2.5-02-2407_24334020_2431110</v>
      </c>
      <c r="B49" t="s">
        <v>81</v>
      </c>
      <c r="C49" t="s">
        <v>82</v>
      </c>
      <c r="D49" t="s">
        <v>136</v>
      </c>
      <c r="E49" t="s">
        <v>137</v>
      </c>
      <c r="F49" t="s">
        <v>51</v>
      </c>
      <c r="G49" t="s">
        <v>52</v>
      </c>
      <c r="H49" t="s">
        <v>103</v>
      </c>
      <c r="I49" t="s">
        <v>104</v>
      </c>
      <c r="J49">
        <v>3</v>
      </c>
      <c r="K49" t="s">
        <v>87</v>
      </c>
      <c r="L49">
        <v>34</v>
      </c>
      <c r="M49" t="s">
        <v>138</v>
      </c>
      <c r="N49" t="s">
        <v>139</v>
      </c>
      <c r="O49" t="s">
        <v>140</v>
      </c>
      <c r="P49">
        <v>3000</v>
      </c>
      <c r="Q49" t="s">
        <v>44</v>
      </c>
      <c r="R49">
        <v>3111</v>
      </c>
      <c r="S49" t="s">
        <v>141</v>
      </c>
      <c r="T49">
        <v>0</v>
      </c>
      <c r="U49" t="s">
        <v>46</v>
      </c>
      <c r="V49" s="1">
        <v>87267283.930000007</v>
      </c>
      <c r="W49" s="1">
        <v>75088733.549999997</v>
      </c>
      <c r="X49" s="1">
        <v>47359932</v>
      </c>
      <c r="Y49" s="1">
        <v>47359932</v>
      </c>
      <c r="Z49" s="1">
        <v>47359932</v>
      </c>
      <c r="AA49" s="1">
        <v>47359932</v>
      </c>
      <c r="AB49" s="1">
        <v>47359932</v>
      </c>
      <c r="AC49" s="1">
        <f t="shared" si="1"/>
        <v>39907351.930000007</v>
      </c>
      <c r="AD49" s="1">
        <v>12178550.380000001</v>
      </c>
      <c r="AE49" s="1">
        <v>0</v>
      </c>
      <c r="AF49" s="1">
        <v>0</v>
      </c>
      <c r="AG49" s="1">
        <v>0</v>
      </c>
      <c r="AH49" s="1">
        <v>12178550.380000001</v>
      </c>
    </row>
    <row r="50" spans="1:34" x14ac:dyDescent="0.25">
      <c r="A50" t="str">
        <f t="shared" si="0"/>
        <v>2.6-05-2411_24649031_2456510</v>
      </c>
      <c r="B50" t="s">
        <v>865</v>
      </c>
      <c r="C50" t="s">
        <v>866</v>
      </c>
      <c r="D50" t="s">
        <v>92</v>
      </c>
      <c r="E50" t="s">
        <v>93</v>
      </c>
      <c r="F50" t="s">
        <v>51</v>
      </c>
      <c r="G50" t="s">
        <v>52</v>
      </c>
      <c r="H50" t="s">
        <v>94</v>
      </c>
      <c r="I50" t="s">
        <v>95</v>
      </c>
      <c r="J50">
        <v>6</v>
      </c>
      <c r="K50" t="s">
        <v>40</v>
      </c>
      <c r="L50">
        <v>49</v>
      </c>
      <c r="M50" t="s">
        <v>236</v>
      </c>
      <c r="N50" t="s">
        <v>97</v>
      </c>
      <c r="O50" t="s">
        <v>98</v>
      </c>
      <c r="P50">
        <v>5000</v>
      </c>
      <c r="Q50" t="s">
        <v>99</v>
      </c>
      <c r="R50">
        <v>5651</v>
      </c>
      <c r="S50" t="s">
        <v>204</v>
      </c>
      <c r="T50">
        <v>0</v>
      </c>
      <c r="U50" t="s">
        <v>46</v>
      </c>
      <c r="V50" s="1">
        <v>0</v>
      </c>
      <c r="W50" s="1">
        <v>0</v>
      </c>
      <c r="X50" s="1">
        <v>0</v>
      </c>
      <c r="Y50" s="1">
        <v>0</v>
      </c>
      <c r="Z50" s="1">
        <v>0</v>
      </c>
      <c r="AA50" s="1">
        <v>0</v>
      </c>
      <c r="AB50" s="1">
        <v>0</v>
      </c>
      <c r="AC50" s="1">
        <f t="shared" si="1"/>
        <v>0</v>
      </c>
      <c r="AD50" s="1">
        <v>0</v>
      </c>
      <c r="AE50" s="1">
        <v>0</v>
      </c>
      <c r="AF50" s="1">
        <v>0</v>
      </c>
      <c r="AG50" s="1">
        <v>0</v>
      </c>
      <c r="AH50" s="1">
        <v>0</v>
      </c>
    </row>
    <row r="51" spans="1:34" x14ac:dyDescent="0.25">
      <c r="A51" t="str">
        <f t="shared" si="0"/>
        <v>2.6-05-2401_2463003_2433610</v>
      </c>
      <c r="B51" t="s">
        <v>865</v>
      </c>
      <c r="C51" t="s">
        <v>866</v>
      </c>
      <c r="D51" t="s">
        <v>34</v>
      </c>
      <c r="E51" t="s">
        <v>35</v>
      </c>
      <c r="F51" t="s">
        <v>51</v>
      </c>
      <c r="G51" t="s">
        <v>52</v>
      </c>
      <c r="H51" t="s">
        <v>351</v>
      </c>
      <c r="I51" t="s">
        <v>352</v>
      </c>
      <c r="J51">
        <v>6</v>
      </c>
      <c r="K51" t="s">
        <v>40</v>
      </c>
      <c r="L51">
        <v>3</v>
      </c>
      <c r="M51" t="s">
        <v>369</v>
      </c>
      <c r="N51" t="s">
        <v>370</v>
      </c>
      <c r="O51" t="s">
        <v>371</v>
      </c>
      <c r="P51">
        <v>3000</v>
      </c>
      <c r="Q51" t="s">
        <v>44</v>
      </c>
      <c r="R51">
        <v>3361</v>
      </c>
      <c r="S51" t="s">
        <v>123</v>
      </c>
      <c r="T51">
        <v>0</v>
      </c>
      <c r="U51" t="s">
        <v>46</v>
      </c>
      <c r="V51" s="1">
        <v>0</v>
      </c>
      <c r="W51" s="1">
        <v>0</v>
      </c>
      <c r="X51" s="1">
        <v>0</v>
      </c>
      <c r="Y51" s="1">
        <v>0</v>
      </c>
      <c r="Z51" s="1">
        <v>0</v>
      </c>
      <c r="AA51" s="1">
        <v>0</v>
      </c>
      <c r="AB51" s="1">
        <v>0</v>
      </c>
      <c r="AC51" s="1">
        <f t="shared" si="1"/>
        <v>0</v>
      </c>
      <c r="AD51" s="1">
        <v>0</v>
      </c>
      <c r="AE51" s="1">
        <v>0</v>
      </c>
      <c r="AF51" s="1">
        <v>0</v>
      </c>
      <c r="AG51" s="1">
        <v>0</v>
      </c>
      <c r="AH51" s="1">
        <v>0</v>
      </c>
    </row>
    <row r="52" spans="1:34" x14ac:dyDescent="0.25">
      <c r="A52" t="str">
        <f t="shared" si="0"/>
        <v>2.6-05-2405_24621015_2454110</v>
      </c>
      <c r="B52" t="s">
        <v>865</v>
      </c>
      <c r="C52" t="s">
        <v>866</v>
      </c>
      <c r="D52" t="s">
        <v>34</v>
      </c>
      <c r="E52" t="s">
        <v>35</v>
      </c>
      <c r="F52" t="s">
        <v>51</v>
      </c>
      <c r="G52" t="s">
        <v>52</v>
      </c>
      <c r="H52" t="s">
        <v>53</v>
      </c>
      <c r="I52" t="s">
        <v>54</v>
      </c>
      <c r="J52">
        <v>6</v>
      </c>
      <c r="K52" t="s">
        <v>40</v>
      </c>
      <c r="L52">
        <v>21</v>
      </c>
      <c r="M52" t="s">
        <v>55</v>
      </c>
      <c r="N52" t="s">
        <v>56</v>
      </c>
      <c r="O52" t="s">
        <v>57</v>
      </c>
      <c r="P52">
        <v>5000</v>
      </c>
      <c r="Q52" t="s">
        <v>99</v>
      </c>
      <c r="R52">
        <v>5411</v>
      </c>
      <c r="S52" t="s">
        <v>868</v>
      </c>
      <c r="T52">
        <v>0</v>
      </c>
      <c r="U52" t="s">
        <v>46</v>
      </c>
      <c r="V52" s="1">
        <v>0</v>
      </c>
      <c r="W52" s="1">
        <v>0</v>
      </c>
      <c r="X52" s="1">
        <v>0</v>
      </c>
      <c r="Y52" s="1">
        <v>0</v>
      </c>
      <c r="Z52" s="1">
        <v>0</v>
      </c>
      <c r="AA52" s="1">
        <v>0</v>
      </c>
      <c r="AB52" s="1">
        <v>0</v>
      </c>
      <c r="AC52" s="1">
        <f t="shared" si="1"/>
        <v>0</v>
      </c>
      <c r="AD52" s="1">
        <v>0</v>
      </c>
      <c r="AE52" s="1">
        <v>0</v>
      </c>
      <c r="AF52" s="1">
        <v>0</v>
      </c>
      <c r="AG52" s="1">
        <v>0</v>
      </c>
      <c r="AH52" s="1">
        <v>0</v>
      </c>
    </row>
    <row r="53" spans="1:34" x14ac:dyDescent="0.25">
      <c r="A53" t="str">
        <f t="shared" si="0"/>
        <v>2.5-02-2304_24619013_2439210</v>
      </c>
      <c r="B53" t="s">
        <v>146</v>
      </c>
      <c r="C53" t="s">
        <v>147</v>
      </c>
      <c r="D53" t="s">
        <v>34</v>
      </c>
      <c r="E53" t="s">
        <v>35</v>
      </c>
      <c r="F53" t="s">
        <v>36</v>
      </c>
      <c r="G53" t="s">
        <v>37</v>
      </c>
      <c r="H53" t="s">
        <v>38</v>
      </c>
      <c r="I53" t="s">
        <v>39</v>
      </c>
      <c r="J53">
        <v>6</v>
      </c>
      <c r="K53" t="s">
        <v>40</v>
      </c>
      <c r="L53">
        <v>19</v>
      </c>
      <c r="M53" t="s">
        <v>41</v>
      </c>
      <c r="N53" t="s">
        <v>42</v>
      </c>
      <c r="O53" t="s">
        <v>43</v>
      </c>
      <c r="P53">
        <v>3000</v>
      </c>
      <c r="Q53" t="s">
        <v>44</v>
      </c>
      <c r="R53">
        <v>3921</v>
      </c>
      <c r="S53" t="s">
        <v>45</v>
      </c>
      <c r="T53">
        <v>0</v>
      </c>
      <c r="U53" t="s">
        <v>46</v>
      </c>
      <c r="V53" s="1">
        <v>583718.5</v>
      </c>
      <c r="W53" s="1">
        <v>0</v>
      </c>
      <c r="X53" s="1">
        <v>921278.58</v>
      </c>
      <c r="Y53" s="1">
        <v>921278.58</v>
      </c>
      <c r="Z53" s="1">
        <v>921278.58</v>
      </c>
      <c r="AA53" s="1">
        <v>921278.58</v>
      </c>
      <c r="AB53" s="1">
        <v>921278.58</v>
      </c>
      <c r="AC53" s="1">
        <f t="shared" si="1"/>
        <v>-337560.07999999996</v>
      </c>
      <c r="AD53" s="1">
        <v>583718.5</v>
      </c>
      <c r="AE53" s="1">
        <v>0</v>
      </c>
      <c r="AF53" s="1">
        <v>0</v>
      </c>
      <c r="AG53" s="1">
        <v>0</v>
      </c>
      <c r="AH53" s="1">
        <v>583718.5</v>
      </c>
    </row>
    <row r="54" spans="1:34" x14ac:dyDescent="0.25">
      <c r="A54" t="str">
        <f t="shared" si="0"/>
        <v>2.6-05-2304_24619013_2439210</v>
      </c>
      <c r="B54" t="s">
        <v>32</v>
      </c>
      <c r="C54" t="s">
        <v>33</v>
      </c>
      <c r="D54" t="s">
        <v>34</v>
      </c>
      <c r="E54" t="s">
        <v>35</v>
      </c>
      <c r="F54" t="s">
        <v>36</v>
      </c>
      <c r="G54" t="s">
        <v>37</v>
      </c>
      <c r="H54" t="s">
        <v>38</v>
      </c>
      <c r="I54" t="s">
        <v>39</v>
      </c>
      <c r="J54">
        <v>6</v>
      </c>
      <c r="K54" t="s">
        <v>40</v>
      </c>
      <c r="L54">
        <v>19</v>
      </c>
      <c r="M54" t="s">
        <v>41</v>
      </c>
      <c r="N54" t="s">
        <v>42</v>
      </c>
      <c r="O54" t="s">
        <v>43</v>
      </c>
      <c r="P54">
        <v>3000</v>
      </c>
      <c r="Q54" t="s">
        <v>44</v>
      </c>
      <c r="R54">
        <v>3921</v>
      </c>
      <c r="S54" t="s">
        <v>45</v>
      </c>
      <c r="T54">
        <v>0</v>
      </c>
      <c r="U54" t="s">
        <v>46</v>
      </c>
      <c r="V54" s="1">
        <v>38913</v>
      </c>
      <c r="W54" s="1">
        <v>0</v>
      </c>
      <c r="X54" s="1">
        <v>38913</v>
      </c>
      <c r="Y54" s="1">
        <v>38913</v>
      </c>
      <c r="Z54" s="1">
        <v>38913</v>
      </c>
      <c r="AA54" s="1">
        <v>38913</v>
      </c>
      <c r="AB54" s="1">
        <v>38913</v>
      </c>
      <c r="AC54" s="1">
        <f t="shared" si="1"/>
        <v>0</v>
      </c>
      <c r="AD54" s="1">
        <v>38913</v>
      </c>
      <c r="AE54" s="1">
        <v>0</v>
      </c>
      <c r="AF54" s="1">
        <v>0</v>
      </c>
      <c r="AG54" s="1">
        <v>0</v>
      </c>
      <c r="AH54" s="1">
        <v>38913</v>
      </c>
    </row>
    <row r="55" spans="1:34" x14ac:dyDescent="0.25">
      <c r="A55" t="str">
        <f t="shared" si="0"/>
        <v>1.1-00-2417_24456037_2422210</v>
      </c>
      <c r="B55" t="s">
        <v>148</v>
      </c>
      <c r="C55" t="s">
        <v>149</v>
      </c>
      <c r="D55" t="s">
        <v>414</v>
      </c>
      <c r="E55" t="s">
        <v>415</v>
      </c>
      <c r="F55" t="s">
        <v>111</v>
      </c>
      <c r="G55" t="s">
        <v>112</v>
      </c>
      <c r="H55" t="s">
        <v>416</v>
      </c>
      <c r="I55" t="s">
        <v>417</v>
      </c>
      <c r="J55">
        <v>4</v>
      </c>
      <c r="K55" t="s">
        <v>291</v>
      </c>
      <c r="L55">
        <v>56</v>
      </c>
      <c r="M55" t="s">
        <v>418</v>
      </c>
      <c r="N55" t="s">
        <v>419</v>
      </c>
      <c r="O55" t="s">
        <v>420</v>
      </c>
      <c r="P55">
        <v>2000</v>
      </c>
      <c r="Q55" t="s">
        <v>121</v>
      </c>
      <c r="R55">
        <v>2221</v>
      </c>
      <c r="S55" t="s">
        <v>165</v>
      </c>
      <c r="T55">
        <v>0</v>
      </c>
      <c r="U55" t="s">
        <v>46</v>
      </c>
      <c r="V55" s="1">
        <v>420000</v>
      </c>
      <c r="W55" s="1">
        <v>420000</v>
      </c>
      <c r="X55" s="1">
        <v>307023</v>
      </c>
      <c r="Y55" s="1">
        <v>307023</v>
      </c>
      <c r="Z55" s="1">
        <v>307023</v>
      </c>
      <c r="AA55" s="1">
        <v>169795</v>
      </c>
      <c r="AB55" s="1">
        <v>169795</v>
      </c>
      <c r="AC55" s="1">
        <f t="shared" si="1"/>
        <v>112977</v>
      </c>
      <c r="AD55" s="1">
        <v>0</v>
      </c>
      <c r="AE55" s="1">
        <v>0</v>
      </c>
      <c r="AF55" s="1">
        <v>0</v>
      </c>
      <c r="AG55" s="1">
        <v>0</v>
      </c>
      <c r="AH55" s="1">
        <v>0</v>
      </c>
    </row>
    <row r="56" spans="1:34" x14ac:dyDescent="0.25">
      <c r="A56" t="str">
        <f t="shared" si="0"/>
        <v>1.1-00-2417_24456037_2425310</v>
      </c>
      <c r="B56" t="s">
        <v>148</v>
      </c>
      <c r="C56" t="s">
        <v>149</v>
      </c>
      <c r="D56" t="s">
        <v>414</v>
      </c>
      <c r="E56" t="s">
        <v>415</v>
      </c>
      <c r="F56" t="s">
        <v>111</v>
      </c>
      <c r="G56" t="s">
        <v>112</v>
      </c>
      <c r="H56" t="s">
        <v>416</v>
      </c>
      <c r="I56" t="s">
        <v>417</v>
      </c>
      <c r="J56">
        <v>4</v>
      </c>
      <c r="K56" t="s">
        <v>291</v>
      </c>
      <c r="L56">
        <v>56</v>
      </c>
      <c r="M56" t="s">
        <v>418</v>
      </c>
      <c r="N56" t="s">
        <v>419</v>
      </c>
      <c r="O56" t="s">
        <v>420</v>
      </c>
      <c r="P56">
        <v>2000</v>
      </c>
      <c r="Q56" t="s">
        <v>121</v>
      </c>
      <c r="R56">
        <v>2531</v>
      </c>
      <c r="S56" t="s">
        <v>233</v>
      </c>
      <c r="T56">
        <v>0</v>
      </c>
      <c r="U56" t="s">
        <v>46</v>
      </c>
      <c r="V56" s="1">
        <v>900000</v>
      </c>
      <c r="W56" s="1">
        <v>900000</v>
      </c>
      <c r="X56" s="1">
        <v>655523.1</v>
      </c>
      <c r="Y56" s="1">
        <v>550574.6</v>
      </c>
      <c r="Z56" s="1">
        <v>327624</v>
      </c>
      <c r="AA56" s="1">
        <v>327624</v>
      </c>
      <c r="AB56" s="1">
        <v>327624</v>
      </c>
      <c r="AC56" s="1">
        <f t="shared" si="1"/>
        <v>244476.90000000002</v>
      </c>
      <c r="AD56" s="1">
        <v>0</v>
      </c>
      <c r="AE56" s="1">
        <v>0</v>
      </c>
      <c r="AF56" s="1">
        <v>0</v>
      </c>
      <c r="AG56" s="1">
        <v>0</v>
      </c>
      <c r="AH56" s="1">
        <v>0</v>
      </c>
    </row>
    <row r="57" spans="1:34" x14ac:dyDescent="0.25">
      <c r="A57" t="str">
        <f t="shared" si="0"/>
        <v>1.1-00-2417_24456037_2425410</v>
      </c>
      <c r="B57" t="s">
        <v>148</v>
      </c>
      <c r="C57" t="s">
        <v>149</v>
      </c>
      <c r="D57" t="s">
        <v>414</v>
      </c>
      <c r="E57" t="s">
        <v>415</v>
      </c>
      <c r="F57" t="s">
        <v>111</v>
      </c>
      <c r="G57" t="s">
        <v>112</v>
      </c>
      <c r="H57" t="s">
        <v>416</v>
      </c>
      <c r="I57" t="s">
        <v>417</v>
      </c>
      <c r="J57">
        <v>4</v>
      </c>
      <c r="K57" t="s">
        <v>291</v>
      </c>
      <c r="L57">
        <v>56</v>
      </c>
      <c r="M57" t="s">
        <v>418</v>
      </c>
      <c r="N57" t="s">
        <v>419</v>
      </c>
      <c r="O57" t="s">
        <v>420</v>
      </c>
      <c r="P57">
        <v>2000</v>
      </c>
      <c r="Q57" t="s">
        <v>121</v>
      </c>
      <c r="R57">
        <v>2541</v>
      </c>
      <c r="S57" t="s">
        <v>234</v>
      </c>
      <c r="T57">
        <v>0</v>
      </c>
      <c r="U57" t="s">
        <v>46</v>
      </c>
      <c r="V57" s="1">
        <v>600000</v>
      </c>
      <c r="W57" s="1">
        <v>600000</v>
      </c>
      <c r="X57" s="1">
        <v>275823.45</v>
      </c>
      <c r="Y57" s="1">
        <v>238831.05</v>
      </c>
      <c r="Z57" s="1">
        <v>174253.94</v>
      </c>
      <c r="AA57" s="1">
        <v>0</v>
      </c>
      <c r="AB57" s="1">
        <v>0</v>
      </c>
      <c r="AC57" s="1">
        <f t="shared" si="1"/>
        <v>324176.55</v>
      </c>
      <c r="AD57" s="1">
        <v>0</v>
      </c>
      <c r="AE57" s="1">
        <v>0</v>
      </c>
      <c r="AF57" s="1">
        <v>0</v>
      </c>
      <c r="AG57" s="1">
        <v>0</v>
      </c>
      <c r="AH57" s="1">
        <v>0</v>
      </c>
    </row>
    <row r="58" spans="1:34" x14ac:dyDescent="0.25">
      <c r="A58" t="str">
        <f t="shared" si="0"/>
        <v>1.1-00-2417_24456037_2427110</v>
      </c>
      <c r="B58" t="s">
        <v>148</v>
      </c>
      <c r="C58" t="s">
        <v>149</v>
      </c>
      <c r="D58" t="s">
        <v>414</v>
      </c>
      <c r="E58" t="s">
        <v>415</v>
      </c>
      <c r="F58" t="s">
        <v>111</v>
      </c>
      <c r="G58" t="s">
        <v>112</v>
      </c>
      <c r="H58" t="s">
        <v>416</v>
      </c>
      <c r="I58" t="s">
        <v>417</v>
      </c>
      <c r="J58">
        <v>4</v>
      </c>
      <c r="K58" t="s">
        <v>291</v>
      </c>
      <c r="L58">
        <v>56</v>
      </c>
      <c r="M58" t="s">
        <v>418</v>
      </c>
      <c r="N58" t="s">
        <v>419</v>
      </c>
      <c r="O58" t="s">
        <v>420</v>
      </c>
      <c r="P58">
        <v>2000</v>
      </c>
      <c r="Q58" t="s">
        <v>121</v>
      </c>
      <c r="R58">
        <v>2711</v>
      </c>
      <c r="S58" t="s">
        <v>228</v>
      </c>
      <c r="T58">
        <v>0</v>
      </c>
      <c r="U58" t="s">
        <v>46</v>
      </c>
      <c r="V58" s="1">
        <v>10500</v>
      </c>
      <c r="W58" s="1">
        <v>0</v>
      </c>
      <c r="X58" s="1">
        <v>10184.799999999999</v>
      </c>
      <c r="Y58" s="1">
        <v>0</v>
      </c>
      <c r="Z58" s="1">
        <v>0</v>
      </c>
      <c r="AA58" s="1">
        <v>0</v>
      </c>
      <c r="AB58" s="1">
        <v>0</v>
      </c>
      <c r="AC58" s="1">
        <f t="shared" si="1"/>
        <v>315.20000000000073</v>
      </c>
      <c r="AD58" s="1">
        <v>0</v>
      </c>
      <c r="AE58" s="1">
        <v>10500</v>
      </c>
      <c r="AF58" s="1">
        <v>0</v>
      </c>
      <c r="AG58" s="1">
        <v>0</v>
      </c>
      <c r="AH58" s="1">
        <v>10500</v>
      </c>
    </row>
    <row r="59" spans="1:34" x14ac:dyDescent="0.25">
      <c r="A59" t="str">
        <f t="shared" si="0"/>
        <v>1.1-00-2417_24456037_2429110</v>
      </c>
      <c r="B59" t="s">
        <v>148</v>
      </c>
      <c r="C59" t="s">
        <v>149</v>
      </c>
      <c r="D59" t="s">
        <v>414</v>
      </c>
      <c r="E59" t="s">
        <v>415</v>
      </c>
      <c r="F59" t="s">
        <v>111</v>
      </c>
      <c r="G59" t="s">
        <v>112</v>
      </c>
      <c r="H59" t="s">
        <v>416</v>
      </c>
      <c r="I59" t="s">
        <v>417</v>
      </c>
      <c r="J59">
        <v>4</v>
      </c>
      <c r="K59" t="s">
        <v>291</v>
      </c>
      <c r="L59">
        <v>56</v>
      </c>
      <c r="M59" t="s">
        <v>418</v>
      </c>
      <c r="N59" t="s">
        <v>419</v>
      </c>
      <c r="O59" t="s">
        <v>420</v>
      </c>
      <c r="P59">
        <v>2000</v>
      </c>
      <c r="Q59" t="s">
        <v>121</v>
      </c>
      <c r="R59">
        <v>2911</v>
      </c>
      <c r="S59" t="s">
        <v>171</v>
      </c>
      <c r="T59">
        <v>0</v>
      </c>
      <c r="U59" t="s">
        <v>46</v>
      </c>
      <c r="V59" s="1">
        <v>20000</v>
      </c>
      <c r="W59" s="1">
        <v>20000</v>
      </c>
      <c r="X59" s="1">
        <v>15873.78</v>
      </c>
      <c r="Y59" s="1">
        <v>15873.78</v>
      </c>
      <c r="Z59" s="1">
        <v>3810.6</v>
      </c>
      <c r="AA59" s="1">
        <v>0</v>
      </c>
      <c r="AB59" s="1">
        <v>0</v>
      </c>
      <c r="AC59" s="1">
        <f t="shared" si="1"/>
        <v>4126.2199999999993</v>
      </c>
      <c r="AD59" s="1">
        <v>0</v>
      </c>
      <c r="AE59" s="1">
        <v>0</v>
      </c>
      <c r="AF59" s="1">
        <v>0</v>
      </c>
      <c r="AG59" s="1">
        <v>0</v>
      </c>
      <c r="AH59" s="1">
        <v>0</v>
      </c>
    </row>
    <row r="60" spans="1:34" x14ac:dyDescent="0.25">
      <c r="A60" t="str">
        <f t="shared" si="0"/>
        <v>1.1-00-2417_24456037_2429710</v>
      </c>
      <c r="B60" t="s">
        <v>148</v>
      </c>
      <c r="C60" t="s">
        <v>149</v>
      </c>
      <c r="D60" t="s">
        <v>414</v>
      </c>
      <c r="E60" t="s">
        <v>415</v>
      </c>
      <c r="F60" t="s">
        <v>111</v>
      </c>
      <c r="G60" t="s">
        <v>112</v>
      </c>
      <c r="H60" t="s">
        <v>416</v>
      </c>
      <c r="I60" t="s">
        <v>417</v>
      </c>
      <c r="J60">
        <v>4</v>
      </c>
      <c r="K60" t="s">
        <v>291</v>
      </c>
      <c r="L60">
        <v>56</v>
      </c>
      <c r="M60" t="s">
        <v>418</v>
      </c>
      <c r="N60" t="s">
        <v>419</v>
      </c>
      <c r="O60" t="s">
        <v>420</v>
      </c>
      <c r="P60">
        <v>2000</v>
      </c>
      <c r="Q60" t="s">
        <v>121</v>
      </c>
      <c r="R60">
        <v>2971</v>
      </c>
      <c r="S60" t="s">
        <v>302</v>
      </c>
      <c r="T60">
        <v>0</v>
      </c>
      <c r="U60" t="s">
        <v>46</v>
      </c>
      <c r="V60" s="1">
        <v>49500</v>
      </c>
      <c r="W60" s="1">
        <v>60000</v>
      </c>
      <c r="X60" s="1">
        <v>49000</v>
      </c>
      <c r="Y60" s="1">
        <v>49000</v>
      </c>
      <c r="Z60" s="1">
        <v>0</v>
      </c>
      <c r="AA60" s="1">
        <v>0</v>
      </c>
      <c r="AB60" s="1">
        <v>0</v>
      </c>
      <c r="AC60" s="1">
        <f t="shared" si="1"/>
        <v>500</v>
      </c>
      <c r="AD60" s="1">
        <v>0</v>
      </c>
      <c r="AE60" s="1">
        <v>0</v>
      </c>
      <c r="AF60" s="1">
        <v>0</v>
      </c>
      <c r="AG60" s="1">
        <v>10500</v>
      </c>
      <c r="AH60" s="1">
        <v>-10500</v>
      </c>
    </row>
    <row r="61" spans="1:34" x14ac:dyDescent="0.25">
      <c r="A61" t="str">
        <f t="shared" si="0"/>
        <v>1.1-00-2417_24456037_2435810</v>
      </c>
      <c r="B61" t="s">
        <v>148</v>
      </c>
      <c r="C61" t="s">
        <v>149</v>
      </c>
      <c r="D61" t="s">
        <v>414</v>
      </c>
      <c r="E61" t="s">
        <v>415</v>
      </c>
      <c r="F61" t="s">
        <v>111</v>
      </c>
      <c r="G61" t="s">
        <v>112</v>
      </c>
      <c r="H61" t="s">
        <v>416</v>
      </c>
      <c r="I61" t="s">
        <v>417</v>
      </c>
      <c r="J61">
        <v>4</v>
      </c>
      <c r="K61" t="s">
        <v>291</v>
      </c>
      <c r="L61">
        <v>56</v>
      </c>
      <c r="M61" t="s">
        <v>418</v>
      </c>
      <c r="N61" t="s">
        <v>419</v>
      </c>
      <c r="O61" t="s">
        <v>420</v>
      </c>
      <c r="P61">
        <v>3000</v>
      </c>
      <c r="Q61" t="s">
        <v>44</v>
      </c>
      <c r="R61">
        <v>3581</v>
      </c>
      <c r="S61" t="s">
        <v>108</v>
      </c>
      <c r="T61">
        <v>0</v>
      </c>
      <c r="U61" t="s">
        <v>46</v>
      </c>
      <c r="V61" s="1">
        <v>77000</v>
      </c>
      <c r="W61" s="1">
        <v>80000</v>
      </c>
      <c r="X61" s="1">
        <v>0</v>
      </c>
      <c r="Y61" s="1">
        <v>0</v>
      </c>
      <c r="Z61" s="1">
        <v>0</v>
      </c>
      <c r="AA61" s="1">
        <v>0</v>
      </c>
      <c r="AB61" s="1">
        <v>0</v>
      </c>
      <c r="AC61" s="1">
        <f t="shared" si="1"/>
        <v>77000</v>
      </c>
      <c r="AD61" s="1">
        <v>0</v>
      </c>
      <c r="AE61" s="1">
        <v>0</v>
      </c>
      <c r="AF61" s="1">
        <v>0</v>
      </c>
      <c r="AG61" s="1">
        <v>3000</v>
      </c>
      <c r="AH61" s="1">
        <v>-3000</v>
      </c>
    </row>
    <row r="62" spans="1:34" x14ac:dyDescent="0.25">
      <c r="A62" t="str">
        <f t="shared" si="0"/>
        <v>1.1-00-2417_24456037_2437210</v>
      </c>
      <c r="B62" t="s">
        <v>148</v>
      </c>
      <c r="C62" t="s">
        <v>149</v>
      </c>
      <c r="D62" t="s">
        <v>414</v>
      </c>
      <c r="E62" t="s">
        <v>415</v>
      </c>
      <c r="F62" t="s">
        <v>111</v>
      </c>
      <c r="G62" t="s">
        <v>112</v>
      </c>
      <c r="H62" t="s">
        <v>416</v>
      </c>
      <c r="I62" t="s">
        <v>417</v>
      </c>
      <c r="J62">
        <v>4</v>
      </c>
      <c r="K62" t="s">
        <v>291</v>
      </c>
      <c r="L62">
        <v>56</v>
      </c>
      <c r="M62" t="s">
        <v>418</v>
      </c>
      <c r="N62" t="s">
        <v>419</v>
      </c>
      <c r="O62" t="s">
        <v>420</v>
      </c>
      <c r="P62">
        <v>3000</v>
      </c>
      <c r="Q62" t="s">
        <v>44</v>
      </c>
      <c r="R62">
        <v>3721</v>
      </c>
      <c r="S62" t="s">
        <v>331</v>
      </c>
      <c r="T62">
        <v>0</v>
      </c>
      <c r="U62" t="s">
        <v>46</v>
      </c>
      <c r="V62" s="1">
        <v>3000</v>
      </c>
      <c r="W62" s="1">
        <v>0</v>
      </c>
      <c r="X62" s="1">
        <v>3000</v>
      </c>
      <c r="Y62" s="1">
        <v>3000</v>
      </c>
      <c r="Z62" s="1">
        <v>0</v>
      </c>
      <c r="AA62" s="1">
        <v>0</v>
      </c>
      <c r="AB62" s="1">
        <v>0</v>
      </c>
      <c r="AC62" s="1">
        <f t="shared" si="1"/>
        <v>0</v>
      </c>
      <c r="AD62" s="1">
        <v>0</v>
      </c>
      <c r="AE62" s="1">
        <v>3000</v>
      </c>
      <c r="AF62" s="1">
        <v>0</v>
      </c>
      <c r="AG62" s="1">
        <v>0</v>
      </c>
      <c r="AH62" s="1">
        <v>3000</v>
      </c>
    </row>
    <row r="63" spans="1:34" x14ac:dyDescent="0.25">
      <c r="A63" t="str">
        <f t="shared" si="0"/>
        <v>1.1-00-2417_24456037_2438210</v>
      </c>
      <c r="B63" t="s">
        <v>148</v>
      </c>
      <c r="C63" t="s">
        <v>149</v>
      </c>
      <c r="D63" t="s">
        <v>414</v>
      </c>
      <c r="E63" t="s">
        <v>415</v>
      </c>
      <c r="F63" t="s">
        <v>111</v>
      </c>
      <c r="G63" t="s">
        <v>112</v>
      </c>
      <c r="H63" t="s">
        <v>416</v>
      </c>
      <c r="I63" t="s">
        <v>417</v>
      </c>
      <c r="J63">
        <v>4</v>
      </c>
      <c r="K63" t="s">
        <v>291</v>
      </c>
      <c r="L63">
        <v>56</v>
      </c>
      <c r="M63" t="s">
        <v>418</v>
      </c>
      <c r="N63" t="s">
        <v>419</v>
      </c>
      <c r="O63" t="s">
        <v>420</v>
      </c>
      <c r="P63">
        <v>3000</v>
      </c>
      <c r="Q63" t="s">
        <v>44</v>
      </c>
      <c r="R63">
        <v>3821</v>
      </c>
      <c r="S63" t="s">
        <v>175</v>
      </c>
      <c r="T63">
        <v>0</v>
      </c>
      <c r="U63" t="s">
        <v>46</v>
      </c>
      <c r="V63" s="1">
        <v>100000</v>
      </c>
      <c r="W63" s="1">
        <v>100000</v>
      </c>
      <c r="X63" s="1">
        <v>0</v>
      </c>
      <c r="Y63" s="1">
        <v>0</v>
      </c>
      <c r="Z63" s="1">
        <v>0</v>
      </c>
      <c r="AA63" s="1">
        <v>0</v>
      </c>
      <c r="AB63" s="1">
        <v>0</v>
      </c>
      <c r="AC63" s="1">
        <f t="shared" si="1"/>
        <v>100000</v>
      </c>
      <c r="AD63" s="1">
        <v>0</v>
      </c>
      <c r="AE63" s="1">
        <v>0</v>
      </c>
      <c r="AF63" s="1">
        <v>0</v>
      </c>
      <c r="AG63" s="1">
        <v>0</v>
      </c>
      <c r="AH63" s="1">
        <v>0</v>
      </c>
    </row>
    <row r="64" spans="1:34" x14ac:dyDescent="0.25">
      <c r="A64" t="str">
        <f t="shared" si="0"/>
        <v>1.1-00-2417_24456037_2451910</v>
      </c>
      <c r="B64" t="s">
        <v>148</v>
      </c>
      <c r="C64" t="s">
        <v>149</v>
      </c>
      <c r="D64" t="s">
        <v>414</v>
      </c>
      <c r="E64" t="s">
        <v>415</v>
      </c>
      <c r="F64" t="s">
        <v>111</v>
      </c>
      <c r="G64" t="s">
        <v>112</v>
      </c>
      <c r="H64" t="s">
        <v>416</v>
      </c>
      <c r="I64" t="s">
        <v>417</v>
      </c>
      <c r="J64">
        <v>4</v>
      </c>
      <c r="K64" t="s">
        <v>291</v>
      </c>
      <c r="L64">
        <v>56</v>
      </c>
      <c r="M64" t="s">
        <v>418</v>
      </c>
      <c r="N64" t="s">
        <v>419</v>
      </c>
      <c r="O64" t="s">
        <v>420</v>
      </c>
      <c r="P64">
        <v>5000</v>
      </c>
      <c r="Q64" t="s">
        <v>99</v>
      </c>
      <c r="R64">
        <v>5191</v>
      </c>
      <c r="S64" t="s">
        <v>246</v>
      </c>
      <c r="T64">
        <v>0</v>
      </c>
      <c r="U64" t="s">
        <v>46</v>
      </c>
      <c r="V64" s="1">
        <v>0</v>
      </c>
      <c r="W64" s="1">
        <v>0</v>
      </c>
      <c r="X64" s="1">
        <v>29889.72</v>
      </c>
      <c r="Y64" s="1">
        <v>29889.72</v>
      </c>
      <c r="Z64" s="1">
        <v>29889.72</v>
      </c>
      <c r="AA64" s="1">
        <v>0</v>
      </c>
      <c r="AB64" s="1">
        <v>0</v>
      </c>
      <c r="AC64" s="1">
        <f t="shared" si="1"/>
        <v>-29889.72</v>
      </c>
      <c r="AD64" s="1">
        <v>0</v>
      </c>
      <c r="AE64" s="1">
        <v>0</v>
      </c>
      <c r="AF64" s="1">
        <v>0</v>
      </c>
      <c r="AG64" s="1">
        <v>0</v>
      </c>
      <c r="AH64" s="1">
        <v>0</v>
      </c>
    </row>
    <row r="65" spans="1:34" x14ac:dyDescent="0.25">
      <c r="A65" t="str">
        <f t="shared" si="0"/>
        <v>1.1-00-2417_24456037_2453110</v>
      </c>
      <c r="B65" t="s">
        <v>148</v>
      </c>
      <c r="C65" t="s">
        <v>149</v>
      </c>
      <c r="D65" t="s">
        <v>414</v>
      </c>
      <c r="E65" t="s">
        <v>415</v>
      </c>
      <c r="F65" t="s">
        <v>111</v>
      </c>
      <c r="G65" t="s">
        <v>112</v>
      </c>
      <c r="H65" t="s">
        <v>416</v>
      </c>
      <c r="I65" t="s">
        <v>417</v>
      </c>
      <c r="J65">
        <v>4</v>
      </c>
      <c r="K65" t="s">
        <v>291</v>
      </c>
      <c r="L65">
        <v>56</v>
      </c>
      <c r="M65" t="s">
        <v>418</v>
      </c>
      <c r="N65" t="s">
        <v>419</v>
      </c>
      <c r="O65" t="s">
        <v>420</v>
      </c>
      <c r="P65">
        <v>5000</v>
      </c>
      <c r="Q65" t="s">
        <v>99</v>
      </c>
      <c r="R65">
        <v>5311</v>
      </c>
      <c r="S65" t="s">
        <v>183</v>
      </c>
      <c r="T65">
        <v>0</v>
      </c>
      <c r="U65" t="s">
        <v>46</v>
      </c>
      <c r="V65" s="1">
        <v>227000</v>
      </c>
      <c r="W65" s="1">
        <v>200000</v>
      </c>
      <c r="X65" s="1">
        <v>224576</v>
      </c>
      <c r="Y65" s="1">
        <v>224576</v>
      </c>
      <c r="Z65" s="1">
        <v>224576</v>
      </c>
      <c r="AA65" s="1">
        <v>0</v>
      </c>
      <c r="AB65" s="1">
        <v>0</v>
      </c>
      <c r="AC65" s="1">
        <f t="shared" si="1"/>
        <v>2424</v>
      </c>
      <c r="AD65" s="1">
        <v>0</v>
      </c>
      <c r="AE65" s="1">
        <v>27000</v>
      </c>
      <c r="AF65" s="1">
        <v>0</v>
      </c>
      <c r="AG65" s="1">
        <v>0</v>
      </c>
      <c r="AH65" s="1">
        <v>27000</v>
      </c>
    </row>
    <row r="66" spans="1:34" x14ac:dyDescent="0.25">
      <c r="A66" t="str">
        <f t="shared" si="0"/>
        <v>1.1-00-2417_24456037_2453210</v>
      </c>
      <c r="B66" t="s">
        <v>148</v>
      </c>
      <c r="C66" t="s">
        <v>149</v>
      </c>
      <c r="D66" t="s">
        <v>414</v>
      </c>
      <c r="E66" t="s">
        <v>415</v>
      </c>
      <c r="F66" t="s">
        <v>111</v>
      </c>
      <c r="G66" t="s">
        <v>112</v>
      </c>
      <c r="H66" t="s">
        <v>416</v>
      </c>
      <c r="I66" t="s">
        <v>417</v>
      </c>
      <c r="J66">
        <v>4</v>
      </c>
      <c r="K66" t="s">
        <v>291</v>
      </c>
      <c r="L66">
        <v>56</v>
      </c>
      <c r="M66" t="s">
        <v>418</v>
      </c>
      <c r="N66" t="s">
        <v>419</v>
      </c>
      <c r="O66" t="s">
        <v>420</v>
      </c>
      <c r="P66">
        <v>5000</v>
      </c>
      <c r="Q66" t="s">
        <v>99</v>
      </c>
      <c r="R66">
        <v>5321</v>
      </c>
      <c r="S66" t="s">
        <v>262</v>
      </c>
      <c r="T66">
        <v>0</v>
      </c>
      <c r="U66" t="s">
        <v>46</v>
      </c>
      <c r="V66" s="1">
        <v>55000</v>
      </c>
      <c r="W66" s="1">
        <v>100000</v>
      </c>
      <c r="X66" s="1">
        <v>43420.77</v>
      </c>
      <c r="Y66" s="1">
        <v>16262.85</v>
      </c>
      <c r="Z66" s="1">
        <v>0</v>
      </c>
      <c r="AA66" s="1">
        <v>0</v>
      </c>
      <c r="AB66" s="1">
        <v>0</v>
      </c>
      <c r="AC66" s="1">
        <f t="shared" si="1"/>
        <v>11579.230000000003</v>
      </c>
      <c r="AD66" s="1">
        <v>0</v>
      </c>
      <c r="AE66" s="1">
        <v>0</v>
      </c>
      <c r="AF66" s="1">
        <v>0</v>
      </c>
      <c r="AG66" s="1">
        <v>45000</v>
      </c>
      <c r="AH66" s="1">
        <v>-45000</v>
      </c>
    </row>
    <row r="67" spans="1:34" x14ac:dyDescent="0.25">
      <c r="A67" t="str">
        <f t="shared" ref="A67:A130" si="2">CONCATENATE(B67,H67,J67,L67,N67,R67,T67)</f>
        <v>1.1-00-2417_24456037_2456110</v>
      </c>
      <c r="B67" t="s">
        <v>148</v>
      </c>
      <c r="C67" t="s">
        <v>149</v>
      </c>
      <c r="D67" t="s">
        <v>414</v>
      </c>
      <c r="E67" t="s">
        <v>415</v>
      </c>
      <c r="F67" t="s">
        <v>111</v>
      </c>
      <c r="G67" t="s">
        <v>112</v>
      </c>
      <c r="H67" t="s">
        <v>416</v>
      </c>
      <c r="I67" t="s">
        <v>417</v>
      </c>
      <c r="J67">
        <v>4</v>
      </c>
      <c r="K67" t="s">
        <v>291</v>
      </c>
      <c r="L67">
        <v>56</v>
      </c>
      <c r="M67" t="s">
        <v>418</v>
      </c>
      <c r="N67" t="s">
        <v>419</v>
      </c>
      <c r="O67" t="s">
        <v>420</v>
      </c>
      <c r="P67">
        <v>5000</v>
      </c>
      <c r="Q67" t="s">
        <v>99</v>
      </c>
      <c r="R67">
        <v>5611</v>
      </c>
      <c r="S67" t="s">
        <v>223</v>
      </c>
      <c r="T67">
        <v>0</v>
      </c>
      <c r="U67" t="s">
        <v>46</v>
      </c>
      <c r="V67" s="1">
        <v>13000</v>
      </c>
      <c r="W67" s="1">
        <v>0</v>
      </c>
      <c r="X67" s="1">
        <v>12191.6</v>
      </c>
      <c r="Y67" s="1">
        <v>12191.6</v>
      </c>
      <c r="Z67" s="1">
        <v>0</v>
      </c>
      <c r="AA67" s="1">
        <v>0</v>
      </c>
      <c r="AB67" s="1">
        <v>0</v>
      </c>
      <c r="AC67" s="1">
        <f t="shared" ref="AC67:AC130" si="3">V67-X67</f>
        <v>808.39999999999964</v>
      </c>
      <c r="AD67" s="1">
        <v>0</v>
      </c>
      <c r="AE67" s="1">
        <v>13000</v>
      </c>
      <c r="AF67" s="1">
        <v>0</v>
      </c>
      <c r="AG67" s="1">
        <v>0</v>
      </c>
      <c r="AH67" s="1">
        <v>13000</v>
      </c>
    </row>
    <row r="68" spans="1:34" x14ac:dyDescent="0.25">
      <c r="A68" t="str">
        <f t="shared" si="2"/>
        <v>1.1-00-2417_24456037_2456210</v>
      </c>
      <c r="B68" t="s">
        <v>148</v>
      </c>
      <c r="C68" t="s">
        <v>149</v>
      </c>
      <c r="D68" t="s">
        <v>414</v>
      </c>
      <c r="E68" t="s">
        <v>415</v>
      </c>
      <c r="F68" t="s">
        <v>111</v>
      </c>
      <c r="G68" t="s">
        <v>112</v>
      </c>
      <c r="H68" t="s">
        <v>416</v>
      </c>
      <c r="I68" t="s">
        <v>417</v>
      </c>
      <c r="J68">
        <v>4</v>
      </c>
      <c r="K68" t="s">
        <v>291</v>
      </c>
      <c r="L68">
        <v>56</v>
      </c>
      <c r="M68" t="s">
        <v>418</v>
      </c>
      <c r="N68" t="s">
        <v>419</v>
      </c>
      <c r="O68" t="s">
        <v>420</v>
      </c>
      <c r="P68">
        <v>5000</v>
      </c>
      <c r="Q68" t="s">
        <v>99</v>
      </c>
      <c r="R68">
        <v>5621</v>
      </c>
      <c r="S68" t="s">
        <v>263</v>
      </c>
      <c r="T68">
        <v>0</v>
      </c>
      <c r="U68" t="s">
        <v>46</v>
      </c>
      <c r="V68" s="1">
        <v>5000</v>
      </c>
      <c r="W68" s="1">
        <v>0</v>
      </c>
      <c r="X68" s="1">
        <v>25254</v>
      </c>
      <c r="Y68" s="1">
        <v>25254</v>
      </c>
      <c r="Z68" s="1">
        <v>25254</v>
      </c>
      <c r="AA68" s="1">
        <v>0</v>
      </c>
      <c r="AB68" s="1">
        <v>0</v>
      </c>
      <c r="AC68" s="1">
        <f t="shared" si="3"/>
        <v>-20254</v>
      </c>
      <c r="AD68" s="1">
        <v>0</v>
      </c>
      <c r="AE68" s="1">
        <v>5000</v>
      </c>
      <c r="AF68" s="1">
        <v>0</v>
      </c>
      <c r="AG68" s="1">
        <v>0</v>
      </c>
      <c r="AH68" s="1">
        <v>5000</v>
      </c>
    </row>
    <row r="69" spans="1:34" x14ac:dyDescent="0.25">
      <c r="A69" t="str">
        <f t="shared" si="2"/>
        <v>1.1-00-2417_24456037_2456910</v>
      </c>
      <c r="B69" t="s">
        <v>148</v>
      </c>
      <c r="C69" t="s">
        <v>149</v>
      </c>
      <c r="D69" t="s">
        <v>414</v>
      </c>
      <c r="E69" t="s">
        <v>415</v>
      </c>
      <c r="F69" t="s">
        <v>111</v>
      </c>
      <c r="G69" t="s">
        <v>112</v>
      </c>
      <c r="H69" t="s">
        <v>416</v>
      </c>
      <c r="I69" t="s">
        <v>417</v>
      </c>
      <c r="J69">
        <v>4</v>
      </c>
      <c r="K69" t="s">
        <v>291</v>
      </c>
      <c r="L69">
        <v>56</v>
      </c>
      <c r="M69" t="s">
        <v>418</v>
      </c>
      <c r="N69" t="s">
        <v>419</v>
      </c>
      <c r="O69" t="s">
        <v>420</v>
      </c>
      <c r="P69">
        <v>5000</v>
      </c>
      <c r="Q69" t="s">
        <v>99</v>
      </c>
      <c r="R69">
        <v>5691</v>
      </c>
      <c r="S69" t="s">
        <v>100</v>
      </c>
      <c r="T69">
        <v>0</v>
      </c>
      <c r="U69" t="s">
        <v>46</v>
      </c>
      <c r="V69" s="1">
        <v>1500000</v>
      </c>
      <c r="W69" s="1">
        <v>1500000</v>
      </c>
      <c r="X69" s="1">
        <v>1160000</v>
      </c>
      <c r="Y69" s="1">
        <v>0</v>
      </c>
      <c r="Z69" s="1">
        <v>0</v>
      </c>
      <c r="AA69" s="1">
        <v>0</v>
      </c>
      <c r="AB69" s="1">
        <v>0</v>
      </c>
      <c r="AC69" s="1">
        <f t="shared" si="3"/>
        <v>340000</v>
      </c>
      <c r="AD69" s="1">
        <v>0</v>
      </c>
      <c r="AE69" s="1">
        <v>0</v>
      </c>
      <c r="AF69" s="1">
        <v>0</v>
      </c>
      <c r="AG69" s="1">
        <v>0</v>
      </c>
      <c r="AH69" s="1">
        <v>0</v>
      </c>
    </row>
    <row r="70" spans="1:34" x14ac:dyDescent="0.25">
      <c r="A70" t="str">
        <f t="shared" si="2"/>
        <v>1.1-00-2402_24110008_2433910</v>
      </c>
      <c r="B70" t="s">
        <v>148</v>
      </c>
      <c r="C70" t="s">
        <v>149</v>
      </c>
      <c r="D70" t="s">
        <v>188</v>
      </c>
      <c r="E70" t="s">
        <v>189</v>
      </c>
      <c r="F70" t="s">
        <v>152</v>
      </c>
      <c r="G70" t="s">
        <v>153</v>
      </c>
      <c r="H70" t="s">
        <v>85</v>
      </c>
      <c r="I70" t="s">
        <v>86</v>
      </c>
      <c r="J70">
        <v>1</v>
      </c>
      <c r="K70" t="s">
        <v>190</v>
      </c>
      <c r="L70">
        <v>10</v>
      </c>
      <c r="M70" t="s">
        <v>191</v>
      </c>
      <c r="N70" t="s">
        <v>192</v>
      </c>
      <c r="O70" t="s">
        <v>193</v>
      </c>
      <c r="P70">
        <v>3000</v>
      </c>
      <c r="Q70" t="s">
        <v>44</v>
      </c>
      <c r="R70">
        <v>3391</v>
      </c>
      <c r="S70" t="s">
        <v>194</v>
      </c>
      <c r="T70">
        <v>0</v>
      </c>
      <c r="U70" t="s">
        <v>46</v>
      </c>
      <c r="V70" s="1">
        <v>500000</v>
      </c>
      <c r="W70" s="1">
        <v>500000</v>
      </c>
      <c r="X70" s="1">
        <v>0</v>
      </c>
      <c r="Y70" s="1">
        <v>0</v>
      </c>
      <c r="Z70" s="1">
        <v>0</v>
      </c>
      <c r="AA70" s="1">
        <v>0</v>
      </c>
      <c r="AB70" s="1">
        <v>0</v>
      </c>
      <c r="AC70" s="1">
        <f t="shared" si="3"/>
        <v>500000</v>
      </c>
      <c r="AD70" s="1">
        <v>0</v>
      </c>
      <c r="AE70" s="1">
        <v>0</v>
      </c>
      <c r="AF70" s="1">
        <v>0</v>
      </c>
      <c r="AG70" s="1">
        <v>0</v>
      </c>
      <c r="AH70" s="1">
        <v>0</v>
      </c>
    </row>
    <row r="71" spans="1:34" x14ac:dyDescent="0.25">
      <c r="A71" t="str">
        <f t="shared" si="2"/>
        <v>1.1-00-2402_24110008_2444117</v>
      </c>
      <c r="B71" t="s">
        <v>148</v>
      </c>
      <c r="C71" t="s">
        <v>149</v>
      </c>
      <c r="D71" t="s">
        <v>188</v>
      </c>
      <c r="E71" t="s">
        <v>189</v>
      </c>
      <c r="F71" t="s">
        <v>152</v>
      </c>
      <c r="G71" t="s">
        <v>153</v>
      </c>
      <c r="H71" t="s">
        <v>85</v>
      </c>
      <c r="I71" t="s">
        <v>86</v>
      </c>
      <c r="J71">
        <v>1</v>
      </c>
      <c r="K71" t="s">
        <v>190</v>
      </c>
      <c r="L71">
        <v>10</v>
      </c>
      <c r="M71" t="s">
        <v>191</v>
      </c>
      <c r="N71" t="s">
        <v>192</v>
      </c>
      <c r="O71" t="s">
        <v>193</v>
      </c>
      <c r="P71">
        <v>4000</v>
      </c>
      <c r="Q71" t="s">
        <v>49</v>
      </c>
      <c r="R71">
        <v>4411</v>
      </c>
      <c r="S71" t="s">
        <v>195</v>
      </c>
      <c r="T71">
        <v>7</v>
      </c>
      <c r="U71" t="s">
        <v>196</v>
      </c>
      <c r="V71" s="1">
        <v>3500000</v>
      </c>
      <c r="W71" s="1">
        <v>3500000</v>
      </c>
      <c r="X71" s="1">
        <v>1972541.25</v>
      </c>
      <c r="Y71" s="1">
        <v>1063101.25</v>
      </c>
      <c r="Z71" s="1">
        <v>954525.25</v>
      </c>
      <c r="AA71" s="1">
        <v>842105.31</v>
      </c>
      <c r="AB71" s="1">
        <v>835505.31</v>
      </c>
      <c r="AC71" s="1">
        <f t="shared" si="3"/>
        <v>1527458.75</v>
      </c>
      <c r="AD71" s="1">
        <v>0</v>
      </c>
      <c r="AE71" s="1">
        <v>0</v>
      </c>
      <c r="AF71" s="1">
        <v>0</v>
      </c>
      <c r="AG71" s="1">
        <v>0</v>
      </c>
      <c r="AH71" s="1">
        <v>0</v>
      </c>
    </row>
    <row r="72" spans="1:34" x14ac:dyDescent="0.25">
      <c r="A72" t="str">
        <f t="shared" si="2"/>
        <v>1.1-00-2402_24110008_2444118</v>
      </c>
      <c r="B72" t="s">
        <v>148</v>
      </c>
      <c r="C72" t="s">
        <v>149</v>
      </c>
      <c r="D72" t="s">
        <v>188</v>
      </c>
      <c r="E72" t="s">
        <v>189</v>
      </c>
      <c r="F72" t="s">
        <v>152</v>
      </c>
      <c r="G72" t="s">
        <v>153</v>
      </c>
      <c r="H72" t="s">
        <v>85</v>
      </c>
      <c r="I72" t="s">
        <v>86</v>
      </c>
      <c r="J72">
        <v>1</v>
      </c>
      <c r="K72" t="s">
        <v>190</v>
      </c>
      <c r="L72">
        <v>10</v>
      </c>
      <c r="M72" t="s">
        <v>191</v>
      </c>
      <c r="N72" t="s">
        <v>192</v>
      </c>
      <c r="O72" t="s">
        <v>193</v>
      </c>
      <c r="P72">
        <v>4000</v>
      </c>
      <c r="Q72" t="s">
        <v>49</v>
      </c>
      <c r="R72">
        <v>4411</v>
      </c>
      <c r="S72" t="s">
        <v>195</v>
      </c>
      <c r="T72">
        <v>8</v>
      </c>
      <c r="U72" t="s">
        <v>197</v>
      </c>
      <c r="V72" s="1">
        <v>1000000</v>
      </c>
      <c r="W72" s="1">
        <v>1000000</v>
      </c>
      <c r="X72" s="1">
        <v>225649</v>
      </c>
      <c r="Y72" s="1">
        <v>80649</v>
      </c>
      <c r="Z72" s="1">
        <v>0</v>
      </c>
      <c r="AA72" s="1">
        <v>0</v>
      </c>
      <c r="AB72" s="1">
        <v>0</v>
      </c>
      <c r="AC72" s="1">
        <f t="shared" si="3"/>
        <v>774351</v>
      </c>
      <c r="AD72" s="1">
        <v>0</v>
      </c>
      <c r="AE72" s="1">
        <v>0</v>
      </c>
      <c r="AF72" s="1">
        <v>0</v>
      </c>
      <c r="AG72" s="1">
        <v>0</v>
      </c>
      <c r="AH72" s="1">
        <v>0</v>
      </c>
    </row>
    <row r="73" spans="1:34" x14ac:dyDescent="0.25">
      <c r="A73" t="str">
        <f t="shared" si="2"/>
        <v>1.1-00-2402_24116010_2421110</v>
      </c>
      <c r="B73" t="s">
        <v>148</v>
      </c>
      <c r="C73" t="s">
        <v>149</v>
      </c>
      <c r="D73" t="s">
        <v>188</v>
      </c>
      <c r="E73" t="s">
        <v>189</v>
      </c>
      <c r="F73" t="s">
        <v>152</v>
      </c>
      <c r="G73" t="s">
        <v>153</v>
      </c>
      <c r="H73" t="s">
        <v>85</v>
      </c>
      <c r="I73" t="s">
        <v>86</v>
      </c>
      <c r="J73">
        <v>1</v>
      </c>
      <c r="K73" t="s">
        <v>190</v>
      </c>
      <c r="L73">
        <v>16</v>
      </c>
      <c r="M73" t="s">
        <v>198</v>
      </c>
      <c r="N73" t="s">
        <v>199</v>
      </c>
      <c r="O73" t="s">
        <v>827</v>
      </c>
      <c r="P73">
        <v>2000</v>
      </c>
      <c r="Q73" t="s">
        <v>121</v>
      </c>
      <c r="R73">
        <v>2111</v>
      </c>
      <c r="S73" t="s">
        <v>200</v>
      </c>
      <c r="T73">
        <v>0</v>
      </c>
      <c r="U73" t="s">
        <v>46</v>
      </c>
      <c r="V73" s="1">
        <v>14000</v>
      </c>
      <c r="W73" s="1">
        <v>0</v>
      </c>
      <c r="X73" s="1">
        <v>2518.15</v>
      </c>
      <c r="Y73" s="1">
        <v>2518.15</v>
      </c>
      <c r="Z73" s="1">
        <v>0</v>
      </c>
      <c r="AA73" s="1">
        <v>0</v>
      </c>
      <c r="AB73" s="1">
        <v>0</v>
      </c>
      <c r="AC73" s="1">
        <f t="shared" si="3"/>
        <v>11481.85</v>
      </c>
      <c r="AD73" s="1">
        <v>0</v>
      </c>
      <c r="AE73" s="1">
        <v>14000</v>
      </c>
      <c r="AF73" s="1">
        <v>0</v>
      </c>
      <c r="AG73" s="1">
        <v>0</v>
      </c>
      <c r="AH73" s="1">
        <v>14000</v>
      </c>
    </row>
    <row r="74" spans="1:34" x14ac:dyDescent="0.25">
      <c r="A74" t="str">
        <f t="shared" si="2"/>
        <v>1.1-00-2402_24116010_2421210</v>
      </c>
      <c r="B74" t="s">
        <v>148</v>
      </c>
      <c r="C74" t="s">
        <v>149</v>
      </c>
      <c r="D74" t="s">
        <v>188</v>
      </c>
      <c r="E74" t="s">
        <v>189</v>
      </c>
      <c r="F74" t="s">
        <v>152</v>
      </c>
      <c r="G74" t="s">
        <v>153</v>
      </c>
      <c r="H74" t="s">
        <v>85</v>
      </c>
      <c r="I74" t="s">
        <v>86</v>
      </c>
      <c r="J74">
        <v>1</v>
      </c>
      <c r="K74" t="s">
        <v>190</v>
      </c>
      <c r="L74">
        <v>16</v>
      </c>
      <c r="M74" t="s">
        <v>198</v>
      </c>
      <c r="N74" t="s">
        <v>199</v>
      </c>
      <c r="O74" t="s">
        <v>827</v>
      </c>
      <c r="P74">
        <v>2000</v>
      </c>
      <c r="Q74" t="s">
        <v>121</v>
      </c>
      <c r="R74">
        <v>2121</v>
      </c>
      <c r="S74" t="s">
        <v>201</v>
      </c>
      <c r="T74">
        <v>0</v>
      </c>
      <c r="U74" t="s">
        <v>46</v>
      </c>
      <c r="V74" s="1">
        <v>13000</v>
      </c>
      <c r="W74" s="1">
        <v>0</v>
      </c>
      <c r="X74" s="1">
        <v>0</v>
      </c>
      <c r="Y74" s="1">
        <v>0</v>
      </c>
      <c r="Z74" s="1">
        <v>0</v>
      </c>
      <c r="AA74" s="1">
        <v>0</v>
      </c>
      <c r="AB74" s="1">
        <v>0</v>
      </c>
      <c r="AC74" s="1">
        <f t="shared" si="3"/>
        <v>13000</v>
      </c>
      <c r="AD74" s="1">
        <v>0</v>
      </c>
      <c r="AE74" s="1">
        <v>13000</v>
      </c>
      <c r="AF74" s="1">
        <v>0</v>
      </c>
      <c r="AG74" s="1">
        <v>0</v>
      </c>
      <c r="AH74" s="1">
        <v>13000</v>
      </c>
    </row>
    <row r="75" spans="1:34" x14ac:dyDescent="0.25">
      <c r="A75" t="str">
        <f t="shared" si="2"/>
        <v>1.1-00-2402_24116010_2421610</v>
      </c>
      <c r="B75" t="s">
        <v>148</v>
      </c>
      <c r="C75" t="s">
        <v>149</v>
      </c>
      <c r="D75" t="s">
        <v>188</v>
      </c>
      <c r="E75" t="s">
        <v>189</v>
      </c>
      <c r="F75" t="s">
        <v>152</v>
      </c>
      <c r="G75" t="s">
        <v>153</v>
      </c>
      <c r="H75" t="s">
        <v>85</v>
      </c>
      <c r="I75" t="s">
        <v>86</v>
      </c>
      <c r="J75">
        <v>1</v>
      </c>
      <c r="K75" t="s">
        <v>190</v>
      </c>
      <c r="L75">
        <v>16</v>
      </c>
      <c r="M75" t="s">
        <v>198</v>
      </c>
      <c r="N75" t="s">
        <v>199</v>
      </c>
      <c r="O75" t="s">
        <v>827</v>
      </c>
      <c r="P75">
        <v>2000</v>
      </c>
      <c r="Q75" t="s">
        <v>121</v>
      </c>
      <c r="R75">
        <v>2161</v>
      </c>
      <c r="S75" t="s">
        <v>202</v>
      </c>
      <c r="T75">
        <v>0</v>
      </c>
      <c r="U75" t="s">
        <v>46</v>
      </c>
      <c r="V75" s="1">
        <v>73000</v>
      </c>
      <c r="W75" s="1">
        <v>0</v>
      </c>
      <c r="X75" s="1">
        <v>44996.4</v>
      </c>
      <c r="Y75" s="1">
        <v>44996.4</v>
      </c>
      <c r="Z75" s="1">
        <v>44996.4</v>
      </c>
      <c r="AA75" s="1">
        <v>0</v>
      </c>
      <c r="AB75" s="1">
        <v>0</v>
      </c>
      <c r="AC75" s="1">
        <f t="shared" si="3"/>
        <v>28003.599999999999</v>
      </c>
      <c r="AD75" s="1">
        <v>0</v>
      </c>
      <c r="AE75" s="1">
        <v>73000</v>
      </c>
      <c r="AF75" s="1">
        <v>0</v>
      </c>
      <c r="AG75" s="1">
        <v>0</v>
      </c>
      <c r="AH75" s="1">
        <v>73000</v>
      </c>
    </row>
    <row r="76" spans="1:34" x14ac:dyDescent="0.25">
      <c r="A76" t="str">
        <f t="shared" si="2"/>
        <v>1.1-00-2402_24116010_2424910</v>
      </c>
      <c r="B76" t="s">
        <v>148</v>
      </c>
      <c r="C76" t="s">
        <v>149</v>
      </c>
      <c r="D76" t="s">
        <v>188</v>
      </c>
      <c r="E76" t="s">
        <v>189</v>
      </c>
      <c r="F76" t="s">
        <v>152</v>
      </c>
      <c r="G76" t="s">
        <v>153</v>
      </c>
      <c r="H76" t="s">
        <v>85</v>
      </c>
      <c r="I76" t="s">
        <v>86</v>
      </c>
      <c r="J76">
        <v>1</v>
      </c>
      <c r="K76" t="s">
        <v>190</v>
      </c>
      <c r="L76">
        <v>16</v>
      </c>
      <c r="M76" t="s">
        <v>198</v>
      </c>
      <c r="N76" t="s">
        <v>199</v>
      </c>
      <c r="O76" t="s">
        <v>827</v>
      </c>
      <c r="P76">
        <v>2000</v>
      </c>
      <c r="Q76" t="s">
        <v>121</v>
      </c>
      <c r="R76">
        <v>2491</v>
      </c>
      <c r="S76" t="s">
        <v>203</v>
      </c>
      <c r="T76">
        <v>0</v>
      </c>
      <c r="U76" t="s">
        <v>46</v>
      </c>
      <c r="V76" s="1">
        <v>118448.2</v>
      </c>
      <c r="W76" s="1">
        <v>54948.2</v>
      </c>
      <c r="X76" s="1">
        <v>67619.53</v>
      </c>
      <c r="Y76" s="1">
        <v>67619.53</v>
      </c>
      <c r="Z76" s="1">
        <v>12075.02</v>
      </c>
      <c r="AA76" s="1">
        <v>0</v>
      </c>
      <c r="AB76" s="1">
        <v>0</v>
      </c>
      <c r="AC76" s="1">
        <f t="shared" si="3"/>
        <v>50828.67</v>
      </c>
      <c r="AD76" s="1">
        <v>0</v>
      </c>
      <c r="AE76" s="1">
        <v>63500</v>
      </c>
      <c r="AF76" s="1">
        <v>0</v>
      </c>
      <c r="AG76" s="1">
        <v>0</v>
      </c>
      <c r="AH76" s="1">
        <v>63500</v>
      </c>
    </row>
    <row r="77" spans="1:34" x14ac:dyDescent="0.25">
      <c r="A77" t="str">
        <f t="shared" si="2"/>
        <v>1.1-00-2402_24116010_2427210</v>
      </c>
      <c r="B77" t="s">
        <v>148</v>
      </c>
      <c r="C77" t="s">
        <v>149</v>
      </c>
      <c r="D77" t="s">
        <v>188</v>
      </c>
      <c r="E77" t="s">
        <v>189</v>
      </c>
      <c r="F77" t="s">
        <v>152</v>
      </c>
      <c r="G77" t="s">
        <v>153</v>
      </c>
      <c r="H77" t="s">
        <v>85</v>
      </c>
      <c r="I77" t="s">
        <v>86</v>
      </c>
      <c r="J77">
        <v>1</v>
      </c>
      <c r="K77" t="s">
        <v>190</v>
      </c>
      <c r="L77">
        <v>16</v>
      </c>
      <c r="M77" t="s">
        <v>198</v>
      </c>
      <c r="N77" t="s">
        <v>199</v>
      </c>
      <c r="O77" t="s">
        <v>827</v>
      </c>
      <c r="P77">
        <v>2000</v>
      </c>
      <c r="Q77" t="s">
        <v>121</v>
      </c>
      <c r="R77">
        <v>2721</v>
      </c>
      <c r="S77" t="s">
        <v>170</v>
      </c>
      <c r="T77">
        <v>0</v>
      </c>
      <c r="U77" t="s">
        <v>46</v>
      </c>
      <c r="V77" s="1">
        <v>11000</v>
      </c>
      <c r="W77" s="1">
        <v>50000</v>
      </c>
      <c r="X77" s="1">
        <v>10150</v>
      </c>
      <c r="Y77" s="1">
        <v>10150</v>
      </c>
      <c r="Z77" s="1">
        <v>10150</v>
      </c>
      <c r="AA77" s="1">
        <v>10150</v>
      </c>
      <c r="AB77" s="1">
        <v>10150</v>
      </c>
      <c r="AC77" s="1">
        <f t="shared" si="3"/>
        <v>850</v>
      </c>
      <c r="AD77" s="1">
        <v>0</v>
      </c>
      <c r="AE77" s="1">
        <v>0</v>
      </c>
      <c r="AF77" s="1">
        <v>0</v>
      </c>
      <c r="AG77" s="1">
        <v>39000</v>
      </c>
      <c r="AH77" s="1">
        <v>-39000</v>
      </c>
    </row>
    <row r="78" spans="1:34" x14ac:dyDescent="0.25">
      <c r="A78" t="str">
        <f t="shared" si="2"/>
        <v>1.1-00-2402_24116010_2429110</v>
      </c>
      <c r="B78" t="s">
        <v>148</v>
      </c>
      <c r="C78" t="s">
        <v>149</v>
      </c>
      <c r="D78" t="s">
        <v>188</v>
      </c>
      <c r="E78" t="s">
        <v>189</v>
      </c>
      <c r="F78" t="s">
        <v>152</v>
      </c>
      <c r="G78" t="s">
        <v>153</v>
      </c>
      <c r="H78" t="s">
        <v>85</v>
      </c>
      <c r="I78" t="s">
        <v>86</v>
      </c>
      <c r="J78">
        <v>1</v>
      </c>
      <c r="K78" t="s">
        <v>190</v>
      </c>
      <c r="L78">
        <v>16</v>
      </c>
      <c r="M78" t="s">
        <v>198</v>
      </c>
      <c r="N78" t="s">
        <v>199</v>
      </c>
      <c r="O78" t="s">
        <v>827</v>
      </c>
      <c r="P78">
        <v>2000</v>
      </c>
      <c r="Q78" t="s">
        <v>121</v>
      </c>
      <c r="R78">
        <v>2911</v>
      </c>
      <c r="S78" t="s">
        <v>171</v>
      </c>
      <c r="T78">
        <v>0</v>
      </c>
      <c r="U78" t="s">
        <v>46</v>
      </c>
      <c r="V78" s="1">
        <v>25500</v>
      </c>
      <c r="W78" s="1">
        <v>70000</v>
      </c>
      <c r="X78" s="1">
        <v>20538.900000000001</v>
      </c>
      <c r="Y78" s="1">
        <v>20538.900000000001</v>
      </c>
      <c r="Z78" s="1">
        <v>20538.900000000001</v>
      </c>
      <c r="AA78" s="1">
        <v>13868.96</v>
      </c>
      <c r="AB78" s="1">
        <v>13868.96</v>
      </c>
      <c r="AC78" s="1">
        <f t="shared" si="3"/>
        <v>4961.0999999999985</v>
      </c>
      <c r="AD78" s="1">
        <v>0</v>
      </c>
      <c r="AE78" s="1">
        <v>0</v>
      </c>
      <c r="AF78" s="1">
        <v>0</v>
      </c>
      <c r="AG78" s="1">
        <v>44500</v>
      </c>
      <c r="AH78" s="1">
        <v>-44500</v>
      </c>
    </row>
    <row r="79" spans="1:34" x14ac:dyDescent="0.25">
      <c r="A79" t="str">
        <f t="shared" si="2"/>
        <v>1.1-00-2402_24116010_2433910</v>
      </c>
      <c r="B79" t="s">
        <v>148</v>
      </c>
      <c r="C79" t="s">
        <v>149</v>
      </c>
      <c r="D79" t="s">
        <v>188</v>
      </c>
      <c r="E79" t="s">
        <v>189</v>
      </c>
      <c r="F79" t="s">
        <v>152</v>
      </c>
      <c r="G79" t="s">
        <v>153</v>
      </c>
      <c r="H79" t="s">
        <v>85</v>
      </c>
      <c r="I79" t="s">
        <v>86</v>
      </c>
      <c r="J79">
        <v>1</v>
      </c>
      <c r="K79" t="s">
        <v>190</v>
      </c>
      <c r="L79">
        <v>16</v>
      </c>
      <c r="M79" t="s">
        <v>198</v>
      </c>
      <c r="N79" t="s">
        <v>199</v>
      </c>
      <c r="O79" t="s">
        <v>827</v>
      </c>
      <c r="P79">
        <v>3000</v>
      </c>
      <c r="Q79" t="s">
        <v>44</v>
      </c>
      <c r="R79">
        <v>3391</v>
      </c>
      <c r="S79" t="s">
        <v>194</v>
      </c>
      <c r="T79">
        <v>0</v>
      </c>
      <c r="U79" t="s">
        <v>46</v>
      </c>
      <c r="V79" s="1">
        <v>180000</v>
      </c>
      <c r="W79" s="1">
        <v>230000</v>
      </c>
      <c r="X79" s="1">
        <v>0</v>
      </c>
      <c r="Y79" s="1">
        <v>0</v>
      </c>
      <c r="Z79" s="1">
        <v>0</v>
      </c>
      <c r="AA79" s="1">
        <v>0</v>
      </c>
      <c r="AB79" s="1">
        <v>0</v>
      </c>
      <c r="AC79" s="1">
        <f t="shared" si="3"/>
        <v>180000</v>
      </c>
      <c r="AD79" s="1">
        <v>0</v>
      </c>
      <c r="AE79" s="1">
        <v>0</v>
      </c>
      <c r="AF79" s="1">
        <v>0</v>
      </c>
      <c r="AG79" s="1">
        <v>50000</v>
      </c>
      <c r="AH79" s="1">
        <v>-50000</v>
      </c>
    </row>
    <row r="80" spans="1:34" x14ac:dyDescent="0.25">
      <c r="A80" t="str">
        <f t="shared" si="2"/>
        <v>1.1-00-2402_24116010_2444110</v>
      </c>
      <c r="B80" t="s">
        <v>148</v>
      </c>
      <c r="C80" t="s">
        <v>149</v>
      </c>
      <c r="D80" t="s">
        <v>188</v>
      </c>
      <c r="E80" t="s">
        <v>189</v>
      </c>
      <c r="F80" t="s">
        <v>152</v>
      </c>
      <c r="G80" t="s">
        <v>153</v>
      </c>
      <c r="H80" t="s">
        <v>85</v>
      </c>
      <c r="I80" t="s">
        <v>86</v>
      </c>
      <c r="J80">
        <v>1</v>
      </c>
      <c r="K80" t="s">
        <v>190</v>
      </c>
      <c r="L80">
        <v>16</v>
      </c>
      <c r="M80" t="s">
        <v>198</v>
      </c>
      <c r="N80" t="s">
        <v>199</v>
      </c>
      <c r="O80" t="s">
        <v>827</v>
      </c>
      <c r="P80">
        <v>4000</v>
      </c>
      <c r="Q80" t="s">
        <v>49</v>
      </c>
      <c r="R80">
        <v>4411</v>
      </c>
      <c r="S80" t="s">
        <v>195</v>
      </c>
      <c r="T80">
        <v>0</v>
      </c>
      <c r="U80" t="s">
        <v>46</v>
      </c>
      <c r="V80" s="1">
        <v>5600000</v>
      </c>
      <c r="W80" s="1">
        <v>5600000</v>
      </c>
      <c r="X80" s="1">
        <v>5600000</v>
      </c>
      <c r="Y80" s="1">
        <v>5600000</v>
      </c>
      <c r="Z80" s="1">
        <v>5600000</v>
      </c>
      <c r="AA80" s="1">
        <v>5600000</v>
      </c>
      <c r="AB80" s="1">
        <v>5560000</v>
      </c>
      <c r="AC80" s="1">
        <f t="shared" si="3"/>
        <v>0</v>
      </c>
      <c r="AD80" s="1">
        <v>0</v>
      </c>
      <c r="AE80" s="1">
        <v>0</v>
      </c>
      <c r="AF80" s="1">
        <v>0</v>
      </c>
      <c r="AG80" s="1">
        <v>0</v>
      </c>
      <c r="AH80" s="1">
        <v>0</v>
      </c>
    </row>
    <row r="81" spans="1:34" x14ac:dyDescent="0.25">
      <c r="A81" t="str">
        <f t="shared" si="2"/>
        <v>1.1-00-2402_24116010_2456510</v>
      </c>
      <c r="B81" t="s">
        <v>148</v>
      </c>
      <c r="C81" t="s">
        <v>149</v>
      </c>
      <c r="D81" t="s">
        <v>188</v>
      </c>
      <c r="E81" t="s">
        <v>189</v>
      </c>
      <c r="F81" t="s">
        <v>152</v>
      </c>
      <c r="G81" t="s">
        <v>153</v>
      </c>
      <c r="H81" t="s">
        <v>85</v>
      </c>
      <c r="I81" t="s">
        <v>86</v>
      </c>
      <c r="J81">
        <v>1</v>
      </c>
      <c r="K81" t="s">
        <v>190</v>
      </c>
      <c r="L81">
        <v>16</v>
      </c>
      <c r="M81" t="s">
        <v>198</v>
      </c>
      <c r="N81" t="s">
        <v>199</v>
      </c>
      <c r="O81" t="s">
        <v>827</v>
      </c>
      <c r="P81">
        <v>5000</v>
      </c>
      <c r="Q81" t="s">
        <v>99</v>
      </c>
      <c r="R81">
        <v>5651</v>
      </c>
      <c r="S81" t="s">
        <v>204</v>
      </c>
      <c r="T81">
        <v>0</v>
      </c>
      <c r="U81" t="s">
        <v>46</v>
      </c>
      <c r="V81" s="1">
        <v>10000</v>
      </c>
      <c r="W81" s="1">
        <v>10000</v>
      </c>
      <c r="X81" s="1">
        <v>6960</v>
      </c>
      <c r="Y81" s="1">
        <v>6960</v>
      </c>
      <c r="Z81" s="1">
        <v>6960</v>
      </c>
      <c r="AA81" s="1">
        <v>6960</v>
      </c>
      <c r="AB81" s="1">
        <v>6960</v>
      </c>
      <c r="AC81" s="1">
        <f t="shared" si="3"/>
        <v>3040</v>
      </c>
      <c r="AD81" s="1">
        <v>0</v>
      </c>
      <c r="AE81" s="1">
        <v>0</v>
      </c>
      <c r="AF81" s="1">
        <v>0</v>
      </c>
      <c r="AG81" s="1">
        <v>0</v>
      </c>
      <c r="AH81" s="1">
        <v>0</v>
      </c>
    </row>
    <row r="82" spans="1:34" x14ac:dyDescent="0.25">
      <c r="A82" t="str">
        <f t="shared" si="2"/>
        <v>1.1-00-2402_24116010_2456710</v>
      </c>
      <c r="B82" t="s">
        <v>148</v>
      </c>
      <c r="C82" t="s">
        <v>149</v>
      </c>
      <c r="D82" t="s">
        <v>188</v>
      </c>
      <c r="E82" t="s">
        <v>189</v>
      </c>
      <c r="F82" t="s">
        <v>152</v>
      </c>
      <c r="G82" t="s">
        <v>153</v>
      </c>
      <c r="H82" t="s">
        <v>85</v>
      </c>
      <c r="I82" t="s">
        <v>86</v>
      </c>
      <c r="J82">
        <v>1</v>
      </c>
      <c r="K82" t="s">
        <v>190</v>
      </c>
      <c r="L82">
        <v>16</v>
      </c>
      <c r="M82" t="s">
        <v>198</v>
      </c>
      <c r="N82" t="s">
        <v>199</v>
      </c>
      <c r="O82" t="s">
        <v>827</v>
      </c>
      <c r="P82">
        <v>5000</v>
      </c>
      <c r="Q82" t="s">
        <v>99</v>
      </c>
      <c r="R82">
        <v>5671</v>
      </c>
      <c r="S82" t="s">
        <v>185</v>
      </c>
      <c r="T82">
        <v>0</v>
      </c>
      <c r="U82" t="s">
        <v>46</v>
      </c>
      <c r="V82" s="1">
        <v>40000</v>
      </c>
      <c r="W82" s="1">
        <v>70000</v>
      </c>
      <c r="X82" s="1">
        <v>34985.599999999999</v>
      </c>
      <c r="Y82" s="1">
        <v>34985.599999999999</v>
      </c>
      <c r="Z82" s="1">
        <v>20787.2</v>
      </c>
      <c r="AA82" s="1">
        <v>20787.2</v>
      </c>
      <c r="AB82" s="1">
        <v>20787.2</v>
      </c>
      <c r="AC82" s="1">
        <f t="shared" si="3"/>
        <v>5014.4000000000015</v>
      </c>
      <c r="AD82" s="1">
        <v>0</v>
      </c>
      <c r="AE82" s="1">
        <v>3000</v>
      </c>
      <c r="AF82" s="1">
        <v>0</v>
      </c>
      <c r="AG82" s="1">
        <v>33000</v>
      </c>
      <c r="AH82" s="1">
        <v>-30000</v>
      </c>
    </row>
    <row r="83" spans="1:34" x14ac:dyDescent="0.25">
      <c r="A83" t="str">
        <f t="shared" si="2"/>
        <v>1.1-00-2402_24157010_2444110</v>
      </c>
      <c r="B83" t="s">
        <v>148</v>
      </c>
      <c r="C83" t="s">
        <v>149</v>
      </c>
      <c r="D83" t="s">
        <v>188</v>
      </c>
      <c r="E83" t="s">
        <v>189</v>
      </c>
      <c r="F83" t="s">
        <v>152</v>
      </c>
      <c r="G83" t="s">
        <v>153</v>
      </c>
      <c r="H83" t="s">
        <v>85</v>
      </c>
      <c r="I83" t="s">
        <v>86</v>
      </c>
      <c r="J83">
        <v>1</v>
      </c>
      <c r="K83" t="s">
        <v>190</v>
      </c>
      <c r="L83">
        <v>57</v>
      </c>
      <c r="M83" t="s">
        <v>205</v>
      </c>
      <c r="N83" t="s">
        <v>199</v>
      </c>
      <c r="O83" t="s">
        <v>827</v>
      </c>
      <c r="P83">
        <v>4000</v>
      </c>
      <c r="Q83" t="s">
        <v>49</v>
      </c>
      <c r="R83">
        <v>4411</v>
      </c>
      <c r="S83" t="s">
        <v>195</v>
      </c>
      <c r="T83">
        <v>0</v>
      </c>
      <c r="U83" t="s">
        <v>46</v>
      </c>
      <c r="V83" s="1">
        <v>1200000</v>
      </c>
      <c r="W83" s="1">
        <v>1200000</v>
      </c>
      <c r="X83" s="1">
        <v>606000</v>
      </c>
      <c r="Y83" s="1">
        <v>606000</v>
      </c>
      <c r="Z83" s="1">
        <v>606000</v>
      </c>
      <c r="AA83" s="1">
        <v>598000</v>
      </c>
      <c r="AB83" s="1">
        <v>594000</v>
      </c>
      <c r="AC83" s="1">
        <f t="shared" si="3"/>
        <v>594000</v>
      </c>
      <c r="AD83" s="1">
        <v>0</v>
      </c>
      <c r="AE83" s="1">
        <v>0</v>
      </c>
      <c r="AF83" s="1">
        <v>0</v>
      </c>
      <c r="AG83" s="1">
        <v>0</v>
      </c>
      <c r="AH83" s="1">
        <v>0</v>
      </c>
    </row>
    <row r="84" spans="1:34" x14ac:dyDescent="0.25">
      <c r="A84" t="str">
        <f t="shared" si="2"/>
        <v>1.1-00-2407_24236022_2424110</v>
      </c>
      <c r="B84" t="s">
        <v>148</v>
      </c>
      <c r="C84" t="s">
        <v>149</v>
      </c>
      <c r="D84" t="s">
        <v>188</v>
      </c>
      <c r="E84" t="s">
        <v>189</v>
      </c>
      <c r="F84" t="s">
        <v>51</v>
      </c>
      <c r="G84" t="s">
        <v>52</v>
      </c>
      <c r="H84" t="s">
        <v>103</v>
      </c>
      <c r="I84" t="s">
        <v>104</v>
      </c>
      <c r="J84">
        <v>2</v>
      </c>
      <c r="K84" t="s">
        <v>206</v>
      </c>
      <c r="L84">
        <v>36</v>
      </c>
      <c r="M84" t="s">
        <v>207</v>
      </c>
      <c r="N84" t="s">
        <v>208</v>
      </c>
      <c r="O84" t="s">
        <v>209</v>
      </c>
      <c r="P84">
        <v>2000</v>
      </c>
      <c r="Q84" t="s">
        <v>121</v>
      </c>
      <c r="R84">
        <v>2411</v>
      </c>
      <c r="S84" t="s">
        <v>210</v>
      </c>
      <c r="T84">
        <v>0</v>
      </c>
      <c r="U84" t="s">
        <v>46</v>
      </c>
      <c r="V84" s="1">
        <v>100000</v>
      </c>
      <c r="W84" s="1">
        <v>100000</v>
      </c>
      <c r="X84" s="1">
        <v>99535.54</v>
      </c>
      <c r="Y84" s="1">
        <v>80892.02</v>
      </c>
      <c r="Z84" s="1">
        <v>80892.02</v>
      </c>
      <c r="AA84" s="1">
        <v>0</v>
      </c>
      <c r="AB84" s="1">
        <v>0</v>
      </c>
      <c r="AC84" s="1">
        <f t="shared" si="3"/>
        <v>464.4600000000064</v>
      </c>
      <c r="AD84" s="1">
        <v>0</v>
      </c>
      <c r="AE84" s="1">
        <v>0</v>
      </c>
      <c r="AF84" s="1">
        <v>0</v>
      </c>
      <c r="AG84" s="1">
        <v>0</v>
      </c>
      <c r="AH84" s="1">
        <v>0</v>
      </c>
    </row>
    <row r="85" spans="1:34" x14ac:dyDescent="0.25">
      <c r="A85" t="str">
        <f t="shared" si="2"/>
        <v>1.1-00-2407_24236022_2424210</v>
      </c>
      <c r="B85" t="s">
        <v>148</v>
      </c>
      <c r="C85" t="s">
        <v>149</v>
      </c>
      <c r="D85" t="s">
        <v>188</v>
      </c>
      <c r="E85" t="s">
        <v>189</v>
      </c>
      <c r="F85" t="s">
        <v>51</v>
      </c>
      <c r="G85" t="s">
        <v>52</v>
      </c>
      <c r="H85" t="s">
        <v>103</v>
      </c>
      <c r="I85" t="s">
        <v>104</v>
      </c>
      <c r="J85">
        <v>2</v>
      </c>
      <c r="K85" t="s">
        <v>206</v>
      </c>
      <c r="L85">
        <v>36</v>
      </c>
      <c r="M85" t="s">
        <v>207</v>
      </c>
      <c r="N85" t="s">
        <v>208</v>
      </c>
      <c r="O85" t="s">
        <v>209</v>
      </c>
      <c r="P85">
        <v>2000</v>
      </c>
      <c r="Q85" t="s">
        <v>121</v>
      </c>
      <c r="R85">
        <v>2421</v>
      </c>
      <c r="S85" t="s">
        <v>211</v>
      </c>
      <c r="T85">
        <v>0</v>
      </c>
      <c r="U85" t="s">
        <v>46</v>
      </c>
      <c r="V85" s="1">
        <v>750000</v>
      </c>
      <c r="W85" s="1">
        <v>750000</v>
      </c>
      <c r="X85" s="1">
        <v>687954.7</v>
      </c>
      <c r="Y85" s="1">
        <v>687954.7</v>
      </c>
      <c r="Z85" s="1">
        <v>597627.81999999995</v>
      </c>
      <c r="AA85" s="1">
        <v>118147.62</v>
      </c>
      <c r="AB85" s="1">
        <v>118147.62</v>
      </c>
      <c r="AC85" s="1">
        <f t="shared" si="3"/>
        <v>62045.300000000047</v>
      </c>
      <c r="AD85" s="1">
        <v>0</v>
      </c>
      <c r="AE85" s="1">
        <v>0</v>
      </c>
      <c r="AF85" s="1">
        <v>0</v>
      </c>
      <c r="AG85" s="1">
        <v>0</v>
      </c>
      <c r="AH85" s="1">
        <v>0</v>
      </c>
    </row>
    <row r="86" spans="1:34" x14ac:dyDescent="0.25">
      <c r="A86" t="str">
        <f t="shared" si="2"/>
        <v>1.1-00-2407_24236022_2424610</v>
      </c>
      <c r="B86" t="s">
        <v>148</v>
      </c>
      <c r="C86" t="s">
        <v>149</v>
      </c>
      <c r="D86" t="s">
        <v>188</v>
      </c>
      <c r="E86" t="s">
        <v>189</v>
      </c>
      <c r="F86" t="s">
        <v>51</v>
      </c>
      <c r="G86" t="s">
        <v>52</v>
      </c>
      <c r="H86" t="s">
        <v>103</v>
      </c>
      <c r="I86" t="s">
        <v>104</v>
      </c>
      <c r="J86">
        <v>2</v>
      </c>
      <c r="K86" t="s">
        <v>206</v>
      </c>
      <c r="L86">
        <v>36</v>
      </c>
      <c r="M86" t="s">
        <v>207</v>
      </c>
      <c r="N86" t="s">
        <v>208</v>
      </c>
      <c r="O86" t="s">
        <v>209</v>
      </c>
      <c r="P86">
        <v>2000</v>
      </c>
      <c r="Q86" t="s">
        <v>121</v>
      </c>
      <c r="R86">
        <v>2461</v>
      </c>
      <c r="S86" t="s">
        <v>212</v>
      </c>
      <c r="T86">
        <v>0</v>
      </c>
      <c r="U86" t="s">
        <v>46</v>
      </c>
      <c r="V86" s="1">
        <v>650000</v>
      </c>
      <c r="W86" s="1">
        <v>650000</v>
      </c>
      <c r="X86" s="1">
        <v>599293.82999999996</v>
      </c>
      <c r="Y86" s="1">
        <v>580815.03</v>
      </c>
      <c r="Z86" s="1">
        <v>460471.67</v>
      </c>
      <c r="AA86" s="1">
        <v>367280.75</v>
      </c>
      <c r="AB86" s="1">
        <v>367280.75</v>
      </c>
      <c r="AC86" s="1">
        <f t="shared" si="3"/>
        <v>50706.170000000042</v>
      </c>
      <c r="AD86" s="1">
        <v>0</v>
      </c>
      <c r="AE86" s="1">
        <v>0</v>
      </c>
      <c r="AF86" s="1">
        <v>0</v>
      </c>
      <c r="AG86" s="1">
        <v>0</v>
      </c>
      <c r="AH86" s="1">
        <v>0</v>
      </c>
    </row>
    <row r="87" spans="1:34" x14ac:dyDescent="0.25">
      <c r="A87" t="str">
        <f t="shared" si="2"/>
        <v>1.1-00-2407_24236022_2424710</v>
      </c>
      <c r="B87" t="s">
        <v>148</v>
      </c>
      <c r="C87" t="s">
        <v>149</v>
      </c>
      <c r="D87" t="s">
        <v>188</v>
      </c>
      <c r="E87" t="s">
        <v>189</v>
      </c>
      <c r="F87" t="s">
        <v>51</v>
      </c>
      <c r="G87" t="s">
        <v>52</v>
      </c>
      <c r="H87" t="s">
        <v>103</v>
      </c>
      <c r="I87" t="s">
        <v>104</v>
      </c>
      <c r="J87">
        <v>2</v>
      </c>
      <c r="K87" t="s">
        <v>206</v>
      </c>
      <c r="L87">
        <v>36</v>
      </c>
      <c r="M87" t="s">
        <v>207</v>
      </c>
      <c r="N87" t="s">
        <v>208</v>
      </c>
      <c r="O87" t="s">
        <v>209</v>
      </c>
      <c r="P87">
        <v>2000</v>
      </c>
      <c r="Q87" t="s">
        <v>121</v>
      </c>
      <c r="R87">
        <v>2471</v>
      </c>
      <c r="S87" t="s">
        <v>213</v>
      </c>
      <c r="T87">
        <v>0</v>
      </c>
      <c r="U87" t="s">
        <v>46</v>
      </c>
      <c r="V87" s="1">
        <v>2680000</v>
      </c>
      <c r="W87" s="1">
        <v>2300000</v>
      </c>
      <c r="X87" s="1">
        <v>2656061.2400000002</v>
      </c>
      <c r="Y87" s="1">
        <v>1756111.64</v>
      </c>
      <c r="Z87" s="1">
        <v>1717421.39</v>
      </c>
      <c r="AA87" s="1">
        <v>1445711.69</v>
      </c>
      <c r="AB87" s="1">
        <v>1050927.73</v>
      </c>
      <c r="AC87" s="1">
        <f t="shared" si="3"/>
        <v>23938.759999999776</v>
      </c>
      <c r="AD87" s="1">
        <v>0</v>
      </c>
      <c r="AE87" s="1">
        <v>400000</v>
      </c>
      <c r="AF87" s="1">
        <v>0</v>
      </c>
      <c r="AG87" s="1">
        <v>20000</v>
      </c>
      <c r="AH87" s="1">
        <v>380000</v>
      </c>
    </row>
    <row r="88" spans="1:34" x14ac:dyDescent="0.25">
      <c r="A88" t="str">
        <f t="shared" si="2"/>
        <v>1.1-00-2407_24236022_2424910</v>
      </c>
      <c r="B88" t="s">
        <v>148</v>
      </c>
      <c r="C88" t="s">
        <v>149</v>
      </c>
      <c r="D88" t="s">
        <v>188</v>
      </c>
      <c r="E88" t="s">
        <v>189</v>
      </c>
      <c r="F88" t="s">
        <v>51</v>
      </c>
      <c r="G88" t="s">
        <v>52</v>
      </c>
      <c r="H88" t="s">
        <v>103</v>
      </c>
      <c r="I88" t="s">
        <v>104</v>
      </c>
      <c r="J88">
        <v>2</v>
      </c>
      <c r="K88" t="s">
        <v>206</v>
      </c>
      <c r="L88">
        <v>36</v>
      </c>
      <c r="M88" t="s">
        <v>207</v>
      </c>
      <c r="N88" t="s">
        <v>208</v>
      </c>
      <c r="O88" t="s">
        <v>209</v>
      </c>
      <c r="P88">
        <v>2000</v>
      </c>
      <c r="Q88" t="s">
        <v>121</v>
      </c>
      <c r="R88">
        <v>2491</v>
      </c>
      <c r="S88" t="s">
        <v>203</v>
      </c>
      <c r="T88">
        <v>0</v>
      </c>
      <c r="U88" t="s">
        <v>46</v>
      </c>
      <c r="V88" s="1">
        <v>7000</v>
      </c>
      <c r="W88" s="1">
        <v>7000</v>
      </c>
      <c r="X88" s="1">
        <v>3770.04</v>
      </c>
      <c r="Y88" s="1">
        <v>3770.04</v>
      </c>
      <c r="Z88" s="1">
        <v>3770.04</v>
      </c>
      <c r="AA88" s="1">
        <v>3770.04</v>
      </c>
      <c r="AB88" s="1">
        <v>3770.04</v>
      </c>
      <c r="AC88" s="1">
        <f t="shared" si="3"/>
        <v>3229.96</v>
      </c>
      <c r="AD88" s="1">
        <v>0</v>
      </c>
      <c r="AE88" s="1">
        <v>0</v>
      </c>
      <c r="AF88" s="1">
        <v>0</v>
      </c>
      <c r="AG88" s="1">
        <v>0</v>
      </c>
      <c r="AH88" s="1">
        <v>0</v>
      </c>
    </row>
    <row r="89" spans="1:34" x14ac:dyDescent="0.25">
      <c r="A89" t="str">
        <f t="shared" si="2"/>
        <v>1.1-00-2407_24236022_2425110</v>
      </c>
      <c r="B89" t="s">
        <v>148</v>
      </c>
      <c r="C89" t="s">
        <v>149</v>
      </c>
      <c r="D89" t="s">
        <v>188</v>
      </c>
      <c r="E89" t="s">
        <v>189</v>
      </c>
      <c r="F89" t="s">
        <v>51</v>
      </c>
      <c r="G89" t="s">
        <v>52</v>
      </c>
      <c r="H89" t="s">
        <v>103</v>
      </c>
      <c r="I89" t="s">
        <v>104</v>
      </c>
      <c r="J89">
        <v>2</v>
      </c>
      <c r="K89" t="s">
        <v>206</v>
      </c>
      <c r="L89">
        <v>36</v>
      </c>
      <c r="M89" t="s">
        <v>207</v>
      </c>
      <c r="N89" t="s">
        <v>208</v>
      </c>
      <c r="O89" t="s">
        <v>209</v>
      </c>
      <c r="P89">
        <v>2000</v>
      </c>
      <c r="Q89" t="s">
        <v>121</v>
      </c>
      <c r="R89">
        <v>2511</v>
      </c>
      <c r="S89" t="s">
        <v>214</v>
      </c>
      <c r="T89">
        <v>0</v>
      </c>
      <c r="U89" t="s">
        <v>46</v>
      </c>
      <c r="V89" s="1">
        <v>4500000</v>
      </c>
      <c r="W89" s="1">
        <v>4500000</v>
      </c>
      <c r="X89" s="1">
        <v>1826665.2</v>
      </c>
      <c r="Y89" s="1">
        <v>1826665.2</v>
      </c>
      <c r="Z89" s="1">
        <v>343771.8</v>
      </c>
      <c r="AA89" s="1">
        <v>343771.8</v>
      </c>
      <c r="AB89" s="1">
        <v>343771.8</v>
      </c>
      <c r="AC89" s="1">
        <f t="shared" si="3"/>
        <v>2673334.7999999998</v>
      </c>
      <c r="AD89" s="1">
        <v>0</v>
      </c>
      <c r="AE89" s="1">
        <v>0</v>
      </c>
      <c r="AF89" s="1">
        <v>0</v>
      </c>
      <c r="AG89" s="1">
        <v>0</v>
      </c>
      <c r="AH89" s="1">
        <v>0</v>
      </c>
    </row>
    <row r="90" spans="1:34" x14ac:dyDescent="0.25">
      <c r="A90" t="str">
        <f t="shared" si="2"/>
        <v>1.1-00-2407_24236022_2425510</v>
      </c>
      <c r="B90" t="s">
        <v>148</v>
      </c>
      <c r="C90" t="s">
        <v>149</v>
      </c>
      <c r="D90" t="s">
        <v>188</v>
      </c>
      <c r="E90" t="s">
        <v>189</v>
      </c>
      <c r="F90" t="s">
        <v>51</v>
      </c>
      <c r="G90" t="s">
        <v>52</v>
      </c>
      <c r="H90" t="s">
        <v>103</v>
      </c>
      <c r="I90" t="s">
        <v>104</v>
      </c>
      <c r="J90">
        <v>2</v>
      </c>
      <c r="K90" t="s">
        <v>206</v>
      </c>
      <c r="L90">
        <v>36</v>
      </c>
      <c r="M90" t="s">
        <v>207</v>
      </c>
      <c r="N90" t="s">
        <v>208</v>
      </c>
      <c r="O90" t="s">
        <v>209</v>
      </c>
      <c r="P90">
        <v>2000</v>
      </c>
      <c r="Q90" t="s">
        <v>121</v>
      </c>
      <c r="R90">
        <v>2551</v>
      </c>
      <c r="S90" t="s">
        <v>215</v>
      </c>
      <c r="T90">
        <v>0</v>
      </c>
      <c r="U90" t="s">
        <v>46</v>
      </c>
      <c r="V90" s="1">
        <v>470000</v>
      </c>
      <c r="W90" s="1">
        <v>250000</v>
      </c>
      <c r="X90" s="1">
        <v>357145.58</v>
      </c>
      <c r="Y90" s="1">
        <v>357145.58</v>
      </c>
      <c r="Z90" s="1">
        <v>0</v>
      </c>
      <c r="AA90" s="1">
        <v>0</v>
      </c>
      <c r="AB90" s="1">
        <v>0</v>
      </c>
      <c r="AC90" s="1">
        <f t="shared" si="3"/>
        <v>112854.41999999998</v>
      </c>
      <c r="AD90" s="1">
        <v>0</v>
      </c>
      <c r="AE90" s="1">
        <v>220000</v>
      </c>
      <c r="AF90" s="1">
        <v>0</v>
      </c>
      <c r="AG90" s="1">
        <v>0</v>
      </c>
      <c r="AH90" s="1">
        <v>220000</v>
      </c>
    </row>
    <row r="91" spans="1:34" x14ac:dyDescent="0.25">
      <c r="A91" t="str">
        <f t="shared" si="2"/>
        <v>1.1-00-2407_24236022_2425610</v>
      </c>
      <c r="B91" t="s">
        <v>148</v>
      </c>
      <c r="C91" t="s">
        <v>149</v>
      </c>
      <c r="D91" t="s">
        <v>188</v>
      </c>
      <c r="E91" t="s">
        <v>189</v>
      </c>
      <c r="F91" t="s">
        <v>51</v>
      </c>
      <c r="G91" t="s">
        <v>52</v>
      </c>
      <c r="H91" t="s">
        <v>103</v>
      </c>
      <c r="I91" t="s">
        <v>104</v>
      </c>
      <c r="J91">
        <v>2</v>
      </c>
      <c r="K91" t="s">
        <v>206</v>
      </c>
      <c r="L91">
        <v>36</v>
      </c>
      <c r="M91" t="s">
        <v>207</v>
      </c>
      <c r="N91" t="s">
        <v>208</v>
      </c>
      <c r="O91" t="s">
        <v>209</v>
      </c>
      <c r="P91">
        <v>2000</v>
      </c>
      <c r="Q91" t="s">
        <v>121</v>
      </c>
      <c r="R91">
        <v>2561</v>
      </c>
      <c r="S91" t="s">
        <v>216</v>
      </c>
      <c r="T91">
        <v>0</v>
      </c>
      <c r="U91" t="s">
        <v>46</v>
      </c>
      <c r="V91" s="1">
        <v>2350000</v>
      </c>
      <c r="W91" s="1">
        <v>2750000</v>
      </c>
      <c r="X91" s="1">
        <v>2385897.16</v>
      </c>
      <c r="Y91" s="1">
        <v>1629084.62</v>
      </c>
      <c r="Z91" s="1">
        <v>1549372.3</v>
      </c>
      <c r="AA91" s="1">
        <v>1119707.1399999999</v>
      </c>
      <c r="AB91" s="1">
        <v>1119707.1399999999</v>
      </c>
      <c r="AC91" s="1">
        <f t="shared" si="3"/>
        <v>-35897.160000000149</v>
      </c>
      <c r="AD91" s="1">
        <v>0</v>
      </c>
      <c r="AE91" s="1">
        <v>0</v>
      </c>
      <c r="AF91" s="1">
        <v>0</v>
      </c>
      <c r="AG91" s="1">
        <v>400000</v>
      </c>
      <c r="AH91" s="1">
        <v>-400000</v>
      </c>
    </row>
    <row r="92" spans="1:34" x14ac:dyDescent="0.25">
      <c r="A92" t="str">
        <f t="shared" si="2"/>
        <v>1.1-00-2407_24236022_2427210</v>
      </c>
      <c r="B92" t="s">
        <v>148</v>
      </c>
      <c r="C92" t="s">
        <v>149</v>
      </c>
      <c r="D92" t="s">
        <v>188</v>
      </c>
      <c r="E92" t="s">
        <v>189</v>
      </c>
      <c r="F92" t="s">
        <v>51</v>
      </c>
      <c r="G92" t="s">
        <v>52</v>
      </c>
      <c r="H92" t="s">
        <v>103</v>
      </c>
      <c r="I92" t="s">
        <v>104</v>
      </c>
      <c r="J92">
        <v>2</v>
      </c>
      <c r="K92" t="s">
        <v>206</v>
      </c>
      <c r="L92">
        <v>36</v>
      </c>
      <c r="M92" t="s">
        <v>207</v>
      </c>
      <c r="N92" t="s">
        <v>208</v>
      </c>
      <c r="O92" t="s">
        <v>209</v>
      </c>
      <c r="P92">
        <v>2000</v>
      </c>
      <c r="Q92" t="s">
        <v>121</v>
      </c>
      <c r="R92">
        <v>2721</v>
      </c>
      <c r="S92" t="s">
        <v>170</v>
      </c>
      <c r="T92">
        <v>0</v>
      </c>
      <c r="U92" t="s">
        <v>46</v>
      </c>
      <c r="V92" s="1">
        <v>480000</v>
      </c>
      <c r="W92" s="1">
        <v>480000</v>
      </c>
      <c r="X92" s="1">
        <v>352336.19</v>
      </c>
      <c r="Y92" s="1">
        <v>0</v>
      </c>
      <c r="Z92" s="1">
        <v>0</v>
      </c>
      <c r="AA92" s="1">
        <v>0</v>
      </c>
      <c r="AB92" s="1">
        <v>0</v>
      </c>
      <c r="AC92" s="1">
        <f t="shared" si="3"/>
        <v>127663.81</v>
      </c>
      <c r="AD92" s="1">
        <v>0</v>
      </c>
      <c r="AE92" s="1">
        <v>0</v>
      </c>
      <c r="AF92" s="1">
        <v>0</v>
      </c>
      <c r="AG92" s="1">
        <v>0</v>
      </c>
      <c r="AH92" s="1">
        <v>0</v>
      </c>
    </row>
    <row r="93" spans="1:34" x14ac:dyDescent="0.25">
      <c r="A93" t="str">
        <f t="shared" si="2"/>
        <v>1.1-00-2407_24236022_2429110</v>
      </c>
      <c r="B93" t="s">
        <v>148</v>
      </c>
      <c r="C93" t="s">
        <v>149</v>
      </c>
      <c r="D93" t="s">
        <v>188</v>
      </c>
      <c r="E93" t="s">
        <v>189</v>
      </c>
      <c r="F93" t="s">
        <v>51</v>
      </c>
      <c r="G93" t="s">
        <v>52</v>
      </c>
      <c r="H93" t="s">
        <v>103</v>
      </c>
      <c r="I93" t="s">
        <v>104</v>
      </c>
      <c r="J93">
        <v>2</v>
      </c>
      <c r="K93" t="s">
        <v>206</v>
      </c>
      <c r="L93">
        <v>36</v>
      </c>
      <c r="M93" t="s">
        <v>207</v>
      </c>
      <c r="N93" t="s">
        <v>208</v>
      </c>
      <c r="O93" t="s">
        <v>209</v>
      </c>
      <c r="P93">
        <v>2000</v>
      </c>
      <c r="Q93" t="s">
        <v>121</v>
      </c>
      <c r="R93">
        <v>2911</v>
      </c>
      <c r="S93" t="s">
        <v>171</v>
      </c>
      <c r="T93">
        <v>0</v>
      </c>
      <c r="U93" t="s">
        <v>46</v>
      </c>
      <c r="V93" s="1">
        <v>1650000</v>
      </c>
      <c r="W93" s="1">
        <v>1650000</v>
      </c>
      <c r="X93" s="1">
        <v>5472017.1500000004</v>
      </c>
      <c r="Y93" s="1">
        <v>5472017.1500000004</v>
      </c>
      <c r="Z93" s="1">
        <v>0</v>
      </c>
      <c r="AA93" s="1">
        <v>0</v>
      </c>
      <c r="AB93" s="1">
        <v>0</v>
      </c>
      <c r="AC93" s="1">
        <f t="shared" si="3"/>
        <v>-3822017.1500000004</v>
      </c>
      <c r="AD93" s="1">
        <v>0</v>
      </c>
      <c r="AE93" s="1">
        <v>0</v>
      </c>
      <c r="AF93" s="1">
        <v>0</v>
      </c>
      <c r="AG93" s="1">
        <v>0</v>
      </c>
      <c r="AH93" s="1">
        <v>0</v>
      </c>
    </row>
    <row r="94" spans="1:34" x14ac:dyDescent="0.25">
      <c r="A94" t="str">
        <f t="shared" si="2"/>
        <v>1.1-00-2407_24236022_2429810</v>
      </c>
      <c r="B94" t="s">
        <v>148</v>
      </c>
      <c r="C94" t="s">
        <v>149</v>
      </c>
      <c r="D94" t="s">
        <v>188</v>
      </c>
      <c r="E94" t="s">
        <v>189</v>
      </c>
      <c r="F94" t="s">
        <v>51</v>
      </c>
      <c r="G94" t="s">
        <v>52</v>
      </c>
      <c r="H94" t="s">
        <v>103</v>
      </c>
      <c r="I94" t="s">
        <v>104</v>
      </c>
      <c r="J94">
        <v>2</v>
      </c>
      <c r="K94" t="s">
        <v>206</v>
      </c>
      <c r="L94">
        <v>36</v>
      </c>
      <c r="M94" t="s">
        <v>207</v>
      </c>
      <c r="N94" t="s">
        <v>208</v>
      </c>
      <c r="O94" t="s">
        <v>209</v>
      </c>
      <c r="P94">
        <v>2000</v>
      </c>
      <c r="Q94" t="s">
        <v>121</v>
      </c>
      <c r="R94">
        <v>2981</v>
      </c>
      <c r="S94" t="s">
        <v>217</v>
      </c>
      <c r="T94">
        <v>0</v>
      </c>
      <c r="U94" t="s">
        <v>46</v>
      </c>
      <c r="V94" s="1">
        <v>0</v>
      </c>
      <c r="W94" s="1">
        <v>200000</v>
      </c>
      <c r="X94" s="1">
        <v>0</v>
      </c>
      <c r="Y94" s="1">
        <v>0</v>
      </c>
      <c r="Z94" s="1">
        <v>0</v>
      </c>
      <c r="AA94" s="1">
        <v>0</v>
      </c>
      <c r="AB94" s="1">
        <v>0</v>
      </c>
      <c r="AC94" s="1">
        <f t="shared" si="3"/>
        <v>0</v>
      </c>
      <c r="AD94" s="1">
        <v>0</v>
      </c>
      <c r="AE94" s="1">
        <v>0</v>
      </c>
      <c r="AF94" s="1">
        <v>0</v>
      </c>
      <c r="AG94" s="1">
        <v>200000</v>
      </c>
      <c r="AH94" s="1">
        <v>-200000</v>
      </c>
    </row>
    <row r="95" spans="1:34" x14ac:dyDescent="0.25">
      <c r="A95" t="str">
        <f t="shared" si="2"/>
        <v>1.1-00-2407_24236022_2431110</v>
      </c>
      <c r="B95" t="s">
        <v>148</v>
      </c>
      <c r="C95" t="s">
        <v>149</v>
      </c>
      <c r="D95" t="s">
        <v>188</v>
      </c>
      <c r="E95" t="s">
        <v>189</v>
      </c>
      <c r="F95" t="s">
        <v>51</v>
      </c>
      <c r="G95" t="s">
        <v>52</v>
      </c>
      <c r="H95" t="s">
        <v>103</v>
      </c>
      <c r="I95" t="s">
        <v>104</v>
      </c>
      <c r="J95">
        <v>2</v>
      </c>
      <c r="K95" t="s">
        <v>206</v>
      </c>
      <c r="L95">
        <v>36</v>
      </c>
      <c r="M95" t="s">
        <v>207</v>
      </c>
      <c r="N95" t="s">
        <v>208</v>
      </c>
      <c r="O95" t="s">
        <v>209</v>
      </c>
      <c r="P95">
        <v>3000</v>
      </c>
      <c r="Q95" t="s">
        <v>44</v>
      </c>
      <c r="R95">
        <v>3111</v>
      </c>
      <c r="S95" t="s">
        <v>141</v>
      </c>
      <c r="T95">
        <v>0</v>
      </c>
      <c r="U95" t="s">
        <v>46</v>
      </c>
      <c r="V95" s="1">
        <v>223000000</v>
      </c>
      <c r="W95" s="1">
        <v>180000000</v>
      </c>
      <c r="X95" s="1">
        <v>121641850.5</v>
      </c>
      <c r="Y95" s="1">
        <v>121641850.5</v>
      </c>
      <c r="Z95" s="1">
        <v>121641850.5</v>
      </c>
      <c r="AA95" s="1">
        <v>121641850.5</v>
      </c>
      <c r="AB95" s="1">
        <v>121641850.5</v>
      </c>
      <c r="AC95" s="1">
        <f t="shared" si="3"/>
        <v>101358149.5</v>
      </c>
      <c r="AD95" s="1">
        <v>0</v>
      </c>
      <c r="AE95" s="1">
        <v>43000000</v>
      </c>
      <c r="AF95" s="1">
        <v>0</v>
      </c>
      <c r="AG95" s="1">
        <v>0</v>
      </c>
      <c r="AH95" s="1">
        <v>43000000</v>
      </c>
    </row>
    <row r="96" spans="1:34" x14ac:dyDescent="0.25">
      <c r="A96" t="str">
        <f t="shared" si="2"/>
        <v>1.1-00-2407_24236022_2432610</v>
      </c>
      <c r="B96" t="s">
        <v>148</v>
      </c>
      <c r="C96" t="s">
        <v>149</v>
      </c>
      <c r="D96" t="s">
        <v>188</v>
      </c>
      <c r="E96" t="s">
        <v>189</v>
      </c>
      <c r="F96" t="s">
        <v>51</v>
      </c>
      <c r="G96" t="s">
        <v>52</v>
      </c>
      <c r="H96" t="s">
        <v>103</v>
      </c>
      <c r="I96" t="s">
        <v>104</v>
      </c>
      <c r="J96">
        <v>2</v>
      </c>
      <c r="K96" t="s">
        <v>206</v>
      </c>
      <c r="L96">
        <v>36</v>
      </c>
      <c r="M96" t="s">
        <v>207</v>
      </c>
      <c r="N96" t="s">
        <v>208</v>
      </c>
      <c r="O96" t="s">
        <v>209</v>
      </c>
      <c r="P96">
        <v>3000</v>
      </c>
      <c r="Q96" t="s">
        <v>44</v>
      </c>
      <c r="R96">
        <v>3261</v>
      </c>
      <c r="S96" t="s">
        <v>172</v>
      </c>
      <c r="T96">
        <v>0</v>
      </c>
      <c r="U96" t="s">
        <v>46</v>
      </c>
      <c r="V96" s="1">
        <v>77000000</v>
      </c>
      <c r="W96" s="1">
        <v>65000000</v>
      </c>
      <c r="X96" s="1">
        <v>62437487.200000003</v>
      </c>
      <c r="Y96" s="1">
        <v>62437487.200000003</v>
      </c>
      <c r="Z96" s="1">
        <v>45598583.840000004</v>
      </c>
      <c r="AA96" s="1">
        <v>44938775.840000004</v>
      </c>
      <c r="AB96" s="1">
        <v>44938775.840000004</v>
      </c>
      <c r="AC96" s="1">
        <f t="shared" si="3"/>
        <v>14562512.799999997</v>
      </c>
      <c r="AD96" s="1">
        <v>0</v>
      </c>
      <c r="AE96" s="1">
        <v>12000000</v>
      </c>
      <c r="AF96" s="1">
        <v>0</v>
      </c>
      <c r="AG96" s="1">
        <v>0</v>
      </c>
      <c r="AH96" s="1">
        <v>12000000</v>
      </c>
    </row>
    <row r="97" spans="1:34" x14ac:dyDescent="0.25">
      <c r="A97" t="str">
        <f t="shared" si="2"/>
        <v>1.1-00-2407_24236022_2433110</v>
      </c>
      <c r="B97" t="s">
        <v>148</v>
      </c>
      <c r="C97" t="s">
        <v>149</v>
      </c>
      <c r="D97" t="s">
        <v>188</v>
      </c>
      <c r="E97" t="s">
        <v>189</v>
      </c>
      <c r="F97" t="s">
        <v>51</v>
      </c>
      <c r="G97" t="s">
        <v>52</v>
      </c>
      <c r="H97" t="s">
        <v>103</v>
      </c>
      <c r="I97" t="s">
        <v>104</v>
      </c>
      <c r="J97">
        <v>2</v>
      </c>
      <c r="K97" t="s">
        <v>206</v>
      </c>
      <c r="L97">
        <v>36</v>
      </c>
      <c r="M97" t="s">
        <v>207</v>
      </c>
      <c r="N97" t="s">
        <v>208</v>
      </c>
      <c r="O97" t="s">
        <v>209</v>
      </c>
      <c r="P97">
        <v>3000</v>
      </c>
      <c r="Q97" t="s">
        <v>44</v>
      </c>
      <c r="R97">
        <v>3311</v>
      </c>
      <c r="S97" t="s">
        <v>218</v>
      </c>
      <c r="T97">
        <v>0</v>
      </c>
      <c r="U97" t="s">
        <v>46</v>
      </c>
      <c r="V97" s="1">
        <v>3480000</v>
      </c>
      <c r="W97" s="1">
        <v>1500000</v>
      </c>
      <c r="X97" s="1">
        <v>2958000</v>
      </c>
      <c r="Y97" s="1">
        <v>2958000</v>
      </c>
      <c r="Z97" s="1">
        <v>1218000</v>
      </c>
      <c r="AA97" s="1">
        <v>1218000</v>
      </c>
      <c r="AB97" s="1">
        <v>1218000</v>
      </c>
      <c r="AC97" s="1">
        <f t="shared" si="3"/>
        <v>522000</v>
      </c>
      <c r="AD97" s="1">
        <v>0</v>
      </c>
      <c r="AE97" s="1">
        <v>1980000</v>
      </c>
      <c r="AF97" s="1">
        <v>0</v>
      </c>
      <c r="AG97" s="1">
        <v>0</v>
      </c>
      <c r="AH97" s="1">
        <v>1980000</v>
      </c>
    </row>
    <row r="98" spans="1:34" x14ac:dyDescent="0.25">
      <c r="A98" t="str">
        <f t="shared" si="2"/>
        <v>1.1-00-2407_24236022_2433210</v>
      </c>
      <c r="B98" t="s">
        <v>148</v>
      </c>
      <c r="C98" t="s">
        <v>149</v>
      </c>
      <c r="D98" t="s">
        <v>188</v>
      </c>
      <c r="E98" t="s">
        <v>189</v>
      </c>
      <c r="F98" t="s">
        <v>51</v>
      </c>
      <c r="G98" t="s">
        <v>52</v>
      </c>
      <c r="H98" t="s">
        <v>103</v>
      </c>
      <c r="I98" t="s">
        <v>104</v>
      </c>
      <c r="J98">
        <v>2</v>
      </c>
      <c r="K98" t="s">
        <v>206</v>
      </c>
      <c r="L98">
        <v>36</v>
      </c>
      <c r="M98" t="s">
        <v>207</v>
      </c>
      <c r="N98" t="s">
        <v>208</v>
      </c>
      <c r="O98" t="s">
        <v>209</v>
      </c>
      <c r="P98">
        <v>3000</v>
      </c>
      <c r="Q98" t="s">
        <v>44</v>
      </c>
      <c r="R98">
        <v>3321</v>
      </c>
      <c r="S98" t="s">
        <v>219</v>
      </c>
      <c r="T98">
        <v>0</v>
      </c>
      <c r="U98" t="s">
        <v>46</v>
      </c>
      <c r="V98" s="1">
        <v>5400000</v>
      </c>
      <c r="W98" s="1">
        <v>2500000</v>
      </c>
      <c r="X98" s="1">
        <v>2137920.6</v>
      </c>
      <c r="Y98" s="1">
        <v>2137920.6</v>
      </c>
      <c r="Z98" s="1">
        <v>2137920.6</v>
      </c>
      <c r="AA98" s="1">
        <v>2137920.6</v>
      </c>
      <c r="AB98" s="1">
        <v>2137920.6</v>
      </c>
      <c r="AC98" s="1">
        <f t="shared" si="3"/>
        <v>3262079.4</v>
      </c>
      <c r="AD98" s="1">
        <v>0</v>
      </c>
      <c r="AE98" s="1">
        <v>2900000</v>
      </c>
      <c r="AF98" s="1">
        <v>0</v>
      </c>
      <c r="AG98" s="1">
        <v>0</v>
      </c>
      <c r="AH98" s="1">
        <v>2900000</v>
      </c>
    </row>
    <row r="99" spans="1:34" x14ac:dyDescent="0.25">
      <c r="A99" t="str">
        <f t="shared" si="2"/>
        <v>1.1-00-2407_24236022_2433810</v>
      </c>
      <c r="B99" t="s">
        <v>148</v>
      </c>
      <c r="C99" t="s">
        <v>149</v>
      </c>
      <c r="D99" t="s">
        <v>188</v>
      </c>
      <c r="E99" t="s">
        <v>189</v>
      </c>
      <c r="F99" t="s">
        <v>51</v>
      </c>
      <c r="G99" t="s">
        <v>52</v>
      </c>
      <c r="H99" t="s">
        <v>103</v>
      </c>
      <c r="I99" t="s">
        <v>104</v>
      </c>
      <c r="J99">
        <v>2</v>
      </c>
      <c r="K99" t="s">
        <v>206</v>
      </c>
      <c r="L99">
        <v>36</v>
      </c>
      <c r="M99" t="s">
        <v>207</v>
      </c>
      <c r="N99" t="s">
        <v>208</v>
      </c>
      <c r="O99" t="s">
        <v>209</v>
      </c>
      <c r="P99">
        <v>3000</v>
      </c>
      <c r="Q99" t="s">
        <v>44</v>
      </c>
      <c r="R99">
        <v>3381</v>
      </c>
      <c r="S99" t="s">
        <v>220</v>
      </c>
      <c r="T99">
        <v>0</v>
      </c>
      <c r="U99" t="s">
        <v>46</v>
      </c>
      <c r="V99" s="1">
        <v>42000000</v>
      </c>
      <c r="W99" s="1">
        <v>42000000</v>
      </c>
      <c r="X99" s="1">
        <v>36510138.829999998</v>
      </c>
      <c r="Y99" s="1">
        <v>36510138.829999998</v>
      </c>
      <c r="Z99" s="1">
        <v>21708368.07</v>
      </c>
      <c r="AA99" s="1">
        <v>21708368.07</v>
      </c>
      <c r="AB99" s="1">
        <v>21708368.07</v>
      </c>
      <c r="AC99" s="1">
        <f t="shared" si="3"/>
        <v>5489861.1700000018</v>
      </c>
      <c r="AD99" s="1">
        <v>0</v>
      </c>
      <c r="AE99" s="1">
        <v>0</v>
      </c>
      <c r="AF99" s="1">
        <v>0</v>
      </c>
      <c r="AG99" s="1">
        <v>0</v>
      </c>
      <c r="AH99" s="1">
        <v>0</v>
      </c>
    </row>
    <row r="100" spans="1:34" x14ac:dyDescent="0.25">
      <c r="A100" t="str">
        <f t="shared" si="2"/>
        <v>1.1-00-2407_24236022_2435710</v>
      </c>
      <c r="B100" t="s">
        <v>148</v>
      </c>
      <c r="C100" t="s">
        <v>149</v>
      </c>
      <c r="D100" t="s">
        <v>188</v>
      </c>
      <c r="E100" t="s">
        <v>189</v>
      </c>
      <c r="F100" t="s">
        <v>51</v>
      </c>
      <c r="G100" t="s">
        <v>52</v>
      </c>
      <c r="H100" t="s">
        <v>103</v>
      </c>
      <c r="I100" t="s">
        <v>104</v>
      </c>
      <c r="J100">
        <v>2</v>
      </c>
      <c r="K100" t="s">
        <v>206</v>
      </c>
      <c r="L100">
        <v>36</v>
      </c>
      <c r="M100" t="s">
        <v>207</v>
      </c>
      <c r="N100" t="s">
        <v>208</v>
      </c>
      <c r="O100" t="s">
        <v>209</v>
      </c>
      <c r="P100">
        <v>3000</v>
      </c>
      <c r="Q100" t="s">
        <v>44</v>
      </c>
      <c r="R100">
        <v>3571</v>
      </c>
      <c r="S100" t="s">
        <v>221</v>
      </c>
      <c r="T100">
        <v>0</v>
      </c>
      <c r="U100" t="s">
        <v>46</v>
      </c>
      <c r="V100" s="1">
        <v>102441072.01000001</v>
      </c>
      <c r="W100" s="1">
        <v>61975132.049999997</v>
      </c>
      <c r="X100" s="1">
        <v>143664975.16</v>
      </c>
      <c r="Y100" s="1">
        <v>143001479.52000001</v>
      </c>
      <c r="Z100" s="1">
        <v>96194433.920000002</v>
      </c>
      <c r="AA100" s="1">
        <v>89160472.819999993</v>
      </c>
      <c r="AB100" s="1">
        <v>89160472.819999993</v>
      </c>
      <c r="AC100" s="1">
        <f t="shared" si="3"/>
        <v>-41223903.149999991</v>
      </c>
      <c r="AD100" s="1">
        <v>0</v>
      </c>
      <c r="AE100" s="1">
        <v>40465939.960000001</v>
      </c>
      <c r="AF100" s="1">
        <v>0</v>
      </c>
      <c r="AG100" s="1">
        <v>0</v>
      </c>
      <c r="AH100" s="1">
        <v>40465939.960000001</v>
      </c>
    </row>
    <row r="101" spans="1:34" x14ac:dyDescent="0.25">
      <c r="A101" t="str">
        <f t="shared" si="2"/>
        <v>1.1-00-2407_24236022_2439220</v>
      </c>
      <c r="B101" t="s">
        <v>148</v>
      </c>
      <c r="C101" t="s">
        <v>149</v>
      </c>
      <c r="D101" t="s">
        <v>188</v>
      </c>
      <c r="E101" t="s">
        <v>189</v>
      </c>
      <c r="F101" t="s">
        <v>51</v>
      </c>
      <c r="G101" t="s">
        <v>52</v>
      </c>
      <c r="H101" t="s">
        <v>103</v>
      </c>
      <c r="I101" t="s">
        <v>104</v>
      </c>
      <c r="J101">
        <v>2</v>
      </c>
      <c r="K101" t="s">
        <v>206</v>
      </c>
      <c r="L101">
        <v>36</v>
      </c>
      <c r="M101" t="s">
        <v>207</v>
      </c>
      <c r="N101" t="s">
        <v>208</v>
      </c>
      <c r="O101" t="s">
        <v>209</v>
      </c>
      <c r="P101">
        <v>3000</v>
      </c>
      <c r="Q101" t="s">
        <v>44</v>
      </c>
      <c r="R101">
        <v>3922</v>
      </c>
      <c r="S101" t="s">
        <v>222</v>
      </c>
      <c r="T101">
        <v>0</v>
      </c>
      <c r="U101" t="s">
        <v>46</v>
      </c>
      <c r="V101" s="1">
        <v>9300000</v>
      </c>
      <c r="W101" s="1">
        <v>7000000</v>
      </c>
      <c r="X101" s="1">
        <v>5039628</v>
      </c>
      <c r="Y101" s="1">
        <v>5039628</v>
      </c>
      <c r="Z101" s="1">
        <v>5039628</v>
      </c>
      <c r="AA101" s="1">
        <v>5039628</v>
      </c>
      <c r="AB101" s="1">
        <v>5039628</v>
      </c>
      <c r="AC101" s="1">
        <f t="shared" si="3"/>
        <v>4260372</v>
      </c>
      <c r="AD101" s="1">
        <v>0</v>
      </c>
      <c r="AE101" s="1">
        <v>2300000</v>
      </c>
      <c r="AF101" s="1">
        <v>0</v>
      </c>
      <c r="AG101" s="1">
        <v>0</v>
      </c>
      <c r="AH101" s="1">
        <v>2300000</v>
      </c>
    </row>
    <row r="102" spans="1:34" x14ac:dyDescent="0.25">
      <c r="A102" t="str">
        <f t="shared" si="2"/>
        <v>1.1-00-2407_24236022_2456110</v>
      </c>
      <c r="B102" t="s">
        <v>148</v>
      </c>
      <c r="C102" t="s">
        <v>149</v>
      </c>
      <c r="D102" t="s">
        <v>188</v>
      </c>
      <c r="E102" t="s">
        <v>189</v>
      </c>
      <c r="F102" t="s">
        <v>51</v>
      </c>
      <c r="G102" t="s">
        <v>52</v>
      </c>
      <c r="H102" t="s">
        <v>103</v>
      </c>
      <c r="I102" t="s">
        <v>104</v>
      </c>
      <c r="J102">
        <v>2</v>
      </c>
      <c r="K102" t="s">
        <v>206</v>
      </c>
      <c r="L102">
        <v>36</v>
      </c>
      <c r="M102" t="s">
        <v>207</v>
      </c>
      <c r="N102" t="s">
        <v>208</v>
      </c>
      <c r="O102" t="s">
        <v>209</v>
      </c>
      <c r="P102">
        <v>5000</v>
      </c>
      <c r="Q102" t="s">
        <v>99</v>
      </c>
      <c r="R102">
        <v>5611</v>
      </c>
      <c r="S102" t="s">
        <v>223</v>
      </c>
      <c r="T102">
        <v>0</v>
      </c>
      <c r="U102" t="s">
        <v>46</v>
      </c>
      <c r="V102" s="1">
        <v>128500</v>
      </c>
      <c r="W102" s="1">
        <v>128500</v>
      </c>
      <c r="X102" s="1">
        <v>0</v>
      </c>
      <c r="Y102" s="1">
        <v>0</v>
      </c>
      <c r="Z102" s="1">
        <v>0</v>
      </c>
      <c r="AA102" s="1">
        <v>0</v>
      </c>
      <c r="AB102" s="1">
        <v>0</v>
      </c>
      <c r="AC102" s="1">
        <f t="shared" si="3"/>
        <v>128500</v>
      </c>
      <c r="AD102" s="1">
        <v>0</v>
      </c>
      <c r="AE102" s="1">
        <v>0</v>
      </c>
      <c r="AF102" s="1">
        <v>0</v>
      </c>
      <c r="AG102" s="1">
        <v>0</v>
      </c>
      <c r="AH102" s="1">
        <v>0</v>
      </c>
    </row>
    <row r="103" spans="1:34" x14ac:dyDescent="0.25">
      <c r="A103" t="str">
        <f t="shared" si="2"/>
        <v>1.1-00-2402_24311009_2421310</v>
      </c>
      <c r="B103" t="s">
        <v>148</v>
      </c>
      <c r="C103" t="s">
        <v>149</v>
      </c>
      <c r="D103" t="s">
        <v>83</v>
      </c>
      <c r="E103" t="s">
        <v>84</v>
      </c>
      <c r="F103" t="s">
        <v>51</v>
      </c>
      <c r="G103" t="s">
        <v>52</v>
      </c>
      <c r="H103" t="s">
        <v>85</v>
      </c>
      <c r="I103" t="s">
        <v>86</v>
      </c>
      <c r="J103">
        <v>3</v>
      </c>
      <c r="K103" t="s">
        <v>87</v>
      </c>
      <c r="L103">
        <v>11</v>
      </c>
      <c r="M103" t="s">
        <v>224</v>
      </c>
      <c r="N103" t="s">
        <v>89</v>
      </c>
      <c r="O103" t="s">
        <v>90</v>
      </c>
      <c r="P103">
        <v>2000</v>
      </c>
      <c r="Q103" t="s">
        <v>121</v>
      </c>
      <c r="R103">
        <v>2131</v>
      </c>
      <c r="S103" t="s">
        <v>225</v>
      </c>
      <c r="T103">
        <v>0</v>
      </c>
      <c r="U103" t="s">
        <v>46</v>
      </c>
      <c r="V103" s="1">
        <v>2000000</v>
      </c>
      <c r="W103" s="1">
        <v>1000000</v>
      </c>
      <c r="X103" s="1">
        <v>1017600</v>
      </c>
      <c r="Y103" s="1">
        <v>20000</v>
      </c>
      <c r="Z103" s="1">
        <v>0</v>
      </c>
      <c r="AA103" s="1">
        <v>0</v>
      </c>
      <c r="AB103" s="1">
        <v>0</v>
      </c>
      <c r="AC103" s="1">
        <f t="shared" si="3"/>
        <v>982400</v>
      </c>
      <c r="AD103" s="1">
        <v>0</v>
      </c>
      <c r="AE103" s="1">
        <v>1000000</v>
      </c>
      <c r="AF103" s="1">
        <v>0</v>
      </c>
      <c r="AG103" s="1">
        <v>0</v>
      </c>
      <c r="AH103" s="1">
        <v>1000000</v>
      </c>
    </row>
    <row r="104" spans="1:34" x14ac:dyDescent="0.25">
      <c r="A104" t="str">
        <f t="shared" si="2"/>
        <v>1.1-00-2402_24311009_2422110</v>
      </c>
      <c r="B104" t="s">
        <v>148</v>
      </c>
      <c r="C104" t="s">
        <v>149</v>
      </c>
      <c r="D104" t="s">
        <v>83</v>
      </c>
      <c r="E104" t="s">
        <v>84</v>
      </c>
      <c r="F104" t="s">
        <v>51</v>
      </c>
      <c r="G104" t="s">
        <v>52</v>
      </c>
      <c r="H104" t="s">
        <v>85</v>
      </c>
      <c r="I104" t="s">
        <v>86</v>
      </c>
      <c r="J104">
        <v>3</v>
      </c>
      <c r="K104" t="s">
        <v>87</v>
      </c>
      <c r="L104">
        <v>11</v>
      </c>
      <c r="M104" t="s">
        <v>224</v>
      </c>
      <c r="N104" t="s">
        <v>89</v>
      </c>
      <c r="O104" t="s">
        <v>90</v>
      </c>
      <c r="P104">
        <v>2000</v>
      </c>
      <c r="Q104" t="s">
        <v>121</v>
      </c>
      <c r="R104">
        <v>2211</v>
      </c>
      <c r="S104" t="s">
        <v>226</v>
      </c>
      <c r="T104">
        <v>0</v>
      </c>
      <c r="U104" t="s">
        <v>46</v>
      </c>
      <c r="V104" s="1">
        <v>300000</v>
      </c>
      <c r="W104" s="1">
        <v>150000</v>
      </c>
      <c r="X104" s="1">
        <v>109755.55</v>
      </c>
      <c r="Y104" s="1">
        <v>109755.55</v>
      </c>
      <c r="Z104" s="1">
        <v>109755.55</v>
      </c>
      <c r="AA104" s="1">
        <v>93207.61</v>
      </c>
      <c r="AB104" s="1">
        <v>93207.61</v>
      </c>
      <c r="AC104" s="1">
        <f t="shared" si="3"/>
        <v>190244.45</v>
      </c>
      <c r="AD104" s="1">
        <v>0</v>
      </c>
      <c r="AE104" s="1">
        <v>150000</v>
      </c>
      <c r="AF104" s="1">
        <v>0</v>
      </c>
      <c r="AG104" s="1">
        <v>0</v>
      </c>
      <c r="AH104" s="1">
        <v>150000</v>
      </c>
    </row>
    <row r="105" spans="1:34" x14ac:dyDescent="0.25">
      <c r="A105" t="str">
        <f t="shared" si="2"/>
        <v>1.1-00-2402_24311009_2422310</v>
      </c>
      <c r="B105" t="s">
        <v>148</v>
      </c>
      <c r="C105" t="s">
        <v>149</v>
      </c>
      <c r="D105" t="s">
        <v>83</v>
      </c>
      <c r="E105" t="s">
        <v>84</v>
      </c>
      <c r="F105" t="s">
        <v>51</v>
      </c>
      <c r="G105" t="s">
        <v>52</v>
      </c>
      <c r="H105" t="s">
        <v>85</v>
      </c>
      <c r="I105" t="s">
        <v>86</v>
      </c>
      <c r="J105">
        <v>3</v>
      </c>
      <c r="K105" t="s">
        <v>87</v>
      </c>
      <c r="L105">
        <v>11</v>
      </c>
      <c r="M105" t="s">
        <v>224</v>
      </c>
      <c r="N105" t="s">
        <v>89</v>
      </c>
      <c r="O105" t="s">
        <v>90</v>
      </c>
      <c r="P105">
        <v>2000</v>
      </c>
      <c r="Q105" t="s">
        <v>121</v>
      </c>
      <c r="R105">
        <v>2231</v>
      </c>
      <c r="S105" t="s">
        <v>227</v>
      </c>
      <c r="T105">
        <v>0</v>
      </c>
      <c r="U105" t="s">
        <v>46</v>
      </c>
      <c r="V105" s="1">
        <v>5000</v>
      </c>
      <c r="W105" s="1">
        <v>5000</v>
      </c>
      <c r="X105" s="1">
        <v>2742.68</v>
      </c>
      <c r="Y105" s="1">
        <v>2742.68</v>
      </c>
      <c r="Z105" s="1">
        <v>2742.68</v>
      </c>
      <c r="AA105" s="1">
        <v>2742.68</v>
      </c>
      <c r="AB105" s="1">
        <v>2742.68</v>
      </c>
      <c r="AC105" s="1">
        <f t="shared" si="3"/>
        <v>2257.3200000000002</v>
      </c>
      <c r="AD105" s="1">
        <v>0</v>
      </c>
      <c r="AE105" s="1">
        <v>0</v>
      </c>
      <c r="AF105" s="1">
        <v>0</v>
      </c>
      <c r="AG105" s="1">
        <v>0</v>
      </c>
      <c r="AH105" s="1">
        <v>0</v>
      </c>
    </row>
    <row r="106" spans="1:34" x14ac:dyDescent="0.25">
      <c r="A106" t="str">
        <f t="shared" si="2"/>
        <v>1.1-00-2402_24311009_2424610</v>
      </c>
      <c r="B106" t="s">
        <v>148</v>
      </c>
      <c r="C106" t="s">
        <v>149</v>
      </c>
      <c r="D106" t="s">
        <v>83</v>
      </c>
      <c r="E106" t="s">
        <v>84</v>
      </c>
      <c r="F106" t="s">
        <v>51</v>
      </c>
      <c r="G106" t="s">
        <v>52</v>
      </c>
      <c r="H106" t="s">
        <v>85</v>
      </c>
      <c r="I106" t="s">
        <v>86</v>
      </c>
      <c r="J106">
        <v>3</v>
      </c>
      <c r="K106" t="s">
        <v>87</v>
      </c>
      <c r="L106">
        <v>11</v>
      </c>
      <c r="M106" t="s">
        <v>224</v>
      </c>
      <c r="N106" t="s">
        <v>89</v>
      </c>
      <c r="O106" t="s">
        <v>90</v>
      </c>
      <c r="P106">
        <v>2000</v>
      </c>
      <c r="Q106" t="s">
        <v>121</v>
      </c>
      <c r="R106">
        <v>2461</v>
      </c>
      <c r="S106" t="s">
        <v>212</v>
      </c>
      <c r="T106">
        <v>0</v>
      </c>
      <c r="U106" t="s">
        <v>46</v>
      </c>
      <c r="V106" s="1">
        <v>1000</v>
      </c>
      <c r="W106" s="1">
        <v>1000</v>
      </c>
      <c r="X106" s="1">
        <v>0</v>
      </c>
      <c r="Y106" s="1">
        <v>0</v>
      </c>
      <c r="Z106" s="1">
        <v>0</v>
      </c>
      <c r="AA106" s="1">
        <v>0</v>
      </c>
      <c r="AB106" s="1">
        <v>0</v>
      </c>
      <c r="AC106" s="1">
        <f t="shared" si="3"/>
        <v>1000</v>
      </c>
      <c r="AD106" s="1">
        <v>0</v>
      </c>
      <c r="AE106" s="1">
        <v>0</v>
      </c>
      <c r="AF106" s="1">
        <v>0</v>
      </c>
      <c r="AG106" s="1">
        <v>0</v>
      </c>
      <c r="AH106" s="1">
        <v>0</v>
      </c>
    </row>
    <row r="107" spans="1:34" x14ac:dyDescent="0.25">
      <c r="A107" t="str">
        <f t="shared" si="2"/>
        <v>1.1-00-2402_24311009_2424710</v>
      </c>
      <c r="B107" t="s">
        <v>148</v>
      </c>
      <c r="C107" t="s">
        <v>149</v>
      </c>
      <c r="D107" t="s">
        <v>83</v>
      </c>
      <c r="E107" t="s">
        <v>84</v>
      </c>
      <c r="F107" t="s">
        <v>51</v>
      </c>
      <c r="G107" t="s">
        <v>52</v>
      </c>
      <c r="H107" t="s">
        <v>85</v>
      </c>
      <c r="I107" t="s">
        <v>86</v>
      </c>
      <c r="J107">
        <v>3</v>
      </c>
      <c r="K107" t="s">
        <v>87</v>
      </c>
      <c r="L107">
        <v>11</v>
      </c>
      <c r="M107" t="s">
        <v>224</v>
      </c>
      <c r="N107" t="s">
        <v>89</v>
      </c>
      <c r="O107" t="s">
        <v>90</v>
      </c>
      <c r="P107">
        <v>2000</v>
      </c>
      <c r="Q107" t="s">
        <v>121</v>
      </c>
      <c r="R107">
        <v>2471</v>
      </c>
      <c r="S107" t="s">
        <v>213</v>
      </c>
      <c r="T107">
        <v>0</v>
      </c>
      <c r="U107" t="s">
        <v>46</v>
      </c>
      <c r="V107" s="1">
        <v>2000</v>
      </c>
      <c r="W107" s="1">
        <v>2000</v>
      </c>
      <c r="X107" s="1">
        <v>0</v>
      </c>
      <c r="Y107" s="1">
        <v>0</v>
      </c>
      <c r="Z107" s="1">
        <v>0</v>
      </c>
      <c r="AA107" s="1">
        <v>0</v>
      </c>
      <c r="AB107" s="1">
        <v>0</v>
      </c>
      <c r="AC107" s="1">
        <f t="shared" si="3"/>
        <v>2000</v>
      </c>
      <c r="AD107" s="1">
        <v>0</v>
      </c>
      <c r="AE107" s="1">
        <v>0</v>
      </c>
      <c r="AF107" s="1">
        <v>0</v>
      </c>
      <c r="AG107" s="1">
        <v>0</v>
      </c>
      <c r="AH107" s="1">
        <v>0</v>
      </c>
    </row>
    <row r="108" spans="1:34" x14ac:dyDescent="0.25">
      <c r="A108" t="str">
        <f t="shared" si="2"/>
        <v>1.1-00-2402_24311009_2427110</v>
      </c>
      <c r="B108" t="s">
        <v>148</v>
      </c>
      <c r="C108" t="s">
        <v>149</v>
      </c>
      <c r="D108" t="s">
        <v>83</v>
      </c>
      <c r="E108" t="s">
        <v>84</v>
      </c>
      <c r="F108" t="s">
        <v>51</v>
      </c>
      <c r="G108" t="s">
        <v>52</v>
      </c>
      <c r="H108" t="s">
        <v>85</v>
      </c>
      <c r="I108" t="s">
        <v>86</v>
      </c>
      <c r="J108">
        <v>3</v>
      </c>
      <c r="K108" t="s">
        <v>87</v>
      </c>
      <c r="L108">
        <v>11</v>
      </c>
      <c r="M108" t="s">
        <v>224</v>
      </c>
      <c r="N108" t="s">
        <v>89</v>
      </c>
      <c r="O108" t="s">
        <v>90</v>
      </c>
      <c r="P108">
        <v>2000</v>
      </c>
      <c r="Q108" t="s">
        <v>121</v>
      </c>
      <c r="R108">
        <v>2711</v>
      </c>
      <c r="S108" t="s">
        <v>228</v>
      </c>
      <c r="T108">
        <v>0</v>
      </c>
      <c r="U108" t="s">
        <v>46</v>
      </c>
      <c r="V108" s="1">
        <v>500000</v>
      </c>
      <c r="W108" s="1">
        <v>0</v>
      </c>
      <c r="X108" s="1">
        <v>371425.04</v>
      </c>
      <c r="Y108" s="1">
        <v>371425.04</v>
      </c>
      <c r="Z108" s="1">
        <v>0</v>
      </c>
      <c r="AA108" s="1">
        <v>0</v>
      </c>
      <c r="AB108" s="1">
        <v>0</v>
      </c>
      <c r="AC108" s="1">
        <f t="shared" si="3"/>
        <v>128574.96000000002</v>
      </c>
      <c r="AD108" s="1">
        <v>0</v>
      </c>
      <c r="AE108" s="1">
        <v>500000</v>
      </c>
      <c r="AF108" s="1">
        <v>0</v>
      </c>
      <c r="AG108" s="1">
        <v>0</v>
      </c>
      <c r="AH108" s="1">
        <v>500000</v>
      </c>
    </row>
    <row r="109" spans="1:34" x14ac:dyDescent="0.25">
      <c r="A109" t="str">
        <f t="shared" si="2"/>
        <v>1.1-00-2402_24311009_2429210</v>
      </c>
      <c r="B109" t="s">
        <v>148</v>
      </c>
      <c r="C109" t="s">
        <v>149</v>
      </c>
      <c r="D109" t="s">
        <v>83</v>
      </c>
      <c r="E109" t="s">
        <v>84</v>
      </c>
      <c r="F109" t="s">
        <v>51</v>
      </c>
      <c r="G109" t="s">
        <v>52</v>
      </c>
      <c r="H109" t="s">
        <v>85</v>
      </c>
      <c r="I109" t="s">
        <v>86</v>
      </c>
      <c r="J109">
        <v>3</v>
      </c>
      <c r="K109" t="s">
        <v>87</v>
      </c>
      <c r="L109">
        <v>11</v>
      </c>
      <c r="M109" t="s">
        <v>224</v>
      </c>
      <c r="N109" t="s">
        <v>89</v>
      </c>
      <c r="O109" t="s">
        <v>90</v>
      </c>
      <c r="P109">
        <v>2000</v>
      </c>
      <c r="Q109" t="s">
        <v>121</v>
      </c>
      <c r="R109">
        <v>2921</v>
      </c>
      <c r="S109" t="s">
        <v>229</v>
      </c>
      <c r="T109">
        <v>0</v>
      </c>
      <c r="U109" t="s">
        <v>46</v>
      </c>
      <c r="V109" s="1">
        <v>1000</v>
      </c>
      <c r="W109" s="1">
        <v>1000</v>
      </c>
      <c r="X109" s="1">
        <v>0</v>
      </c>
      <c r="Y109" s="1">
        <v>0</v>
      </c>
      <c r="Z109" s="1">
        <v>0</v>
      </c>
      <c r="AA109" s="1">
        <v>0</v>
      </c>
      <c r="AB109" s="1">
        <v>0</v>
      </c>
      <c r="AC109" s="1">
        <f t="shared" si="3"/>
        <v>1000</v>
      </c>
      <c r="AD109" s="1">
        <v>0</v>
      </c>
      <c r="AE109" s="1">
        <v>0</v>
      </c>
      <c r="AF109" s="1">
        <v>0</v>
      </c>
      <c r="AG109" s="1">
        <v>0</v>
      </c>
      <c r="AH109" s="1">
        <v>0</v>
      </c>
    </row>
    <row r="110" spans="1:34" x14ac:dyDescent="0.25">
      <c r="A110" t="str">
        <f t="shared" si="2"/>
        <v>1.1-00-2402_24311009_2429610</v>
      </c>
      <c r="B110" t="s">
        <v>148</v>
      </c>
      <c r="C110" t="s">
        <v>149</v>
      </c>
      <c r="D110" t="s">
        <v>83</v>
      </c>
      <c r="E110" t="s">
        <v>84</v>
      </c>
      <c r="F110" t="s">
        <v>51</v>
      </c>
      <c r="G110" t="s">
        <v>52</v>
      </c>
      <c r="H110" t="s">
        <v>85</v>
      </c>
      <c r="I110" t="s">
        <v>86</v>
      </c>
      <c r="J110">
        <v>3</v>
      </c>
      <c r="K110" t="s">
        <v>87</v>
      </c>
      <c r="L110">
        <v>11</v>
      </c>
      <c r="M110" t="s">
        <v>224</v>
      </c>
      <c r="N110" t="s">
        <v>89</v>
      </c>
      <c r="O110" t="s">
        <v>90</v>
      </c>
      <c r="P110">
        <v>2000</v>
      </c>
      <c r="Q110" t="s">
        <v>121</v>
      </c>
      <c r="R110">
        <v>2961</v>
      </c>
      <c r="S110" t="s">
        <v>230</v>
      </c>
      <c r="T110">
        <v>0</v>
      </c>
      <c r="U110" t="s">
        <v>46</v>
      </c>
      <c r="V110" s="1">
        <v>30000</v>
      </c>
      <c r="W110" s="1">
        <v>0</v>
      </c>
      <c r="X110" s="1">
        <v>6461.2</v>
      </c>
      <c r="Y110" s="1">
        <v>6461.2</v>
      </c>
      <c r="Z110" s="1">
        <v>6461.2</v>
      </c>
      <c r="AA110" s="1">
        <v>6461.2</v>
      </c>
      <c r="AB110" s="1">
        <v>6461.2</v>
      </c>
      <c r="AC110" s="1">
        <f t="shared" si="3"/>
        <v>23538.799999999999</v>
      </c>
      <c r="AD110" s="1">
        <v>0</v>
      </c>
      <c r="AE110" s="1">
        <v>30000</v>
      </c>
      <c r="AF110" s="1">
        <v>0</v>
      </c>
      <c r="AG110" s="1">
        <v>0</v>
      </c>
      <c r="AH110" s="1">
        <v>30000</v>
      </c>
    </row>
    <row r="111" spans="1:34" x14ac:dyDescent="0.25">
      <c r="A111" t="str">
        <f t="shared" si="2"/>
        <v>1.1-00-2402_24311009_2435210</v>
      </c>
      <c r="B111" t="s">
        <v>148</v>
      </c>
      <c r="C111" t="s">
        <v>149</v>
      </c>
      <c r="D111" t="s">
        <v>83</v>
      </c>
      <c r="E111" t="s">
        <v>84</v>
      </c>
      <c r="F111" t="s">
        <v>51</v>
      </c>
      <c r="G111" t="s">
        <v>52</v>
      </c>
      <c r="H111" t="s">
        <v>85</v>
      </c>
      <c r="I111" t="s">
        <v>86</v>
      </c>
      <c r="J111">
        <v>3</v>
      </c>
      <c r="K111" t="s">
        <v>87</v>
      </c>
      <c r="L111">
        <v>11</v>
      </c>
      <c r="M111" t="s">
        <v>224</v>
      </c>
      <c r="N111" t="s">
        <v>89</v>
      </c>
      <c r="O111" t="s">
        <v>90</v>
      </c>
      <c r="P111">
        <v>3000</v>
      </c>
      <c r="Q111" t="s">
        <v>44</v>
      </c>
      <c r="R111">
        <v>3521</v>
      </c>
      <c r="S111" t="s">
        <v>231</v>
      </c>
      <c r="T111">
        <v>0</v>
      </c>
      <c r="U111" t="s">
        <v>46</v>
      </c>
      <c r="V111" s="1">
        <v>40000</v>
      </c>
      <c r="W111" s="1">
        <v>0</v>
      </c>
      <c r="X111" s="1">
        <v>22177.05</v>
      </c>
      <c r="Y111" s="1">
        <v>22177.05</v>
      </c>
      <c r="Z111" s="1">
        <v>22177.05</v>
      </c>
      <c r="AA111" s="1">
        <v>0</v>
      </c>
      <c r="AB111" s="1">
        <v>0</v>
      </c>
      <c r="AC111" s="1">
        <f t="shared" si="3"/>
        <v>17822.95</v>
      </c>
      <c r="AD111" s="1">
        <v>0</v>
      </c>
      <c r="AE111" s="1">
        <v>40000</v>
      </c>
      <c r="AF111" s="1">
        <v>0</v>
      </c>
      <c r="AG111" s="1">
        <v>0</v>
      </c>
      <c r="AH111" s="1">
        <v>40000</v>
      </c>
    </row>
    <row r="112" spans="1:34" x14ac:dyDescent="0.25">
      <c r="A112" t="str">
        <f t="shared" si="2"/>
        <v>1.1-00-2402_24311009_2435710</v>
      </c>
      <c r="B112" t="s">
        <v>148</v>
      </c>
      <c r="C112" t="s">
        <v>149</v>
      </c>
      <c r="D112" t="s">
        <v>83</v>
      </c>
      <c r="E112" t="s">
        <v>84</v>
      </c>
      <c r="F112" t="s">
        <v>51</v>
      </c>
      <c r="G112" t="s">
        <v>52</v>
      </c>
      <c r="H112" t="s">
        <v>85</v>
      </c>
      <c r="I112" t="s">
        <v>86</v>
      </c>
      <c r="J112">
        <v>3</v>
      </c>
      <c r="K112" t="s">
        <v>87</v>
      </c>
      <c r="L112">
        <v>11</v>
      </c>
      <c r="M112" t="s">
        <v>224</v>
      </c>
      <c r="N112" t="s">
        <v>89</v>
      </c>
      <c r="O112" t="s">
        <v>90</v>
      </c>
      <c r="P112">
        <v>3000</v>
      </c>
      <c r="Q112" t="s">
        <v>44</v>
      </c>
      <c r="R112">
        <v>3571</v>
      </c>
      <c r="S112" t="s">
        <v>221</v>
      </c>
      <c r="T112">
        <v>0</v>
      </c>
      <c r="U112" t="s">
        <v>46</v>
      </c>
      <c r="V112" s="1">
        <v>40000</v>
      </c>
      <c r="W112" s="1">
        <v>80000</v>
      </c>
      <c r="X112" s="1">
        <v>0</v>
      </c>
      <c r="Y112" s="1">
        <v>0</v>
      </c>
      <c r="Z112" s="1">
        <v>0</v>
      </c>
      <c r="AA112" s="1">
        <v>0</v>
      </c>
      <c r="AB112" s="1">
        <v>0</v>
      </c>
      <c r="AC112" s="1">
        <f t="shared" si="3"/>
        <v>40000</v>
      </c>
      <c r="AD112" s="1">
        <v>0</v>
      </c>
      <c r="AE112" s="1">
        <v>0</v>
      </c>
      <c r="AF112" s="1">
        <v>0</v>
      </c>
      <c r="AG112" s="1">
        <v>40000</v>
      </c>
      <c r="AH112" s="1">
        <v>-40000</v>
      </c>
    </row>
    <row r="113" spans="1:34" x14ac:dyDescent="0.25">
      <c r="A113" t="str">
        <f t="shared" si="2"/>
        <v>1.1-00-2402_24311009_2438210</v>
      </c>
      <c r="B113" t="s">
        <v>148</v>
      </c>
      <c r="C113" t="s">
        <v>149</v>
      </c>
      <c r="D113" t="s">
        <v>83</v>
      </c>
      <c r="E113" t="s">
        <v>84</v>
      </c>
      <c r="F113" t="s">
        <v>51</v>
      </c>
      <c r="G113" t="s">
        <v>52</v>
      </c>
      <c r="H113" t="s">
        <v>85</v>
      </c>
      <c r="I113" t="s">
        <v>86</v>
      </c>
      <c r="J113">
        <v>3</v>
      </c>
      <c r="K113" t="s">
        <v>87</v>
      </c>
      <c r="L113">
        <v>11</v>
      </c>
      <c r="M113" t="s">
        <v>224</v>
      </c>
      <c r="N113" t="s">
        <v>89</v>
      </c>
      <c r="O113" t="s">
        <v>90</v>
      </c>
      <c r="P113">
        <v>3000</v>
      </c>
      <c r="Q113" t="s">
        <v>44</v>
      </c>
      <c r="R113">
        <v>3821</v>
      </c>
      <c r="S113" t="s">
        <v>175</v>
      </c>
      <c r="T113">
        <v>0</v>
      </c>
      <c r="U113" t="s">
        <v>46</v>
      </c>
      <c r="V113" s="1">
        <v>200000</v>
      </c>
      <c r="W113" s="1">
        <v>200000</v>
      </c>
      <c r="X113" s="1">
        <v>0</v>
      </c>
      <c r="Y113" s="1">
        <v>0</v>
      </c>
      <c r="Z113" s="1">
        <v>0</v>
      </c>
      <c r="AA113" s="1">
        <v>0</v>
      </c>
      <c r="AB113" s="1">
        <v>0</v>
      </c>
      <c r="AC113" s="1">
        <f t="shared" si="3"/>
        <v>200000</v>
      </c>
      <c r="AD113" s="1">
        <v>0</v>
      </c>
      <c r="AE113" s="1">
        <v>0</v>
      </c>
      <c r="AF113" s="1">
        <v>0</v>
      </c>
      <c r="AG113" s="1">
        <v>0</v>
      </c>
      <c r="AH113" s="1">
        <v>0</v>
      </c>
    </row>
    <row r="114" spans="1:34" x14ac:dyDescent="0.25">
      <c r="A114" t="str">
        <f t="shared" si="2"/>
        <v>1.1-00-2402_24312009_2425310</v>
      </c>
      <c r="B114" t="s">
        <v>148</v>
      </c>
      <c r="C114" t="s">
        <v>149</v>
      </c>
      <c r="D114" t="s">
        <v>83</v>
      </c>
      <c r="E114" t="s">
        <v>84</v>
      </c>
      <c r="F114" t="s">
        <v>51</v>
      </c>
      <c r="G114" t="s">
        <v>52</v>
      </c>
      <c r="H114" t="s">
        <v>85</v>
      </c>
      <c r="I114" t="s">
        <v>86</v>
      </c>
      <c r="J114">
        <v>3</v>
      </c>
      <c r="K114" t="s">
        <v>87</v>
      </c>
      <c r="L114">
        <v>12</v>
      </c>
      <c r="M114" t="s">
        <v>232</v>
      </c>
      <c r="N114" t="s">
        <v>89</v>
      </c>
      <c r="O114" t="s">
        <v>90</v>
      </c>
      <c r="P114">
        <v>2000</v>
      </c>
      <c r="Q114" t="s">
        <v>121</v>
      </c>
      <c r="R114">
        <v>2531</v>
      </c>
      <c r="S114" t="s">
        <v>233</v>
      </c>
      <c r="T114">
        <v>0</v>
      </c>
      <c r="U114" t="s">
        <v>46</v>
      </c>
      <c r="V114" s="1">
        <v>50000</v>
      </c>
      <c r="W114" s="1">
        <v>50000</v>
      </c>
      <c r="X114" s="1">
        <v>0</v>
      </c>
      <c r="Y114" s="1">
        <v>0</v>
      </c>
      <c r="Z114" s="1">
        <v>0</v>
      </c>
      <c r="AA114" s="1">
        <v>0</v>
      </c>
      <c r="AB114" s="1">
        <v>0</v>
      </c>
      <c r="AC114" s="1">
        <f t="shared" si="3"/>
        <v>50000</v>
      </c>
      <c r="AD114" s="1">
        <v>0</v>
      </c>
      <c r="AE114" s="1">
        <v>0</v>
      </c>
      <c r="AF114" s="1">
        <v>0</v>
      </c>
      <c r="AG114" s="1">
        <v>0</v>
      </c>
      <c r="AH114" s="1">
        <v>0</v>
      </c>
    </row>
    <row r="115" spans="1:34" x14ac:dyDescent="0.25">
      <c r="A115" t="str">
        <f t="shared" si="2"/>
        <v>1.1-00-2402_24312009_2425410</v>
      </c>
      <c r="B115" t="s">
        <v>148</v>
      </c>
      <c r="C115" t="s">
        <v>149</v>
      </c>
      <c r="D115" t="s">
        <v>83</v>
      </c>
      <c r="E115" t="s">
        <v>84</v>
      </c>
      <c r="F115" t="s">
        <v>51</v>
      </c>
      <c r="G115" t="s">
        <v>52</v>
      </c>
      <c r="H115" t="s">
        <v>85</v>
      </c>
      <c r="I115" t="s">
        <v>86</v>
      </c>
      <c r="J115">
        <v>3</v>
      </c>
      <c r="K115" t="s">
        <v>87</v>
      </c>
      <c r="L115">
        <v>12</v>
      </c>
      <c r="M115" t="s">
        <v>232</v>
      </c>
      <c r="N115" t="s">
        <v>89</v>
      </c>
      <c r="O115" t="s">
        <v>90</v>
      </c>
      <c r="P115">
        <v>2000</v>
      </c>
      <c r="Q115" t="s">
        <v>121</v>
      </c>
      <c r="R115">
        <v>2541</v>
      </c>
      <c r="S115" t="s">
        <v>234</v>
      </c>
      <c r="T115">
        <v>0</v>
      </c>
      <c r="U115" t="s">
        <v>46</v>
      </c>
      <c r="V115" s="1">
        <v>52000</v>
      </c>
      <c r="W115" s="1">
        <v>52000</v>
      </c>
      <c r="X115" s="1">
        <v>41760</v>
      </c>
      <c r="Y115" s="1">
        <v>0</v>
      </c>
      <c r="Z115" s="1">
        <v>0</v>
      </c>
      <c r="AA115" s="1">
        <v>0</v>
      </c>
      <c r="AB115" s="1">
        <v>0</v>
      </c>
      <c r="AC115" s="1">
        <f t="shared" si="3"/>
        <v>10240</v>
      </c>
      <c r="AD115" s="1">
        <v>0</v>
      </c>
      <c r="AE115" s="1">
        <v>0</v>
      </c>
      <c r="AF115" s="1">
        <v>0</v>
      </c>
      <c r="AG115" s="1">
        <v>0</v>
      </c>
      <c r="AH115" s="1">
        <v>0</v>
      </c>
    </row>
    <row r="116" spans="1:34" x14ac:dyDescent="0.25">
      <c r="A116" t="str">
        <f t="shared" si="2"/>
        <v>1.1-00-2402_24312009_2427210</v>
      </c>
      <c r="B116" t="s">
        <v>148</v>
      </c>
      <c r="C116" t="s">
        <v>149</v>
      </c>
      <c r="D116" t="s">
        <v>83</v>
      </c>
      <c r="E116" t="s">
        <v>84</v>
      </c>
      <c r="F116" t="s">
        <v>51</v>
      </c>
      <c r="G116" t="s">
        <v>52</v>
      </c>
      <c r="H116" t="s">
        <v>85</v>
      </c>
      <c r="I116" t="s">
        <v>86</v>
      </c>
      <c r="J116">
        <v>3</v>
      </c>
      <c r="K116" t="s">
        <v>87</v>
      </c>
      <c r="L116">
        <v>12</v>
      </c>
      <c r="M116" t="s">
        <v>232</v>
      </c>
      <c r="N116" t="s">
        <v>89</v>
      </c>
      <c r="O116" t="s">
        <v>90</v>
      </c>
      <c r="P116">
        <v>2000</v>
      </c>
      <c r="Q116" t="s">
        <v>121</v>
      </c>
      <c r="R116">
        <v>2721</v>
      </c>
      <c r="S116" t="s">
        <v>170</v>
      </c>
      <c r="T116">
        <v>0</v>
      </c>
      <c r="U116" t="s">
        <v>46</v>
      </c>
      <c r="V116" s="1">
        <v>2500000</v>
      </c>
      <c r="W116" s="1">
        <v>2500000</v>
      </c>
      <c r="X116" s="1">
        <v>2426687.6</v>
      </c>
      <c r="Y116" s="1">
        <v>1936587.6</v>
      </c>
      <c r="Z116" s="1">
        <v>0</v>
      </c>
      <c r="AA116" s="1">
        <v>0</v>
      </c>
      <c r="AB116" s="1">
        <v>0</v>
      </c>
      <c r="AC116" s="1">
        <f t="shared" si="3"/>
        <v>73312.399999999907</v>
      </c>
      <c r="AD116" s="1">
        <v>0</v>
      </c>
      <c r="AE116" s="1">
        <v>0</v>
      </c>
      <c r="AF116" s="1">
        <v>0</v>
      </c>
      <c r="AG116" s="1">
        <v>0</v>
      </c>
      <c r="AH116" s="1">
        <v>0</v>
      </c>
    </row>
    <row r="117" spans="1:34" x14ac:dyDescent="0.25">
      <c r="A117" t="str">
        <f t="shared" si="2"/>
        <v>1.1-00-2402_24312009_2429110</v>
      </c>
      <c r="B117" t="s">
        <v>148</v>
      </c>
      <c r="C117" t="s">
        <v>149</v>
      </c>
      <c r="D117" t="s">
        <v>83</v>
      </c>
      <c r="E117" t="s">
        <v>84</v>
      </c>
      <c r="F117" t="s">
        <v>51</v>
      </c>
      <c r="G117" t="s">
        <v>52</v>
      </c>
      <c r="H117" t="s">
        <v>85</v>
      </c>
      <c r="I117" t="s">
        <v>86</v>
      </c>
      <c r="J117">
        <v>3</v>
      </c>
      <c r="K117" t="s">
        <v>87</v>
      </c>
      <c r="L117">
        <v>12</v>
      </c>
      <c r="M117" t="s">
        <v>232</v>
      </c>
      <c r="N117" t="s">
        <v>89</v>
      </c>
      <c r="O117" t="s">
        <v>90</v>
      </c>
      <c r="P117">
        <v>2000</v>
      </c>
      <c r="Q117" t="s">
        <v>121</v>
      </c>
      <c r="R117">
        <v>2911</v>
      </c>
      <c r="S117" t="s">
        <v>171</v>
      </c>
      <c r="T117">
        <v>0</v>
      </c>
      <c r="U117" t="s">
        <v>46</v>
      </c>
      <c r="V117" s="1">
        <v>70000</v>
      </c>
      <c r="W117" s="1">
        <v>100000</v>
      </c>
      <c r="X117" s="1">
        <v>45492.3</v>
      </c>
      <c r="Y117" s="1">
        <v>45492.3</v>
      </c>
      <c r="Z117" s="1">
        <v>31396.27</v>
      </c>
      <c r="AA117" s="1">
        <v>31396.27</v>
      </c>
      <c r="AB117" s="1">
        <v>31396.27</v>
      </c>
      <c r="AC117" s="1">
        <f t="shared" si="3"/>
        <v>24507.699999999997</v>
      </c>
      <c r="AD117" s="1">
        <v>0</v>
      </c>
      <c r="AE117" s="1">
        <v>0</v>
      </c>
      <c r="AF117" s="1">
        <v>0</v>
      </c>
      <c r="AG117" s="1">
        <v>30000</v>
      </c>
      <c r="AH117" s="1">
        <v>-30000</v>
      </c>
    </row>
    <row r="118" spans="1:34" x14ac:dyDescent="0.25">
      <c r="A118" t="str">
        <f t="shared" si="2"/>
        <v>1.1-00-2402_24312009_2456510</v>
      </c>
      <c r="B118" t="s">
        <v>148</v>
      </c>
      <c r="C118" t="s">
        <v>149</v>
      </c>
      <c r="D118" t="s">
        <v>83</v>
      </c>
      <c r="E118" t="s">
        <v>84</v>
      </c>
      <c r="F118" t="s">
        <v>51</v>
      </c>
      <c r="G118" t="s">
        <v>52</v>
      </c>
      <c r="H118" t="s">
        <v>85</v>
      </c>
      <c r="I118" t="s">
        <v>86</v>
      </c>
      <c r="J118">
        <v>3</v>
      </c>
      <c r="K118" t="s">
        <v>87</v>
      </c>
      <c r="L118">
        <v>12</v>
      </c>
      <c r="M118" t="s">
        <v>232</v>
      </c>
      <c r="N118" t="s">
        <v>89</v>
      </c>
      <c r="O118" t="s">
        <v>90</v>
      </c>
      <c r="P118">
        <v>5000</v>
      </c>
      <c r="Q118" t="s">
        <v>99</v>
      </c>
      <c r="R118">
        <v>5651</v>
      </c>
      <c r="S118" t="s">
        <v>204</v>
      </c>
      <c r="T118">
        <v>0</v>
      </c>
      <c r="U118" t="s">
        <v>46</v>
      </c>
      <c r="V118" s="1">
        <v>100000</v>
      </c>
      <c r="W118" s="1">
        <v>100000</v>
      </c>
      <c r="X118" s="1">
        <v>92104</v>
      </c>
      <c r="Y118" s="1">
        <v>0</v>
      </c>
      <c r="Z118" s="1">
        <v>0</v>
      </c>
      <c r="AA118" s="1">
        <v>0</v>
      </c>
      <c r="AB118" s="1">
        <v>0</v>
      </c>
      <c r="AC118" s="1">
        <f t="shared" si="3"/>
        <v>7896</v>
      </c>
      <c r="AD118" s="1">
        <v>0</v>
      </c>
      <c r="AE118" s="1">
        <v>0</v>
      </c>
      <c r="AF118" s="1">
        <v>0</v>
      </c>
      <c r="AG118" s="1">
        <v>0</v>
      </c>
      <c r="AH118" s="1">
        <v>0</v>
      </c>
    </row>
    <row r="119" spans="1:34" x14ac:dyDescent="0.25">
      <c r="A119" t="str">
        <f t="shared" si="2"/>
        <v>1.1-00-2402_24312009_2456910</v>
      </c>
      <c r="B119" t="s">
        <v>148</v>
      </c>
      <c r="C119" t="s">
        <v>149</v>
      </c>
      <c r="D119" t="s">
        <v>83</v>
      </c>
      <c r="E119" t="s">
        <v>84</v>
      </c>
      <c r="F119" t="s">
        <v>51</v>
      </c>
      <c r="G119" t="s">
        <v>52</v>
      </c>
      <c r="H119" t="s">
        <v>85</v>
      </c>
      <c r="I119" t="s">
        <v>86</v>
      </c>
      <c r="J119">
        <v>3</v>
      </c>
      <c r="K119" t="s">
        <v>87</v>
      </c>
      <c r="L119">
        <v>12</v>
      </c>
      <c r="M119" t="s">
        <v>232</v>
      </c>
      <c r="N119" t="s">
        <v>89</v>
      </c>
      <c r="O119" t="s">
        <v>90</v>
      </c>
      <c r="P119">
        <v>5000</v>
      </c>
      <c r="Q119" t="s">
        <v>99</v>
      </c>
      <c r="R119">
        <v>5691</v>
      </c>
      <c r="S119" t="s">
        <v>100</v>
      </c>
      <c r="T119">
        <v>0</v>
      </c>
      <c r="U119" t="s">
        <v>46</v>
      </c>
      <c r="V119" s="1">
        <v>2000000</v>
      </c>
      <c r="W119" s="1">
        <v>1000000</v>
      </c>
      <c r="X119" s="1">
        <v>739807.05</v>
      </c>
      <c r="Y119" s="1">
        <v>739807.05</v>
      </c>
      <c r="Z119" s="1">
        <v>0</v>
      </c>
      <c r="AA119" s="1">
        <v>0</v>
      </c>
      <c r="AB119" s="1">
        <v>0</v>
      </c>
      <c r="AC119" s="1">
        <f t="shared" si="3"/>
        <v>1260192.95</v>
      </c>
      <c r="AD119" s="1">
        <v>0</v>
      </c>
      <c r="AE119" s="1">
        <v>1000000</v>
      </c>
      <c r="AF119" s="1">
        <v>0</v>
      </c>
      <c r="AG119" s="1">
        <v>0</v>
      </c>
      <c r="AH119" s="1">
        <v>1000000</v>
      </c>
    </row>
    <row r="120" spans="1:34" x14ac:dyDescent="0.25">
      <c r="A120" t="str">
        <f t="shared" si="2"/>
        <v>1.1-00-2405_24623015_2426110</v>
      </c>
      <c r="B120" t="s">
        <v>148</v>
      </c>
      <c r="C120" t="s">
        <v>149</v>
      </c>
      <c r="D120" t="s">
        <v>83</v>
      </c>
      <c r="E120" t="s">
        <v>84</v>
      </c>
      <c r="F120" t="s">
        <v>51</v>
      </c>
      <c r="G120" t="s">
        <v>52</v>
      </c>
      <c r="H120" t="s">
        <v>53</v>
      </c>
      <c r="I120" t="s">
        <v>54</v>
      </c>
      <c r="J120">
        <v>6</v>
      </c>
      <c r="K120" t="s">
        <v>40</v>
      </c>
      <c r="L120">
        <v>23</v>
      </c>
      <c r="M120" t="s">
        <v>235</v>
      </c>
      <c r="N120" t="s">
        <v>56</v>
      </c>
      <c r="O120" t="s">
        <v>57</v>
      </c>
      <c r="P120">
        <v>2000</v>
      </c>
      <c r="Q120" t="s">
        <v>121</v>
      </c>
      <c r="R120">
        <v>2611</v>
      </c>
      <c r="S120" t="s">
        <v>125</v>
      </c>
      <c r="T120">
        <v>0</v>
      </c>
      <c r="U120" t="s">
        <v>46</v>
      </c>
      <c r="V120" s="1">
        <v>9000000</v>
      </c>
      <c r="W120" s="1">
        <v>9000000</v>
      </c>
      <c r="X120" s="1">
        <v>3780084.65</v>
      </c>
      <c r="Y120" s="1">
        <v>3780084.65</v>
      </c>
      <c r="Z120" s="1">
        <v>3780084.65</v>
      </c>
      <c r="AA120" s="1">
        <v>3780084.65</v>
      </c>
      <c r="AB120" s="1">
        <v>3780084.65</v>
      </c>
      <c r="AC120" s="1">
        <f t="shared" si="3"/>
        <v>5219915.3499999996</v>
      </c>
      <c r="AD120" s="1">
        <v>0</v>
      </c>
      <c r="AE120" s="1">
        <v>0</v>
      </c>
      <c r="AF120" s="1">
        <v>0</v>
      </c>
      <c r="AG120" s="1">
        <v>0</v>
      </c>
      <c r="AH120" s="1">
        <v>0</v>
      </c>
    </row>
    <row r="121" spans="1:34" x14ac:dyDescent="0.25">
      <c r="A121" t="str">
        <f t="shared" si="2"/>
        <v>1.1-00-2411_24649031_2421410</v>
      </c>
      <c r="B121" t="s">
        <v>148</v>
      </c>
      <c r="C121" t="s">
        <v>149</v>
      </c>
      <c r="D121" t="s">
        <v>92</v>
      </c>
      <c r="E121" t="s">
        <v>93</v>
      </c>
      <c r="F121" t="s">
        <v>51</v>
      </c>
      <c r="G121" t="s">
        <v>52</v>
      </c>
      <c r="H121" t="s">
        <v>94</v>
      </c>
      <c r="I121" t="s">
        <v>95</v>
      </c>
      <c r="J121">
        <v>6</v>
      </c>
      <c r="K121" t="s">
        <v>40</v>
      </c>
      <c r="L121">
        <v>49</v>
      </c>
      <c r="M121" t="s">
        <v>236</v>
      </c>
      <c r="N121" t="s">
        <v>97</v>
      </c>
      <c r="O121" t="s">
        <v>98</v>
      </c>
      <c r="P121">
        <v>2000</v>
      </c>
      <c r="Q121" t="s">
        <v>121</v>
      </c>
      <c r="R121">
        <v>2141</v>
      </c>
      <c r="S121" t="s">
        <v>237</v>
      </c>
      <c r="T121">
        <v>0</v>
      </c>
      <c r="U121" t="s">
        <v>46</v>
      </c>
      <c r="V121" s="1">
        <v>169000</v>
      </c>
      <c r="W121" s="1">
        <v>0</v>
      </c>
      <c r="X121" s="1">
        <v>26348.12</v>
      </c>
      <c r="Y121" s="1">
        <v>14864.12</v>
      </c>
      <c r="Z121" s="1">
        <v>14864.12</v>
      </c>
      <c r="AA121" s="1">
        <v>3636.6</v>
      </c>
      <c r="AB121" s="1">
        <v>3636.6</v>
      </c>
      <c r="AC121" s="1">
        <f t="shared" si="3"/>
        <v>142651.88</v>
      </c>
      <c r="AD121" s="1">
        <v>0</v>
      </c>
      <c r="AE121" s="1">
        <v>180000</v>
      </c>
      <c r="AF121" s="1">
        <v>0</v>
      </c>
      <c r="AG121" s="1">
        <v>11000</v>
      </c>
      <c r="AH121" s="1">
        <v>169000</v>
      </c>
    </row>
    <row r="122" spans="1:34" x14ac:dyDescent="0.25">
      <c r="A122" t="str">
        <f t="shared" si="2"/>
        <v>1.1-00-2411_24649031_2424610</v>
      </c>
      <c r="B122" t="s">
        <v>148</v>
      </c>
      <c r="C122" t="s">
        <v>149</v>
      </c>
      <c r="D122" t="s">
        <v>92</v>
      </c>
      <c r="E122" t="s">
        <v>93</v>
      </c>
      <c r="F122" t="s">
        <v>51</v>
      </c>
      <c r="G122" t="s">
        <v>52</v>
      </c>
      <c r="H122" t="s">
        <v>94</v>
      </c>
      <c r="I122" t="s">
        <v>95</v>
      </c>
      <c r="J122">
        <v>6</v>
      </c>
      <c r="K122" t="s">
        <v>40</v>
      </c>
      <c r="L122">
        <v>49</v>
      </c>
      <c r="M122" t="s">
        <v>236</v>
      </c>
      <c r="N122" t="s">
        <v>97</v>
      </c>
      <c r="O122" t="s">
        <v>98</v>
      </c>
      <c r="P122">
        <v>2000</v>
      </c>
      <c r="Q122" t="s">
        <v>121</v>
      </c>
      <c r="R122">
        <v>2461</v>
      </c>
      <c r="S122" t="s">
        <v>212</v>
      </c>
      <c r="T122">
        <v>0</v>
      </c>
      <c r="U122" t="s">
        <v>46</v>
      </c>
      <c r="V122" s="1">
        <v>481333</v>
      </c>
      <c r="W122" s="1">
        <v>501333</v>
      </c>
      <c r="X122" s="1">
        <v>20706</v>
      </c>
      <c r="Y122" s="1">
        <v>0</v>
      </c>
      <c r="Z122" s="1">
        <v>0</v>
      </c>
      <c r="AA122" s="1">
        <v>0</v>
      </c>
      <c r="AB122" s="1">
        <v>0</v>
      </c>
      <c r="AC122" s="1">
        <f t="shared" si="3"/>
        <v>460627</v>
      </c>
      <c r="AD122" s="1">
        <v>0</v>
      </c>
      <c r="AE122" s="1">
        <v>15000</v>
      </c>
      <c r="AF122" s="1">
        <v>0</v>
      </c>
      <c r="AG122" s="1">
        <v>35000</v>
      </c>
      <c r="AH122" s="1">
        <v>-20000</v>
      </c>
    </row>
    <row r="123" spans="1:34" x14ac:dyDescent="0.25">
      <c r="A123" t="str">
        <f t="shared" si="2"/>
        <v>1.1-00-2411_24649031_2424710</v>
      </c>
      <c r="B123" t="s">
        <v>148</v>
      </c>
      <c r="C123" t="s">
        <v>149</v>
      </c>
      <c r="D123" t="s">
        <v>92</v>
      </c>
      <c r="E123" t="s">
        <v>93</v>
      </c>
      <c r="F123" t="s">
        <v>51</v>
      </c>
      <c r="G123" t="s">
        <v>52</v>
      </c>
      <c r="H123" t="s">
        <v>94</v>
      </c>
      <c r="I123" t="s">
        <v>95</v>
      </c>
      <c r="J123">
        <v>6</v>
      </c>
      <c r="K123" t="s">
        <v>40</v>
      </c>
      <c r="L123">
        <v>49</v>
      </c>
      <c r="M123" t="s">
        <v>236</v>
      </c>
      <c r="N123" t="s">
        <v>97</v>
      </c>
      <c r="O123" t="s">
        <v>98</v>
      </c>
      <c r="P123">
        <v>2000</v>
      </c>
      <c r="Q123" t="s">
        <v>121</v>
      </c>
      <c r="R123">
        <v>2471</v>
      </c>
      <c r="S123" t="s">
        <v>213</v>
      </c>
      <c r="T123">
        <v>0</v>
      </c>
      <c r="U123" t="s">
        <v>46</v>
      </c>
      <c r="V123" s="1">
        <v>1414</v>
      </c>
      <c r="W123" s="1">
        <v>1414</v>
      </c>
      <c r="X123" s="1">
        <v>0</v>
      </c>
      <c r="Y123" s="1">
        <v>0</v>
      </c>
      <c r="Z123" s="1">
        <v>0</v>
      </c>
      <c r="AA123" s="1">
        <v>0</v>
      </c>
      <c r="AB123" s="1">
        <v>0</v>
      </c>
      <c r="AC123" s="1">
        <f t="shared" si="3"/>
        <v>1414</v>
      </c>
      <c r="AD123" s="1">
        <v>0</v>
      </c>
      <c r="AE123" s="1">
        <v>0</v>
      </c>
      <c r="AF123" s="1">
        <v>0</v>
      </c>
      <c r="AG123" s="1">
        <v>0</v>
      </c>
      <c r="AH123" s="1">
        <v>0</v>
      </c>
    </row>
    <row r="124" spans="1:34" x14ac:dyDescent="0.25">
      <c r="A124" t="str">
        <f t="shared" si="2"/>
        <v>1.1-00-2411_24649031_2424910</v>
      </c>
      <c r="B124" t="s">
        <v>148</v>
      </c>
      <c r="C124" t="s">
        <v>149</v>
      </c>
      <c r="D124" t="s">
        <v>92</v>
      </c>
      <c r="E124" t="s">
        <v>93</v>
      </c>
      <c r="F124" t="s">
        <v>51</v>
      </c>
      <c r="G124" t="s">
        <v>52</v>
      </c>
      <c r="H124" t="s">
        <v>94</v>
      </c>
      <c r="I124" t="s">
        <v>95</v>
      </c>
      <c r="J124">
        <v>6</v>
      </c>
      <c r="K124" t="s">
        <v>40</v>
      </c>
      <c r="L124">
        <v>49</v>
      </c>
      <c r="M124" t="s">
        <v>236</v>
      </c>
      <c r="N124" t="s">
        <v>97</v>
      </c>
      <c r="O124" t="s">
        <v>98</v>
      </c>
      <c r="P124">
        <v>2000</v>
      </c>
      <c r="Q124" t="s">
        <v>121</v>
      </c>
      <c r="R124">
        <v>2491</v>
      </c>
      <c r="S124" t="s">
        <v>203</v>
      </c>
      <c r="T124">
        <v>0</v>
      </c>
      <c r="U124" t="s">
        <v>46</v>
      </c>
      <c r="V124" s="1">
        <v>2000</v>
      </c>
      <c r="W124" s="1">
        <v>2000</v>
      </c>
      <c r="X124" s="1">
        <v>0</v>
      </c>
      <c r="Y124" s="1">
        <v>0</v>
      </c>
      <c r="Z124" s="1">
        <v>0</v>
      </c>
      <c r="AA124" s="1">
        <v>0</v>
      </c>
      <c r="AB124" s="1">
        <v>0</v>
      </c>
      <c r="AC124" s="1">
        <f t="shared" si="3"/>
        <v>2000</v>
      </c>
      <c r="AD124" s="1">
        <v>0</v>
      </c>
      <c r="AE124" s="1">
        <v>0</v>
      </c>
      <c r="AF124" s="1">
        <v>0</v>
      </c>
      <c r="AG124" s="1">
        <v>0</v>
      </c>
      <c r="AH124" s="1">
        <v>0</v>
      </c>
    </row>
    <row r="125" spans="1:34" x14ac:dyDescent="0.25">
      <c r="A125" t="str">
        <f t="shared" si="2"/>
        <v>1.1-00-2411_24649031_2427210</v>
      </c>
      <c r="B125" t="s">
        <v>148</v>
      </c>
      <c r="C125" t="s">
        <v>149</v>
      </c>
      <c r="D125" t="s">
        <v>92</v>
      </c>
      <c r="E125" t="s">
        <v>93</v>
      </c>
      <c r="F125" t="s">
        <v>51</v>
      </c>
      <c r="G125" t="s">
        <v>52</v>
      </c>
      <c r="H125" t="s">
        <v>94</v>
      </c>
      <c r="I125" t="s">
        <v>95</v>
      </c>
      <c r="J125">
        <v>6</v>
      </c>
      <c r="K125" t="s">
        <v>40</v>
      </c>
      <c r="L125">
        <v>49</v>
      </c>
      <c r="M125" t="s">
        <v>236</v>
      </c>
      <c r="N125" t="s">
        <v>97</v>
      </c>
      <c r="O125" t="s">
        <v>98</v>
      </c>
      <c r="P125">
        <v>2000</v>
      </c>
      <c r="Q125" t="s">
        <v>121</v>
      </c>
      <c r="R125">
        <v>2721</v>
      </c>
      <c r="S125" t="s">
        <v>170</v>
      </c>
      <c r="T125">
        <v>0</v>
      </c>
      <c r="U125" t="s">
        <v>46</v>
      </c>
      <c r="V125" s="1">
        <v>6780</v>
      </c>
      <c r="W125" s="1">
        <v>6780</v>
      </c>
      <c r="X125" s="1">
        <v>0</v>
      </c>
      <c r="Y125" s="1">
        <v>0</v>
      </c>
      <c r="Z125" s="1">
        <v>0</v>
      </c>
      <c r="AA125" s="1">
        <v>0</v>
      </c>
      <c r="AB125" s="1">
        <v>0</v>
      </c>
      <c r="AC125" s="1">
        <f t="shared" si="3"/>
        <v>6780</v>
      </c>
      <c r="AD125" s="1">
        <v>0</v>
      </c>
      <c r="AE125" s="1">
        <v>0</v>
      </c>
      <c r="AF125" s="1">
        <v>0</v>
      </c>
      <c r="AG125" s="1">
        <v>0</v>
      </c>
      <c r="AH125" s="1">
        <v>0</v>
      </c>
    </row>
    <row r="126" spans="1:34" x14ac:dyDescent="0.25">
      <c r="A126" t="str">
        <f t="shared" si="2"/>
        <v>1.1-00-2411_24649031_2429110</v>
      </c>
      <c r="B126" t="s">
        <v>148</v>
      </c>
      <c r="C126" t="s">
        <v>149</v>
      </c>
      <c r="D126" t="s">
        <v>92</v>
      </c>
      <c r="E126" t="s">
        <v>93</v>
      </c>
      <c r="F126" t="s">
        <v>51</v>
      </c>
      <c r="G126" t="s">
        <v>52</v>
      </c>
      <c r="H126" t="s">
        <v>94</v>
      </c>
      <c r="I126" t="s">
        <v>95</v>
      </c>
      <c r="J126">
        <v>6</v>
      </c>
      <c r="K126" t="s">
        <v>40</v>
      </c>
      <c r="L126">
        <v>49</v>
      </c>
      <c r="M126" t="s">
        <v>236</v>
      </c>
      <c r="N126" t="s">
        <v>97</v>
      </c>
      <c r="O126" t="s">
        <v>98</v>
      </c>
      <c r="P126">
        <v>2000</v>
      </c>
      <c r="Q126" t="s">
        <v>121</v>
      </c>
      <c r="R126">
        <v>2911</v>
      </c>
      <c r="S126" t="s">
        <v>171</v>
      </c>
      <c r="T126">
        <v>0</v>
      </c>
      <c r="U126" t="s">
        <v>46</v>
      </c>
      <c r="V126" s="1">
        <v>72519</v>
      </c>
      <c r="W126" s="1">
        <v>44519</v>
      </c>
      <c r="X126" s="1">
        <v>47681.919999999998</v>
      </c>
      <c r="Y126" s="1">
        <v>47681.919999999998</v>
      </c>
      <c r="Z126" s="1">
        <v>0</v>
      </c>
      <c r="AA126" s="1">
        <v>0</v>
      </c>
      <c r="AB126" s="1">
        <v>0</v>
      </c>
      <c r="AC126" s="1">
        <f t="shared" si="3"/>
        <v>24837.08</v>
      </c>
      <c r="AD126" s="1">
        <v>0</v>
      </c>
      <c r="AE126" s="1">
        <v>28000</v>
      </c>
      <c r="AF126" s="1">
        <v>0</v>
      </c>
      <c r="AG126" s="1">
        <v>0</v>
      </c>
      <c r="AH126" s="1">
        <v>28000</v>
      </c>
    </row>
    <row r="127" spans="1:34" x14ac:dyDescent="0.25">
      <c r="A127" t="str">
        <f t="shared" si="2"/>
        <v>1.1-00-2411_24649031_2429410</v>
      </c>
      <c r="B127" t="s">
        <v>148</v>
      </c>
      <c r="C127" t="s">
        <v>149</v>
      </c>
      <c r="D127" t="s">
        <v>92</v>
      </c>
      <c r="E127" t="s">
        <v>93</v>
      </c>
      <c r="F127" t="s">
        <v>51</v>
      </c>
      <c r="G127" t="s">
        <v>52</v>
      </c>
      <c r="H127" t="s">
        <v>94</v>
      </c>
      <c r="I127" t="s">
        <v>95</v>
      </c>
      <c r="J127">
        <v>6</v>
      </c>
      <c r="K127" t="s">
        <v>40</v>
      </c>
      <c r="L127">
        <v>49</v>
      </c>
      <c r="M127" t="s">
        <v>236</v>
      </c>
      <c r="N127" t="s">
        <v>97</v>
      </c>
      <c r="O127" t="s">
        <v>98</v>
      </c>
      <c r="P127">
        <v>2000</v>
      </c>
      <c r="Q127" t="s">
        <v>121</v>
      </c>
      <c r="R127">
        <v>2941</v>
      </c>
      <c r="S127" t="s">
        <v>238</v>
      </c>
      <c r="T127">
        <v>0</v>
      </c>
      <c r="U127" t="s">
        <v>46</v>
      </c>
      <c r="V127" s="1">
        <v>1109000</v>
      </c>
      <c r="W127" s="1">
        <v>1137000</v>
      </c>
      <c r="X127" s="1">
        <v>495469.36</v>
      </c>
      <c r="Y127" s="1">
        <v>495469.36</v>
      </c>
      <c r="Z127" s="1">
        <v>443139.44</v>
      </c>
      <c r="AA127" s="1">
        <v>313911.26</v>
      </c>
      <c r="AB127" s="1">
        <v>313911.26</v>
      </c>
      <c r="AC127" s="1">
        <f t="shared" si="3"/>
        <v>613530.64</v>
      </c>
      <c r="AD127" s="1">
        <v>0</v>
      </c>
      <c r="AE127" s="1">
        <v>0</v>
      </c>
      <c r="AF127" s="1">
        <v>0</v>
      </c>
      <c r="AG127" s="1">
        <v>28000</v>
      </c>
      <c r="AH127" s="1">
        <v>-28000</v>
      </c>
    </row>
    <row r="128" spans="1:34" x14ac:dyDescent="0.25">
      <c r="A128" t="str">
        <f t="shared" si="2"/>
        <v>1.1-00-2411_24649031_2429910</v>
      </c>
      <c r="B128" t="s">
        <v>148</v>
      </c>
      <c r="C128" t="s">
        <v>149</v>
      </c>
      <c r="D128" t="s">
        <v>92</v>
      </c>
      <c r="E128" t="s">
        <v>93</v>
      </c>
      <c r="F128" t="s">
        <v>51</v>
      </c>
      <c r="G128" t="s">
        <v>52</v>
      </c>
      <c r="H128" t="s">
        <v>94</v>
      </c>
      <c r="I128" t="s">
        <v>95</v>
      </c>
      <c r="J128">
        <v>6</v>
      </c>
      <c r="K128" t="s">
        <v>40</v>
      </c>
      <c r="L128">
        <v>49</v>
      </c>
      <c r="M128" t="s">
        <v>236</v>
      </c>
      <c r="N128" t="s">
        <v>97</v>
      </c>
      <c r="O128" t="s">
        <v>98</v>
      </c>
      <c r="P128">
        <v>2000</v>
      </c>
      <c r="Q128" t="s">
        <v>121</v>
      </c>
      <c r="R128">
        <v>2991</v>
      </c>
      <c r="S128" t="s">
        <v>239</v>
      </c>
      <c r="T128">
        <v>0</v>
      </c>
      <c r="U128" t="s">
        <v>46</v>
      </c>
      <c r="V128" s="1">
        <v>21624</v>
      </c>
      <c r="W128" s="1">
        <v>1624</v>
      </c>
      <c r="X128" s="1">
        <v>0</v>
      </c>
      <c r="Y128" s="1">
        <v>0</v>
      </c>
      <c r="Z128" s="1">
        <v>0</v>
      </c>
      <c r="AA128" s="1">
        <v>0</v>
      </c>
      <c r="AB128" s="1">
        <v>0</v>
      </c>
      <c r="AC128" s="1">
        <f t="shared" si="3"/>
        <v>21624</v>
      </c>
      <c r="AD128" s="1">
        <v>0</v>
      </c>
      <c r="AE128" s="1">
        <v>20000</v>
      </c>
      <c r="AF128" s="1">
        <v>0</v>
      </c>
      <c r="AG128" s="1">
        <v>0</v>
      </c>
      <c r="AH128" s="1">
        <v>20000</v>
      </c>
    </row>
    <row r="129" spans="1:34" x14ac:dyDescent="0.25">
      <c r="A129" t="str">
        <f t="shared" si="2"/>
        <v>1.1-00-2411_24649031_2431410</v>
      </c>
      <c r="B129" t="s">
        <v>148</v>
      </c>
      <c r="C129" t="s">
        <v>149</v>
      </c>
      <c r="D129" t="s">
        <v>92</v>
      </c>
      <c r="E129" t="s">
        <v>93</v>
      </c>
      <c r="F129" t="s">
        <v>51</v>
      </c>
      <c r="G129" t="s">
        <v>52</v>
      </c>
      <c r="H129" t="s">
        <v>94</v>
      </c>
      <c r="I129" t="s">
        <v>95</v>
      </c>
      <c r="J129">
        <v>6</v>
      </c>
      <c r="K129" t="s">
        <v>40</v>
      </c>
      <c r="L129">
        <v>49</v>
      </c>
      <c r="M129" t="s">
        <v>236</v>
      </c>
      <c r="N129" t="s">
        <v>97</v>
      </c>
      <c r="O129" t="s">
        <v>98</v>
      </c>
      <c r="P129">
        <v>3000</v>
      </c>
      <c r="Q129" t="s">
        <v>44</v>
      </c>
      <c r="R129">
        <v>3141</v>
      </c>
      <c r="S129" t="s">
        <v>240</v>
      </c>
      <c r="T129">
        <v>0</v>
      </c>
      <c r="U129" t="s">
        <v>46</v>
      </c>
      <c r="V129" s="1">
        <v>2000000</v>
      </c>
      <c r="W129" s="1">
        <v>1000000</v>
      </c>
      <c r="X129" s="1">
        <v>1286437.68</v>
      </c>
      <c r="Y129" s="1">
        <v>1286437.68</v>
      </c>
      <c r="Z129" s="1">
        <v>552287.6</v>
      </c>
      <c r="AA129" s="1">
        <v>552287.6</v>
      </c>
      <c r="AB129" s="1">
        <v>552287.6</v>
      </c>
      <c r="AC129" s="1">
        <f t="shared" si="3"/>
        <v>713562.32000000007</v>
      </c>
      <c r="AD129" s="1">
        <v>0</v>
      </c>
      <c r="AE129" s="1">
        <v>1000000</v>
      </c>
      <c r="AF129" s="1">
        <v>0</v>
      </c>
      <c r="AG129" s="1">
        <v>0</v>
      </c>
      <c r="AH129" s="1">
        <v>1000000</v>
      </c>
    </row>
    <row r="130" spans="1:34" x14ac:dyDescent="0.25">
      <c r="A130" t="str">
        <f t="shared" si="2"/>
        <v>1.1-00-2411_24649031_2431510</v>
      </c>
      <c r="B130" t="s">
        <v>148</v>
      </c>
      <c r="C130" t="s">
        <v>149</v>
      </c>
      <c r="D130" t="s">
        <v>92</v>
      </c>
      <c r="E130" t="s">
        <v>93</v>
      </c>
      <c r="F130" t="s">
        <v>51</v>
      </c>
      <c r="G130" t="s">
        <v>52</v>
      </c>
      <c r="H130" t="s">
        <v>94</v>
      </c>
      <c r="I130" t="s">
        <v>95</v>
      </c>
      <c r="J130">
        <v>6</v>
      </c>
      <c r="K130" t="s">
        <v>40</v>
      </c>
      <c r="L130">
        <v>49</v>
      </c>
      <c r="M130" t="s">
        <v>236</v>
      </c>
      <c r="N130" t="s">
        <v>97</v>
      </c>
      <c r="O130" t="s">
        <v>98</v>
      </c>
      <c r="P130">
        <v>3000</v>
      </c>
      <c r="Q130" t="s">
        <v>44</v>
      </c>
      <c r="R130">
        <v>3151</v>
      </c>
      <c r="S130" t="s">
        <v>862</v>
      </c>
      <c r="T130">
        <v>0</v>
      </c>
      <c r="U130" t="s">
        <v>46</v>
      </c>
      <c r="V130" s="1">
        <v>0</v>
      </c>
      <c r="W130" s="1">
        <v>0</v>
      </c>
      <c r="X130" s="1">
        <v>0</v>
      </c>
      <c r="Y130" s="1">
        <v>0</v>
      </c>
      <c r="Z130" s="1">
        <v>0</v>
      </c>
      <c r="AA130" s="1">
        <v>0</v>
      </c>
      <c r="AB130" s="1">
        <v>0</v>
      </c>
      <c r="AC130" s="1">
        <f t="shared" si="3"/>
        <v>0</v>
      </c>
      <c r="AD130" s="1">
        <v>0</v>
      </c>
      <c r="AE130" s="1">
        <v>0</v>
      </c>
      <c r="AF130" s="1">
        <v>0</v>
      </c>
      <c r="AG130" s="1">
        <v>0</v>
      </c>
      <c r="AH130" s="1">
        <v>0</v>
      </c>
    </row>
    <row r="131" spans="1:34" x14ac:dyDescent="0.25">
      <c r="A131" t="str">
        <f t="shared" ref="A131:A194" si="4">CONCATENATE(B131,H131,J131,L131,N131,R131,T131)</f>
        <v>1.1-00-2411_24649031_2431610</v>
      </c>
      <c r="B131" t="s">
        <v>148</v>
      </c>
      <c r="C131" t="s">
        <v>149</v>
      </c>
      <c r="D131" t="s">
        <v>92</v>
      </c>
      <c r="E131" t="s">
        <v>93</v>
      </c>
      <c r="F131" t="s">
        <v>51</v>
      </c>
      <c r="G131" t="s">
        <v>52</v>
      </c>
      <c r="H131" t="s">
        <v>94</v>
      </c>
      <c r="I131" t="s">
        <v>95</v>
      </c>
      <c r="J131">
        <v>6</v>
      </c>
      <c r="K131" t="s">
        <v>40</v>
      </c>
      <c r="L131">
        <v>49</v>
      </c>
      <c r="M131" t="s">
        <v>236</v>
      </c>
      <c r="N131" t="s">
        <v>97</v>
      </c>
      <c r="O131" t="s">
        <v>98</v>
      </c>
      <c r="P131">
        <v>3000</v>
      </c>
      <c r="Q131" t="s">
        <v>44</v>
      </c>
      <c r="R131">
        <v>3161</v>
      </c>
      <c r="S131" t="s">
        <v>241</v>
      </c>
      <c r="T131">
        <v>0</v>
      </c>
      <c r="U131" t="s">
        <v>46</v>
      </c>
      <c r="V131" s="1">
        <v>95522.4</v>
      </c>
      <c r="W131" s="1">
        <v>1000000</v>
      </c>
      <c r="X131" s="1">
        <v>90201.600000000006</v>
      </c>
      <c r="Y131" s="1">
        <v>90201.600000000006</v>
      </c>
      <c r="Z131" s="1">
        <v>54507.12</v>
      </c>
      <c r="AA131" s="1">
        <v>7725.6</v>
      </c>
      <c r="AB131" s="1">
        <v>7725.6</v>
      </c>
      <c r="AC131" s="1">
        <f t="shared" ref="AC131:AC194" si="5">V131-X131</f>
        <v>5320.7999999999884</v>
      </c>
      <c r="AD131" s="1">
        <v>0</v>
      </c>
      <c r="AE131" s="1">
        <v>6407022.4000000004</v>
      </c>
      <c r="AF131" s="1">
        <v>0</v>
      </c>
      <c r="AG131" s="1">
        <v>7311500</v>
      </c>
      <c r="AH131" s="1">
        <v>-904477.6</v>
      </c>
    </row>
    <row r="132" spans="1:34" x14ac:dyDescent="0.25">
      <c r="A132" t="str">
        <f t="shared" si="4"/>
        <v>1.1-00-2411_24649031_2431710</v>
      </c>
      <c r="B132" t="s">
        <v>148</v>
      </c>
      <c r="C132" t="s">
        <v>149</v>
      </c>
      <c r="D132" t="s">
        <v>92</v>
      </c>
      <c r="E132" t="s">
        <v>93</v>
      </c>
      <c r="F132" t="s">
        <v>51</v>
      </c>
      <c r="G132" t="s">
        <v>52</v>
      </c>
      <c r="H132" t="s">
        <v>94</v>
      </c>
      <c r="I132" t="s">
        <v>95</v>
      </c>
      <c r="J132">
        <v>6</v>
      </c>
      <c r="K132" t="s">
        <v>40</v>
      </c>
      <c r="L132">
        <v>49</v>
      </c>
      <c r="M132" t="s">
        <v>236</v>
      </c>
      <c r="N132" t="s">
        <v>97</v>
      </c>
      <c r="O132" t="s">
        <v>98</v>
      </c>
      <c r="P132">
        <v>3000</v>
      </c>
      <c r="Q132" t="s">
        <v>44</v>
      </c>
      <c r="R132">
        <v>3171</v>
      </c>
      <c r="S132" t="s">
        <v>863</v>
      </c>
      <c r="T132">
        <v>0</v>
      </c>
      <c r="U132" t="s">
        <v>46</v>
      </c>
      <c r="V132" s="1">
        <v>20000</v>
      </c>
      <c r="W132" s="1">
        <v>0</v>
      </c>
      <c r="X132" s="1">
        <v>16008</v>
      </c>
      <c r="Y132" s="1">
        <v>16008</v>
      </c>
      <c r="Z132" s="1">
        <v>0</v>
      </c>
      <c r="AA132" s="1">
        <v>0</v>
      </c>
      <c r="AB132" s="1">
        <v>0</v>
      </c>
      <c r="AC132" s="1">
        <f t="shared" si="5"/>
        <v>3992</v>
      </c>
      <c r="AD132" s="1">
        <v>0</v>
      </c>
      <c r="AE132" s="1">
        <v>20000</v>
      </c>
      <c r="AF132" s="1">
        <v>0</v>
      </c>
      <c r="AG132" s="1">
        <v>0</v>
      </c>
      <c r="AH132" s="1">
        <v>20000</v>
      </c>
    </row>
    <row r="133" spans="1:34" x14ac:dyDescent="0.25">
      <c r="A133" t="str">
        <f t="shared" si="4"/>
        <v>1.1-00-2411_24649031_2431810</v>
      </c>
      <c r="B133" t="s">
        <v>148</v>
      </c>
      <c r="C133" t="s">
        <v>149</v>
      </c>
      <c r="D133" t="s">
        <v>92</v>
      </c>
      <c r="E133" t="s">
        <v>93</v>
      </c>
      <c r="F133" t="s">
        <v>51</v>
      </c>
      <c r="G133" t="s">
        <v>52</v>
      </c>
      <c r="H133" t="s">
        <v>94</v>
      </c>
      <c r="I133" t="s">
        <v>95</v>
      </c>
      <c r="J133">
        <v>6</v>
      </c>
      <c r="K133" t="s">
        <v>40</v>
      </c>
      <c r="L133">
        <v>49</v>
      </c>
      <c r="M133" t="s">
        <v>236</v>
      </c>
      <c r="N133" t="s">
        <v>97</v>
      </c>
      <c r="O133" t="s">
        <v>98</v>
      </c>
      <c r="P133">
        <v>3000</v>
      </c>
      <c r="Q133" t="s">
        <v>44</v>
      </c>
      <c r="R133">
        <v>3181</v>
      </c>
      <c r="S133" t="s">
        <v>242</v>
      </c>
      <c r="T133">
        <v>0</v>
      </c>
      <c r="U133" t="s">
        <v>46</v>
      </c>
      <c r="V133" s="1">
        <v>1500</v>
      </c>
      <c r="W133" s="1">
        <v>0</v>
      </c>
      <c r="X133" s="1">
        <v>360.79</v>
      </c>
      <c r="Y133" s="1">
        <v>360.79</v>
      </c>
      <c r="Z133" s="1">
        <v>360.79</v>
      </c>
      <c r="AA133" s="1">
        <v>360.79</v>
      </c>
      <c r="AB133" s="1">
        <v>360.79</v>
      </c>
      <c r="AC133" s="1">
        <f t="shared" si="5"/>
        <v>1139.21</v>
      </c>
      <c r="AD133" s="1">
        <v>0</v>
      </c>
      <c r="AE133" s="1">
        <v>1500</v>
      </c>
      <c r="AF133" s="1">
        <v>0</v>
      </c>
      <c r="AG133" s="1">
        <v>0</v>
      </c>
      <c r="AH133" s="1">
        <v>1500</v>
      </c>
    </row>
    <row r="134" spans="1:34" x14ac:dyDescent="0.25">
      <c r="A134" t="str">
        <f t="shared" si="4"/>
        <v>1.1-00-2411_24649031_2434710</v>
      </c>
      <c r="B134" t="s">
        <v>148</v>
      </c>
      <c r="C134" t="s">
        <v>149</v>
      </c>
      <c r="D134" t="s">
        <v>92</v>
      </c>
      <c r="E134" t="s">
        <v>93</v>
      </c>
      <c r="F134" t="s">
        <v>51</v>
      </c>
      <c r="G134" t="s">
        <v>52</v>
      </c>
      <c r="H134" t="s">
        <v>94</v>
      </c>
      <c r="I134" t="s">
        <v>95</v>
      </c>
      <c r="J134">
        <v>6</v>
      </c>
      <c r="K134" t="s">
        <v>40</v>
      </c>
      <c r="L134">
        <v>49</v>
      </c>
      <c r="M134" t="s">
        <v>236</v>
      </c>
      <c r="N134" t="s">
        <v>97</v>
      </c>
      <c r="O134" t="s">
        <v>98</v>
      </c>
      <c r="P134">
        <v>3000</v>
      </c>
      <c r="Q134" t="s">
        <v>44</v>
      </c>
      <c r="R134">
        <v>3471</v>
      </c>
      <c r="S134" t="s">
        <v>243</v>
      </c>
      <c r="T134">
        <v>0</v>
      </c>
      <c r="U134" t="s">
        <v>46</v>
      </c>
      <c r="V134" s="1">
        <v>108070</v>
      </c>
      <c r="W134" s="1">
        <v>400000</v>
      </c>
      <c r="X134" s="1">
        <v>0</v>
      </c>
      <c r="Y134" s="1">
        <v>0</v>
      </c>
      <c r="Z134" s="1">
        <v>0</v>
      </c>
      <c r="AA134" s="1">
        <v>0</v>
      </c>
      <c r="AB134" s="1">
        <v>0</v>
      </c>
      <c r="AC134" s="1">
        <f t="shared" si="5"/>
        <v>108070</v>
      </c>
      <c r="AD134" s="1">
        <v>0</v>
      </c>
      <c r="AE134" s="1">
        <v>0</v>
      </c>
      <c r="AF134" s="1">
        <v>0</v>
      </c>
      <c r="AG134" s="1">
        <v>291930</v>
      </c>
      <c r="AH134" s="1">
        <v>-291930</v>
      </c>
    </row>
    <row r="135" spans="1:34" x14ac:dyDescent="0.25">
      <c r="A135" t="str">
        <f t="shared" si="4"/>
        <v>1.1-00-2411_24649031_2435210</v>
      </c>
      <c r="B135" t="s">
        <v>148</v>
      </c>
      <c r="C135" t="s">
        <v>149</v>
      </c>
      <c r="D135" t="s">
        <v>92</v>
      </c>
      <c r="E135" t="s">
        <v>93</v>
      </c>
      <c r="F135" t="s">
        <v>51</v>
      </c>
      <c r="G135" t="s">
        <v>52</v>
      </c>
      <c r="H135" t="s">
        <v>94</v>
      </c>
      <c r="I135" t="s">
        <v>95</v>
      </c>
      <c r="J135">
        <v>6</v>
      </c>
      <c r="K135" t="s">
        <v>40</v>
      </c>
      <c r="L135">
        <v>49</v>
      </c>
      <c r="M135" t="s">
        <v>236</v>
      </c>
      <c r="N135" t="s">
        <v>97</v>
      </c>
      <c r="O135" t="s">
        <v>98</v>
      </c>
      <c r="P135">
        <v>3000</v>
      </c>
      <c r="Q135" t="s">
        <v>44</v>
      </c>
      <c r="R135">
        <v>3521</v>
      </c>
      <c r="S135" t="s">
        <v>231</v>
      </c>
      <c r="T135">
        <v>0</v>
      </c>
      <c r="U135" t="s">
        <v>46</v>
      </c>
      <c r="V135" s="1">
        <v>51700</v>
      </c>
      <c r="W135" s="1">
        <v>25000</v>
      </c>
      <c r="X135" s="1">
        <v>45074</v>
      </c>
      <c r="Y135" s="1">
        <v>36954</v>
      </c>
      <c r="Z135" s="1">
        <v>8352</v>
      </c>
      <c r="AA135" s="1">
        <v>0</v>
      </c>
      <c r="AB135" s="1">
        <v>0</v>
      </c>
      <c r="AC135" s="1">
        <f t="shared" si="5"/>
        <v>6626</v>
      </c>
      <c r="AD135" s="1">
        <v>0</v>
      </c>
      <c r="AE135" s="1">
        <v>26700</v>
      </c>
      <c r="AF135" s="1">
        <v>0</v>
      </c>
      <c r="AG135" s="1">
        <v>0</v>
      </c>
      <c r="AH135" s="1">
        <v>26700</v>
      </c>
    </row>
    <row r="136" spans="1:34" x14ac:dyDescent="0.25">
      <c r="A136" t="str">
        <f t="shared" si="4"/>
        <v>1.1-00-2411_24649031_2435310</v>
      </c>
      <c r="B136" t="s">
        <v>148</v>
      </c>
      <c r="C136" t="s">
        <v>149</v>
      </c>
      <c r="D136" t="s">
        <v>92</v>
      </c>
      <c r="E136" t="s">
        <v>93</v>
      </c>
      <c r="F136" t="s">
        <v>51</v>
      </c>
      <c r="G136" t="s">
        <v>52</v>
      </c>
      <c r="H136" t="s">
        <v>94</v>
      </c>
      <c r="I136" t="s">
        <v>95</v>
      </c>
      <c r="J136">
        <v>6</v>
      </c>
      <c r="K136" t="s">
        <v>40</v>
      </c>
      <c r="L136">
        <v>49</v>
      </c>
      <c r="M136" t="s">
        <v>236</v>
      </c>
      <c r="N136" t="s">
        <v>97</v>
      </c>
      <c r="O136" t="s">
        <v>98</v>
      </c>
      <c r="P136">
        <v>3000</v>
      </c>
      <c r="Q136" t="s">
        <v>44</v>
      </c>
      <c r="R136">
        <v>3531</v>
      </c>
      <c r="S136" t="s">
        <v>244</v>
      </c>
      <c r="T136">
        <v>0</v>
      </c>
      <c r="U136" t="s">
        <v>46</v>
      </c>
      <c r="V136" s="1">
        <v>369293</v>
      </c>
      <c r="W136" s="1">
        <v>129193</v>
      </c>
      <c r="X136" s="1">
        <v>368880</v>
      </c>
      <c r="Y136" s="1">
        <v>179800</v>
      </c>
      <c r="Z136" s="1">
        <v>0</v>
      </c>
      <c r="AA136" s="1">
        <v>0</v>
      </c>
      <c r="AB136" s="1">
        <v>0</v>
      </c>
      <c r="AC136" s="1">
        <f t="shared" si="5"/>
        <v>413</v>
      </c>
      <c r="AD136" s="1">
        <v>0</v>
      </c>
      <c r="AE136" s="1">
        <v>240100</v>
      </c>
      <c r="AF136" s="1">
        <v>0</v>
      </c>
      <c r="AG136" s="1">
        <v>0</v>
      </c>
      <c r="AH136" s="1">
        <v>240100</v>
      </c>
    </row>
    <row r="137" spans="1:34" x14ac:dyDescent="0.25">
      <c r="A137" t="str">
        <f t="shared" si="4"/>
        <v>1.1-00-2411_24649031_2451510</v>
      </c>
      <c r="B137" t="s">
        <v>148</v>
      </c>
      <c r="C137" t="s">
        <v>149</v>
      </c>
      <c r="D137" t="s">
        <v>92</v>
      </c>
      <c r="E137" t="s">
        <v>93</v>
      </c>
      <c r="F137" t="s">
        <v>51</v>
      </c>
      <c r="G137" t="s">
        <v>52</v>
      </c>
      <c r="H137" t="s">
        <v>94</v>
      </c>
      <c r="I137" t="s">
        <v>95</v>
      </c>
      <c r="J137">
        <v>6</v>
      </c>
      <c r="K137" t="s">
        <v>40</v>
      </c>
      <c r="L137">
        <v>49</v>
      </c>
      <c r="M137" t="s">
        <v>236</v>
      </c>
      <c r="N137" t="s">
        <v>97</v>
      </c>
      <c r="O137" t="s">
        <v>98</v>
      </c>
      <c r="P137">
        <v>5000</v>
      </c>
      <c r="Q137" t="s">
        <v>99</v>
      </c>
      <c r="R137">
        <v>5151</v>
      </c>
      <c r="S137" t="s">
        <v>245</v>
      </c>
      <c r="T137">
        <v>0</v>
      </c>
      <c r="U137" t="s">
        <v>46</v>
      </c>
      <c r="V137" s="1">
        <v>708700</v>
      </c>
      <c r="W137" s="1">
        <v>645000</v>
      </c>
      <c r="X137" s="1">
        <v>740373.74</v>
      </c>
      <c r="Y137" s="1">
        <v>637017.74</v>
      </c>
      <c r="Z137" s="1">
        <v>447057.04</v>
      </c>
      <c r="AA137" s="1">
        <v>239876.4</v>
      </c>
      <c r="AB137" s="1">
        <v>239876.4</v>
      </c>
      <c r="AC137" s="1">
        <f t="shared" si="5"/>
        <v>-31673.739999999991</v>
      </c>
      <c r="AD137" s="1">
        <v>0</v>
      </c>
      <c r="AE137" s="1">
        <v>63700</v>
      </c>
      <c r="AF137" s="1">
        <v>0</v>
      </c>
      <c r="AG137" s="1">
        <v>0</v>
      </c>
      <c r="AH137" s="1">
        <v>63700</v>
      </c>
    </row>
    <row r="138" spans="1:34" x14ac:dyDescent="0.25">
      <c r="A138" t="str">
        <f t="shared" si="4"/>
        <v>1.1-00-2411_24649031_24519131</v>
      </c>
      <c r="B138" t="s">
        <v>148</v>
      </c>
      <c r="C138" t="s">
        <v>149</v>
      </c>
      <c r="D138" t="s">
        <v>92</v>
      </c>
      <c r="E138" t="s">
        <v>93</v>
      </c>
      <c r="F138" t="s">
        <v>51</v>
      </c>
      <c r="G138" t="s">
        <v>52</v>
      </c>
      <c r="H138" t="s">
        <v>94</v>
      </c>
      <c r="I138" t="s">
        <v>95</v>
      </c>
      <c r="J138">
        <v>6</v>
      </c>
      <c r="K138" t="s">
        <v>40</v>
      </c>
      <c r="L138">
        <v>49</v>
      </c>
      <c r="M138" t="s">
        <v>236</v>
      </c>
      <c r="N138" t="s">
        <v>97</v>
      </c>
      <c r="O138" t="s">
        <v>98</v>
      </c>
      <c r="P138">
        <v>5000</v>
      </c>
      <c r="Q138" t="s">
        <v>99</v>
      </c>
      <c r="R138">
        <v>5191</v>
      </c>
      <c r="S138" t="s">
        <v>246</v>
      </c>
      <c r="T138">
        <v>31</v>
      </c>
      <c r="U138" t="s">
        <v>247</v>
      </c>
      <c r="V138" s="1">
        <v>1135081</v>
      </c>
      <c r="W138" s="1">
        <v>1135081</v>
      </c>
      <c r="X138" s="1">
        <v>130500</v>
      </c>
      <c r="Y138" s="1">
        <v>130500</v>
      </c>
      <c r="Z138" s="1">
        <v>130500</v>
      </c>
      <c r="AA138" s="1">
        <v>0</v>
      </c>
      <c r="AB138" s="1">
        <v>0</v>
      </c>
      <c r="AC138" s="1">
        <f t="shared" si="5"/>
        <v>1004581</v>
      </c>
      <c r="AD138" s="1">
        <v>0</v>
      </c>
      <c r="AE138" s="1">
        <v>0</v>
      </c>
      <c r="AF138" s="1">
        <v>0</v>
      </c>
      <c r="AG138" s="1">
        <v>0</v>
      </c>
      <c r="AH138" s="1">
        <v>0</v>
      </c>
    </row>
    <row r="139" spans="1:34" x14ac:dyDescent="0.25">
      <c r="A139" t="str">
        <f t="shared" si="4"/>
        <v>1.1-00-2411_24649031_2452110</v>
      </c>
      <c r="B139" t="s">
        <v>148</v>
      </c>
      <c r="C139" t="s">
        <v>149</v>
      </c>
      <c r="D139" t="s">
        <v>92</v>
      </c>
      <c r="E139" t="s">
        <v>93</v>
      </c>
      <c r="F139" t="s">
        <v>51</v>
      </c>
      <c r="G139" t="s">
        <v>52</v>
      </c>
      <c r="H139" t="s">
        <v>94</v>
      </c>
      <c r="I139" t="s">
        <v>95</v>
      </c>
      <c r="J139">
        <v>6</v>
      </c>
      <c r="K139" t="s">
        <v>40</v>
      </c>
      <c r="L139">
        <v>49</v>
      </c>
      <c r="M139" t="s">
        <v>236</v>
      </c>
      <c r="N139" t="s">
        <v>97</v>
      </c>
      <c r="O139" t="s">
        <v>98</v>
      </c>
      <c r="P139">
        <v>5000</v>
      </c>
      <c r="Q139" t="s">
        <v>99</v>
      </c>
      <c r="R139">
        <v>5211</v>
      </c>
      <c r="S139" t="s">
        <v>248</v>
      </c>
      <c r="T139">
        <v>0</v>
      </c>
      <c r="U139" t="s">
        <v>46</v>
      </c>
      <c r="V139" s="1">
        <v>0</v>
      </c>
      <c r="W139" s="1">
        <v>0</v>
      </c>
      <c r="X139" s="1">
        <v>14384</v>
      </c>
      <c r="Y139" s="1">
        <v>0</v>
      </c>
      <c r="Z139" s="1">
        <v>0</v>
      </c>
      <c r="AA139" s="1">
        <v>0</v>
      </c>
      <c r="AB139" s="1">
        <v>0</v>
      </c>
      <c r="AC139" s="1">
        <f t="shared" si="5"/>
        <v>-14384</v>
      </c>
      <c r="AD139" s="1">
        <v>0</v>
      </c>
      <c r="AE139" s="1">
        <v>0</v>
      </c>
      <c r="AF139" s="1">
        <v>0</v>
      </c>
      <c r="AG139" s="1">
        <v>0</v>
      </c>
      <c r="AH139" s="1">
        <v>0</v>
      </c>
    </row>
    <row r="140" spans="1:34" x14ac:dyDescent="0.25">
      <c r="A140" t="str">
        <f t="shared" si="4"/>
        <v>1.1-00-2411_24649031_2452310</v>
      </c>
      <c r="B140" t="s">
        <v>148</v>
      </c>
      <c r="C140" t="s">
        <v>149</v>
      </c>
      <c r="D140" t="s">
        <v>92</v>
      </c>
      <c r="E140" t="s">
        <v>93</v>
      </c>
      <c r="F140" t="s">
        <v>51</v>
      </c>
      <c r="G140" t="s">
        <v>52</v>
      </c>
      <c r="H140" t="s">
        <v>94</v>
      </c>
      <c r="I140" t="s">
        <v>95</v>
      </c>
      <c r="J140">
        <v>6</v>
      </c>
      <c r="K140" t="s">
        <v>40</v>
      </c>
      <c r="L140">
        <v>49</v>
      </c>
      <c r="M140" t="s">
        <v>236</v>
      </c>
      <c r="N140" t="s">
        <v>97</v>
      </c>
      <c r="O140" t="s">
        <v>98</v>
      </c>
      <c r="P140">
        <v>5000</v>
      </c>
      <c r="Q140" t="s">
        <v>99</v>
      </c>
      <c r="R140">
        <v>5231</v>
      </c>
      <c r="S140" t="s">
        <v>249</v>
      </c>
      <c r="T140">
        <v>0</v>
      </c>
      <c r="U140" t="s">
        <v>46</v>
      </c>
      <c r="V140" s="1">
        <v>135400</v>
      </c>
      <c r="W140" s="1">
        <v>147400</v>
      </c>
      <c r="X140" s="1">
        <v>1426.8</v>
      </c>
      <c r="Y140" s="1">
        <v>0</v>
      </c>
      <c r="Z140" s="1">
        <v>0</v>
      </c>
      <c r="AA140" s="1">
        <v>0</v>
      </c>
      <c r="AB140" s="1">
        <v>0</v>
      </c>
      <c r="AC140" s="1">
        <f t="shared" si="5"/>
        <v>133973.20000000001</v>
      </c>
      <c r="AD140" s="1">
        <v>0</v>
      </c>
      <c r="AE140" s="1">
        <v>0</v>
      </c>
      <c r="AF140" s="1">
        <v>0</v>
      </c>
      <c r="AG140" s="1">
        <v>12000</v>
      </c>
      <c r="AH140" s="1">
        <v>-12000</v>
      </c>
    </row>
    <row r="141" spans="1:34" x14ac:dyDescent="0.25">
      <c r="A141" t="str">
        <f t="shared" si="4"/>
        <v>1.1-00-2411_24649031_2456710</v>
      </c>
      <c r="B141" t="s">
        <v>148</v>
      </c>
      <c r="C141" t="s">
        <v>149</v>
      </c>
      <c r="D141" t="s">
        <v>92</v>
      </c>
      <c r="E141" t="s">
        <v>93</v>
      </c>
      <c r="F141" t="s">
        <v>51</v>
      </c>
      <c r="G141" t="s">
        <v>52</v>
      </c>
      <c r="H141" t="s">
        <v>94</v>
      </c>
      <c r="I141" t="s">
        <v>95</v>
      </c>
      <c r="J141">
        <v>6</v>
      </c>
      <c r="K141" t="s">
        <v>40</v>
      </c>
      <c r="L141">
        <v>49</v>
      </c>
      <c r="M141" t="s">
        <v>236</v>
      </c>
      <c r="N141" t="s">
        <v>97</v>
      </c>
      <c r="O141" t="s">
        <v>98</v>
      </c>
      <c r="P141">
        <v>5000</v>
      </c>
      <c r="Q141" t="s">
        <v>99</v>
      </c>
      <c r="R141">
        <v>5671</v>
      </c>
      <c r="S141" t="s">
        <v>185</v>
      </c>
      <c r="T141">
        <v>0</v>
      </c>
      <c r="U141" t="s">
        <v>46</v>
      </c>
      <c r="V141" s="1">
        <v>430300</v>
      </c>
      <c r="W141" s="1">
        <v>600000</v>
      </c>
      <c r="X141" s="1">
        <v>0</v>
      </c>
      <c r="Y141" s="1">
        <v>0</v>
      </c>
      <c r="Z141" s="1">
        <v>0</v>
      </c>
      <c r="AA141" s="1">
        <v>0</v>
      </c>
      <c r="AB141" s="1">
        <v>0</v>
      </c>
      <c r="AC141" s="1">
        <f t="shared" si="5"/>
        <v>430300</v>
      </c>
      <c r="AD141" s="1">
        <v>0</v>
      </c>
      <c r="AE141" s="1">
        <v>0</v>
      </c>
      <c r="AF141" s="1">
        <v>0</v>
      </c>
      <c r="AG141" s="1">
        <v>169700</v>
      </c>
      <c r="AH141" s="1">
        <v>-169700</v>
      </c>
    </row>
    <row r="142" spans="1:34" x14ac:dyDescent="0.25">
      <c r="A142" t="str">
        <f t="shared" si="4"/>
        <v>1.1-00-2411_24650031_2432310</v>
      </c>
      <c r="B142" t="s">
        <v>148</v>
      </c>
      <c r="C142" t="s">
        <v>149</v>
      </c>
      <c r="D142" t="s">
        <v>92</v>
      </c>
      <c r="E142" t="s">
        <v>93</v>
      </c>
      <c r="F142" t="s">
        <v>51</v>
      </c>
      <c r="G142" t="s">
        <v>52</v>
      </c>
      <c r="H142" t="s">
        <v>94</v>
      </c>
      <c r="I142" t="s">
        <v>95</v>
      </c>
      <c r="J142">
        <v>6</v>
      </c>
      <c r="K142" t="s">
        <v>40</v>
      </c>
      <c r="L142">
        <v>50</v>
      </c>
      <c r="M142" t="s">
        <v>96</v>
      </c>
      <c r="N142" t="s">
        <v>97</v>
      </c>
      <c r="O142" t="s">
        <v>98</v>
      </c>
      <c r="P142">
        <v>3000</v>
      </c>
      <c r="Q142" t="s">
        <v>44</v>
      </c>
      <c r="R142">
        <v>3231</v>
      </c>
      <c r="S142" t="s">
        <v>250</v>
      </c>
      <c r="T142">
        <v>0</v>
      </c>
      <c r="U142" t="s">
        <v>46</v>
      </c>
      <c r="V142" s="1">
        <v>5651997</v>
      </c>
      <c r="W142" s="1">
        <v>1000000</v>
      </c>
      <c r="X142" s="1">
        <v>4324721.4000000004</v>
      </c>
      <c r="Y142" s="1">
        <v>4135270.2</v>
      </c>
      <c r="Z142" s="1">
        <v>2436922.38</v>
      </c>
      <c r="AA142" s="1">
        <v>2375105.98</v>
      </c>
      <c r="AB142" s="1">
        <v>2375105.98</v>
      </c>
      <c r="AC142" s="1">
        <f t="shared" si="5"/>
        <v>1327275.5999999996</v>
      </c>
      <c r="AD142" s="1">
        <v>0</v>
      </c>
      <c r="AE142" s="1">
        <v>4651997</v>
      </c>
      <c r="AF142" s="1">
        <v>0</v>
      </c>
      <c r="AG142" s="1">
        <v>0</v>
      </c>
      <c r="AH142" s="1">
        <v>4651997</v>
      </c>
    </row>
    <row r="143" spans="1:34" x14ac:dyDescent="0.25">
      <c r="A143" t="str">
        <f t="shared" si="4"/>
        <v>1.1-00-2411_24650031_2433310</v>
      </c>
      <c r="B143" t="s">
        <v>148</v>
      </c>
      <c r="C143" t="s">
        <v>149</v>
      </c>
      <c r="D143" t="s">
        <v>92</v>
      </c>
      <c r="E143" t="s">
        <v>93</v>
      </c>
      <c r="F143" t="s">
        <v>51</v>
      </c>
      <c r="G143" t="s">
        <v>52</v>
      </c>
      <c r="H143" t="s">
        <v>94</v>
      </c>
      <c r="I143" t="s">
        <v>95</v>
      </c>
      <c r="J143">
        <v>6</v>
      </c>
      <c r="K143" t="s">
        <v>40</v>
      </c>
      <c r="L143">
        <v>50</v>
      </c>
      <c r="M143" t="s">
        <v>96</v>
      </c>
      <c r="N143" t="s">
        <v>97</v>
      </c>
      <c r="O143" t="s">
        <v>98</v>
      </c>
      <c r="P143">
        <v>3000</v>
      </c>
      <c r="Q143" t="s">
        <v>44</v>
      </c>
      <c r="R143">
        <v>3331</v>
      </c>
      <c r="S143" t="s">
        <v>251</v>
      </c>
      <c r="T143">
        <v>0</v>
      </c>
      <c r="U143" t="s">
        <v>46</v>
      </c>
      <c r="V143" s="1">
        <v>5000000</v>
      </c>
      <c r="W143" s="1">
        <v>500000</v>
      </c>
      <c r="X143" s="1">
        <v>5865400.7999999998</v>
      </c>
      <c r="Y143" s="1">
        <v>5865400.7999999998</v>
      </c>
      <c r="Z143" s="1">
        <v>2385400.7999999998</v>
      </c>
      <c r="AA143" s="1">
        <v>2385400.7999999998</v>
      </c>
      <c r="AB143" s="1">
        <v>2385400.7999999998</v>
      </c>
      <c r="AC143" s="1">
        <f t="shared" si="5"/>
        <v>-865400.79999999981</v>
      </c>
      <c r="AD143" s="1">
        <v>0</v>
      </c>
      <c r="AE143" s="1">
        <v>4500000</v>
      </c>
      <c r="AF143" s="1">
        <v>0</v>
      </c>
      <c r="AG143" s="1">
        <v>0</v>
      </c>
      <c r="AH143" s="1">
        <v>4500000</v>
      </c>
    </row>
    <row r="144" spans="1:34" x14ac:dyDescent="0.25">
      <c r="A144" t="str">
        <f t="shared" si="4"/>
        <v>1.1-00-2411_24650031_2433610</v>
      </c>
      <c r="B144" t="s">
        <v>148</v>
      </c>
      <c r="C144" t="s">
        <v>149</v>
      </c>
      <c r="D144" t="s">
        <v>92</v>
      </c>
      <c r="E144" t="s">
        <v>93</v>
      </c>
      <c r="F144" t="s">
        <v>51</v>
      </c>
      <c r="G144" t="s">
        <v>52</v>
      </c>
      <c r="H144" t="s">
        <v>94</v>
      </c>
      <c r="I144" t="s">
        <v>95</v>
      </c>
      <c r="J144">
        <v>6</v>
      </c>
      <c r="K144" t="s">
        <v>40</v>
      </c>
      <c r="L144">
        <v>50</v>
      </c>
      <c r="M144" t="s">
        <v>96</v>
      </c>
      <c r="N144" t="s">
        <v>97</v>
      </c>
      <c r="O144" t="s">
        <v>98</v>
      </c>
      <c r="P144">
        <v>3000</v>
      </c>
      <c r="Q144" t="s">
        <v>44</v>
      </c>
      <c r="R144">
        <v>3361</v>
      </c>
      <c r="S144" t="s">
        <v>123</v>
      </c>
      <c r="T144">
        <v>0</v>
      </c>
      <c r="U144" t="s">
        <v>46</v>
      </c>
      <c r="V144" s="1">
        <v>7000000</v>
      </c>
      <c r="W144" s="1">
        <v>0</v>
      </c>
      <c r="X144" s="1">
        <v>12064000</v>
      </c>
      <c r="Y144" s="1">
        <v>12064000</v>
      </c>
      <c r="Z144" s="1">
        <v>0</v>
      </c>
      <c r="AA144" s="1">
        <v>0</v>
      </c>
      <c r="AB144" s="1">
        <v>0</v>
      </c>
      <c r="AC144" s="1">
        <f t="shared" si="5"/>
        <v>-5064000</v>
      </c>
      <c r="AD144" s="1">
        <v>0</v>
      </c>
      <c r="AE144" s="1">
        <v>7000000</v>
      </c>
      <c r="AF144" s="1">
        <v>0</v>
      </c>
      <c r="AG144" s="1">
        <v>0</v>
      </c>
      <c r="AH144" s="1">
        <v>7000000</v>
      </c>
    </row>
    <row r="145" spans="1:34" x14ac:dyDescent="0.25">
      <c r="A145" t="str">
        <f t="shared" si="4"/>
        <v>1.1-00-2411_24650031_2433910</v>
      </c>
      <c r="B145" t="s">
        <v>148</v>
      </c>
      <c r="C145" t="s">
        <v>149</v>
      </c>
      <c r="D145" t="s">
        <v>92</v>
      </c>
      <c r="E145" t="s">
        <v>93</v>
      </c>
      <c r="F145" t="s">
        <v>51</v>
      </c>
      <c r="G145" t="s">
        <v>52</v>
      </c>
      <c r="H145" t="s">
        <v>94</v>
      </c>
      <c r="I145" t="s">
        <v>95</v>
      </c>
      <c r="J145">
        <v>6</v>
      </c>
      <c r="K145" t="s">
        <v>40</v>
      </c>
      <c r="L145">
        <v>50</v>
      </c>
      <c r="M145" t="s">
        <v>96</v>
      </c>
      <c r="N145" t="s">
        <v>97</v>
      </c>
      <c r="O145" t="s">
        <v>98</v>
      </c>
      <c r="P145">
        <v>3000</v>
      </c>
      <c r="Q145" t="s">
        <v>44</v>
      </c>
      <c r="R145">
        <v>3391</v>
      </c>
      <c r="S145" t="s">
        <v>194</v>
      </c>
      <c r="T145">
        <v>0</v>
      </c>
      <c r="U145" t="s">
        <v>46</v>
      </c>
      <c r="V145" s="1">
        <v>600000</v>
      </c>
      <c r="W145" s="1">
        <v>600000</v>
      </c>
      <c r="X145" s="1">
        <v>0</v>
      </c>
      <c r="Y145" s="1">
        <v>0</v>
      </c>
      <c r="Z145" s="1">
        <v>0</v>
      </c>
      <c r="AA145" s="1">
        <v>0</v>
      </c>
      <c r="AB145" s="1">
        <v>0</v>
      </c>
      <c r="AC145" s="1">
        <f t="shared" si="5"/>
        <v>600000</v>
      </c>
      <c r="AD145" s="1">
        <v>0</v>
      </c>
      <c r="AE145" s="1">
        <v>0</v>
      </c>
      <c r="AF145" s="1">
        <v>0</v>
      </c>
      <c r="AG145" s="1">
        <v>0</v>
      </c>
      <c r="AH145" s="1">
        <v>0</v>
      </c>
    </row>
    <row r="146" spans="1:34" x14ac:dyDescent="0.25">
      <c r="A146" t="str">
        <f t="shared" si="4"/>
        <v>1.1-00-2411_24650031_2456510</v>
      </c>
      <c r="B146" t="s">
        <v>148</v>
      </c>
      <c r="C146" t="s">
        <v>149</v>
      </c>
      <c r="D146" t="s">
        <v>92</v>
      </c>
      <c r="E146" t="s">
        <v>93</v>
      </c>
      <c r="F146" t="s">
        <v>51</v>
      </c>
      <c r="G146" t="s">
        <v>52</v>
      </c>
      <c r="H146" t="s">
        <v>94</v>
      </c>
      <c r="I146" t="s">
        <v>95</v>
      </c>
      <c r="J146">
        <v>6</v>
      </c>
      <c r="K146" t="s">
        <v>40</v>
      </c>
      <c r="L146">
        <v>50</v>
      </c>
      <c r="M146" t="s">
        <v>96</v>
      </c>
      <c r="N146" t="s">
        <v>97</v>
      </c>
      <c r="O146" t="s">
        <v>98</v>
      </c>
      <c r="P146">
        <v>5000</v>
      </c>
      <c r="Q146" t="s">
        <v>99</v>
      </c>
      <c r="R146">
        <v>5651</v>
      </c>
      <c r="S146" t="s">
        <v>204</v>
      </c>
      <c r="T146">
        <v>0</v>
      </c>
      <c r="U146" t="s">
        <v>46</v>
      </c>
      <c r="V146" s="1">
        <v>1114400</v>
      </c>
      <c r="W146" s="1">
        <v>1500000</v>
      </c>
      <c r="X146" s="1">
        <v>3350680.95</v>
      </c>
      <c r="Y146" s="1">
        <v>3350680.95</v>
      </c>
      <c r="Z146" s="1">
        <v>144891.03</v>
      </c>
      <c r="AA146" s="1">
        <v>122612</v>
      </c>
      <c r="AB146" s="1">
        <v>122612</v>
      </c>
      <c r="AC146" s="1">
        <f t="shared" si="5"/>
        <v>-2236280.9500000002</v>
      </c>
      <c r="AD146" s="1">
        <v>0</v>
      </c>
      <c r="AE146" s="1">
        <v>130000</v>
      </c>
      <c r="AF146" s="1">
        <v>0</v>
      </c>
      <c r="AG146" s="1">
        <v>515600</v>
      </c>
      <c r="AH146" s="1">
        <v>-385600</v>
      </c>
    </row>
    <row r="147" spans="1:34" x14ac:dyDescent="0.25">
      <c r="A147" t="str">
        <f t="shared" si="4"/>
        <v>1.1-00-2411_24650031_2456910</v>
      </c>
      <c r="B147" t="s">
        <v>148</v>
      </c>
      <c r="C147" t="s">
        <v>149</v>
      </c>
      <c r="D147" t="s">
        <v>92</v>
      </c>
      <c r="E147" t="s">
        <v>93</v>
      </c>
      <c r="F147" t="s">
        <v>51</v>
      </c>
      <c r="G147" t="s">
        <v>52</v>
      </c>
      <c r="H147" t="s">
        <v>94</v>
      </c>
      <c r="I147" t="s">
        <v>95</v>
      </c>
      <c r="J147">
        <v>6</v>
      </c>
      <c r="K147" t="s">
        <v>40</v>
      </c>
      <c r="L147">
        <v>50</v>
      </c>
      <c r="M147" t="s">
        <v>96</v>
      </c>
      <c r="N147" t="s">
        <v>97</v>
      </c>
      <c r="O147" t="s">
        <v>98</v>
      </c>
      <c r="P147">
        <v>5000</v>
      </c>
      <c r="Q147" t="s">
        <v>99</v>
      </c>
      <c r="R147">
        <v>5691</v>
      </c>
      <c r="S147" t="s">
        <v>100</v>
      </c>
      <c r="T147">
        <v>0</v>
      </c>
      <c r="U147" t="s">
        <v>46</v>
      </c>
      <c r="V147" s="1">
        <v>0</v>
      </c>
      <c r="W147" s="1">
        <v>0</v>
      </c>
      <c r="X147" s="1">
        <v>4378873.0999999996</v>
      </c>
      <c r="Y147" s="1">
        <v>4378873.0999999996</v>
      </c>
      <c r="Z147" s="1">
        <v>0</v>
      </c>
      <c r="AA147" s="1">
        <v>0</v>
      </c>
      <c r="AB147" s="1">
        <v>0</v>
      </c>
      <c r="AC147" s="1">
        <f t="shared" si="5"/>
        <v>-4378873.0999999996</v>
      </c>
      <c r="AD147" s="1">
        <v>0</v>
      </c>
      <c r="AE147" s="1">
        <v>0</v>
      </c>
      <c r="AF147" s="1">
        <v>0</v>
      </c>
      <c r="AG147" s="1">
        <v>0</v>
      </c>
      <c r="AH147" s="1">
        <v>0</v>
      </c>
    </row>
    <row r="148" spans="1:34" x14ac:dyDescent="0.25">
      <c r="A148" t="str">
        <f t="shared" si="4"/>
        <v>1.1-00-2411_24650031_2459110</v>
      </c>
      <c r="B148" t="s">
        <v>148</v>
      </c>
      <c r="C148" t="s">
        <v>149</v>
      </c>
      <c r="D148" t="s">
        <v>92</v>
      </c>
      <c r="E148" t="s">
        <v>93</v>
      </c>
      <c r="F148" t="s">
        <v>51</v>
      </c>
      <c r="G148" t="s">
        <v>52</v>
      </c>
      <c r="H148" t="s">
        <v>94</v>
      </c>
      <c r="I148" t="s">
        <v>95</v>
      </c>
      <c r="J148">
        <v>6</v>
      </c>
      <c r="K148" t="s">
        <v>40</v>
      </c>
      <c r="L148">
        <v>50</v>
      </c>
      <c r="M148" t="s">
        <v>96</v>
      </c>
      <c r="N148" t="s">
        <v>97</v>
      </c>
      <c r="O148" t="s">
        <v>98</v>
      </c>
      <c r="P148">
        <v>5000</v>
      </c>
      <c r="Q148" t="s">
        <v>99</v>
      </c>
      <c r="R148">
        <v>5911</v>
      </c>
      <c r="S148" t="s">
        <v>252</v>
      </c>
      <c r="T148">
        <v>0</v>
      </c>
      <c r="U148" t="s">
        <v>46</v>
      </c>
      <c r="V148" s="1">
        <v>6021000</v>
      </c>
      <c r="W148" s="1">
        <v>4000000</v>
      </c>
      <c r="X148" s="1">
        <v>8515264.6999999993</v>
      </c>
      <c r="Y148" s="1">
        <v>8515264.6999999993</v>
      </c>
      <c r="Z148" s="1">
        <v>4108530.15</v>
      </c>
      <c r="AA148" s="1">
        <v>2398690.15</v>
      </c>
      <c r="AB148" s="1">
        <v>2398690.15</v>
      </c>
      <c r="AC148" s="1">
        <f t="shared" si="5"/>
        <v>-2494264.6999999993</v>
      </c>
      <c r="AD148" s="1">
        <v>0</v>
      </c>
      <c r="AE148" s="1">
        <v>2021000</v>
      </c>
      <c r="AF148" s="1">
        <v>0</v>
      </c>
      <c r="AG148" s="1">
        <v>0</v>
      </c>
      <c r="AH148" s="1">
        <v>2021000</v>
      </c>
    </row>
    <row r="149" spans="1:34" x14ac:dyDescent="0.25">
      <c r="A149" t="str">
        <f t="shared" si="4"/>
        <v>1.1-00-2411_24650031_2459710</v>
      </c>
      <c r="B149" t="s">
        <v>148</v>
      </c>
      <c r="C149" t="s">
        <v>149</v>
      </c>
      <c r="D149" t="s">
        <v>92</v>
      </c>
      <c r="E149" t="s">
        <v>93</v>
      </c>
      <c r="F149" t="s">
        <v>51</v>
      </c>
      <c r="G149" t="s">
        <v>52</v>
      </c>
      <c r="H149" t="s">
        <v>94</v>
      </c>
      <c r="I149" t="s">
        <v>95</v>
      </c>
      <c r="J149">
        <v>6</v>
      </c>
      <c r="K149" t="s">
        <v>40</v>
      </c>
      <c r="L149">
        <v>50</v>
      </c>
      <c r="M149" t="s">
        <v>96</v>
      </c>
      <c r="N149" t="s">
        <v>97</v>
      </c>
      <c r="O149" t="s">
        <v>98</v>
      </c>
      <c r="P149">
        <v>5000</v>
      </c>
      <c r="Q149" t="s">
        <v>99</v>
      </c>
      <c r="R149">
        <v>5971</v>
      </c>
      <c r="S149" t="s">
        <v>253</v>
      </c>
      <c r="T149">
        <v>0</v>
      </c>
      <c r="U149" t="s">
        <v>46</v>
      </c>
      <c r="V149" s="1">
        <v>4294761</v>
      </c>
      <c r="W149" s="1">
        <v>3000000</v>
      </c>
      <c r="X149" s="1">
        <v>10486709.23</v>
      </c>
      <c r="Y149" s="1">
        <v>3289965.29</v>
      </c>
      <c r="Z149" s="1">
        <v>2541496.2000000002</v>
      </c>
      <c r="AA149" s="1">
        <v>2497474.2000000002</v>
      </c>
      <c r="AB149" s="1">
        <v>2497474.2000000002</v>
      </c>
      <c r="AC149" s="1">
        <f t="shared" si="5"/>
        <v>-6191948.2300000004</v>
      </c>
      <c r="AD149" s="1">
        <v>0</v>
      </c>
      <c r="AE149" s="1">
        <v>1294761</v>
      </c>
      <c r="AF149" s="1">
        <v>0</v>
      </c>
      <c r="AG149" s="1">
        <v>0</v>
      </c>
      <c r="AH149" s="1">
        <v>1294761</v>
      </c>
    </row>
    <row r="150" spans="1:34" x14ac:dyDescent="0.25">
      <c r="A150" t="str">
        <f t="shared" si="4"/>
        <v>1.1-00-2407_24335021_2421610</v>
      </c>
      <c r="B150" t="s">
        <v>148</v>
      </c>
      <c r="C150" t="s">
        <v>149</v>
      </c>
      <c r="D150" t="s">
        <v>101</v>
      </c>
      <c r="E150" t="s">
        <v>102</v>
      </c>
      <c r="F150" t="s">
        <v>51</v>
      </c>
      <c r="G150" t="s">
        <v>52</v>
      </c>
      <c r="H150" t="s">
        <v>103</v>
      </c>
      <c r="I150" t="s">
        <v>104</v>
      </c>
      <c r="J150">
        <v>3</v>
      </c>
      <c r="K150" t="s">
        <v>87</v>
      </c>
      <c r="L150">
        <v>35</v>
      </c>
      <c r="M150" t="s">
        <v>105</v>
      </c>
      <c r="N150" t="s">
        <v>106</v>
      </c>
      <c r="O150" t="s">
        <v>107</v>
      </c>
      <c r="P150">
        <v>2000</v>
      </c>
      <c r="Q150" t="s">
        <v>121</v>
      </c>
      <c r="R150">
        <v>2161</v>
      </c>
      <c r="S150" t="s">
        <v>202</v>
      </c>
      <c r="T150">
        <v>0</v>
      </c>
      <c r="U150" t="s">
        <v>46</v>
      </c>
      <c r="V150" s="1">
        <v>175000</v>
      </c>
      <c r="W150" s="1">
        <v>175000</v>
      </c>
      <c r="X150" s="1">
        <v>122811.52</v>
      </c>
      <c r="Y150" s="1">
        <v>122811.52</v>
      </c>
      <c r="Z150" s="1">
        <v>122811.52</v>
      </c>
      <c r="AA150" s="1">
        <v>122811.52</v>
      </c>
      <c r="AB150" s="1">
        <v>122811.52</v>
      </c>
      <c r="AC150" s="1">
        <f t="shared" si="5"/>
        <v>52188.479999999996</v>
      </c>
      <c r="AD150" s="1">
        <v>0</v>
      </c>
      <c r="AE150" s="1">
        <v>0</v>
      </c>
      <c r="AF150" s="1">
        <v>0</v>
      </c>
      <c r="AG150" s="1">
        <v>0</v>
      </c>
      <c r="AH150" s="1">
        <v>0</v>
      </c>
    </row>
    <row r="151" spans="1:34" x14ac:dyDescent="0.25">
      <c r="A151" t="str">
        <f t="shared" si="4"/>
        <v>1.1-00-2407_24335021_2427210</v>
      </c>
      <c r="B151" t="s">
        <v>148</v>
      </c>
      <c r="C151" t="s">
        <v>149</v>
      </c>
      <c r="D151" t="s">
        <v>101</v>
      </c>
      <c r="E151" t="s">
        <v>102</v>
      </c>
      <c r="F151" t="s">
        <v>51</v>
      </c>
      <c r="G151" t="s">
        <v>52</v>
      </c>
      <c r="H151" t="s">
        <v>103</v>
      </c>
      <c r="I151" t="s">
        <v>104</v>
      </c>
      <c r="J151">
        <v>3</v>
      </c>
      <c r="K151" t="s">
        <v>87</v>
      </c>
      <c r="L151">
        <v>35</v>
      </c>
      <c r="M151" t="s">
        <v>105</v>
      </c>
      <c r="N151" t="s">
        <v>106</v>
      </c>
      <c r="O151" t="s">
        <v>107</v>
      </c>
      <c r="P151">
        <v>2000</v>
      </c>
      <c r="Q151" t="s">
        <v>121</v>
      </c>
      <c r="R151">
        <v>2721</v>
      </c>
      <c r="S151" t="s">
        <v>170</v>
      </c>
      <c r="T151">
        <v>0</v>
      </c>
      <c r="U151" t="s">
        <v>46</v>
      </c>
      <c r="V151" s="1">
        <v>180000</v>
      </c>
      <c r="W151" s="1">
        <v>180000</v>
      </c>
      <c r="X151" s="1">
        <v>78661.919999999998</v>
      </c>
      <c r="Y151" s="1">
        <v>78661.919999999998</v>
      </c>
      <c r="Z151" s="1">
        <v>78661.919999999998</v>
      </c>
      <c r="AA151" s="1">
        <v>78661.919999999998</v>
      </c>
      <c r="AB151" s="1">
        <v>78661.919999999998</v>
      </c>
      <c r="AC151" s="1">
        <f t="shared" si="5"/>
        <v>101338.08</v>
      </c>
      <c r="AD151" s="1">
        <v>0</v>
      </c>
      <c r="AE151" s="1">
        <v>0</v>
      </c>
      <c r="AF151" s="1">
        <v>0</v>
      </c>
      <c r="AG151" s="1">
        <v>0</v>
      </c>
      <c r="AH151" s="1">
        <v>0</v>
      </c>
    </row>
    <row r="152" spans="1:34" x14ac:dyDescent="0.25">
      <c r="A152" t="str">
        <f t="shared" si="4"/>
        <v>1.1-00-2407_24335021_2435810</v>
      </c>
      <c r="B152" t="s">
        <v>148</v>
      </c>
      <c r="C152" t="s">
        <v>149</v>
      </c>
      <c r="D152" t="s">
        <v>101</v>
      </c>
      <c r="E152" t="s">
        <v>102</v>
      </c>
      <c r="F152" t="s">
        <v>51</v>
      </c>
      <c r="G152" t="s">
        <v>52</v>
      </c>
      <c r="H152" t="s">
        <v>103</v>
      </c>
      <c r="I152" t="s">
        <v>104</v>
      </c>
      <c r="J152">
        <v>3</v>
      </c>
      <c r="K152" t="s">
        <v>87</v>
      </c>
      <c r="L152">
        <v>35</v>
      </c>
      <c r="M152" t="s">
        <v>105</v>
      </c>
      <c r="N152" t="s">
        <v>106</v>
      </c>
      <c r="O152" t="s">
        <v>107</v>
      </c>
      <c r="P152">
        <v>3000</v>
      </c>
      <c r="Q152" t="s">
        <v>44</v>
      </c>
      <c r="R152">
        <v>3581</v>
      </c>
      <c r="S152" t="s">
        <v>108</v>
      </c>
      <c r="T152">
        <v>0</v>
      </c>
      <c r="U152" t="s">
        <v>46</v>
      </c>
      <c r="V152" s="1">
        <v>10000000</v>
      </c>
      <c r="W152" s="1">
        <v>10000000</v>
      </c>
      <c r="X152" s="1">
        <v>32859468.120000001</v>
      </c>
      <c r="Y152" s="1">
        <v>32859468.120000001</v>
      </c>
      <c r="Z152" s="1">
        <v>29100000.920000002</v>
      </c>
      <c r="AA152" s="1">
        <v>29100000.920000002</v>
      </c>
      <c r="AB152" s="1">
        <v>29100000.920000002</v>
      </c>
      <c r="AC152" s="1">
        <f t="shared" si="5"/>
        <v>-22859468.120000001</v>
      </c>
      <c r="AD152" s="1">
        <v>0</v>
      </c>
      <c r="AE152" s="1">
        <v>0</v>
      </c>
      <c r="AF152" s="1">
        <v>0</v>
      </c>
      <c r="AG152" s="1">
        <v>0</v>
      </c>
      <c r="AH152" s="1">
        <v>0</v>
      </c>
    </row>
    <row r="153" spans="1:34" x14ac:dyDescent="0.25">
      <c r="A153" t="str">
        <f t="shared" si="4"/>
        <v>1.1-00-2407_24339024_2421610</v>
      </c>
      <c r="B153" t="s">
        <v>148</v>
      </c>
      <c r="C153" t="s">
        <v>149</v>
      </c>
      <c r="D153" t="s">
        <v>254</v>
      </c>
      <c r="E153" t="s">
        <v>255</v>
      </c>
      <c r="F153" t="s">
        <v>51</v>
      </c>
      <c r="G153" t="s">
        <v>52</v>
      </c>
      <c r="H153" t="s">
        <v>103</v>
      </c>
      <c r="I153" t="s">
        <v>104</v>
      </c>
      <c r="J153">
        <v>3</v>
      </c>
      <c r="K153" t="s">
        <v>87</v>
      </c>
      <c r="L153">
        <v>39</v>
      </c>
      <c r="M153" t="s">
        <v>256</v>
      </c>
      <c r="N153" t="s">
        <v>257</v>
      </c>
      <c r="O153" t="s">
        <v>258</v>
      </c>
      <c r="P153">
        <v>2000</v>
      </c>
      <c r="Q153" t="s">
        <v>121</v>
      </c>
      <c r="R153">
        <v>2161</v>
      </c>
      <c r="S153" t="s">
        <v>202</v>
      </c>
      <c r="T153">
        <v>0</v>
      </c>
      <c r="U153" t="s">
        <v>46</v>
      </c>
      <c r="V153" s="1">
        <v>350000</v>
      </c>
      <c r="W153" s="1">
        <v>650000</v>
      </c>
      <c r="X153" s="1">
        <v>336287.83</v>
      </c>
      <c r="Y153" s="1">
        <v>336287.83</v>
      </c>
      <c r="Z153" s="1">
        <v>141141.03</v>
      </c>
      <c r="AA153" s="1">
        <v>18549.91</v>
      </c>
      <c r="AB153" s="1">
        <v>18549.91</v>
      </c>
      <c r="AC153" s="1">
        <f t="shared" si="5"/>
        <v>13712.169999999984</v>
      </c>
      <c r="AD153" s="1">
        <v>0</v>
      </c>
      <c r="AE153" s="1">
        <v>0</v>
      </c>
      <c r="AF153" s="1">
        <v>0</v>
      </c>
      <c r="AG153" s="1">
        <v>300000</v>
      </c>
      <c r="AH153" s="1">
        <v>-300000</v>
      </c>
    </row>
    <row r="154" spans="1:34" x14ac:dyDescent="0.25">
      <c r="A154" t="str">
        <f t="shared" si="4"/>
        <v>1.1-00-2407_24339024_2424210</v>
      </c>
      <c r="B154" t="s">
        <v>148</v>
      </c>
      <c r="C154" t="s">
        <v>149</v>
      </c>
      <c r="D154" t="s">
        <v>254</v>
      </c>
      <c r="E154" t="s">
        <v>255</v>
      </c>
      <c r="F154" t="s">
        <v>51</v>
      </c>
      <c r="G154" t="s">
        <v>52</v>
      </c>
      <c r="H154" t="s">
        <v>103</v>
      </c>
      <c r="I154" t="s">
        <v>104</v>
      </c>
      <c r="J154">
        <v>3</v>
      </c>
      <c r="K154" t="s">
        <v>87</v>
      </c>
      <c r="L154">
        <v>39</v>
      </c>
      <c r="M154" t="s">
        <v>256</v>
      </c>
      <c r="N154" t="s">
        <v>257</v>
      </c>
      <c r="O154" t="s">
        <v>258</v>
      </c>
      <c r="P154">
        <v>2000</v>
      </c>
      <c r="Q154" t="s">
        <v>121</v>
      </c>
      <c r="R154">
        <v>2421</v>
      </c>
      <c r="S154" t="s">
        <v>211</v>
      </c>
      <c r="T154">
        <v>0</v>
      </c>
      <c r="U154" t="s">
        <v>46</v>
      </c>
      <c r="V154" s="1">
        <v>10000</v>
      </c>
      <c r="W154" s="1">
        <v>10000</v>
      </c>
      <c r="X154" s="1">
        <v>0</v>
      </c>
      <c r="Y154" s="1">
        <v>0</v>
      </c>
      <c r="Z154" s="1">
        <v>0</v>
      </c>
      <c r="AA154" s="1">
        <v>0</v>
      </c>
      <c r="AB154" s="1">
        <v>0</v>
      </c>
      <c r="AC154" s="1">
        <f t="shared" si="5"/>
        <v>10000</v>
      </c>
      <c r="AD154" s="1">
        <v>0</v>
      </c>
      <c r="AE154" s="1">
        <v>0</v>
      </c>
      <c r="AF154" s="1">
        <v>0</v>
      </c>
      <c r="AG154" s="1">
        <v>0</v>
      </c>
      <c r="AH154" s="1">
        <v>0</v>
      </c>
    </row>
    <row r="155" spans="1:34" x14ac:dyDescent="0.25">
      <c r="A155" t="str">
        <f t="shared" si="4"/>
        <v>1.1-00-2407_24339024_2424610</v>
      </c>
      <c r="B155" t="s">
        <v>148</v>
      </c>
      <c r="C155" t="s">
        <v>149</v>
      </c>
      <c r="D155" t="s">
        <v>254</v>
      </c>
      <c r="E155" t="s">
        <v>255</v>
      </c>
      <c r="F155" t="s">
        <v>51</v>
      </c>
      <c r="G155" t="s">
        <v>52</v>
      </c>
      <c r="H155" t="s">
        <v>103</v>
      </c>
      <c r="I155" t="s">
        <v>104</v>
      </c>
      <c r="J155">
        <v>3</v>
      </c>
      <c r="K155" t="s">
        <v>87</v>
      </c>
      <c r="L155">
        <v>39</v>
      </c>
      <c r="M155" t="s">
        <v>256</v>
      </c>
      <c r="N155" t="s">
        <v>257</v>
      </c>
      <c r="O155" t="s">
        <v>258</v>
      </c>
      <c r="P155">
        <v>2000</v>
      </c>
      <c r="Q155" t="s">
        <v>121</v>
      </c>
      <c r="R155">
        <v>2461</v>
      </c>
      <c r="S155" t="s">
        <v>212</v>
      </c>
      <c r="T155">
        <v>0</v>
      </c>
      <c r="U155" t="s">
        <v>46</v>
      </c>
      <c r="V155" s="1">
        <v>100000</v>
      </c>
      <c r="W155" s="1">
        <v>0</v>
      </c>
      <c r="X155" s="1">
        <v>57192.59</v>
      </c>
      <c r="Y155" s="1">
        <v>7869.26</v>
      </c>
      <c r="Z155" s="1">
        <v>7869.26</v>
      </c>
      <c r="AA155" s="1">
        <v>7869.26</v>
      </c>
      <c r="AB155" s="1">
        <v>7869.26</v>
      </c>
      <c r="AC155" s="1">
        <f t="shared" si="5"/>
        <v>42807.41</v>
      </c>
      <c r="AD155" s="1">
        <v>0</v>
      </c>
      <c r="AE155" s="1">
        <v>100000</v>
      </c>
      <c r="AF155" s="1">
        <v>0</v>
      </c>
      <c r="AG155" s="1">
        <v>0</v>
      </c>
      <c r="AH155" s="1">
        <v>100000</v>
      </c>
    </row>
    <row r="156" spans="1:34" x14ac:dyDescent="0.25">
      <c r="A156" t="str">
        <f t="shared" si="4"/>
        <v>1.1-00-2407_24339024_2424810</v>
      </c>
      <c r="B156" t="s">
        <v>148</v>
      </c>
      <c r="C156" t="s">
        <v>149</v>
      </c>
      <c r="D156" t="s">
        <v>254</v>
      </c>
      <c r="E156" t="s">
        <v>255</v>
      </c>
      <c r="F156" t="s">
        <v>51</v>
      </c>
      <c r="G156" t="s">
        <v>52</v>
      </c>
      <c r="H156" t="s">
        <v>103</v>
      </c>
      <c r="I156" t="s">
        <v>104</v>
      </c>
      <c r="J156">
        <v>3</v>
      </c>
      <c r="K156" t="s">
        <v>87</v>
      </c>
      <c r="L156">
        <v>39</v>
      </c>
      <c r="M156" t="s">
        <v>256</v>
      </c>
      <c r="N156" t="s">
        <v>257</v>
      </c>
      <c r="O156" t="s">
        <v>258</v>
      </c>
      <c r="P156">
        <v>2000</v>
      </c>
      <c r="Q156" t="s">
        <v>121</v>
      </c>
      <c r="R156">
        <v>2481</v>
      </c>
      <c r="S156" t="s">
        <v>259</v>
      </c>
      <c r="T156">
        <v>0</v>
      </c>
      <c r="U156" t="s">
        <v>46</v>
      </c>
      <c r="V156" s="1">
        <v>10000</v>
      </c>
      <c r="W156" s="1">
        <v>10000</v>
      </c>
      <c r="X156" s="1">
        <v>8463.32</v>
      </c>
      <c r="Y156" s="1">
        <v>8463.32</v>
      </c>
      <c r="Z156" s="1">
        <v>8463.32</v>
      </c>
      <c r="AA156" s="1">
        <v>8463.32</v>
      </c>
      <c r="AB156" s="1">
        <v>8463.32</v>
      </c>
      <c r="AC156" s="1">
        <f t="shared" si="5"/>
        <v>1536.6800000000003</v>
      </c>
      <c r="AD156" s="1">
        <v>0</v>
      </c>
      <c r="AE156" s="1">
        <v>0</v>
      </c>
      <c r="AF156" s="1">
        <v>0</v>
      </c>
      <c r="AG156" s="1">
        <v>0</v>
      </c>
      <c r="AH156" s="1">
        <v>0</v>
      </c>
    </row>
    <row r="157" spans="1:34" x14ac:dyDescent="0.25">
      <c r="A157" t="str">
        <f t="shared" si="4"/>
        <v>1.1-00-2407_24339024_2424910</v>
      </c>
      <c r="B157" t="s">
        <v>148</v>
      </c>
      <c r="C157" t="s">
        <v>149</v>
      </c>
      <c r="D157" t="s">
        <v>254</v>
      </c>
      <c r="E157" t="s">
        <v>255</v>
      </c>
      <c r="F157" t="s">
        <v>51</v>
      </c>
      <c r="G157" t="s">
        <v>52</v>
      </c>
      <c r="H157" t="s">
        <v>103</v>
      </c>
      <c r="I157" t="s">
        <v>104</v>
      </c>
      <c r="J157">
        <v>3</v>
      </c>
      <c r="K157" t="s">
        <v>87</v>
      </c>
      <c r="L157">
        <v>39</v>
      </c>
      <c r="M157" t="s">
        <v>256</v>
      </c>
      <c r="N157" t="s">
        <v>257</v>
      </c>
      <c r="O157" t="s">
        <v>258</v>
      </c>
      <c r="P157">
        <v>2000</v>
      </c>
      <c r="Q157" t="s">
        <v>121</v>
      </c>
      <c r="R157">
        <v>2491</v>
      </c>
      <c r="S157" t="s">
        <v>203</v>
      </c>
      <c r="T157">
        <v>0</v>
      </c>
      <c r="U157" t="s">
        <v>46</v>
      </c>
      <c r="V157" s="1">
        <v>100000</v>
      </c>
      <c r="W157" s="1">
        <v>100000</v>
      </c>
      <c r="X157" s="1">
        <v>72744.17</v>
      </c>
      <c r="Y157" s="1">
        <v>5880.38</v>
      </c>
      <c r="Z157" s="1">
        <v>5880.38</v>
      </c>
      <c r="AA157" s="1">
        <v>5880.38</v>
      </c>
      <c r="AB157" s="1">
        <v>5880.38</v>
      </c>
      <c r="AC157" s="1">
        <f t="shared" si="5"/>
        <v>27255.83</v>
      </c>
      <c r="AD157" s="1">
        <v>0</v>
      </c>
      <c r="AE157" s="1">
        <v>0</v>
      </c>
      <c r="AF157" s="1">
        <v>0</v>
      </c>
      <c r="AG157" s="1">
        <v>0</v>
      </c>
      <c r="AH157" s="1">
        <v>0</v>
      </c>
    </row>
    <row r="158" spans="1:34" x14ac:dyDescent="0.25">
      <c r="A158" t="str">
        <f t="shared" si="4"/>
        <v>1.1-00-2407_24339024_2425210</v>
      </c>
      <c r="B158" t="s">
        <v>148</v>
      </c>
      <c r="C158" t="s">
        <v>149</v>
      </c>
      <c r="D158" t="s">
        <v>254</v>
      </c>
      <c r="E158" t="s">
        <v>255</v>
      </c>
      <c r="F158" t="s">
        <v>51</v>
      </c>
      <c r="G158" t="s">
        <v>52</v>
      </c>
      <c r="H158" t="s">
        <v>103</v>
      </c>
      <c r="I158" t="s">
        <v>104</v>
      </c>
      <c r="J158">
        <v>3</v>
      </c>
      <c r="K158" t="s">
        <v>87</v>
      </c>
      <c r="L158">
        <v>39</v>
      </c>
      <c r="M158" t="s">
        <v>256</v>
      </c>
      <c r="N158" t="s">
        <v>257</v>
      </c>
      <c r="O158" t="s">
        <v>258</v>
      </c>
      <c r="P158">
        <v>2000</v>
      </c>
      <c r="Q158" t="s">
        <v>121</v>
      </c>
      <c r="R158">
        <v>2521</v>
      </c>
      <c r="S158" t="s">
        <v>187</v>
      </c>
      <c r="T158">
        <v>0</v>
      </c>
      <c r="U158" t="s">
        <v>46</v>
      </c>
      <c r="V158" s="1">
        <v>450000</v>
      </c>
      <c r="W158" s="1">
        <v>450000</v>
      </c>
      <c r="X158" s="1">
        <v>334191.39</v>
      </c>
      <c r="Y158" s="1">
        <v>313311.39</v>
      </c>
      <c r="Z158" s="1">
        <v>313311.39</v>
      </c>
      <c r="AA158" s="1">
        <v>313311.39</v>
      </c>
      <c r="AB158" s="1">
        <v>313311.39</v>
      </c>
      <c r="AC158" s="1">
        <f t="shared" si="5"/>
        <v>115808.60999999999</v>
      </c>
      <c r="AD158" s="1">
        <v>0</v>
      </c>
      <c r="AE158" s="1">
        <v>0</v>
      </c>
      <c r="AF158" s="1">
        <v>0</v>
      </c>
      <c r="AG158" s="1">
        <v>0</v>
      </c>
      <c r="AH158" s="1">
        <v>0</v>
      </c>
    </row>
    <row r="159" spans="1:34" x14ac:dyDescent="0.25">
      <c r="A159" t="str">
        <f t="shared" si="4"/>
        <v>1.1-00-2407_24339024_2425310</v>
      </c>
      <c r="B159" t="s">
        <v>148</v>
      </c>
      <c r="C159" t="s">
        <v>149</v>
      </c>
      <c r="D159" t="s">
        <v>254</v>
      </c>
      <c r="E159" t="s">
        <v>255</v>
      </c>
      <c r="F159" t="s">
        <v>51</v>
      </c>
      <c r="G159" t="s">
        <v>52</v>
      </c>
      <c r="H159" t="s">
        <v>103</v>
      </c>
      <c r="I159" t="s">
        <v>104</v>
      </c>
      <c r="J159">
        <v>3</v>
      </c>
      <c r="K159" t="s">
        <v>87</v>
      </c>
      <c r="L159">
        <v>39</v>
      </c>
      <c r="M159" t="s">
        <v>256</v>
      </c>
      <c r="N159" t="s">
        <v>257</v>
      </c>
      <c r="O159" t="s">
        <v>258</v>
      </c>
      <c r="P159">
        <v>2000</v>
      </c>
      <c r="Q159" t="s">
        <v>121</v>
      </c>
      <c r="R159">
        <v>2531</v>
      </c>
      <c r="S159" t="s">
        <v>233</v>
      </c>
      <c r="T159">
        <v>0</v>
      </c>
      <c r="U159" t="s">
        <v>46</v>
      </c>
      <c r="V159" s="1">
        <v>5950000</v>
      </c>
      <c r="W159" s="1">
        <v>5500000</v>
      </c>
      <c r="X159" s="1">
        <v>3430814.79</v>
      </c>
      <c r="Y159" s="1">
        <v>3364514.79</v>
      </c>
      <c r="Z159" s="1">
        <v>2392374.65</v>
      </c>
      <c r="AA159" s="1">
        <v>2349065.27</v>
      </c>
      <c r="AB159" s="1">
        <v>2349065.27</v>
      </c>
      <c r="AC159" s="1">
        <f t="shared" si="5"/>
        <v>2519185.21</v>
      </c>
      <c r="AD159" s="1">
        <v>0</v>
      </c>
      <c r="AE159" s="1">
        <v>450000</v>
      </c>
      <c r="AF159" s="1">
        <v>0</v>
      </c>
      <c r="AG159" s="1">
        <v>0</v>
      </c>
      <c r="AH159" s="1">
        <v>450000</v>
      </c>
    </row>
    <row r="160" spans="1:34" x14ac:dyDescent="0.25">
      <c r="A160" t="str">
        <f t="shared" si="4"/>
        <v>1.1-00-2407_24339024_2425410</v>
      </c>
      <c r="B160" t="s">
        <v>148</v>
      </c>
      <c r="C160" t="s">
        <v>149</v>
      </c>
      <c r="D160" t="s">
        <v>254</v>
      </c>
      <c r="E160" t="s">
        <v>255</v>
      </c>
      <c r="F160" t="s">
        <v>51</v>
      </c>
      <c r="G160" t="s">
        <v>52</v>
      </c>
      <c r="H160" t="s">
        <v>103</v>
      </c>
      <c r="I160" t="s">
        <v>104</v>
      </c>
      <c r="J160">
        <v>3</v>
      </c>
      <c r="K160" t="s">
        <v>87</v>
      </c>
      <c r="L160">
        <v>39</v>
      </c>
      <c r="M160" t="s">
        <v>256</v>
      </c>
      <c r="N160" t="s">
        <v>257</v>
      </c>
      <c r="O160" t="s">
        <v>258</v>
      </c>
      <c r="P160">
        <v>2000</v>
      </c>
      <c r="Q160" t="s">
        <v>121</v>
      </c>
      <c r="R160">
        <v>2541</v>
      </c>
      <c r="S160" t="s">
        <v>234</v>
      </c>
      <c r="T160">
        <v>0</v>
      </c>
      <c r="U160" t="s">
        <v>46</v>
      </c>
      <c r="V160" s="1">
        <v>6500000</v>
      </c>
      <c r="W160" s="1">
        <v>6500000</v>
      </c>
      <c r="X160" s="1">
        <v>6428841.79</v>
      </c>
      <c r="Y160" s="1">
        <v>4176501.69</v>
      </c>
      <c r="Z160" s="1">
        <v>3662156.53</v>
      </c>
      <c r="AA160" s="1">
        <v>3471098.73</v>
      </c>
      <c r="AB160" s="1">
        <v>3471098.73</v>
      </c>
      <c r="AC160" s="1">
        <f t="shared" si="5"/>
        <v>71158.209999999963</v>
      </c>
      <c r="AD160" s="1">
        <v>0</v>
      </c>
      <c r="AE160" s="1">
        <v>0</v>
      </c>
      <c r="AF160" s="1">
        <v>0</v>
      </c>
      <c r="AG160" s="1">
        <v>0</v>
      </c>
      <c r="AH160" s="1">
        <v>0</v>
      </c>
    </row>
    <row r="161" spans="1:34" x14ac:dyDescent="0.25">
      <c r="A161" t="str">
        <f t="shared" si="4"/>
        <v>1.1-00-2407_24339024_2425610</v>
      </c>
      <c r="B161" t="s">
        <v>148</v>
      </c>
      <c r="C161" t="s">
        <v>149</v>
      </c>
      <c r="D161" t="s">
        <v>254</v>
      </c>
      <c r="E161" t="s">
        <v>255</v>
      </c>
      <c r="F161" t="s">
        <v>51</v>
      </c>
      <c r="G161" t="s">
        <v>52</v>
      </c>
      <c r="H161" t="s">
        <v>103</v>
      </c>
      <c r="I161" t="s">
        <v>104</v>
      </c>
      <c r="J161">
        <v>3</v>
      </c>
      <c r="K161" t="s">
        <v>87</v>
      </c>
      <c r="L161">
        <v>39</v>
      </c>
      <c r="M161" t="s">
        <v>256</v>
      </c>
      <c r="N161" t="s">
        <v>257</v>
      </c>
      <c r="O161" t="s">
        <v>258</v>
      </c>
      <c r="P161">
        <v>2000</v>
      </c>
      <c r="Q161" t="s">
        <v>121</v>
      </c>
      <c r="R161">
        <v>2561</v>
      </c>
      <c r="S161" t="s">
        <v>216</v>
      </c>
      <c r="T161">
        <v>0</v>
      </c>
      <c r="U161" t="s">
        <v>46</v>
      </c>
      <c r="V161" s="1">
        <v>6000</v>
      </c>
      <c r="W161" s="1">
        <v>6000</v>
      </c>
      <c r="X161" s="1">
        <v>5568</v>
      </c>
      <c r="Y161" s="1">
        <v>0</v>
      </c>
      <c r="Z161" s="1">
        <v>0</v>
      </c>
      <c r="AA161" s="1">
        <v>0</v>
      </c>
      <c r="AB161" s="1">
        <v>0</v>
      </c>
      <c r="AC161" s="1">
        <f t="shared" si="5"/>
        <v>432</v>
      </c>
      <c r="AD161" s="1">
        <v>0</v>
      </c>
      <c r="AE161" s="1">
        <v>0</v>
      </c>
      <c r="AF161" s="1">
        <v>0</v>
      </c>
      <c r="AG161" s="1">
        <v>0</v>
      </c>
      <c r="AH161" s="1">
        <v>0</v>
      </c>
    </row>
    <row r="162" spans="1:34" x14ac:dyDescent="0.25">
      <c r="A162" t="str">
        <f t="shared" si="4"/>
        <v>1.1-00-2407_24339024_2427110</v>
      </c>
      <c r="B162" t="s">
        <v>148</v>
      </c>
      <c r="C162" t="s">
        <v>149</v>
      </c>
      <c r="D162" t="s">
        <v>254</v>
      </c>
      <c r="E162" t="s">
        <v>255</v>
      </c>
      <c r="F162" t="s">
        <v>51</v>
      </c>
      <c r="G162" t="s">
        <v>52</v>
      </c>
      <c r="H162" t="s">
        <v>103</v>
      </c>
      <c r="I162" t="s">
        <v>104</v>
      </c>
      <c r="J162">
        <v>3</v>
      </c>
      <c r="K162" t="s">
        <v>87</v>
      </c>
      <c r="L162">
        <v>39</v>
      </c>
      <c r="M162" t="s">
        <v>256</v>
      </c>
      <c r="N162" t="s">
        <v>257</v>
      </c>
      <c r="O162" t="s">
        <v>258</v>
      </c>
      <c r="P162">
        <v>2000</v>
      </c>
      <c r="Q162" t="s">
        <v>121</v>
      </c>
      <c r="R162">
        <v>2711</v>
      </c>
      <c r="S162" t="s">
        <v>228</v>
      </c>
      <c r="T162">
        <v>0</v>
      </c>
      <c r="U162" t="s">
        <v>46</v>
      </c>
      <c r="V162" s="1">
        <v>1187100</v>
      </c>
      <c r="W162" s="1">
        <v>1187100</v>
      </c>
      <c r="X162" s="1">
        <v>1164786.1599999999</v>
      </c>
      <c r="Y162" s="1">
        <v>468206.16</v>
      </c>
      <c r="Z162" s="1">
        <v>0</v>
      </c>
      <c r="AA162" s="1">
        <v>0</v>
      </c>
      <c r="AB162" s="1">
        <v>0</v>
      </c>
      <c r="AC162" s="1">
        <f t="shared" si="5"/>
        <v>22313.840000000084</v>
      </c>
      <c r="AD162" s="1">
        <v>0</v>
      </c>
      <c r="AE162" s="1">
        <v>0</v>
      </c>
      <c r="AF162" s="1">
        <v>0</v>
      </c>
      <c r="AG162" s="1">
        <v>0</v>
      </c>
      <c r="AH162" s="1">
        <v>0</v>
      </c>
    </row>
    <row r="163" spans="1:34" x14ac:dyDescent="0.25">
      <c r="A163" t="str">
        <f t="shared" si="4"/>
        <v>1.1-00-2407_24339024_2427210</v>
      </c>
      <c r="B163" t="s">
        <v>148</v>
      </c>
      <c r="C163" t="s">
        <v>149</v>
      </c>
      <c r="D163" t="s">
        <v>254</v>
      </c>
      <c r="E163" t="s">
        <v>255</v>
      </c>
      <c r="F163" t="s">
        <v>51</v>
      </c>
      <c r="G163" t="s">
        <v>52</v>
      </c>
      <c r="H163" t="s">
        <v>103</v>
      </c>
      <c r="I163" t="s">
        <v>104</v>
      </c>
      <c r="J163">
        <v>3</v>
      </c>
      <c r="K163" t="s">
        <v>87</v>
      </c>
      <c r="L163">
        <v>39</v>
      </c>
      <c r="M163" t="s">
        <v>256</v>
      </c>
      <c r="N163" t="s">
        <v>257</v>
      </c>
      <c r="O163" t="s">
        <v>258</v>
      </c>
      <c r="P163">
        <v>2000</v>
      </c>
      <c r="Q163" t="s">
        <v>121</v>
      </c>
      <c r="R163">
        <v>2721</v>
      </c>
      <c r="S163" t="s">
        <v>170</v>
      </c>
      <c r="T163">
        <v>0</v>
      </c>
      <c r="U163" t="s">
        <v>46</v>
      </c>
      <c r="V163" s="1">
        <v>292200</v>
      </c>
      <c r="W163" s="1">
        <v>442200</v>
      </c>
      <c r="X163" s="1">
        <v>265775.71999999997</v>
      </c>
      <c r="Y163" s="1">
        <v>207833.72</v>
      </c>
      <c r="Z163" s="1">
        <v>155922.56</v>
      </c>
      <c r="AA163" s="1">
        <v>155922.56</v>
      </c>
      <c r="AB163" s="1">
        <v>155922.56</v>
      </c>
      <c r="AC163" s="1">
        <f t="shared" si="5"/>
        <v>26424.280000000028</v>
      </c>
      <c r="AD163" s="1">
        <v>0</v>
      </c>
      <c r="AE163" s="1">
        <v>0</v>
      </c>
      <c r="AF163" s="1">
        <v>0</v>
      </c>
      <c r="AG163" s="1">
        <v>150000</v>
      </c>
      <c r="AH163" s="1">
        <v>-150000</v>
      </c>
    </row>
    <row r="164" spans="1:34" x14ac:dyDescent="0.25">
      <c r="A164" t="str">
        <f t="shared" si="4"/>
        <v>1.1-00-2407_24339024_2429110</v>
      </c>
      <c r="B164" t="s">
        <v>148</v>
      </c>
      <c r="C164" t="s">
        <v>149</v>
      </c>
      <c r="D164" t="s">
        <v>254</v>
      </c>
      <c r="E164" t="s">
        <v>255</v>
      </c>
      <c r="F164" t="s">
        <v>51</v>
      </c>
      <c r="G164" t="s">
        <v>52</v>
      </c>
      <c r="H164" t="s">
        <v>103</v>
      </c>
      <c r="I164" t="s">
        <v>104</v>
      </c>
      <c r="J164">
        <v>3</v>
      </c>
      <c r="K164" t="s">
        <v>87</v>
      </c>
      <c r="L164">
        <v>39</v>
      </c>
      <c r="M164" t="s">
        <v>256</v>
      </c>
      <c r="N164" t="s">
        <v>257</v>
      </c>
      <c r="O164" t="s">
        <v>258</v>
      </c>
      <c r="P164">
        <v>2000</v>
      </c>
      <c r="Q164" t="s">
        <v>121</v>
      </c>
      <c r="R164">
        <v>2911</v>
      </c>
      <c r="S164" t="s">
        <v>171</v>
      </c>
      <c r="T164">
        <v>0</v>
      </c>
      <c r="U164" t="s">
        <v>46</v>
      </c>
      <c r="V164" s="1">
        <v>200000</v>
      </c>
      <c r="W164" s="1">
        <v>300000</v>
      </c>
      <c r="X164" s="1">
        <v>133650.73000000001</v>
      </c>
      <c r="Y164" s="1">
        <v>2941.93</v>
      </c>
      <c r="Z164" s="1">
        <v>2941.93</v>
      </c>
      <c r="AA164" s="1">
        <v>2941.93</v>
      </c>
      <c r="AB164" s="1">
        <v>2941.93</v>
      </c>
      <c r="AC164" s="1">
        <f t="shared" si="5"/>
        <v>66349.26999999999</v>
      </c>
      <c r="AD164" s="1">
        <v>0</v>
      </c>
      <c r="AE164" s="1">
        <v>0</v>
      </c>
      <c r="AF164" s="1">
        <v>0</v>
      </c>
      <c r="AG164" s="1">
        <v>100000</v>
      </c>
      <c r="AH164" s="1">
        <v>-100000</v>
      </c>
    </row>
    <row r="165" spans="1:34" x14ac:dyDescent="0.25">
      <c r="A165" t="str">
        <f t="shared" si="4"/>
        <v>1.1-00-2407_24339024_2433910</v>
      </c>
      <c r="B165" t="s">
        <v>148</v>
      </c>
      <c r="C165" t="s">
        <v>149</v>
      </c>
      <c r="D165" t="s">
        <v>254</v>
      </c>
      <c r="E165" t="s">
        <v>255</v>
      </c>
      <c r="F165" t="s">
        <v>51</v>
      </c>
      <c r="G165" t="s">
        <v>52</v>
      </c>
      <c r="H165" t="s">
        <v>103</v>
      </c>
      <c r="I165" t="s">
        <v>104</v>
      </c>
      <c r="J165">
        <v>3</v>
      </c>
      <c r="K165" t="s">
        <v>87</v>
      </c>
      <c r="L165">
        <v>39</v>
      </c>
      <c r="M165" t="s">
        <v>256</v>
      </c>
      <c r="N165" t="s">
        <v>257</v>
      </c>
      <c r="O165" t="s">
        <v>258</v>
      </c>
      <c r="P165">
        <v>3000</v>
      </c>
      <c r="Q165" t="s">
        <v>44</v>
      </c>
      <c r="R165">
        <v>3391</v>
      </c>
      <c r="S165" t="s">
        <v>194</v>
      </c>
      <c r="T165">
        <v>0</v>
      </c>
      <c r="U165" t="s">
        <v>46</v>
      </c>
      <c r="V165" s="1">
        <v>12000000</v>
      </c>
      <c r="W165" s="1">
        <v>4000000</v>
      </c>
      <c r="X165" s="1">
        <v>4792799.13</v>
      </c>
      <c r="Y165" s="1">
        <v>4792799.13</v>
      </c>
      <c r="Z165" s="1">
        <v>4275154.93</v>
      </c>
      <c r="AA165" s="1">
        <v>4275154.93</v>
      </c>
      <c r="AB165" s="1">
        <v>4275154.9400000004</v>
      </c>
      <c r="AC165" s="1">
        <f t="shared" si="5"/>
        <v>7207200.8700000001</v>
      </c>
      <c r="AD165" s="1">
        <v>0</v>
      </c>
      <c r="AE165" s="1">
        <v>8000000</v>
      </c>
      <c r="AF165" s="1">
        <v>0</v>
      </c>
      <c r="AG165" s="1">
        <v>0</v>
      </c>
      <c r="AH165" s="1">
        <v>8000000</v>
      </c>
    </row>
    <row r="166" spans="1:34" x14ac:dyDescent="0.25">
      <c r="A166" t="str">
        <f t="shared" si="4"/>
        <v>1.1-00-2407_24339024_2435410</v>
      </c>
      <c r="B166" t="s">
        <v>148</v>
      </c>
      <c r="C166" t="s">
        <v>149</v>
      </c>
      <c r="D166" t="s">
        <v>254</v>
      </c>
      <c r="E166" t="s">
        <v>255</v>
      </c>
      <c r="F166" t="s">
        <v>51</v>
      </c>
      <c r="G166" t="s">
        <v>52</v>
      </c>
      <c r="H166" t="s">
        <v>103</v>
      </c>
      <c r="I166" t="s">
        <v>104</v>
      </c>
      <c r="J166">
        <v>3</v>
      </c>
      <c r="K166" t="s">
        <v>87</v>
      </c>
      <c r="L166">
        <v>39</v>
      </c>
      <c r="M166" t="s">
        <v>256</v>
      </c>
      <c r="N166" t="s">
        <v>257</v>
      </c>
      <c r="O166" t="s">
        <v>258</v>
      </c>
      <c r="P166">
        <v>3000</v>
      </c>
      <c r="Q166" t="s">
        <v>44</v>
      </c>
      <c r="R166">
        <v>3541</v>
      </c>
      <c r="S166" t="s">
        <v>260</v>
      </c>
      <c r="T166">
        <v>0</v>
      </c>
      <c r="U166" t="s">
        <v>46</v>
      </c>
      <c r="V166" s="1">
        <v>650000</v>
      </c>
      <c r="W166" s="1">
        <v>650000</v>
      </c>
      <c r="X166" s="1">
        <v>468827.83</v>
      </c>
      <c r="Y166" s="1">
        <v>468827.83</v>
      </c>
      <c r="Z166" s="1">
        <v>260459.9</v>
      </c>
      <c r="AA166" s="1">
        <v>208367.92</v>
      </c>
      <c r="AB166" s="1">
        <v>208367.92</v>
      </c>
      <c r="AC166" s="1">
        <f t="shared" si="5"/>
        <v>181172.16999999998</v>
      </c>
      <c r="AD166" s="1">
        <v>0</v>
      </c>
      <c r="AE166" s="1">
        <v>0</v>
      </c>
      <c r="AF166" s="1">
        <v>0</v>
      </c>
      <c r="AG166" s="1">
        <v>0</v>
      </c>
      <c r="AH166" s="1">
        <v>0</v>
      </c>
    </row>
    <row r="167" spans="1:34" x14ac:dyDescent="0.25">
      <c r="A167" t="str">
        <f t="shared" si="4"/>
        <v>1.1-00-2407_24339024_2435610</v>
      </c>
      <c r="B167" t="s">
        <v>148</v>
      </c>
      <c r="C167" t="s">
        <v>149</v>
      </c>
      <c r="D167" t="s">
        <v>254</v>
      </c>
      <c r="E167" t="s">
        <v>255</v>
      </c>
      <c r="F167" t="s">
        <v>51</v>
      </c>
      <c r="G167" t="s">
        <v>52</v>
      </c>
      <c r="H167" t="s">
        <v>103</v>
      </c>
      <c r="I167" t="s">
        <v>104</v>
      </c>
      <c r="J167">
        <v>3</v>
      </c>
      <c r="K167" t="s">
        <v>87</v>
      </c>
      <c r="L167">
        <v>39</v>
      </c>
      <c r="M167" t="s">
        <v>256</v>
      </c>
      <c r="N167" t="s">
        <v>257</v>
      </c>
      <c r="O167" t="s">
        <v>258</v>
      </c>
      <c r="P167">
        <v>3000</v>
      </c>
      <c r="Q167" t="s">
        <v>44</v>
      </c>
      <c r="R167">
        <v>3561</v>
      </c>
      <c r="S167" t="s">
        <v>261</v>
      </c>
      <c r="T167">
        <v>0</v>
      </c>
      <c r="U167" t="s">
        <v>46</v>
      </c>
      <c r="V167" s="1">
        <v>30000</v>
      </c>
      <c r="W167" s="1">
        <v>30000</v>
      </c>
      <c r="X167" s="1">
        <v>0</v>
      </c>
      <c r="Y167" s="1">
        <v>0</v>
      </c>
      <c r="Z167" s="1">
        <v>0</v>
      </c>
      <c r="AA167" s="1">
        <v>0</v>
      </c>
      <c r="AB167" s="1">
        <v>0</v>
      </c>
      <c r="AC167" s="1">
        <f t="shared" si="5"/>
        <v>30000</v>
      </c>
      <c r="AD167" s="1">
        <v>0</v>
      </c>
      <c r="AE167" s="1">
        <v>0</v>
      </c>
      <c r="AF167" s="1">
        <v>0</v>
      </c>
      <c r="AG167" s="1">
        <v>0</v>
      </c>
      <c r="AH167" s="1">
        <v>0</v>
      </c>
    </row>
    <row r="168" spans="1:34" x14ac:dyDescent="0.25">
      <c r="A168" t="str">
        <f t="shared" si="4"/>
        <v>1.1-00-2407_24339024_2435810</v>
      </c>
      <c r="B168" t="s">
        <v>148</v>
      </c>
      <c r="C168" t="s">
        <v>149</v>
      </c>
      <c r="D168" t="s">
        <v>254</v>
      </c>
      <c r="E168" t="s">
        <v>255</v>
      </c>
      <c r="F168" t="s">
        <v>51</v>
      </c>
      <c r="G168" t="s">
        <v>52</v>
      </c>
      <c r="H168" t="s">
        <v>103</v>
      </c>
      <c r="I168" t="s">
        <v>104</v>
      </c>
      <c r="J168">
        <v>3</v>
      </c>
      <c r="K168" t="s">
        <v>87</v>
      </c>
      <c r="L168">
        <v>39</v>
      </c>
      <c r="M168" t="s">
        <v>256</v>
      </c>
      <c r="N168" t="s">
        <v>257</v>
      </c>
      <c r="O168" t="s">
        <v>258</v>
      </c>
      <c r="P168">
        <v>3000</v>
      </c>
      <c r="Q168" t="s">
        <v>44</v>
      </c>
      <c r="R168">
        <v>3581</v>
      </c>
      <c r="S168" t="s">
        <v>108</v>
      </c>
      <c r="T168">
        <v>0</v>
      </c>
      <c r="U168" t="s">
        <v>46</v>
      </c>
      <c r="V168" s="1">
        <v>1000000</v>
      </c>
      <c r="W168" s="1">
        <v>1000000</v>
      </c>
      <c r="X168" s="1">
        <v>998329.24</v>
      </c>
      <c r="Y168" s="1">
        <v>998329.24</v>
      </c>
      <c r="Z168" s="1">
        <v>318763.21000000002</v>
      </c>
      <c r="AA168" s="1">
        <v>313532.77</v>
      </c>
      <c r="AB168" s="1">
        <v>222295.44</v>
      </c>
      <c r="AC168" s="1">
        <f t="shared" si="5"/>
        <v>1670.7600000000093</v>
      </c>
      <c r="AD168" s="1">
        <v>0</v>
      </c>
      <c r="AE168" s="1">
        <v>0</v>
      </c>
      <c r="AF168" s="1">
        <v>0</v>
      </c>
      <c r="AG168" s="1">
        <v>0</v>
      </c>
      <c r="AH168" s="1">
        <v>0</v>
      </c>
    </row>
    <row r="169" spans="1:34" x14ac:dyDescent="0.25">
      <c r="A169" t="str">
        <f t="shared" si="4"/>
        <v>1.1-00-2407_24339024_2453110</v>
      </c>
      <c r="B169" t="s">
        <v>148</v>
      </c>
      <c r="C169" t="s">
        <v>149</v>
      </c>
      <c r="D169" t="s">
        <v>254</v>
      </c>
      <c r="E169" t="s">
        <v>255</v>
      </c>
      <c r="F169" t="s">
        <v>51</v>
      </c>
      <c r="G169" t="s">
        <v>52</v>
      </c>
      <c r="H169" t="s">
        <v>103</v>
      </c>
      <c r="I169" t="s">
        <v>104</v>
      </c>
      <c r="J169">
        <v>3</v>
      </c>
      <c r="K169" t="s">
        <v>87</v>
      </c>
      <c r="L169">
        <v>39</v>
      </c>
      <c r="M169" t="s">
        <v>256</v>
      </c>
      <c r="N169" t="s">
        <v>257</v>
      </c>
      <c r="O169" t="s">
        <v>258</v>
      </c>
      <c r="P169">
        <v>5000</v>
      </c>
      <c r="Q169" t="s">
        <v>99</v>
      </c>
      <c r="R169">
        <v>5311</v>
      </c>
      <c r="S169" t="s">
        <v>183</v>
      </c>
      <c r="T169">
        <v>0</v>
      </c>
      <c r="U169" t="s">
        <v>46</v>
      </c>
      <c r="V169" s="1">
        <v>3966039</v>
      </c>
      <c r="W169" s="1">
        <v>2000000</v>
      </c>
      <c r="X169" s="1">
        <v>1867531.56</v>
      </c>
      <c r="Y169" s="1">
        <v>1867531.56</v>
      </c>
      <c r="Z169" s="1">
        <v>1825722.84</v>
      </c>
      <c r="AA169" s="1">
        <v>1693158.04</v>
      </c>
      <c r="AB169" s="1">
        <v>1693158.04</v>
      </c>
      <c r="AC169" s="1">
        <f t="shared" si="5"/>
        <v>2098507.44</v>
      </c>
      <c r="AD169" s="1">
        <v>0</v>
      </c>
      <c r="AE169" s="1">
        <v>1966039</v>
      </c>
      <c r="AF169" s="1">
        <v>0</v>
      </c>
      <c r="AG169" s="1">
        <v>0</v>
      </c>
      <c r="AH169" s="1">
        <v>1966039</v>
      </c>
    </row>
    <row r="170" spans="1:34" x14ac:dyDescent="0.25">
      <c r="A170" t="str">
        <f t="shared" si="4"/>
        <v>1.1-00-2407_24339024_2453210</v>
      </c>
      <c r="B170" t="s">
        <v>148</v>
      </c>
      <c r="C170" t="s">
        <v>149</v>
      </c>
      <c r="D170" t="s">
        <v>254</v>
      </c>
      <c r="E170" t="s">
        <v>255</v>
      </c>
      <c r="F170" t="s">
        <v>51</v>
      </c>
      <c r="G170" t="s">
        <v>52</v>
      </c>
      <c r="H170" t="s">
        <v>103</v>
      </c>
      <c r="I170" t="s">
        <v>104</v>
      </c>
      <c r="J170">
        <v>3</v>
      </c>
      <c r="K170" t="s">
        <v>87</v>
      </c>
      <c r="L170">
        <v>39</v>
      </c>
      <c r="M170" t="s">
        <v>256</v>
      </c>
      <c r="N170" t="s">
        <v>257</v>
      </c>
      <c r="O170" t="s">
        <v>258</v>
      </c>
      <c r="P170">
        <v>5000</v>
      </c>
      <c r="Q170" t="s">
        <v>99</v>
      </c>
      <c r="R170">
        <v>5321</v>
      </c>
      <c r="S170" t="s">
        <v>262</v>
      </c>
      <c r="T170">
        <v>0</v>
      </c>
      <c r="U170" t="s">
        <v>46</v>
      </c>
      <c r="V170" s="1">
        <v>1005112</v>
      </c>
      <c r="W170" s="1">
        <v>1005112</v>
      </c>
      <c r="X170" s="1">
        <v>259914.23999999999</v>
      </c>
      <c r="Y170" s="1">
        <v>259740.24</v>
      </c>
      <c r="Z170" s="1">
        <v>0</v>
      </c>
      <c r="AA170" s="1">
        <v>0</v>
      </c>
      <c r="AB170" s="1">
        <v>0</v>
      </c>
      <c r="AC170" s="1">
        <f t="shared" si="5"/>
        <v>745197.76</v>
      </c>
      <c r="AD170" s="1">
        <v>0</v>
      </c>
      <c r="AE170" s="1">
        <v>0</v>
      </c>
      <c r="AF170" s="1">
        <v>0</v>
      </c>
      <c r="AG170" s="1">
        <v>0</v>
      </c>
      <c r="AH170" s="1">
        <v>0</v>
      </c>
    </row>
    <row r="171" spans="1:34" x14ac:dyDescent="0.25">
      <c r="A171" t="str">
        <f t="shared" si="4"/>
        <v>1.1-00-2407_24339024_2456210</v>
      </c>
      <c r="B171" t="s">
        <v>148</v>
      </c>
      <c r="C171" t="s">
        <v>149</v>
      </c>
      <c r="D171" t="s">
        <v>254</v>
      </c>
      <c r="E171" t="s">
        <v>255</v>
      </c>
      <c r="F171" t="s">
        <v>51</v>
      </c>
      <c r="G171" t="s">
        <v>52</v>
      </c>
      <c r="H171" t="s">
        <v>103</v>
      </c>
      <c r="I171" t="s">
        <v>104</v>
      </c>
      <c r="J171">
        <v>3</v>
      </c>
      <c r="K171" t="s">
        <v>87</v>
      </c>
      <c r="L171">
        <v>39</v>
      </c>
      <c r="M171" t="s">
        <v>256</v>
      </c>
      <c r="N171" t="s">
        <v>257</v>
      </c>
      <c r="O171" t="s">
        <v>258</v>
      </c>
      <c r="P171">
        <v>5000</v>
      </c>
      <c r="Q171" t="s">
        <v>99</v>
      </c>
      <c r="R171">
        <v>5621</v>
      </c>
      <c r="S171" t="s">
        <v>263</v>
      </c>
      <c r="T171">
        <v>0</v>
      </c>
      <c r="U171" t="s">
        <v>46</v>
      </c>
      <c r="V171" s="1">
        <v>40000</v>
      </c>
      <c r="W171" s="1">
        <v>90000</v>
      </c>
      <c r="X171" s="1">
        <v>0</v>
      </c>
      <c r="Y171" s="1">
        <v>0</v>
      </c>
      <c r="Z171" s="1">
        <v>0</v>
      </c>
      <c r="AA171" s="1">
        <v>0</v>
      </c>
      <c r="AB171" s="1">
        <v>0</v>
      </c>
      <c r="AC171" s="1">
        <f t="shared" si="5"/>
        <v>40000</v>
      </c>
      <c r="AD171" s="1">
        <v>0</v>
      </c>
      <c r="AE171" s="1">
        <v>0</v>
      </c>
      <c r="AF171" s="1">
        <v>0</v>
      </c>
      <c r="AG171" s="1">
        <v>50000</v>
      </c>
      <c r="AH171" s="1">
        <v>-50000</v>
      </c>
    </row>
    <row r="172" spans="1:34" x14ac:dyDescent="0.25">
      <c r="A172" t="str">
        <f t="shared" si="4"/>
        <v>1.1-00-2407_24339024_2456410</v>
      </c>
      <c r="B172" t="s">
        <v>148</v>
      </c>
      <c r="C172" t="s">
        <v>149</v>
      </c>
      <c r="D172" t="s">
        <v>254</v>
      </c>
      <c r="E172" t="s">
        <v>255</v>
      </c>
      <c r="F172" t="s">
        <v>51</v>
      </c>
      <c r="G172" t="s">
        <v>52</v>
      </c>
      <c r="H172" t="s">
        <v>103</v>
      </c>
      <c r="I172" t="s">
        <v>104</v>
      </c>
      <c r="J172">
        <v>3</v>
      </c>
      <c r="K172" t="s">
        <v>87</v>
      </c>
      <c r="L172">
        <v>39</v>
      </c>
      <c r="M172" t="s">
        <v>256</v>
      </c>
      <c r="N172" t="s">
        <v>257</v>
      </c>
      <c r="O172" t="s">
        <v>258</v>
      </c>
      <c r="P172">
        <v>5000</v>
      </c>
      <c r="Q172" t="s">
        <v>99</v>
      </c>
      <c r="R172">
        <v>5641</v>
      </c>
      <c r="S172" t="s">
        <v>264</v>
      </c>
      <c r="T172">
        <v>0</v>
      </c>
      <c r="U172" t="s">
        <v>46</v>
      </c>
      <c r="V172" s="1">
        <v>30000</v>
      </c>
      <c r="W172" s="1">
        <v>400000</v>
      </c>
      <c r="X172" s="1">
        <v>26448</v>
      </c>
      <c r="Y172" s="1">
        <v>26448</v>
      </c>
      <c r="Z172" s="1">
        <v>8352</v>
      </c>
      <c r="AA172" s="1">
        <v>8352</v>
      </c>
      <c r="AB172" s="1">
        <v>8352</v>
      </c>
      <c r="AC172" s="1">
        <f t="shared" si="5"/>
        <v>3552</v>
      </c>
      <c r="AD172" s="1">
        <v>0</v>
      </c>
      <c r="AE172" s="1">
        <v>0</v>
      </c>
      <c r="AF172" s="1">
        <v>0</v>
      </c>
      <c r="AG172" s="1">
        <v>370000</v>
      </c>
      <c r="AH172" s="1">
        <v>-370000</v>
      </c>
    </row>
    <row r="173" spans="1:34" x14ac:dyDescent="0.25">
      <c r="A173" t="str">
        <f t="shared" si="4"/>
        <v>1.1-00-2407_24339024_2456610</v>
      </c>
      <c r="B173" t="s">
        <v>148</v>
      </c>
      <c r="C173" t="s">
        <v>149</v>
      </c>
      <c r="D173" t="s">
        <v>254</v>
      </c>
      <c r="E173" t="s">
        <v>255</v>
      </c>
      <c r="F173" t="s">
        <v>51</v>
      </c>
      <c r="G173" t="s">
        <v>52</v>
      </c>
      <c r="H173" t="s">
        <v>103</v>
      </c>
      <c r="I173" t="s">
        <v>104</v>
      </c>
      <c r="J173">
        <v>3</v>
      </c>
      <c r="K173" t="s">
        <v>87</v>
      </c>
      <c r="L173">
        <v>39</v>
      </c>
      <c r="M173" t="s">
        <v>256</v>
      </c>
      <c r="N173" t="s">
        <v>257</v>
      </c>
      <c r="O173" t="s">
        <v>258</v>
      </c>
      <c r="P173">
        <v>5000</v>
      </c>
      <c r="Q173" t="s">
        <v>99</v>
      </c>
      <c r="R173">
        <v>5661</v>
      </c>
      <c r="S173" t="s">
        <v>265</v>
      </c>
      <c r="T173">
        <v>0</v>
      </c>
      <c r="U173" t="s">
        <v>46</v>
      </c>
      <c r="V173" s="1">
        <v>81805</v>
      </c>
      <c r="W173" s="1">
        <v>81805</v>
      </c>
      <c r="X173" s="1">
        <v>81200</v>
      </c>
      <c r="Y173" s="1">
        <v>0</v>
      </c>
      <c r="Z173" s="1">
        <v>0</v>
      </c>
      <c r="AA173" s="1">
        <v>0</v>
      </c>
      <c r="AB173" s="1">
        <v>0</v>
      </c>
      <c r="AC173" s="1">
        <f t="shared" si="5"/>
        <v>605</v>
      </c>
      <c r="AD173" s="1">
        <v>0</v>
      </c>
      <c r="AE173" s="1">
        <v>0</v>
      </c>
      <c r="AF173" s="1">
        <v>0</v>
      </c>
      <c r="AG173" s="1">
        <v>0</v>
      </c>
      <c r="AH173" s="1">
        <v>0</v>
      </c>
    </row>
    <row r="174" spans="1:34" x14ac:dyDescent="0.25">
      <c r="A174" t="str">
        <f t="shared" si="4"/>
        <v>1.1-00-2407_24339024_2456910</v>
      </c>
      <c r="B174" t="s">
        <v>148</v>
      </c>
      <c r="C174" t="s">
        <v>149</v>
      </c>
      <c r="D174" t="s">
        <v>254</v>
      </c>
      <c r="E174" t="s">
        <v>255</v>
      </c>
      <c r="F174" t="s">
        <v>51</v>
      </c>
      <c r="G174" t="s">
        <v>52</v>
      </c>
      <c r="H174" t="s">
        <v>103</v>
      </c>
      <c r="I174" t="s">
        <v>104</v>
      </c>
      <c r="J174">
        <v>3</v>
      </c>
      <c r="K174" t="s">
        <v>87</v>
      </c>
      <c r="L174">
        <v>39</v>
      </c>
      <c r="M174" t="s">
        <v>256</v>
      </c>
      <c r="N174" t="s">
        <v>257</v>
      </c>
      <c r="O174" t="s">
        <v>258</v>
      </c>
      <c r="P174">
        <v>5000</v>
      </c>
      <c r="Q174" t="s">
        <v>99</v>
      </c>
      <c r="R174">
        <v>5691</v>
      </c>
      <c r="S174" t="s">
        <v>100</v>
      </c>
      <c r="T174">
        <v>0</v>
      </c>
      <c r="U174" t="s">
        <v>46</v>
      </c>
      <c r="V174" s="1">
        <v>42000</v>
      </c>
      <c r="W174" s="1">
        <v>92000</v>
      </c>
      <c r="X174" s="1">
        <v>0</v>
      </c>
      <c r="Y174" s="1">
        <v>0</v>
      </c>
      <c r="Z174" s="1">
        <v>0</v>
      </c>
      <c r="AA174" s="1">
        <v>0</v>
      </c>
      <c r="AB174" s="1">
        <v>0</v>
      </c>
      <c r="AC174" s="1">
        <f t="shared" si="5"/>
        <v>42000</v>
      </c>
      <c r="AD174" s="1">
        <v>0</v>
      </c>
      <c r="AE174" s="1">
        <v>0</v>
      </c>
      <c r="AF174" s="1">
        <v>0</v>
      </c>
      <c r="AG174" s="1">
        <v>50000</v>
      </c>
      <c r="AH174" s="1">
        <v>-50000</v>
      </c>
    </row>
    <row r="175" spans="1:34" x14ac:dyDescent="0.25">
      <c r="A175" t="str">
        <f t="shared" si="4"/>
        <v>1.1-00-2415_24154035_2442110</v>
      </c>
      <c r="B175" t="s">
        <v>148</v>
      </c>
      <c r="C175" t="s">
        <v>149</v>
      </c>
      <c r="D175" t="s">
        <v>266</v>
      </c>
      <c r="E175" t="s">
        <v>267</v>
      </c>
      <c r="F175" t="s">
        <v>111</v>
      </c>
      <c r="G175" t="s">
        <v>112</v>
      </c>
      <c r="H175" t="s">
        <v>268</v>
      </c>
      <c r="I175" t="s">
        <v>269</v>
      </c>
      <c r="J175">
        <v>1</v>
      </c>
      <c r="K175" t="s">
        <v>190</v>
      </c>
      <c r="L175">
        <v>54</v>
      </c>
      <c r="M175" t="s">
        <v>270</v>
      </c>
      <c r="N175" t="s">
        <v>271</v>
      </c>
      <c r="O175" t="s">
        <v>272</v>
      </c>
      <c r="P175">
        <v>4000</v>
      </c>
      <c r="Q175" t="s">
        <v>49</v>
      </c>
      <c r="R175">
        <v>4211</v>
      </c>
      <c r="S175" t="s">
        <v>273</v>
      </c>
      <c r="T175">
        <v>0</v>
      </c>
      <c r="U175" t="s">
        <v>46</v>
      </c>
      <c r="V175" s="1">
        <v>14778438.16</v>
      </c>
      <c r="W175" s="1">
        <v>12778438.16</v>
      </c>
      <c r="X175" s="1">
        <v>7071159.5899999999</v>
      </c>
      <c r="Y175" s="1">
        <v>7071159.5899999999</v>
      </c>
      <c r="Z175" s="1">
        <v>7071159.5899999999</v>
      </c>
      <c r="AA175" s="1">
        <v>7071159.5899999999</v>
      </c>
      <c r="AB175" s="1">
        <v>7071159.5899999999</v>
      </c>
      <c r="AC175" s="1">
        <f t="shared" si="5"/>
        <v>7707278.5700000003</v>
      </c>
      <c r="AD175" s="1">
        <v>2000000</v>
      </c>
      <c r="AE175" s="1">
        <v>0</v>
      </c>
      <c r="AF175" s="1">
        <v>0</v>
      </c>
      <c r="AG175" s="1">
        <v>0</v>
      </c>
      <c r="AH175" s="1">
        <v>2000000</v>
      </c>
    </row>
    <row r="176" spans="1:34" x14ac:dyDescent="0.25">
      <c r="A176" t="str">
        <f t="shared" si="4"/>
        <v>1.1-00-2406_24526016_2438210</v>
      </c>
      <c r="B176" t="s">
        <v>148</v>
      </c>
      <c r="C176" t="s">
        <v>149</v>
      </c>
      <c r="D176" t="s">
        <v>266</v>
      </c>
      <c r="E176" t="s">
        <v>267</v>
      </c>
      <c r="F176" t="s">
        <v>152</v>
      </c>
      <c r="G176" t="s">
        <v>153</v>
      </c>
      <c r="H176" t="s">
        <v>274</v>
      </c>
      <c r="I176" t="s">
        <v>275</v>
      </c>
      <c r="J176">
        <v>5</v>
      </c>
      <c r="K176" t="s">
        <v>276</v>
      </c>
      <c r="L176">
        <v>26</v>
      </c>
      <c r="M176" t="s">
        <v>277</v>
      </c>
      <c r="N176" t="s">
        <v>278</v>
      </c>
      <c r="O176" t="s">
        <v>279</v>
      </c>
      <c r="P176">
        <v>3000</v>
      </c>
      <c r="Q176" t="s">
        <v>44</v>
      </c>
      <c r="R176">
        <v>3821</v>
      </c>
      <c r="S176" t="s">
        <v>175</v>
      </c>
      <c r="T176">
        <v>0</v>
      </c>
      <c r="U176" t="s">
        <v>46</v>
      </c>
      <c r="V176" s="1">
        <v>4000000</v>
      </c>
      <c r="W176" s="1">
        <v>4000000</v>
      </c>
      <c r="X176" s="1">
        <v>3955136</v>
      </c>
      <c r="Y176" s="1">
        <v>2865200</v>
      </c>
      <c r="Z176" s="1">
        <v>0</v>
      </c>
      <c r="AA176" s="1">
        <v>0</v>
      </c>
      <c r="AB176" s="1">
        <v>0</v>
      </c>
      <c r="AC176" s="1">
        <f t="shared" si="5"/>
        <v>44864</v>
      </c>
      <c r="AD176" s="1">
        <v>0</v>
      </c>
      <c r="AE176" s="1">
        <v>0</v>
      </c>
      <c r="AF176" s="1">
        <v>0</v>
      </c>
      <c r="AG176" s="1">
        <v>0</v>
      </c>
      <c r="AH176" s="1">
        <v>0</v>
      </c>
    </row>
    <row r="177" spans="1:34" x14ac:dyDescent="0.25">
      <c r="A177" t="str">
        <f t="shared" si="4"/>
        <v>1.1-00-2406_24526016_24445118</v>
      </c>
      <c r="B177" t="s">
        <v>148</v>
      </c>
      <c r="C177" t="s">
        <v>149</v>
      </c>
      <c r="D177" t="s">
        <v>266</v>
      </c>
      <c r="E177" t="s">
        <v>267</v>
      </c>
      <c r="F177" t="s">
        <v>152</v>
      </c>
      <c r="G177" t="s">
        <v>153</v>
      </c>
      <c r="H177" t="s">
        <v>274</v>
      </c>
      <c r="I177" t="s">
        <v>275</v>
      </c>
      <c r="J177">
        <v>5</v>
      </c>
      <c r="K177" t="s">
        <v>276</v>
      </c>
      <c r="L177">
        <v>26</v>
      </c>
      <c r="M177" t="s">
        <v>277</v>
      </c>
      <c r="N177" t="s">
        <v>278</v>
      </c>
      <c r="O177" t="s">
        <v>279</v>
      </c>
      <c r="P177">
        <v>4000</v>
      </c>
      <c r="Q177" t="s">
        <v>49</v>
      </c>
      <c r="R177">
        <v>4451</v>
      </c>
      <c r="S177" t="s">
        <v>280</v>
      </c>
      <c r="T177">
        <v>18</v>
      </c>
      <c r="U177" t="s">
        <v>281</v>
      </c>
      <c r="V177" s="1">
        <v>30000000</v>
      </c>
      <c r="W177" s="1">
        <v>10000000</v>
      </c>
      <c r="X177" s="1">
        <v>0</v>
      </c>
      <c r="Y177" s="1">
        <v>0</v>
      </c>
      <c r="Z177" s="1">
        <v>0</v>
      </c>
      <c r="AA177" s="1">
        <v>0</v>
      </c>
      <c r="AB177" s="1">
        <v>0</v>
      </c>
      <c r="AC177" s="1">
        <f t="shared" si="5"/>
        <v>30000000</v>
      </c>
      <c r="AD177" s="1">
        <v>0</v>
      </c>
      <c r="AE177" s="1">
        <v>20000000</v>
      </c>
      <c r="AF177" s="1">
        <v>0</v>
      </c>
      <c r="AG177" s="1">
        <v>0</v>
      </c>
      <c r="AH177" s="1">
        <v>20000000</v>
      </c>
    </row>
    <row r="178" spans="1:34" x14ac:dyDescent="0.25">
      <c r="A178" t="str">
        <f t="shared" si="4"/>
        <v>1.1-00-2406_24527016_2444110</v>
      </c>
      <c r="B178" t="s">
        <v>148</v>
      </c>
      <c r="C178" t="s">
        <v>149</v>
      </c>
      <c r="D178" t="s">
        <v>266</v>
      </c>
      <c r="E178" t="s">
        <v>267</v>
      </c>
      <c r="F178" t="s">
        <v>152</v>
      </c>
      <c r="G178" t="s">
        <v>153</v>
      </c>
      <c r="H178" t="s">
        <v>274</v>
      </c>
      <c r="I178" t="s">
        <v>275</v>
      </c>
      <c r="J178">
        <v>5</v>
      </c>
      <c r="K178" t="s">
        <v>276</v>
      </c>
      <c r="L178">
        <v>27</v>
      </c>
      <c r="M178" t="s">
        <v>282</v>
      </c>
      <c r="N178" t="s">
        <v>278</v>
      </c>
      <c r="O178" t="s">
        <v>279</v>
      </c>
      <c r="P178">
        <v>4000</v>
      </c>
      <c r="Q178" t="s">
        <v>49</v>
      </c>
      <c r="R178">
        <v>4411</v>
      </c>
      <c r="S178" t="s">
        <v>195</v>
      </c>
      <c r="T178">
        <v>0</v>
      </c>
      <c r="U178" t="s">
        <v>46</v>
      </c>
      <c r="V178" s="1">
        <v>1000000</v>
      </c>
      <c r="W178" s="1">
        <v>1000000</v>
      </c>
      <c r="X178" s="1">
        <v>287966.42</v>
      </c>
      <c r="Y178" s="1">
        <v>287966.42</v>
      </c>
      <c r="Z178" s="1">
        <v>287966.42</v>
      </c>
      <c r="AA178" s="1">
        <v>260466.42</v>
      </c>
      <c r="AB178" s="1">
        <v>260466.42</v>
      </c>
      <c r="AC178" s="1">
        <f t="shared" si="5"/>
        <v>712033.58000000007</v>
      </c>
      <c r="AD178" s="1">
        <v>0</v>
      </c>
      <c r="AE178" s="1">
        <v>0</v>
      </c>
      <c r="AF178" s="1">
        <v>0</v>
      </c>
      <c r="AG178" s="1">
        <v>0</v>
      </c>
      <c r="AH178" s="1">
        <v>0</v>
      </c>
    </row>
    <row r="179" spans="1:34" x14ac:dyDescent="0.25">
      <c r="A179" t="str">
        <f t="shared" si="4"/>
        <v>1.1-00-2406_24530018_2433510</v>
      </c>
      <c r="B179" t="s">
        <v>148</v>
      </c>
      <c r="C179" t="s">
        <v>149</v>
      </c>
      <c r="D179" t="s">
        <v>266</v>
      </c>
      <c r="E179" t="s">
        <v>267</v>
      </c>
      <c r="F179" t="s">
        <v>152</v>
      </c>
      <c r="G179" t="s">
        <v>153</v>
      </c>
      <c r="H179" t="s">
        <v>274</v>
      </c>
      <c r="I179" t="s">
        <v>275</v>
      </c>
      <c r="J179">
        <v>5</v>
      </c>
      <c r="K179" t="s">
        <v>276</v>
      </c>
      <c r="L179">
        <v>30</v>
      </c>
      <c r="M179" t="s">
        <v>283</v>
      </c>
      <c r="N179" t="s">
        <v>284</v>
      </c>
      <c r="O179" t="s">
        <v>285</v>
      </c>
      <c r="P179">
        <v>3000</v>
      </c>
      <c r="Q179" t="s">
        <v>44</v>
      </c>
      <c r="R179">
        <v>3351</v>
      </c>
      <c r="S179" t="s">
        <v>286</v>
      </c>
      <c r="T179">
        <v>0</v>
      </c>
      <c r="U179" t="s">
        <v>46</v>
      </c>
      <c r="V179" s="1">
        <v>470000</v>
      </c>
      <c r="W179" s="1">
        <v>470000</v>
      </c>
      <c r="X179" s="1">
        <v>516780</v>
      </c>
      <c r="Y179" s="1">
        <v>516780</v>
      </c>
      <c r="Z179" s="1">
        <v>513115.56</v>
      </c>
      <c r="AA179" s="1">
        <v>469800</v>
      </c>
      <c r="AB179" s="1">
        <v>469800</v>
      </c>
      <c r="AC179" s="1">
        <f t="shared" si="5"/>
        <v>-46780</v>
      </c>
      <c r="AD179" s="1">
        <v>0</v>
      </c>
      <c r="AE179" s="1">
        <v>0</v>
      </c>
      <c r="AF179" s="1">
        <v>0</v>
      </c>
      <c r="AG179" s="1">
        <v>0</v>
      </c>
      <c r="AH179" s="1">
        <v>0</v>
      </c>
    </row>
    <row r="180" spans="1:34" x14ac:dyDescent="0.25">
      <c r="A180" t="str">
        <f t="shared" si="4"/>
        <v>1.1-00-2406_24530018_2438210</v>
      </c>
      <c r="B180" t="s">
        <v>148</v>
      </c>
      <c r="C180" t="s">
        <v>149</v>
      </c>
      <c r="D180" t="s">
        <v>266</v>
      </c>
      <c r="E180" t="s">
        <v>267</v>
      </c>
      <c r="F180" t="s">
        <v>152</v>
      </c>
      <c r="G180" t="s">
        <v>153</v>
      </c>
      <c r="H180" t="s">
        <v>274</v>
      </c>
      <c r="I180" t="s">
        <v>275</v>
      </c>
      <c r="J180">
        <v>5</v>
      </c>
      <c r="K180" t="s">
        <v>276</v>
      </c>
      <c r="L180">
        <v>30</v>
      </c>
      <c r="M180" t="s">
        <v>283</v>
      </c>
      <c r="N180" t="s">
        <v>284</v>
      </c>
      <c r="O180" t="s">
        <v>285</v>
      </c>
      <c r="P180">
        <v>3000</v>
      </c>
      <c r="Q180" t="s">
        <v>44</v>
      </c>
      <c r="R180">
        <v>3821</v>
      </c>
      <c r="S180" t="s">
        <v>175</v>
      </c>
      <c r="T180">
        <v>0</v>
      </c>
      <c r="U180" t="s">
        <v>46</v>
      </c>
      <c r="V180" s="1">
        <v>74530</v>
      </c>
      <c r="W180" s="1">
        <v>74530</v>
      </c>
      <c r="X180" s="1">
        <v>0</v>
      </c>
      <c r="Y180" s="1">
        <v>0</v>
      </c>
      <c r="Z180" s="1">
        <v>0</v>
      </c>
      <c r="AA180" s="1">
        <v>0</v>
      </c>
      <c r="AB180" s="1">
        <v>0</v>
      </c>
      <c r="AC180" s="1">
        <f t="shared" si="5"/>
        <v>74530</v>
      </c>
      <c r="AD180" s="1">
        <v>0</v>
      </c>
      <c r="AE180" s="1">
        <v>0</v>
      </c>
      <c r="AF180" s="1">
        <v>0</v>
      </c>
      <c r="AG180" s="1">
        <v>0</v>
      </c>
      <c r="AH180" s="1">
        <v>0</v>
      </c>
    </row>
    <row r="181" spans="1:34" x14ac:dyDescent="0.25">
      <c r="A181" t="str">
        <f t="shared" si="4"/>
        <v>1.1-00-2406_24530018_2444110</v>
      </c>
      <c r="B181" t="s">
        <v>148</v>
      </c>
      <c r="C181" t="s">
        <v>149</v>
      </c>
      <c r="D181" t="s">
        <v>266</v>
      </c>
      <c r="E181" t="s">
        <v>267</v>
      </c>
      <c r="F181" t="s">
        <v>152</v>
      </c>
      <c r="G181" t="s">
        <v>153</v>
      </c>
      <c r="H181" t="s">
        <v>274</v>
      </c>
      <c r="I181" t="s">
        <v>275</v>
      </c>
      <c r="J181">
        <v>5</v>
      </c>
      <c r="K181" t="s">
        <v>276</v>
      </c>
      <c r="L181">
        <v>30</v>
      </c>
      <c r="M181" t="s">
        <v>283</v>
      </c>
      <c r="N181" t="s">
        <v>284</v>
      </c>
      <c r="O181" t="s">
        <v>285</v>
      </c>
      <c r="P181">
        <v>4000</v>
      </c>
      <c r="Q181" t="s">
        <v>49</v>
      </c>
      <c r="R181">
        <v>4411</v>
      </c>
      <c r="S181" t="s">
        <v>195</v>
      </c>
      <c r="T181">
        <v>0</v>
      </c>
      <c r="U181" t="s">
        <v>46</v>
      </c>
      <c r="V181" s="1">
        <v>12000000</v>
      </c>
      <c r="W181" s="1">
        <v>12000000</v>
      </c>
      <c r="X181" s="1">
        <v>11964000</v>
      </c>
      <c r="Y181" s="1">
        <v>11964000</v>
      </c>
      <c r="Z181" s="1">
        <v>11964000</v>
      </c>
      <c r="AA181" s="1">
        <v>11964000</v>
      </c>
      <c r="AB181" s="1">
        <v>11964000</v>
      </c>
      <c r="AC181" s="1">
        <f t="shared" si="5"/>
        <v>36000</v>
      </c>
      <c r="AD181" s="1">
        <v>0</v>
      </c>
      <c r="AE181" s="1">
        <v>0</v>
      </c>
      <c r="AF181" s="1">
        <v>0</v>
      </c>
      <c r="AG181" s="1">
        <v>0</v>
      </c>
      <c r="AH181" s="1">
        <v>0</v>
      </c>
    </row>
    <row r="182" spans="1:34" x14ac:dyDescent="0.25">
      <c r="A182" t="str">
        <f t="shared" si="4"/>
        <v>1.1-00-2406_24531018_2444110</v>
      </c>
      <c r="B182" t="s">
        <v>148</v>
      </c>
      <c r="C182" t="s">
        <v>149</v>
      </c>
      <c r="D182" t="s">
        <v>266</v>
      </c>
      <c r="E182" t="s">
        <v>267</v>
      </c>
      <c r="F182" t="s">
        <v>152</v>
      </c>
      <c r="G182" t="s">
        <v>153</v>
      </c>
      <c r="H182" t="s">
        <v>274</v>
      </c>
      <c r="I182" t="s">
        <v>275</v>
      </c>
      <c r="J182">
        <v>5</v>
      </c>
      <c r="K182" t="s">
        <v>276</v>
      </c>
      <c r="L182">
        <v>31</v>
      </c>
      <c r="M182" t="s">
        <v>287</v>
      </c>
      <c r="N182" t="s">
        <v>284</v>
      </c>
      <c r="O182" t="s">
        <v>285</v>
      </c>
      <c r="P182">
        <v>4000</v>
      </c>
      <c r="Q182" t="s">
        <v>49</v>
      </c>
      <c r="R182">
        <v>4411</v>
      </c>
      <c r="S182" t="s">
        <v>195</v>
      </c>
      <c r="T182">
        <v>0</v>
      </c>
      <c r="U182" t="s">
        <v>46</v>
      </c>
      <c r="V182" s="1">
        <v>52216447.640000001</v>
      </c>
      <c r="W182" s="1">
        <v>54793475.799999997</v>
      </c>
      <c r="X182" s="1">
        <v>52216447.640000001</v>
      </c>
      <c r="Y182" s="1">
        <v>52216447.640000001</v>
      </c>
      <c r="Z182" s="1">
        <v>52216447.640000001</v>
      </c>
      <c r="AA182" s="1">
        <v>52216447.640000001</v>
      </c>
      <c r="AB182" s="1">
        <v>52216447.640000001</v>
      </c>
      <c r="AC182" s="1">
        <f t="shared" si="5"/>
        <v>0</v>
      </c>
      <c r="AD182" s="1">
        <v>0</v>
      </c>
      <c r="AE182" s="1">
        <v>0.04</v>
      </c>
      <c r="AF182" s="1">
        <v>0</v>
      </c>
      <c r="AG182" s="1">
        <v>2577028.2000000002</v>
      </c>
      <c r="AH182" s="1">
        <v>-2577028.16</v>
      </c>
    </row>
    <row r="183" spans="1:34" x14ac:dyDescent="0.25">
      <c r="A183" t="str">
        <f t="shared" si="4"/>
        <v>1.1-00-2406_24532018_2444110</v>
      </c>
      <c r="B183" t="s">
        <v>148</v>
      </c>
      <c r="C183" t="s">
        <v>149</v>
      </c>
      <c r="D183" t="s">
        <v>266</v>
      </c>
      <c r="E183" t="s">
        <v>267</v>
      </c>
      <c r="F183" t="s">
        <v>152</v>
      </c>
      <c r="G183" t="s">
        <v>153</v>
      </c>
      <c r="H183" t="s">
        <v>274</v>
      </c>
      <c r="I183" t="s">
        <v>275</v>
      </c>
      <c r="J183">
        <v>5</v>
      </c>
      <c r="K183" t="s">
        <v>276</v>
      </c>
      <c r="L183">
        <v>32</v>
      </c>
      <c r="M183" t="s">
        <v>288</v>
      </c>
      <c r="N183" t="s">
        <v>284</v>
      </c>
      <c r="O183" t="s">
        <v>285</v>
      </c>
      <c r="P183">
        <v>4000</v>
      </c>
      <c r="Q183" t="s">
        <v>49</v>
      </c>
      <c r="R183">
        <v>4411</v>
      </c>
      <c r="S183" t="s">
        <v>195</v>
      </c>
      <c r="T183">
        <v>0</v>
      </c>
      <c r="U183" t="s">
        <v>46</v>
      </c>
      <c r="V183" s="1">
        <v>17662452.359999999</v>
      </c>
      <c r="W183" s="1">
        <v>15085424.199999999</v>
      </c>
      <c r="X183" s="1">
        <v>17357138.539999999</v>
      </c>
      <c r="Y183" s="1">
        <v>17357138.539999999</v>
      </c>
      <c r="Z183" s="1">
        <v>17357138.539999999</v>
      </c>
      <c r="AA183" s="1">
        <v>17121505.969999999</v>
      </c>
      <c r="AB183" s="1">
        <v>17121505.969999999</v>
      </c>
      <c r="AC183" s="1">
        <f t="shared" si="5"/>
        <v>305313.8200000003</v>
      </c>
      <c r="AD183" s="1">
        <v>0</v>
      </c>
      <c r="AE183" s="1">
        <v>2577028.2000000002</v>
      </c>
      <c r="AF183" s="1">
        <v>0</v>
      </c>
      <c r="AG183" s="1">
        <v>0.04</v>
      </c>
      <c r="AH183" s="1">
        <v>2577028.16</v>
      </c>
    </row>
    <row r="184" spans="1:34" x14ac:dyDescent="0.25">
      <c r="A184" t="str">
        <f t="shared" si="4"/>
        <v>1.1-00-2410_24448030_2421710</v>
      </c>
      <c r="B184" t="s">
        <v>148</v>
      </c>
      <c r="C184" t="s">
        <v>149</v>
      </c>
      <c r="D184" t="s">
        <v>266</v>
      </c>
      <c r="E184" t="s">
        <v>267</v>
      </c>
      <c r="F184" t="s">
        <v>51</v>
      </c>
      <c r="G184" t="s">
        <v>52</v>
      </c>
      <c r="H184" t="s">
        <v>289</v>
      </c>
      <c r="I184" t="s">
        <v>290</v>
      </c>
      <c r="J184">
        <v>4</v>
      </c>
      <c r="K184" t="s">
        <v>291</v>
      </c>
      <c r="L184">
        <v>48</v>
      </c>
      <c r="M184" t="s">
        <v>292</v>
      </c>
      <c r="N184" t="s">
        <v>293</v>
      </c>
      <c r="O184" t="s">
        <v>294</v>
      </c>
      <c r="P184">
        <v>2000</v>
      </c>
      <c r="Q184" t="s">
        <v>121</v>
      </c>
      <c r="R184">
        <v>2171</v>
      </c>
      <c r="S184" t="s">
        <v>295</v>
      </c>
      <c r="T184">
        <v>0</v>
      </c>
      <c r="U184" t="s">
        <v>46</v>
      </c>
      <c r="V184" s="1">
        <v>30000</v>
      </c>
      <c r="W184" s="1">
        <v>30000</v>
      </c>
      <c r="X184" s="1">
        <v>0</v>
      </c>
      <c r="Y184" s="1">
        <v>0</v>
      </c>
      <c r="Z184" s="1">
        <v>0</v>
      </c>
      <c r="AA184" s="1">
        <v>0</v>
      </c>
      <c r="AB184" s="1">
        <v>0</v>
      </c>
      <c r="AC184" s="1">
        <f t="shared" si="5"/>
        <v>30000</v>
      </c>
      <c r="AD184" s="1">
        <v>0</v>
      </c>
      <c r="AE184" s="1">
        <v>0</v>
      </c>
      <c r="AF184" s="1">
        <v>0</v>
      </c>
      <c r="AG184" s="1">
        <v>0</v>
      </c>
      <c r="AH184" s="1">
        <v>0</v>
      </c>
    </row>
    <row r="185" spans="1:34" x14ac:dyDescent="0.25">
      <c r="A185" t="str">
        <f t="shared" si="4"/>
        <v>1.1-00-2410_24448030_2422210</v>
      </c>
      <c r="B185" t="s">
        <v>148</v>
      </c>
      <c r="C185" t="s">
        <v>149</v>
      </c>
      <c r="D185" t="s">
        <v>266</v>
      </c>
      <c r="E185" t="s">
        <v>267</v>
      </c>
      <c r="F185" t="s">
        <v>51</v>
      </c>
      <c r="G185" t="s">
        <v>52</v>
      </c>
      <c r="H185" t="s">
        <v>289</v>
      </c>
      <c r="I185" t="s">
        <v>290</v>
      </c>
      <c r="J185">
        <v>4</v>
      </c>
      <c r="K185" t="s">
        <v>291</v>
      </c>
      <c r="L185">
        <v>48</v>
      </c>
      <c r="M185" t="s">
        <v>292</v>
      </c>
      <c r="N185" t="s">
        <v>293</v>
      </c>
      <c r="O185" t="s">
        <v>294</v>
      </c>
      <c r="P185">
        <v>2000</v>
      </c>
      <c r="Q185" t="s">
        <v>121</v>
      </c>
      <c r="R185">
        <v>2221</v>
      </c>
      <c r="S185" t="s">
        <v>165</v>
      </c>
      <c r="T185">
        <v>0</v>
      </c>
      <c r="U185" t="s">
        <v>46</v>
      </c>
      <c r="V185" s="1">
        <v>40000</v>
      </c>
      <c r="W185" s="1">
        <v>40000</v>
      </c>
      <c r="X185" s="1">
        <v>0</v>
      </c>
      <c r="Y185" s="1">
        <v>0</v>
      </c>
      <c r="Z185" s="1">
        <v>0</v>
      </c>
      <c r="AA185" s="1">
        <v>0</v>
      </c>
      <c r="AB185" s="1">
        <v>0</v>
      </c>
      <c r="AC185" s="1">
        <f t="shared" si="5"/>
        <v>40000</v>
      </c>
      <c r="AD185" s="1">
        <v>0</v>
      </c>
      <c r="AE185" s="1">
        <v>0</v>
      </c>
      <c r="AF185" s="1">
        <v>0</v>
      </c>
      <c r="AG185" s="1">
        <v>0</v>
      </c>
      <c r="AH185" s="1">
        <v>0</v>
      </c>
    </row>
    <row r="186" spans="1:34" x14ac:dyDescent="0.25">
      <c r="A186" t="str">
        <f t="shared" si="4"/>
        <v>1.1-00-2410_24448030_2425210</v>
      </c>
      <c r="B186" t="s">
        <v>148</v>
      </c>
      <c r="C186" t="s">
        <v>149</v>
      </c>
      <c r="D186" t="s">
        <v>266</v>
      </c>
      <c r="E186" t="s">
        <v>267</v>
      </c>
      <c r="F186" t="s">
        <v>51</v>
      </c>
      <c r="G186" t="s">
        <v>52</v>
      </c>
      <c r="H186" t="s">
        <v>289</v>
      </c>
      <c r="I186" t="s">
        <v>290</v>
      </c>
      <c r="J186">
        <v>4</v>
      </c>
      <c r="K186" t="s">
        <v>291</v>
      </c>
      <c r="L186">
        <v>48</v>
      </c>
      <c r="M186" t="s">
        <v>292</v>
      </c>
      <c r="N186" t="s">
        <v>293</v>
      </c>
      <c r="O186" t="s">
        <v>294</v>
      </c>
      <c r="P186">
        <v>2000</v>
      </c>
      <c r="Q186" t="s">
        <v>121</v>
      </c>
      <c r="R186">
        <v>2521</v>
      </c>
      <c r="S186" t="s">
        <v>187</v>
      </c>
      <c r="T186">
        <v>0</v>
      </c>
      <c r="U186" t="s">
        <v>46</v>
      </c>
      <c r="V186" s="1">
        <v>50000</v>
      </c>
      <c r="W186" s="1">
        <v>50000</v>
      </c>
      <c r="X186" s="1">
        <v>0</v>
      </c>
      <c r="Y186" s="1">
        <v>0</v>
      </c>
      <c r="Z186" s="1">
        <v>0</v>
      </c>
      <c r="AA186" s="1">
        <v>0</v>
      </c>
      <c r="AB186" s="1">
        <v>0</v>
      </c>
      <c r="AC186" s="1">
        <f t="shared" si="5"/>
        <v>50000</v>
      </c>
      <c r="AD186" s="1">
        <v>0</v>
      </c>
      <c r="AE186" s="1">
        <v>0</v>
      </c>
      <c r="AF186" s="1">
        <v>0</v>
      </c>
      <c r="AG186" s="1">
        <v>0</v>
      </c>
      <c r="AH186" s="1">
        <v>0</v>
      </c>
    </row>
    <row r="187" spans="1:34" x14ac:dyDescent="0.25">
      <c r="A187" t="str">
        <f t="shared" si="4"/>
        <v>1.1-00-2410_24448030_2425910</v>
      </c>
      <c r="B187" t="s">
        <v>148</v>
      </c>
      <c r="C187" t="s">
        <v>149</v>
      </c>
      <c r="D187" t="s">
        <v>266</v>
      </c>
      <c r="E187" t="s">
        <v>267</v>
      </c>
      <c r="F187" t="s">
        <v>51</v>
      </c>
      <c r="G187" t="s">
        <v>52</v>
      </c>
      <c r="H187" t="s">
        <v>289</v>
      </c>
      <c r="I187" t="s">
        <v>290</v>
      </c>
      <c r="J187">
        <v>4</v>
      </c>
      <c r="K187" t="s">
        <v>291</v>
      </c>
      <c r="L187">
        <v>48</v>
      </c>
      <c r="M187" t="s">
        <v>292</v>
      </c>
      <c r="N187" t="s">
        <v>293</v>
      </c>
      <c r="O187" t="s">
        <v>294</v>
      </c>
      <c r="P187">
        <v>2000</v>
      </c>
      <c r="Q187" t="s">
        <v>121</v>
      </c>
      <c r="R187">
        <v>2591</v>
      </c>
      <c r="S187" t="s">
        <v>296</v>
      </c>
      <c r="T187">
        <v>0</v>
      </c>
      <c r="U187" t="s">
        <v>46</v>
      </c>
      <c r="V187" s="1">
        <v>3775271.34</v>
      </c>
      <c r="W187" s="1">
        <v>3775271.34</v>
      </c>
      <c r="X187" s="1">
        <v>3685376.84</v>
      </c>
      <c r="Y187" s="1">
        <v>3685376.84</v>
      </c>
      <c r="Z187" s="1">
        <v>3685376.84</v>
      </c>
      <c r="AA187" s="1">
        <v>3685376.84</v>
      </c>
      <c r="AB187" s="1">
        <v>3685376.84</v>
      </c>
      <c r="AC187" s="1">
        <f t="shared" si="5"/>
        <v>89894.5</v>
      </c>
      <c r="AD187" s="1">
        <v>0</v>
      </c>
      <c r="AE187" s="1">
        <v>0</v>
      </c>
      <c r="AF187" s="1">
        <v>0</v>
      </c>
      <c r="AG187" s="1">
        <v>0</v>
      </c>
      <c r="AH187" s="1">
        <v>0</v>
      </c>
    </row>
    <row r="188" spans="1:34" x14ac:dyDescent="0.25">
      <c r="A188" t="str">
        <f t="shared" si="4"/>
        <v>1.1-00-2410_24448030_2433910</v>
      </c>
      <c r="B188" t="s">
        <v>148</v>
      </c>
      <c r="C188" t="s">
        <v>149</v>
      </c>
      <c r="D188" t="s">
        <v>266</v>
      </c>
      <c r="E188" t="s">
        <v>267</v>
      </c>
      <c r="F188" t="s">
        <v>51</v>
      </c>
      <c r="G188" t="s">
        <v>52</v>
      </c>
      <c r="H188" t="s">
        <v>289</v>
      </c>
      <c r="I188" t="s">
        <v>290</v>
      </c>
      <c r="J188">
        <v>4</v>
      </c>
      <c r="K188" t="s">
        <v>291</v>
      </c>
      <c r="L188">
        <v>48</v>
      </c>
      <c r="M188" t="s">
        <v>292</v>
      </c>
      <c r="N188" t="s">
        <v>293</v>
      </c>
      <c r="O188" t="s">
        <v>294</v>
      </c>
      <c r="P188">
        <v>3000</v>
      </c>
      <c r="Q188" t="s">
        <v>44</v>
      </c>
      <c r="R188">
        <v>3391</v>
      </c>
      <c r="S188" t="s">
        <v>194</v>
      </c>
      <c r="T188">
        <v>0</v>
      </c>
      <c r="U188" t="s">
        <v>46</v>
      </c>
      <c r="V188" s="1">
        <v>600000</v>
      </c>
      <c r="W188" s="1">
        <v>600000</v>
      </c>
      <c r="X188" s="1">
        <v>0</v>
      </c>
      <c r="Y188" s="1">
        <v>0</v>
      </c>
      <c r="Z188" s="1">
        <v>0</v>
      </c>
      <c r="AA188" s="1">
        <v>0</v>
      </c>
      <c r="AB188" s="1">
        <v>0</v>
      </c>
      <c r="AC188" s="1">
        <f t="shared" si="5"/>
        <v>600000</v>
      </c>
      <c r="AD188" s="1">
        <v>0</v>
      </c>
      <c r="AE188" s="1">
        <v>0</v>
      </c>
      <c r="AF188" s="1">
        <v>0</v>
      </c>
      <c r="AG188" s="1">
        <v>0</v>
      </c>
      <c r="AH188" s="1">
        <v>0</v>
      </c>
    </row>
    <row r="189" spans="1:34" x14ac:dyDescent="0.25">
      <c r="A189" t="str">
        <f t="shared" si="4"/>
        <v>1.1-00-2410_24448030_2438210</v>
      </c>
      <c r="B189" t="s">
        <v>148</v>
      </c>
      <c r="C189" t="s">
        <v>149</v>
      </c>
      <c r="D189" t="s">
        <v>266</v>
      </c>
      <c r="E189" t="s">
        <v>267</v>
      </c>
      <c r="F189" t="s">
        <v>51</v>
      </c>
      <c r="G189" t="s">
        <v>52</v>
      </c>
      <c r="H189" t="s">
        <v>289</v>
      </c>
      <c r="I189" t="s">
        <v>290</v>
      </c>
      <c r="J189">
        <v>4</v>
      </c>
      <c r="K189" t="s">
        <v>291</v>
      </c>
      <c r="L189">
        <v>48</v>
      </c>
      <c r="M189" t="s">
        <v>292</v>
      </c>
      <c r="N189" t="s">
        <v>293</v>
      </c>
      <c r="O189" t="s">
        <v>294</v>
      </c>
      <c r="P189">
        <v>3000</v>
      </c>
      <c r="Q189" t="s">
        <v>44</v>
      </c>
      <c r="R189">
        <v>3821</v>
      </c>
      <c r="S189" t="s">
        <v>175</v>
      </c>
      <c r="T189">
        <v>0</v>
      </c>
      <c r="U189" t="s">
        <v>46</v>
      </c>
      <c r="V189" s="1">
        <v>619981</v>
      </c>
      <c r="W189" s="1">
        <v>619981</v>
      </c>
      <c r="X189" s="1">
        <v>600000</v>
      </c>
      <c r="Y189" s="1">
        <v>600000</v>
      </c>
      <c r="Z189" s="1">
        <v>0</v>
      </c>
      <c r="AA189" s="1">
        <v>0</v>
      </c>
      <c r="AB189" s="1">
        <v>0</v>
      </c>
      <c r="AC189" s="1">
        <f t="shared" si="5"/>
        <v>19981</v>
      </c>
      <c r="AD189" s="1">
        <v>0</v>
      </c>
      <c r="AE189" s="1">
        <v>0</v>
      </c>
      <c r="AF189" s="1">
        <v>0</v>
      </c>
      <c r="AG189" s="1">
        <v>0</v>
      </c>
      <c r="AH189" s="1">
        <v>0</v>
      </c>
    </row>
    <row r="190" spans="1:34" x14ac:dyDescent="0.25">
      <c r="A190" t="str">
        <f t="shared" si="4"/>
        <v>1.1-00-2410_24448030_2442110</v>
      </c>
      <c r="B190" t="s">
        <v>148</v>
      </c>
      <c r="C190" t="s">
        <v>149</v>
      </c>
      <c r="D190" t="s">
        <v>266</v>
      </c>
      <c r="E190" t="s">
        <v>267</v>
      </c>
      <c r="F190" t="s">
        <v>51</v>
      </c>
      <c r="G190" t="s">
        <v>52</v>
      </c>
      <c r="H190" t="s">
        <v>289</v>
      </c>
      <c r="I190" t="s">
        <v>290</v>
      </c>
      <c r="J190">
        <v>4</v>
      </c>
      <c r="K190" t="s">
        <v>291</v>
      </c>
      <c r="L190">
        <v>48</v>
      </c>
      <c r="M190" t="s">
        <v>292</v>
      </c>
      <c r="N190" t="s">
        <v>293</v>
      </c>
      <c r="O190" t="s">
        <v>294</v>
      </c>
      <c r="P190">
        <v>4000</v>
      </c>
      <c r="Q190" t="s">
        <v>49</v>
      </c>
      <c r="R190">
        <v>4211</v>
      </c>
      <c r="S190" t="s">
        <v>273</v>
      </c>
      <c r="T190">
        <v>0</v>
      </c>
      <c r="U190" t="s">
        <v>46</v>
      </c>
      <c r="V190" s="1">
        <v>199200</v>
      </c>
      <c r="W190" s="1">
        <v>199200</v>
      </c>
      <c r="X190" s="1">
        <v>0</v>
      </c>
      <c r="Y190" s="1">
        <v>0</v>
      </c>
      <c r="Z190" s="1">
        <v>0</v>
      </c>
      <c r="AA190" s="1">
        <v>0</v>
      </c>
      <c r="AB190" s="1">
        <v>0</v>
      </c>
      <c r="AC190" s="1">
        <f t="shared" si="5"/>
        <v>199200</v>
      </c>
      <c r="AD190" s="1">
        <v>0</v>
      </c>
      <c r="AE190" s="1">
        <v>0</v>
      </c>
      <c r="AF190" s="1">
        <v>0</v>
      </c>
      <c r="AG190" s="1">
        <v>0</v>
      </c>
      <c r="AH190" s="1">
        <v>0</v>
      </c>
    </row>
    <row r="191" spans="1:34" x14ac:dyDescent="0.25">
      <c r="A191" t="str">
        <f t="shared" si="4"/>
        <v>1.1-00-2410_24448030_24441130</v>
      </c>
      <c r="B191" t="s">
        <v>148</v>
      </c>
      <c r="C191" t="s">
        <v>149</v>
      </c>
      <c r="D191" t="s">
        <v>266</v>
      </c>
      <c r="E191" t="s">
        <v>267</v>
      </c>
      <c r="F191" t="s">
        <v>51</v>
      </c>
      <c r="G191" t="s">
        <v>52</v>
      </c>
      <c r="H191" t="s">
        <v>289</v>
      </c>
      <c r="I191" t="s">
        <v>290</v>
      </c>
      <c r="J191">
        <v>4</v>
      </c>
      <c r="K191" t="s">
        <v>291</v>
      </c>
      <c r="L191">
        <v>48</v>
      </c>
      <c r="M191" t="s">
        <v>292</v>
      </c>
      <c r="N191" t="s">
        <v>293</v>
      </c>
      <c r="O191" t="s">
        <v>294</v>
      </c>
      <c r="P191">
        <v>4000</v>
      </c>
      <c r="Q191" t="s">
        <v>49</v>
      </c>
      <c r="R191">
        <v>4411</v>
      </c>
      <c r="S191" t="s">
        <v>195</v>
      </c>
      <c r="T191">
        <v>30</v>
      </c>
      <c r="U191" t="s">
        <v>297</v>
      </c>
      <c r="V191" s="1">
        <v>450000</v>
      </c>
      <c r="W191" s="1">
        <v>450000</v>
      </c>
      <c r="X191" s="1">
        <v>372959.72</v>
      </c>
      <c r="Y191" s="1">
        <v>0</v>
      </c>
      <c r="Z191" s="1">
        <v>0</v>
      </c>
      <c r="AA191" s="1">
        <v>0</v>
      </c>
      <c r="AB191" s="1">
        <v>0</v>
      </c>
      <c r="AC191" s="1">
        <f t="shared" si="5"/>
        <v>77040.280000000028</v>
      </c>
      <c r="AD191" s="1">
        <v>0</v>
      </c>
      <c r="AE191" s="1">
        <v>0</v>
      </c>
      <c r="AF191" s="1">
        <v>0</v>
      </c>
      <c r="AG191" s="1">
        <v>0</v>
      </c>
      <c r="AH191" s="1">
        <v>0</v>
      </c>
    </row>
    <row r="192" spans="1:34" x14ac:dyDescent="0.25">
      <c r="A192" t="str">
        <f t="shared" si="4"/>
        <v>1.1-00-2410_24448030_2456710</v>
      </c>
      <c r="B192" t="s">
        <v>148</v>
      </c>
      <c r="C192" t="s">
        <v>149</v>
      </c>
      <c r="D192" t="s">
        <v>266</v>
      </c>
      <c r="E192" t="s">
        <v>267</v>
      </c>
      <c r="F192" t="s">
        <v>51</v>
      </c>
      <c r="G192" t="s">
        <v>52</v>
      </c>
      <c r="H192" t="s">
        <v>289</v>
      </c>
      <c r="I192" t="s">
        <v>290</v>
      </c>
      <c r="J192">
        <v>4</v>
      </c>
      <c r="K192" t="s">
        <v>291</v>
      </c>
      <c r="L192">
        <v>48</v>
      </c>
      <c r="M192" t="s">
        <v>292</v>
      </c>
      <c r="N192" t="s">
        <v>293</v>
      </c>
      <c r="O192" t="s">
        <v>294</v>
      </c>
      <c r="P192">
        <v>5000</v>
      </c>
      <c r="Q192" t="s">
        <v>99</v>
      </c>
      <c r="R192">
        <v>5671</v>
      </c>
      <c r="S192" t="s">
        <v>185</v>
      </c>
      <c r="T192">
        <v>0</v>
      </c>
      <c r="U192" t="s">
        <v>46</v>
      </c>
      <c r="V192" s="1">
        <v>100000</v>
      </c>
      <c r="W192" s="1">
        <v>100000</v>
      </c>
      <c r="X192" s="1">
        <v>0</v>
      </c>
      <c r="Y192" s="1">
        <v>0</v>
      </c>
      <c r="Z192" s="1">
        <v>0</v>
      </c>
      <c r="AA192" s="1">
        <v>0</v>
      </c>
      <c r="AB192" s="1">
        <v>0</v>
      </c>
      <c r="AC192" s="1">
        <f t="shared" si="5"/>
        <v>100000</v>
      </c>
      <c r="AD192" s="1">
        <v>0</v>
      </c>
      <c r="AE192" s="1">
        <v>0</v>
      </c>
      <c r="AF192" s="1">
        <v>0</v>
      </c>
      <c r="AG192" s="1">
        <v>0</v>
      </c>
      <c r="AH192" s="1">
        <v>0</v>
      </c>
    </row>
    <row r="193" spans="1:34" x14ac:dyDescent="0.25">
      <c r="A193" t="str">
        <f t="shared" si="4"/>
        <v>1.1-00-2410_24448030_2457810</v>
      </c>
      <c r="B193" t="s">
        <v>148</v>
      </c>
      <c r="C193" t="s">
        <v>149</v>
      </c>
      <c r="D193" t="s">
        <v>266</v>
      </c>
      <c r="E193" t="s">
        <v>267</v>
      </c>
      <c r="F193" t="s">
        <v>51</v>
      </c>
      <c r="G193" t="s">
        <v>52</v>
      </c>
      <c r="H193" t="s">
        <v>289</v>
      </c>
      <c r="I193" t="s">
        <v>290</v>
      </c>
      <c r="J193">
        <v>4</v>
      </c>
      <c r="K193" t="s">
        <v>291</v>
      </c>
      <c r="L193">
        <v>48</v>
      </c>
      <c r="M193" t="s">
        <v>292</v>
      </c>
      <c r="N193" t="s">
        <v>293</v>
      </c>
      <c r="O193" t="s">
        <v>294</v>
      </c>
      <c r="P193">
        <v>5000</v>
      </c>
      <c r="Q193" t="s">
        <v>99</v>
      </c>
      <c r="R193">
        <v>5781</v>
      </c>
      <c r="S193" t="s">
        <v>298</v>
      </c>
      <c r="T193">
        <v>0</v>
      </c>
      <c r="U193" t="s">
        <v>46</v>
      </c>
      <c r="V193" s="1">
        <v>50000</v>
      </c>
      <c r="W193" s="1">
        <v>50000</v>
      </c>
      <c r="X193" s="1">
        <v>0</v>
      </c>
      <c r="Y193" s="1">
        <v>0</v>
      </c>
      <c r="Z193" s="1">
        <v>0</v>
      </c>
      <c r="AA193" s="1">
        <v>0</v>
      </c>
      <c r="AB193" s="1">
        <v>0</v>
      </c>
      <c r="AC193" s="1">
        <f t="shared" si="5"/>
        <v>50000</v>
      </c>
      <c r="AD193" s="1">
        <v>0</v>
      </c>
      <c r="AE193" s="1">
        <v>0</v>
      </c>
      <c r="AF193" s="1">
        <v>0</v>
      </c>
      <c r="AG193" s="1">
        <v>0</v>
      </c>
      <c r="AH193" s="1">
        <v>0</v>
      </c>
    </row>
    <row r="194" spans="1:34" x14ac:dyDescent="0.25">
      <c r="A194" t="str">
        <f t="shared" si="4"/>
        <v>1.1-00-2408_24740025_2431810</v>
      </c>
      <c r="B194" t="s">
        <v>148</v>
      </c>
      <c r="C194" t="s">
        <v>149</v>
      </c>
      <c r="D194" t="s">
        <v>109</v>
      </c>
      <c r="E194" t="s">
        <v>110</v>
      </c>
      <c r="F194" t="s">
        <v>111</v>
      </c>
      <c r="G194" t="s">
        <v>112</v>
      </c>
      <c r="H194" t="s">
        <v>113</v>
      </c>
      <c r="I194" t="s">
        <v>114</v>
      </c>
      <c r="J194">
        <v>7</v>
      </c>
      <c r="K194" t="s">
        <v>115</v>
      </c>
      <c r="L194">
        <v>40</v>
      </c>
      <c r="M194" t="s">
        <v>116</v>
      </c>
      <c r="N194" t="s">
        <v>117</v>
      </c>
      <c r="O194" t="s">
        <v>118</v>
      </c>
      <c r="P194">
        <v>3000</v>
      </c>
      <c r="Q194" t="s">
        <v>44</v>
      </c>
      <c r="R194">
        <v>3181</v>
      </c>
      <c r="S194" t="s">
        <v>242</v>
      </c>
      <c r="T194">
        <v>0</v>
      </c>
      <c r="U194" t="s">
        <v>46</v>
      </c>
      <c r="V194" s="1">
        <v>10000</v>
      </c>
      <c r="W194" s="1">
        <v>10000</v>
      </c>
      <c r="X194" s="1">
        <v>0</v>
      </c>
      <c r="Y194" s="1">
        <v>0</v>
      </c>
      <c r="Z194" s="1">
        <v>0</v>
      </c>
      <c r="AA194" s="1">
        <v>0</v>
      </c>
      <c r="AB194" s="1">
        <v>0</v>
      </c>
      <c r="AC194" s="1">
        <f t="shared" si="5"/>
        <v>10000</v>
      </c>
      <c r="AD194" s="1">
        <v>0</v>
      </c>
      <c r="AE194" s="1">
        <v>0</v>
      </c>
      <c r="AF194" s="1">
        <v>0</v>
      </c>
      <c r="AG194" s="1">
        <v>0</v>
      </c>
      <c r="AH194" s="1">
        <v>0</v>
      </c>
    </row>
    <row r="195" spans="1:34" x14ac:dyDescent="0.25">
      <c r="A195" t="str">
        <f t="shared" ref="A195:A258" si="6">CONCATENATE(B195,H195,J195,L195,N195,R195,T195)</f>
        <v>1.1-00-2408_24740025_2439410</v>
      </c>
      <c r="B195" t="s">
        <v>148</v>
      </c>
      <c r="C195" t="s">
        <v>149</v>
      </c>
      <c r="D195" t="s">
        <v>109</v>
      </c>
      <c r="E195" t="s">
        <v>110</v>
      </c>
      <c r="F195" t="s">
        <v>111</v>
      </c>
      <c r="G195" t="s">
        <v>112</v>
      </c>
      <c r="H195" t="s">
        <v>113</v>
      </c>
      <c r="I195" t="s">
        <v>114</v>
      </c>
      <c r="J195">
        <v>7</v>
      </c>
      <c r="K195" t="s">
        <v>115</v>
      </c>
      <c r="L195">
        <v>40</v>
      </c>
      <c r="M195" t="s">
        <v>116</v>
      </c>
      <c r="N195" t="s">
        <v>117</v>
      </c>
      <c r="O195" t="s">
        <v>118</v>
      </c>
      <c r="P195">
        <v>3000</v>
      </c>
      <c r="Q195" t="s">
        <v>44</v>
      </c>
      <c r="R195">
        <v>3941</v>
      </c>
      <c r="S195" t="s">
        <v>299</v>
      </c>
      <c r="T195">
        <v>0</v>
      </c>
      <c r="U195" t="s">
        <v>46</v>
      </c>
      <c r="V195" s="1">
        <v>50000</v>
      </c>
      <c r="W195" s="1">
        <v>50000</v>
      </c>
      <c r="X195" s="1">
        <v>0</v>
      </c>
      <c r="Y195" s="1">
        <v>0</v>
      </c>
      <c r="Z195" s="1">
        <v>0</v>
      </c>
      <c r="AA195" s="1">
        <v>0</v>
      </c>
      <c r="AB195" s="1">
        <v>0</v>
      </c>
      <c r="AC195" s="1">
        <f t="shared" ref="AC195:AC258" si="7">V195-X195</f>
        <v>50000</v>
      </c>
      <c r="AD195" s="1">
        <v>0</v>
      </c>
      <c r="AE195" s="1">
        <v>0</v>
      </c>
      <c r="AF195" s="1">
        <v>0</v>
      </c>
      <c r="AG195" s="1">
        <v>0</v>
      </c>
      <c r="AH195" s="1">
        <v>0</v>
      </c>
    </row>
    <row r="196" spans="1:34" x14ac:dyDescent="0.25">
      <c r="A196" t="str">
        <f t="shared" si="6"/>
        <v>1.1-00-2408_24741025_2421810</v>
      </c>
      <c r="B196" t="s">
        <v>148</v>
      </c>
      <c r="C196" t="s">
        <v>149</v>
      </c>
      <c r="D196" t="s">
        <v>109</v>
      </c>
      <c r="E196" t="s">
        <v>110</v>
      </c>
      <c r="F196" t="s">
        <v>111</v>
      </c>
      <c r="G196" t="s">
        <v>112</v>
      </c>
      <c r="H196" t="s">
        <v>113</v>
      </c>
      <c r="I196" t="s">
        <v>114</v>
      </c>
      <c r="J196">
        <v>7</v>
      </c>
      <c r="K196" t="s">
        <v>115</v>
      </c>
      <c r="L196">
        <v>41</v>
      </c>
      <c r="M196" t="s">
        <v>120</v>
      </c>
      <c r="N196" t="s">
        <v>117</v>
      </c>
      <c r="O196" t="s">
        <v>118</v>
      </c>
      <c r="P196">
        <v>2000</v>
      </c>
      <c r="Q196" t="s">
        <v>121</v>
      </c>
      <c r="R196">
        <v>2181</v>
      </c>
      <c r="S196" t="s">
        <v>300</v>
      </c>
      <c r="T196">
        <v>0</v>
      </c>
      <c r="U196" t="s">
        <v>46</v>
      </c>
      <c r="V196" s="1">
        <v>60000</v>
      </c>
      <c r="W196" s="1">
        <v>0</v>
      </c>
      <c r="X196" s="1">
        <v>0</v>
      </c>
      <c r="Y196" s="1">
        <v>0</v>
      </c>
      <c r="Z196" s="1">
        <v>0</v>
      </c>
      <c r="AA196" s="1">
        <v>0</v>
      </c>
      <c r="AB196" s="1">
        <v>0</v>
      </c>
      <c r="AC196" s="1">
        <f t="shared" si="7"/>
        <v>60000</v>
      </c>
      <c r="AD196" s="1">
        <v>0</v>
      </c>
      <c r="AE196" s="1">
        <v>60000</v>
      </c>
      <c r="AF196" s="1">
        <v>0</v>
      </c>
      <c r="AG196" s="1">
        <v>0</v>
      </c>
      <c r="AH196" s="1">
        <v>60000</v>
      </c>
    </row>
    <row r="197" spans="1:34" x14ac:dyDescent="0.25">
      <c r="A197" t="str">
        <f t="shared" si="6"/>
        <v>1.1-00-2408_24741025_2422110</v>
      </c>
      <c r="B197" t="s">
        <v>148</v>
      </c>
      <c r="C197" t="s">
        <v>149</v>
      </c>
      <c r="D197" t="s">
        <v>109</v>
      </c>
      <c r="E197" t="s">
        <v>110</v>
      </c>
      <c r="F197" t="s">
        <v>111</v>
      </c>
      <c r="G197" t="s">
        <v>112</v>
      </c>
      <c r="H197" t="s">
        <v>113</v>
      </c>
      <c r="I197" t="s">
        <v>114</v>
      </c>
      <c r="J197">
        <v>7</v>
      </c>
      <c r="K197" t="s">
        <v>115</v>
      </c>
      <c r="L197">
        <v>41</v>
      </c>
      <c r="M197" t="s">
        <v>120</v>
      </c>
      <c r="N197" t="s">
        <v>117</v>
      </c>
      <c r="O197" t="s">
        <v>118</v>
      </c>
      <c r="P197">
        <v>2000</v>
      </c>
      <c r="Q197" t="s">
        <v>121</v>
      </c>
      <c r="R197">
        <v>2211</v>
      </c>
      <c r="S197" t="s">
        <v>226</v>
      </c>
      <c r="T197">
        <v>0</v>
      </c>
      <c r="U197" t="s">
        <v>46</v>
      </c>
      <c r="V197" s="1">
        <v>390000</v>
      </c>
      <c r="W197" s="1">
        <v>390000</v>
      </c>
      <c r="X197" s="1">
        <v>350836.2</v>
      </c>
      <c r="Y197" s="1">
        <v>350836.2</v>
      </c>
      <c r="Z197" s="1">
        <v>148207.4</v>
      </c>
      <c r="AA197" s="1">
        <v>132895.4</v>
      </c>
      <c r="AB197" s="1">
        <v>132895.4</v>
      </c>
      <c r="AC197" s="1">
        <f t="shared" si="7"/>
        <v>39163.799999999988</v>
      </c>
      <c r="AD197" s="1">
        <v>0</v>
      </c>
      <c r="AE197" s="1">
        <v>0</v>
      </c>
      <c r="AF197" s="1">
        <v>0</v>
      </c>
      <c r="AG197" s="1">
        <v>0</v>
      </c>
      <c r="AH197" s="1">
        <v>0</v>
      </c>
    </row>
    <row r="198" spans="1:34" x14ac:dyDescent="0.25">
      <c r="A198" t="str">
        <f t="shared" si="6"/>
        <v>1.1-00-2408_24741025_2427110</v>
      </c>
      <c r="B198" t="s">
        <v>148</v>
      </c>
      <c r="C198" t="s">
        <v>149</v>
      </c>
      <c r="D198" t="s">
        <v>109</v>
      </c>
      <c r="E198" t="s">
        <v>110</v>
      </c>
      <c r="F198" t="s">
        <v>111</v>
      </c>
      <c r="G198" t="s">
        <v>112</v>
      </c>
      <c r="H198" t="s">
        <v>113</v>
      </c>
      <c r="I198" t="s">
        <v>114</v>
      </c>
      <c r="J198">
        <v>7</v>
      </c>
      <c r="K198" t="s">
        <v>115</v>
      </c>
      <c r="L198">
        <v>41</v>
      </c>
      <c r="M198" t="s">
        <v>120</v>
      </c>
      <c r="N198" t="s">
        <v>117</v>
      </c>
      <c r="O198" t="s">
        <v>118</v>
      </c>
      <c r="P198">
        <v>2000</v>
      </c>
      <c r="Q198" t="s">
        <v>121</v>
      </c>
      <c r="R198">
        <v>2711</v>
      </c>
      <c r="S198" t="s">
        <v>228</v>
      </c>
      <c r="T198">
        <v>0</v>
      </c>
      <c r="U198" t="s">
        <v>46</v>
      </c>
      <c r="V198" s="1">
        <v>1300000</v>
      </c>
      <c r="W198" s="1">
        <v>1300000</v>
      </c>
      <c r="X198" s="1">
        <v>91988.800000000003</v>
      </c>
      <c r="Y198" s="1">
        <v>10000</v>
      </c>
      <c r="Z198" s="1">
        <v>0</v>
      </c>
      <c r="AA198" s="1">
        <v>0</v>
      </c>
      <c r="AB198" s="1">
        <v>0</v>
      </c>
      <c r="AC198" s="1">
        <f t="shared" si="7"/>
        <v>1208011.2</v>
      </c>
      <c r="AD198" s="1">
        <v>0</v>
      </c>
      <c r="AE198" s="1">
        <v>0</v>
      </c>
      <c r="AF198" s="1">
        <v>0</v>
      </c>
      <c r="AG198" s="1">
        <v>0</v>
      </c>
      <c r="AH198" s="1">
        <v>0</v>
      </c>
    </row>
    <row r="199" spans="1:34" x14ac:dyDescent="0.25">
      <c r="A199" t="str">
        <f t="shared" si="6"/>
        <v>1.1-00-2408_24741025_2428210</v>
      </c>
      <c r="B199" t="s">
        <v>148</v>
      </c>
      <c r="C199" t="s">
        <v>149</v>
      </c>
      <c r="D199" t="s">
        <v>109</v>
      </c>
      <c r="E199" t="s">
        <v>110</v>
      </c>
      <c r="F199" t="s">
        <v>111</v>
      </c>
      <c r="G199" t="s">
        <v>112</v>
      </c>
      <c r="H199" t="s">
        <v>113</v>
      </c>
      <c r="I199" t="s">
        <v>114</v>
      </c>
      <c r="J199">
        <v>7</v>
      </c>
      <c r="K199" t="s">
        <v>115</v>
      </c>
      <c r="L199">
        <v>41</v>
      </c>
      <c r="M199" t="s">
        <v>120</v>
      </c>
      <c r="N199" t="s">
        <v>117</v>
      </c>
      <c r="O199" t="s">
        <v>118</v>
      </c>
      <c r="P199">
        <v>2000</v>
      </c>
      <c r="Q199" t="s">
        <v>121</v>
      </c>
      <c r="R199">
        <v>2821</v>
      </c>
      <c r="S199" t="s">
        <v>301</v>
      </c>
      <c r="T199">
        <v>0</v>
      </c>
      <c r="U199" t="s">
        <v>46</v>
      </c>
      <c r="V199" s="1">
        <v>347102.12</v>
      </c>
      <c r="W199" s="1">
        <v>900000</v>
      </c>
      <c r="X199" s="1">
        <v>0</v>
      </c>
      <c r="Y199" s="1">
        <v>0</v>
      </c>
      <c r="Z199" s="1">
        <v>0</v>
      </c>
      <c r="AA199" s="1">
        <v>0</v>
      </c>
      <c r="AB199" s="1">
        <v>0</v>
      </c>
      <c r="AC199" s="1">
        <f t="shared" si="7"/>
        <v>347102.12</v>
      </c>
      <c r="AD199" s="1">
        <v>0</v>
      </c>
      <c r="AE199" s="1">
        <v>0</v>
      </c>
      <c r="AF199" s="1">
        <v>0</v>
      </c>
      <c r="AG199" s="1">
        <v>552897.88</v>
      </c>
      <c r="AH199" s="1">
        <v>-552897.88</v>
      </c>
    </row>
    <row r="200" spans="1:34" x14ac:dyDescent="0.25">
      <c r="A200" t="str">
        <f t="shared" si="6"/>
        <v>1.1-00-2408_24741025_2428310</v>
      </c>
      <c r="B200" t="s">
        <v>148</v>
      </c>
      <c r="C200" t="s">
        <v>149</v>
      </c>
      <c r="D200" t="s">
        <v>109</v>
      </c>
      <c r="E200" t="s">
        <v>110</v>
      </c>
      <c r="F200" t="s">
        <v>111</v>
      </c>
      <c r="G200" t="s">
        <v>112</v>
      </c>
      <c r="H200" t="s">
        <v>113</v>
      </c>
      <c r="I200" t="s">
        <v>114</v>
      </c>
      <c r="J200">
        <v>7</v>
      </c>
      <c r="K200" t="s">
        <v>115</v>
      </c>
      <c r="L200">
        <v>41</v>
      </c>
      <c r="M200" t="s">
        <v>120</v>
      </c>
      <c r="N200" t="s">
        <v>117</v>
      </c>
      <c r="O200" t="s">
        <v>118</v>
      </c>
      <c r="P200">
        <v>2000</v>
      </c>
      <c r="Q200" t="s">
        <v>121</v>
      </c>
      <c r="R200">
        <v>2831</v>
      </c>
      <c r="S200" t="s">
        <v>122</v>
      </c>
      <c r="T200">
        <v>0</v>
      </c>
      <c r="U200" t="s">
        <v>46</v>
      </c>
      <c r="V200" s="1">
        <v>264514.8</v>
      </c>
      <c r="W200" s="1">
        <v>264514.8</v>
      </c>
      <c r="X200" s="1">
        <v>84220.29</v>
      </c>
      <c r="Y200" s="1">
        <v>6874.97</v>
      </c>
      <c r="Z200" s="1">
        <v>0</v>
      </c>
      <c r="AA200" s="1">
        <v>0</v>
      </c>
      <c r="AB200" s="1">
        <v>0</v>
      </c>
      <c r="AC200" s="1">
        <f t="shared" si="7"/>
        <v>180294.51</v>
      </c>
      <c r="AD200" s="1">
        <v>0</v>
      </c>
      <c r="AE200" s="1">
        <v>0</v>
      </c>
      <c r="AF200" s="1">
        <v>0</v>
      </c>
      <c r="AG200" s="1">
        <v>0</v>
      </c>
      <c r="AH200" s="1">
        <v>0</v>
      </c>
    </row>
    <row r="201" spans="1:34" x14ac:dyDescent="0.25">
      <c r="A201" t="str">
        <f t="shared" si="6"/>
        <v>1.1-00-2408_24741025_2429710</v>
      </c>
      <c r="B201" t="s">
        <v>148</v>
      </c>
      <c r="C201" t="s">
        <v>149</v>
      </c>
      <c r="D201" t="s">
        <v>109</v>
      </c>
      <c r="E201" t="s">
        <v>110</v>
      </c>
      <c r="F201" t="s">
        <v>111</v>
      </c>
      <c r="G201" t="s">
        <v>112</v>
      </c>
      <c r="H201" t="s">
        <v>113</v>
      </c>
      <c r="I201" t="s">
        <v>114</v>
      </c>
      <c r="J201">
        <v>7</v>
      </c>
      <c r="K201" t="s">
        <v>115</v>
      </c>
      <c r="L201">
        <v>41</v>
      </c>
      <c r="M201" t="s">
        <v>120</v>
      </c>
      <c r="N201" t="s">
        <v>117</v>
      </c>
      <c r="O201" t="s">
        <v>118</v>
      </c>
      <c r="P201">
        <v>2000</v>
      </c>
      <c r="Q201" t="s">
        <v>121</v>
      </c>
      <c r="R201">
        <v>2971</v>
      </c>
      <c r="S201" t="s">
        <v>302</v>
      </c>
      <c r="T201">
        <v>0</v>
      </c>
      <c r="U201" t="s">
        <v>46</v>
      </c>
      <c r="V201" s="1">
        <v>5800</v>
      </c>
      <c r="W201" s="1">
        <v>0</v>
      </c>
      <c r="X201" s="1">
        <v>5800</v>
      </c>
      <c r="Y201" s="1">
        <v>5800</v>
      </c>
      <c r="Z201" s="1">
        <v>5800</v>
      </c>
      <c r="AA201" s="1">
        <v>0</v>
      </c>
      <c r="AB201" s="1">
        <v>0</v>
      </c>
      <c r="AC201" s="1">
        <f t="shared" si="7"/>
        <v>0</v>
      </c>
      <c r="AD201" s="1">
        <v>0</v>
      </c>
      <c r="AE201" s="1">
        <v>5800</v>
      </c>
      <c r="AF201" s="1">
        <v>0</v>
      </c>
      <c r="AG201" s="1">
        <v>0</v>
      </c>
      <c r="AH201" s="1">
        <v>5800</v>
      </c>
    </row>
    <row r="202" spans="1:34" x14ac:dyDescent="0.25">
      <c r="A202" t="str">
        <f t="shared" si="6"/>
        <v>1.1-00-2408_24741025_2431610</v>
      </c>
      <c r="B202" t="s">
        <v>148</v>
      </c>
      <c r="C202" t="s">
        <v>149</v>
      </c>
      <c r="D202" t="s">
        <v>109</v>
      </c>
      <c r="E202" t="s">
        <v>110</v>
      </c>
      <c r="F202" t="s">
        <v>111</v>
      </c>
      <c r="G202" t="s">
        <v>112</v>
      </c>
      <c r="H202" t="s">
        <v>113</v>
      </c>
      <c r="I202" t="s">
        <v>114</v>
      </c>
      <c r="J202">
        <v>7</v>
      </c>
      <c r="K202" t="s">
        <v>115</v>
      </c>
      <c r="L202">
        <v>41</v>
      </c>
      <c r="M202" t="s">
        <v>120</v>
      </c>
      <c r="N202" t="s">
        <v>117</v>
      </c>
      <c r="O202" t="s">
        <v>118</v>
      </c>
      <c r="P202">
        <v>3000</v>
      </c>
      <c r="Q202" t="s">
        <v>44</v>
      </c>
      <c r="R202">
        <v>3161</v>
      </c>
      <c r="S202" t="s">
        <v>241</v>
      </c>
      <c r="T202">
        <v>0</v>
      </c>
      <c r="U202" t="s">
        <v>46</v>
      </c>
      <c r="V202" s="1">
        <v>230000</v>
      </c>
      <c r="W202" s="1">
        <v>230000</v>
      </c>
      <c r="X202" s="1">
        <v>163881.9</v>
      </c>
      <c r="Y202" s="1">
        <v>163881.9</v>
      </c>
      <c r="Z202" s="1">
        <v>72836.399999999994</v>
      </c>
      <c r="AA202" s="1">
        <v>72836.399999999994</v>
      </c>
      <c r="AB202" s="1">
        <v>72836.399999999994</v>
      </c>
      <c r="AC202" s="1">
        <f t="shared" si="7"/>
        <v>66118.100000000006</v>
      </c>
      <c r="AD202" s="1">
        <v>0</v>
      </c>
      <c r="AE202" s="1">
        <v>0</v>
      </c>
      <c r="AF202" s="1">
        <v>0</v>
      </c>
      <c r="AG202" s="1">
        <v>0</v>
      </c>
      <c r="AH202" s="1">
        <v>0</v>
      </c>
    </row>
    <row r="203" spans="1:34" x14ac:dyDescent="0.25">
      <c r="A203" t="str">
        <f t="shared" si="6"/>
        <v>1.1-00-2408_24741025_2433610</v>
      </c>
      <c r="B203" t="s">
        <v>148</v>
      </c>
      <c r="C203" t="s">
        <v>149</v>
      </c>
      <c r="D203" t="s">
        <v>109</v>
      </c>
      <c r="E203" t="s">
        <v>110</v>
      </c>
      <c r="F203" t="s">
        <v>111</v>
      </c>
      <c r="G203" t="s">
        <v>112</v>
      </c>
      <c r="H203" t="s">
        <v>113</v>
      </c>
      <c r="I203" t="s">
        <v>114</v>
      </c>
      <c r="J203">
        <v>7</v>
      </c>
      <c r="K203" t="s">
        <v>115</v>
      </c>
      <c r="L203">
        <v>41</v>
      </c>
      <c r="M203" t="s">
        <v>120</v>
      </c>
      <c r="N203" t="s">
        <v>117</v>
      </c>
      <c r="O203" t="s">
        <v>118</v>
      </c>
      <c r="P203">
        <v>3000</v>
      </c>
      <c r="Q203" t="s">
        <v>44</v>
      </c>
      <c r="R203">
        <v>3361</v>
      </c>
      <c r="S203" t="s">
        <v>123</v>
      </c>
      <c r="T203">
        <v>0</v>
      </c>
      <c r="U203" t="s">
        <v>46</v>
      </c>
      <c r="V203" s="1">
        <v>30000</v>
      </c>
      <c r="W203" s="1">
        <v>30000</v>
      </c>
      <c r="X203" s="1">
        <v>1195469.8999999999</v>
      </c>
      <c r="Y203" s="1">
        <v>1195469.8999999999</v>
      </c>
      <c r="Z203" s="1">
        <v>10993.9</v>
      </c>
      <c r="AA203" s="1">
        <v>0</v>
      </c>
      <c r="AB203" s="1">
        <v>0</v>
      </c>
      <c r="AC203" s="1">
        <f t="shared" si="7"/>
        <v>-1165469.8999999999</v>
      </c>
      <c r="AD203" s="1">
        <v>0</v>
      </c>
      <c r="AE203" s="1">
        <v>0</v>
      </c>
      <c r="AF203" s="1">
        <v>0</v>
      </c>
      <c r="AG203" s="1">
        <v>0</v>
      </c>
      <c r="AH203" s="1">
        <v>0</v>
      </c>
    </row>
    <row r="204" spans="1:34" x14ac:dyDescent="0.25">
      <c r="A204" t="str">
        <f t="shared" si="6"/>
        <v>1.1-00-2408_24741025_24336135</v>
      </c>
      <c r="B204" t="s">
        <v>148</v>
      </c>
      <c r="C204" t="s">
        <v>149</v>
      </c>
      <c r="D204" t="s">
        <v>109</v>
      </c>
      <c r="E204" t="s">
        <v>110</v>
      </c>
      <c r="F204" t="s">
        <v>111</v>
      </c>
      <c r="G204" t="s">
        <v>112</v>
      </c>
      <c r="H204" t="s">
        <v>113</v>
      </c>
      <c r="I204" t="s">
        <v>114</v>
      </c>
      <c r="J204">
        <v>7</v>
      </c>
      <c r="K204" t="s">
        <v>115</v>
      </c>
      <c r="L204">
        <v>41</v>
      </c>
      <c r="M204" t="s">
        <v>120</v>
      </c>
      <c r="N204" t="s">
        <v>117</v>
      </c>
      <c r="O204" t="s">
        <v>118</v>
      </c>
      <c r="P204">
        <v>3000</v>
      </c>
      <c r="Q204" t="s">
        <v>44</v>
      </c>
      <c r="R204">
        <v>3361</v>
      </c>
      <c r="S204" t="s">
        <v>123</v>
      </c>
      <c r="T204">
        <v>35</v>
      </c>
      <c r="U204" t="s">
        <v>303</v>
      </c>
      <c r="V204" s="1">
        <v>0</v>
      </c>
      <c r="W204" s="1">
        <v>0</v>
      </c>
      <c r="X204" s="1">
        <v>154512</v>
      </c>
      <c r="Y204" s="1">
        <v>154512</v>
      </c>
      <c r="Z204" s="1">
        <v>0</v>
      </c>
      <c r="AA204" s="1">
        <v>0</v>
      </c>
      <c r="AB204" s="1">
        <v>0</v>
      </c>
      <c r="AC204" s="1">
        <f t="shared" si="7"/>
        <v>-154512</v>
      </c>
      <c r="AD204" s="1">
        <v>0</v>
      </c>
      <c r="AE204" s="1">
        <v>0</v>
      </c>
      <c r="AF204" s="1">
        <v>0</v>
      </c>
      <c r="AG204" s="1">
        <v>0</v>
      </c>
      <c r="AH204" s="1">
        <v>0</v>
      </c>
    </row>
    <row r="205" spans="1:34" x14ac:dyDescent="0.25">
      <c r="A205" t="str">
        <f t="shared" si="6"/>
        <v>1.1-00-2408_24741025_2433910</v>
      </c>
      <c r="B205" t="s">
        <v>148</v>
      </c>
      <c r="C205" t="s">
        <v>149</v>
      </c>
      <c r="D205" t="s">
        <v>109</v>
      </c>
      <c r="E205" t="s">
        <v>110</v>
      </c>
      <c r="F205" t="s">
        <v>111</v>
      </c>
      <c r="G205" t="s">
        <v>112</v>
      </c>
      <c r="H205" t="s">
        <v>113</v>
      </c>
      <c r="I205" t="s">
        <v>114</v>
      </c>
      <c r="J205">
        <v>7</v>
      </c>
      <c r="K205" t="s">
        <v>115</v>
      </c>
      <c r="L205">
        <v>41</v>
      </c>
      <c r="M205" t="s">
        <v>120</v>
      </c>
      <c r="N205" t="s">
        <v>117</v>
      </c>
      <c r="O205" t="s">
        <v>118</v>
      </c>
      <c r="P205">
        <v>3000</v>
      </c>
      <c r="Q205" t="s">
        <v>44</v>
      </c>
      <c r="R205">
        <v>3391</v>
      </c>
      <c r="S205" t="s">
        <v>194</v>
      </c>
      <c r="T205">
        <v>0</v>
      </c>
      <c r="U205" t="s">
        <v>46</v>
      </c>
      <c r="V205" s="1">
        <v>1900000</v>
      </c>
      <c r="W205" s="1">
        <v>1900000</v>
      </c>
      <c r="X205" s="1">
        <v>1290932</v>
      </c>
      <c r="Y205" s="1">
        <v>1290932</v>
      </c>
      <c r="Z205" s="1">
        <v>1281010</v>
      </c>
      <c r="AA205" s="1">
        <v>1281010</v>
      </c>
      <c r="AB205" s="1">
        <v>1281010</v>
      </c>
      <c r="AC205" s="1">
        <f t="shared" si="7"/>
        <v>609068</v>
      </c>
      <c r="AD205" s="1">
        <v>0</v>
      </c>
      <c r="AE205" s="1">
        <v>0</v>
      </c>
      <c r="AF205" s="1">
        <v>0</v>
      </c>
      <c r="AG205" s="1">
        <v>0</v>
      </c>
      <c r="AH205" s="1">
        <v>0</v>
      </c>
    </row>
    <row r="206" spans="1:34" x14ac:dyDescent="0.25">
      <c r="A206" t="str">
        <f t="shared" si="6"/>
        <v>1.1-00-2408_24741025_2439620</v>
      </c>
      <c r="B206" t="s">
        <v>148</v>
      </c>
      <c r="C206" t="s">
        <v>149</v>
      </c>
      <c r="D206" t="s">
        <v>109</v>
      </c>
      <c r="E206" t="s">
        <v>110</v>
      </c>
      <c r="F206" t="s">
        <v>111</v>
      </c>
      <c r="G206" t="s">
        <v>112</v>
      </c>
      <c r="H206" t="s">
        <v>113</v>
      </c>
      <c r="I206" t="s">
        <v>114</v>
      </c>
      <c r="J206">
        <v>7</v>
      </c>
      <c r="K206" t="s">
        <v>115</v>
      </c>
      <c r="L206">
        <v>41</v>
      </c>
      <c r="M206" t="s">
        <v>120</v>
      </c>
      <c r="N206" t="s">
        <v>117</v>
      </c>
      <c r="O206" t="s">
        <v>118</v>
      </c>
      <c r="P206">
        <v>3000</v>
      </c>
      <c r="Q206" t="s">
        <v>44</v>
      </c>
      <c r="R206">
        <v>3962</v>
      </c>
      <c r="S206" t="s">
        <v>304</v>
      </c>
      <c r="T206">
        <v>0</v>
      </c>
      <c r="U206" t="s">
        <v>46</v>
      </c>
      <c r="V206" s="1">
        <v>120000</v>
      </c>
      <c r="W206" s="1">
        <v>120000</v>
      </c>
      <c r="X206" s="1">
        <v>15348</v>
      </c>
      <c r="Y206" s="1">
        <v>15348</v>
      </c>
      <c r="Z206" s="1">
        <v>0</v>
      </c>
      <c r="AA206" s="1">
        <v>0</v>
      </c>
      <c r="AB206" s="1">
        <v>0</v>
      </c>
      <c r="AC206" s="1">
        <f t="shared" si="7"/>
        <v>104652</v>
      </c>
      <c r="AD206" s="1">
        <v>0</v>
      </c>
      <c r="AE206" s="1">
        <v>0</v>
      </c>
      <c r="AF206" s="1">
        <v>0</v>
      </c>
      <c r="AG206" s="1">
        <v>0</v>
      </c>
      <c r="AH206" s="1">
        <v>0</v>
      </c>
    </row>
    <row r="207" spans="1:34" x14ac:dyDescent="0.25">
      <c r="A207" t="str">
        <f t="shared" si="6"/>
        <v>1.1-00-2405_24622015_2426110</v>
      </c>
      <c r="B207" t="s">
        <v>148</v>
      </c>
      <c r="C207" t="s">
        <v>149</v>
      </c>
      <c r="D207" t="s">
        <v>109</v>
      </c>
      <c r="E207" t="s">
        <v>110</v>
      </c>
      <c r="F207" t="s">
        <v>51</v>
      </c>
      <c r="G207" t="s">
        <v>52</v>
      </c>
      <c r="H207" t="s">
        <v>53</v>
      </c>
      <c r="I207" t="s">
        <v>54</v>
      </c>
      <c r="J207">
        <v>6</v>
      </c>
      <c r="K207" t="s">
        <v>40</v>
      </c>
      <c r="L207">
        <v>22</v>
      </c>
      <c r="M207" t="s">
        <v>124</v>
      </c>
      <c r="N207" t="s">
        <v>56</v>
      </c>
      <c r="O207" t="s">
        <v>57</v>
      </c>
      <c r="P207">
        <v>2000</v>
      </c>
      <c r="Q207" t="s">
        <v>121</v>
      </c>
      <c r="R207">
        <v>2611</v>
      </c>
      <c r="S207" t="s">
        <v>125</v>
      </c>
      <c r="T207">
        <v>0</v>
      </c>
      <c r="U207" t="s">
        <v>46</v>
      </c>
      <c r="V207" s="1">
        <v>3600000</v>
      </c>
      <c r="W207" s="1">
        <v>3600000</v>
      </c>
      <c r="X207" s="1">
        <v>0</v>
      </c>
      <c r="Y207" s="1">
        <v>0</v>
      </c>
      <c r="Z207" s="1">
        <v>0</v>
      </c>
      <c r="AA207" s="1">
        <v>0</v>
      </c>
      <c r="AB207" s="1">
        <v>0</v>
      </c>
      <c r="AC207" s="1">
        <f t="shared" si="7"/>
        <v>3600000</v>
      </c>
      <c r="AD207" s="1">
        <v>0</v>
      </c>
      <c r="AE207" s="1">
        <v>0</v>
      </c>
      <c r="AF207" s="1">
        <v>0</v>
      </c>
      <c r="AG207" s="1">
        <v>0</v>
      </c>
      <c r="AH207" s="1">
        <v>0</v>
      </c>
    </row>
    <row r="208" spans="1:34" x14ac:dyDescent="0.25">
      <c r="A208" t="str">
        <f t="shared" si="6"/>
        <v>1.1-00-2403_24117011_2422110</v>
      </c>
      <c r="B208" t="s">
        <v>148</v>
      </c>
      <c r="C208" t="s">
        <v>149</v>
      </c>
      <c r="D208" t="s">
        <v>305</v>
      </c>
      <c r="E208" t="s">
        <v>306</v>
      </c>
      <c r="F208" t="s">
        <v>307</v>
      </c>
      <c r="G208" t="s">
        <v>308</v>
      </c>
      <c r="H208" t="s">
        <v>309</v>
      </c>
      <c r="I208" t="s">
        <v>310</v>
      </c>
      <c r="J208">
        <v>1</v>
      </c>
      <c r="K208" t="s">
        <v>190</v>
      </c>
      <c r="L208">
        <v>17</v>
      </c>
      <c r="M208" t="s">
        <v>311</v>
      </c>
      <c r="N208" t="s">
        <v>312</v>
      </c>
      <c r="O208" t="s">
        <v>313</v>
      </c>
      <c r="P208">
        <v>2000</v>
      </c>
      <c r="Q208" t="s">
        <v>121</v>
      </c>
      <c r="R208">
        <v>2211</v>
      </c>
      <c r="S208" t="s">
        <v>226</v>
      </c>
      <c r="T208">
        <v>0</v>
      </c>
      <c r="U208" t="s">
        <v>46</v>
      </c>
      <c r="V208" s="1">
        <v>25000</v>
      </c>
      <c r="W208" s="1">
        <v>25000</v>
      </c>
      <c r="X208" s="1">
        <v>0</v>
      </c>
      <c r="Y208" s="1">
        <v>0</v>
      </c>
      <c r="Z208" s="1">
        <v>0</v>
      </c>
      <c r="AA208" s="1">
        <v>0</v>
      </c>
      <c r="AB208" s="1">
        <v>0</v>
      </c>
      <c r="AC208" s="1">
        <f t="shared" si="7"/>
        <v>25000</v>
      </c>
      <c r="AD208" s="1">
        <v>0</v>
      </c>
      <c r="AE208" s="1">
        <v>0</v>
      </c>
      <c r="AF208" s="1">
        <v>0</v>
      </c>
      <c r="AG208" s="1">
        <v>0</v>
      </c>
      <c r="AH208" s="1">
        <v>0</v>
      </c>
    </row>
    <row r="209" spans="1:34" x14ac:dyDescent="0.25">
      <c r="A209" t="str">
        <f t="shared" si="6"/>
        <v>1.1-00-2403_24117011_2424910</v>
      </c>
      <c r="B209" t="s">
        <v>148</v>
      </c>
      <c r="C209" t="s">
        <v>149</v>
      </c>
      <c r="D209" t="s">
        <v>305</v>
      </c>
      <c r="E209" t="s">
        <v>306</v>
      </c>
      <c r="F209" t="s">
        <v>307</v>
      </c>
      <c r="G209" t="s">
        <v>308</v>
      </c>
      <c r="H209" t="s">
        <v>309</v>
      </c>
      <c r="I209" t="s">
        <v>310</v>
      </c>
      <c r="J209">
        <v>1</v>
      </c>
      <c r="K209" t="s">
        <v>190</v>
      </c>
      <c r="L209">
        <v>17</v>
      </c>
      <c r="M209" t="s">
        <v>311</v>
      </c>
      <c r="N209" t="s">
        <v>312</v>
      </c>
      <c r="O209" t="s">
        <v>313</v>
      </c>
      <c r="P209">
        <v>2000</v>
      </c>
      <c r="Q209" t="s">
        <v>121</v>
      </c>
      <c r="R209">
        <v>2491</v>
      </c>
      <c r="S209" t="s">
        <v>203</v>
      </c>
      <c r="T209">
        <v>0</v>
      </c>
      <c r="U209" t="s">
        <v>46</v>
      </c>
      <c r="V209" s="1">
        <v>75000</v>
      </c>
      <c r="W209" s="1">
        <v>75000</v>
      </c>
      <c r="X209" s="1">
        <v>0</v>
      </c>
      <c r="Y209" s="1">
        <v>0</v>
      </c>
      <c r="Z209" s="1">
        <v>0</v>
      </c>
      <c r="AA209" s="1">
        <v>0</v>
      </c>
      <c r="AB209" s="1">
        <v>0</v>
      </c>
      <c r="AC209" s="1">
        <f t="shared" si="7"/>
        <v>75000</v>
      </c>
      <c r="AD209" s="1">
        <v>0</v>
      </c>
      <c r="AE209" s="1">
        <v>0</v>
      </c>
      <c r="AF209" s="1">
        <v>0</v>
      </c>
      <c r="AG209" s="1">
        <v>0</v>
      </c>
      <c r="AH209" s="1">
        <v>0</v>
      </c>
    </row>
    <row r="210" spans="1:34" x14ac:dyDescent="0.25">
      <c r="A210" t="str">
        <f t="shared" si="6"/>
        <v>1.1-00-2403_24117011_2427210</v>
      </c>
      <c r="B210" t="s">
        <v>148</v>
      </c>
      <c r="C210" t="s">
        <v>149</v>
      </c>
      <c r="D210" t="s">
        <v>305</v>
      </c>
      <c r="E210" t="s">
        <v>306</v>
      </c>
      <c r="F210" t="s">
        <v>307</v>
      </c>
      <c r="G210" t="s">
        <v>308</v>
      </c>
      <c r="H210" t="s">
        <v>309</v>
      </c>
      <c r="I210" t="s">
        <v>310</v>
      </c>
      <c r="J210">
        <v>1</v>
      </c>
      <c r="K210" t="s">
        <v>190</v>
      </c>
      <c r="L210">
        <v>17</v>
      </c>
      <c r="M210" t="s">
        <v>311</v>
      </c>
      <c r="N210" t="s">
        <v>312</v>
      </c>
      <c r="O210" t="s">
        <v>313</v>
      </c>
      <c r="P210">
        <v>2000</v>
      </c>
      <c r="Q210" t="s">
        <v>121</v>
      </c>
      <c r="R210">
        <v>2721</v>
      </c>
      <c r="S210" t="s">
        <v>170</v>
      </c>
      <c r="T210">
        <v>0</v>
      </c>
      <c r="U210" t="s">
        <v>46</v>
      </c>
      <c r="V210" s="1">
        <v>50000</v>
      </c>
      <c r="W210" s="1">
        <v>50000</v>
      </c>
      <c r="X210" s="1">
        <v>0</v>
      </c>
      <c r="Y210" s="1">
        <v>0</v>
      </c>
      <c r="Z210" s="1">
        <v>0</v>
      </c>
      <c r="AA210" s="1">
        <v>0</v>
      </c>
      <c r="AB210" s="1">
        <v>0</v>
      </c>
      <c r="AC210" s="1">
        <f t="shared" si="7"/>
        <v>50000</v>
      </c>
      <c r="AD210" s="1">
        <v>0</v>
      </c>
      <c r="AE210" s="1">
        <v>0</v>
      </c>
      <c r="AF210" s="1">
        <v>0</v>
      </c>
      <c r="AG210" s="1">
        <v>0</v>
      </c>
      <c r="AH210" s="1">
        <v>0</v>
      </c>
    </row>
    <row r="211" spans="1:34" x14ac:dyDescent="0.25">
      <c r="A211" t="str">
        <f t="shared" si="6"/>
        <v>1.1-00-2403_24117011_2433110</v>
      </c>
      <c r="B211" t="s">
        <v>148</v>
      </c>
      <c r="C211" t="s">
        <v>149</v>
      </c>
      <c r="D211" t="s">
        <v>305</v>
      </c>
      <c r="E211" t="s">
        <v>306</v>
      </c>
      <c r="F211" t="s">
        <v>307</v>
      </c>
      <c r="G211" t="s">
        <v>308</v>
      </c>
      <c r="H211" t="s">
        <v>309</v>
      </c>
      <c r="I211" t="s">
        <v>310</v>
      </c>
      <c r="J211">
        <v>1</v>
      </c>
      <c r="K211" t="s">
        <v>190</v>
      </c>
      <c r="L211">
        <v>17</v>
      </c>
      <c r="M211" t="s">
        <v>311</v>
      </c>
      <c r="N211" t="s">
        <v>312</v>
      </c>
      <c r="O211" t="s">
        <v>313</v>
      </c>
      <c r="P211">
        <v>3000</v>
      </c>
      <c r="Q211" t="s">
        <v>44</v>
      </c>
      <c r="R211">
        <v>3311</v>
      </c>
      <c r="S211" t="s">
        <v>218</v>
      </c>
      <c r="T211">
        <v>0</v>
      </c>
      <c r="U211" t="s">
        <v>46</v>
      </c>
      <c r="V211" s="1">
        <v>2367000</v>
      </c>
      <c r="W211" s="1">
        <v>2367000</v>
      </c>
      <c r="X211" s="1">
        <v>1357200</v>
      </c>
      <c r="Y211" s="1">
        <v>1357200</v>
      </c>
      <c r="Z211" s="1">
        <v>754000</v>
      </c>
      <c r="AA211" s="1">
        <v>754000</v>
      </c>
      <c r="AB211" s="1">
        <v>754000</v>
      </c>
      <c r="AC211" s="1">
        <f t="shared" si="7"/>
        <v>1009800</v>
      </c>
      <c r="AD211" s="1">
        <v>0</v>
      </c>
      <c r="AE211" s="1">
        <v>0</v>
      </c>
      <c r="AF211" s="1">
        <v>0</v>
      </c>
      <c r="AG211" s="1">
        <v>0</v>
      </c>
      <c r="AH211" s="1">
        <v>0</v>
      </c>
    </row>
    <row r="212" spans="1:34" x14ac:dyDescent="0.25">
      <c r="A212" t="str">
        <f t="shared" si="6"/>
        <v>1.1-00-2403_24117011_2435210</v>
      </c>
      <c r="B212" t="s">
        <v>148</v>
      </c>
      <c r="C212" t="s">
        <v>149</v>
      </c>
      <c r="D212" t="s">
        <v>305</v>
      </c>
      <c r="E212" t="s">
        <v>306</v>
      </c>
      <c r="F212" t="s">
        <v>307</v>
      </c>
      <c r="G212" t="s">
        <v>308</v>
      </c>
      <c r="H212" t="s">
        <v>309</v>
      </c>
      <c r="I212" t="s">
        <v>310</v>
      </c>
      <c r="J212">
        <v>1</v>
      </c>
      <c r="K212" t="s">
        <v>190</v>
      </c>
      <c r="L212">
        <v>17</v>
      </c>
      <c r="M212" t="s">
        <v>311</v>
      </c>
      <c r="N212" t="s">
        <v>312</v>
      </c>
      <c r="O212" t="s">
        <v>313</v>
      </c>
      <c r="P212">
        <v>3000</v>
      </c>
      <c r="Q212" t="s">
        <v>44</v>
      </c>
      <c r="R212">
        <v>3521</v>
      </c>
      <c r="S212" t="s">
        <v>231</v>
      </c>
      <c r="T212">
        <v>0</v>
      </c>
      <c r="U212" t="s">
        <v>46</v>
      </c>
      <c r="V212" s="1">
        <v>8000</v>
      </c>
      <c r="W212" s="1">
        <v>8000</v>
      </c>
      <c r="X212" s="1">
        <v>0</v>
      </c>
      <c r="Y212" s="1">
        <v>0</v>
      </c>
      <c r="Z212" s="1">
        <v>0</v>
      </c>
      <c r="AA212" s="1">
        <v>0</v>
      </c>
      <c r="AB212" s="1">
        <v>0</v>
      </c>
      <c r="AC212" s="1">
        <f t="shared" si="7"/>
        <v>8000</v>
      </c>
      <c r="AD212" s="1">
        <v>0</v>
      </c>
      <c r="AE212" s="1">
        <v>0</v>
      </c>
      <c r="AF212" s="1">
        <v>0</v>
      </c>
      <c r="AG212" s="1">
        <v>0</v>
      </c>
      <c r="AH212" s="1">
        <v>0</v>
      </c>
    </row>
    <row r="213" spans="1:34" x14ac:dyDescent="0.25">
      <c r="A213" t="str">
        <f t="shared" si="6"/>
        <v>1.1-00-2402_2418007_2444519</v>
      </c>
      <c r="B213" t="s">
        <v>148</v>
      </c>
      <c r="C213" t="s">
        <v>149</v>
      </c>
      <c r="D213" t="s">
        <v>34</v>
      </c>
      <c r="E213" t="s">
        <v>35</v>
      </c>
      <c r="F213" t="s">
        <v>111</v>
      </c>
      <c r="G213" t="s">
        <v>112</v>
      </c>
      <c r="H213" t="s">
        <v>85</v>
      </c>
      <c r="I213" t="s">
        <v>86</v>
      </c>
      <c r="J213">
        <v>1</v>
      </c>
      <c r="K213" t="s">
        <v>190</v>
      </c>
      <c r="L213">
        <v>8</v>
      </c>
      <c r="M213" t="s">
        <v>314</v>
      </c>
      <c r="N213" t="s">
        <v>315</v>
      </c>
      <c r="O213" t="s">
        <v>316</v>
      </c>
      <c r="P213">
        <v>4000</v>
      </c>
      <c r="Q213" t="s">
        <v>49</v>
      </c>
      <c r="R213">
        <v>4451</v>
      </c>
      <c r="S213" t="s">
        <v>280</v>
      </c>
      <c r="T213">
        <v>9</v>
      </c>
      <c r="U213" t="s">
        <v>317</v>
      </c>
      <c r="V213" s="1">
        <v>750000</v>
      </c>
      <c r="W213" s="1">
        <v>760500</v>
      </c>
      <c r="X213" s="1">
        <v>0</v>
      </c>
      <c r="Y213" s="1">
        <v>0</v>
      </c>
      <c r="Z213" s="1">
        <v>0</v>
      </c>
      <c r="AA213" s="1">
        <v>0</v>
      </c>
      <c r="AB213" s="1">
        <v>0</v>
      </c>
      <c r="AC213" s="1">
        <f t="shared" si="7"/>
        <v>750000</v>
      </c>
      <c r="AD213" s="1">
        <v>0</v>
      </c>
      <c r="AE213" s="1">
        <v>0</v>
      </c>
      <c r="AF213" s="1">
        <v>0</v>
      </c>
      <c r="AG213" s="1">
        <v>10500</v>
      </c>
      <c r="AH213" s="1">
        <v>-10500</v>
      </c>
    </row>
    <row r="214" spans="1:34" x14ac:dyDescent="0.25">
      <c r="A214" t="str">
        <f t="shared" si="6"/>
        <v>1.1-00-2402_2418007_24445110</v>
      </c>
      <c r="B214" t="s">
        <v>148</v>
      </c>
      <c r="C214" t="s">
        <v>149</v>
      </c>
      <c r="D214" t="s">
        <v>34</v>
      </c>
      <c r="E214" t="s">
        <v>35</v>
      </c>
      <c r="F214" t="s">
        <v>111</v>
      </c>
      <c r="G214" t="s">
        <v>112</v>
      </c>
      <c r="H214" t="s">
        <v>85</v>
      </c>
      <c r="I214" t="s">
        <v>86</v>
      </c>
      <c r="J214">
        <v>1</v>
      </c>
      <c r="K214" t="s">
        <v>190</v>
      </c>
      <c r="L214">
        <v>8</v>
      </c>
      <c r="M214" t="s">
        <v>314</v>
      </c>
      <c r="N214" t="s">
        <v>315</v>
      </c>
      <c r="O214" t="s">
        <v>316</v>
      </c>
      <c r="P214">
        <v>4000</v>
      </c>
      <c r="Q214" t="s">
        <v>49</v>
      </c>
      <c r="R214">
        <v>4451</v>
      </c>
      <c r="S214" t="s">
        <v>280</v>
      </c>
      <c r="T214">
        <v>10</v>
      </c>
      <c r="U214" t="s">
        <v>318</v>
      </c>
      <c r="V214" s="1">
        <v>210000</v>
      </c>
      <c r="W214" s="1">
        <v>199500</v>
      </c>
      <c r="X214" s="1">
        <v>0</v>
      </c>
      <c r="Y214" s="1">
        <v>0</v>
      </c>
      <c r="Z214" s="1">
        <v>0</v>
      </c>
      <c r="AA214" s="1">
        <v>0</v>
      </c>
      <c r="AB214" s="1">
        <v>0</v>
      </c>
      <c r="AC214" s="1">
        <f t="shared" si="7"/>
        <v>210000</v>
      </c>
      <c r="AD214" s="1">
        <v>0</v>
      </c>
      <c r="AE214" s="1">
        <v>10500</v>
      </c>
      <c r="AF214" s="1">
        <v>0</v>
      </c>
      <c r="AG214" s="1">
        <v>0</v>
      </c>
      <c r="AH214" s="1">
        <v>10500</v>
      </c>
    </row>
    <row r="215" spans="1:34" x14ac:dyDescent="0.25">
      <c r="A215" t="str">
        <f t="shared" si="6"/>
        <v>1.1-00-2404_24618012_2421110</v>
      </c>
      <c r="B215" t="s">
        <v>148</v>
      </c>
      <c r="C215" t="s">
        <v>149</v>
      </c>
      <c r="D215" t="s">
        <v>34</v>
      </c>
      <c r="E215" t="s">
        <v>35</v>
      </c>
      <c r="F215" t="s">
        <v>36</v>
      </c>
      <c r="G215" t="s">
        <v>37</v>
      </c>
      <c r="H215" t="s">
        <v>38</v>
      </c>
      <c r="I215" t="s">
        <v>39</v>
      </c>
      <c r="J215">
        <v>6</v>
      </c>
      <c r="K215" t="s">
        <v>40</v>
      </c>
      <c r="L215">
        <v>18</v>
      </c>
      <c r="M215" t="s">
        <v>319</v>
      </c>
      <c r="N215" t="s">
        <v>320</v>
      </c>
      <c r="O215" t="s">
        <v>321</v>
      </c>
      <c r="P215">
        <v>2000</v>
      </c>
      <c r="Q215" t="s">
        <v>121</v>
      </c>
      <c r="R215">
        <v>2111</v>
      </c>
      <c r="S215" t="s">
        <v>200</v>
      </c>
      <c r="T215">
        <v>0</v>
      </c>
      <c r="U215" t="s">
        <v>46</v>
      </c>
      <c r="V215" s="1">
        <v>11914</v>
      </c>
      <c r="W215" s="1">
        <v>0</v>
      </c>
      <c r="X215" s="1">
        <v>11912.34</v>
      </c>
      <c r="Y215" s="1">
        <v>11912.34</v>
      </c>
      <c r="Z215" s="1">
        <v>11912.34</v>
      </c>
      <c r="AA215" s="1">
        <v>11912.34</v>
      </c>
      <c r="AB215" s="1">
        <v>11912.34</v>
      </c>
      <c r="AC215" s="1">
        <f t="shared" si="7"/>
        <v>1.6599999999998545</v>
      </c>
      <c r="AD215" s="1">
        <v>0</v>
      </c>
      <c r="AE215" s="1">
        <v>13011</v>
      </c>
      <c r="AF215" s="1">
        <v>0</v>
      </c>
      <c r="AG215" s="1">
        <v>1097</v>
      </c>
      <c r="AH215" s="1">
        <v>11914</v>
      </c>
    </row>
    <row r="216" spans="1:34" x14ac:dyDescent="0.25">
      <c r="A216" t="str">
        <f t="shared" si="6"/>
        <v>1.1-00-2404_24618012_2421410</v>
      </c>
      <c r="B216" t="s">
        <v>148</v>
      </c>
      <c r="C216" t="s">
        <v>149</v>
      </c>
      <c r="D216" t="s">
        <v>34</v>
      </c>
      <c r="E216" t="s">
        <v>35</v>
      </c>
      <c r="F216" t="s">
        <v>36</v>
      </c>
      <c r="G216" t="s">
        <v>37</v>
      </c>
      <c r="H216" t="s">
        <v>38</v>
      </c>
      <c r="I216" t="s">
        <v>39</v>
      </c>
      <c r="J216">
        <v>6</v>
      </c>
      <c r="K216" t="s">
        <v>40</v>
      </c>
      <c r="L216">
        <v>18</v>
      </c>
      <c r="M216" t="s">
        <v>319</v>
      </c>
      <c r="N216" t="s">
        <v>320</v>
      </c>
      <c r="O216" t="s">
        <v>321</v>
      </c>
      <c r="P216">
        <v>2000</v>
      </c>
      <c r="Q216" t="s">
        <v>121</v>
      </c>
      <c r="R216">
        <v>2141</v>
      </c>
      <c r="S216" t="s">
        <v>237</v>
      </c>
      <c r="T216">
        <v>0</v>
      </c>
      <c r="U216" t="s">
        <v>46</v>
      </c>
      <c r="V216" s="1">
        <v>251</v>
      </c>
      <c r="W216" s="1">
        <v>0</v>
      </c>
      <c r="X216" s="1">
        <v>250.23</v>
      </c>
      <c r="Y216" s="1">
        <v>250.23</v>
      </c>
      <c r="Z216" s="1">
        <v>250.23</v>
      </c>
      <c r="AA216" s="1">
        <v>250.23</v>
      </c>
      <c r="AB216" s="1">
        <v>250.23</v>
      </c>
      <c r="AC216" s="1">
        <f t="shared" si="7"/>
        <v>0.77000000000001023</v>
      </c>
      <c r="AD216" s="1">
        <v>0</v>
      </c>
      <c r="AE216" s="1">
        <v>1000</v>
      </c>
      <c r="AF216" s="1">
        <v>0</v>
      </c>
      <c r="AG216" s="1">
        <v>749</v>
      </c>
      <c r="AH216" s="1">
        <v>251</v>
      </c>
    </row>
    <row r="217" spans="1:34" x14ac:dyDescent="0.25">
      <c r="A217" t="str">
        <f t="shared" si="6"/>
        <v>1.1-00-2404_24618012_2422110</v>
      </c>
      <c r="B217" t="s">
        <v>148</v>
      </c>
      <c r="C217" t="s">
        <v>149</v>
      </c>
      <c r="D217" t="s">
        <v>34</v>
      </c>
      <c r="E217" t="s">
        <v>35</v>
      </c>
      <c r="F217" t="s">
        <v>36</v>
      </c>
      <c r="G217" t="s">
        <v>37</v>
      </c>
      <c r="H217" t="s">
        <v>38</v>
      </c>
      <c r="I217" t="s">
        <v>39</v>
      </c>
      <c r="J217">
        <v>6</v>
      </c>
      <c r="K217" t="s">
        <v>40</v>
      </c>
      <c r="L217">
        <v>18</v>
      </c>
      <c r="M217" t="s">
        <v>319</v>
      </c>
      <c r="N217" t="s">
        <v>320</v>
      </c>
      <c r="O217" t="s">
        <v>321</v>
      </c>
      <c r="P217">
        <v>2000</v>
      </c>
      <c r="Q217" t="s">
        <v>121</v>
      </c>
      <c r="R217">
        <v>2211</v>
      </c>
      <c r="S217" t="s">
        <v>226</v>
      </c>
      <c r="T217">
        <v>0</v>
      </c>
      <c r="U217" t="s">
        <v>46</v>
      </c>
      <c r="V217" s="1">
        <v>20636</v>
      </c>
      <c r="W217" s="1">
        <v>2545</v>
      </c>
      <c r="X217" s="1">
        <v>20634.78</v>
      </c>
      <c r="Y217" s="1">
        <v>20634.78</v>
      </c>
      <c r="Z217" s="1">
        <v>20634.78</v>
      </c>
      <c r="AA217" s="1">
        <v>20634.78</v>
      </c>
      <c r="AB217" s="1">
        <v>20634.78</v>
      </c>
      <c r="AC217" s="1">
        <f t="shared" si="7"/>
        <v>1.2200000000011642</v>
      </c>
      <c r="AD217" s="1">
        <v>0</v>
      </c>
      <c r="AE217" s="1">
        <v>18091</v>
      </c>
      <c r="AF217" s="1">
        <v>0</v>
      </c>
      <c r="AG217" s="1">
        <v>0</v>
      </c>
      <c r="AH217" s="1">
        <v>18091</v>
      </c>
    </row>
    <row r="218" spans="1:34" x14ac:dyDescent="0.25">
      <c r="A218" t="str">
        <f t="shared" si="6"/>
        <v>1.1-00-2404_24618012_2425310</v>
      </c>
      <c r="B218" t="s">
        <v>148</v>
      </c>
      <c r="C218" t="s">
        <v>149</v>
      </c>
      <c r="D218" t="s">
        <v>34</v>
      </c>
      <c r="E218" t="s">
        <v>35</v>
      </c>
      <c r="F218" t="s">
        <v>36</v>
      </c>
      <c r="G218" t="s">
        <v>37</v>
      </c>
      <c r="H218" t="s">
        <v>38</v>
      </c>
      <c r="I218" t="s">
        <v>39</v>
      </c>
      <c r="J218">
        <v>6</v>
      </c>
      <c r="K218" t="s">
        <v>40</v>
      </c>
      <c r="L218">
        <v>18</v>
      </c>
      <c r="M218" t="s">
        <v>319</v>
      </c>
      <c r="N218" t="s">
        <v>320</v>
      </c>
      <c r="O218" t="s">
        <v>321</v>
      </c>
      <c r="P218">
        <v>2000</v>
      </c>
      <c r="Q218" t="s">
        <v>121</v>
      </c>
      <c r="R218">
        <v>2531</v>
      </c>
      <c r="S218" t="s">
        <v>233</v>
      </c>
      <c r="T218">
        <v>0</v>
      </c>
      <c r="U218" t="s">
        <v>46</v>
      </c>
      <c r="V218" s="1">
        <v>1485</v>
      </c>
      <c r="W218" s="1">
        <v>0</v>
      </c>
      <c r="X218" s="1">
        <v>1483.17</v>
      </c>
      <c r="Y218" s="1">
        <v>1483.17</v>
      </c>
      <c r="Z218" s="1">
        <v>1483.17</v>
      </c>
      <c r="AA218" s="1">
        <v>1483.17</v>
      </c>
      <c r="AB218" s="1">
        <v>1483.17</v>
      </c>
      <c r="AC218" s="1">
        <f t="shared" si="7"/>
        <v>1.8299999999999272</v>
      </c>
      <c r="AD218" s="1">
        <v>0</v>
      </c>
      <c r="AE218" s="1">
        <v>1825</v>
      </c>
      <c r="AF218" s="1">
        <v>0</v>
      </c>
      <c r="AG218" s="1">
        <v>340</v>
      </c>
      <c r="AH218" s="1">
        <v>1485</v>
      </c>
    </row>
    <row r="219" spans="1:34" x14ac:dyDescent="0.25">
      <c r="A219" t="str">
        <f t="shared" si="6"/>
        <v>1.1-00-2404_24618012_2427210</v>
      </c>
      <c r="B219" t="s">
        <v>148</v>
      </c>
      <c r="C219" t="s">
        <v>149</v>
      </c>
      <c r="D219" t="s">
        <v>34</v>
      </c>
      <c r="E219" t="s">
        <v>35</v>
      </c>
      <c r="F219" t="s">
        <v>36</v>
      </c>
      <c r="G219" t="s">
        <v>37</v>
      </c>
      <c r="H219" t="s">
        <v>38</v>
      </c>
      <c r="I219" t="s">
        <v>39</v>
      </c>
      <c r="J219">
        <v>6</v>
      </c>
      <c r="K219" t="s">
        <v>40</v>
      </c>
      <c r="L219">
        <v>18</v>
      </c>
      <c r="M219" t="s">
        <v>319</v>
      </c>
      <c r="N219" t="s">
        <v>320</v>
      </c>
      <c r="O219" t="s">
        <v>321</v>
      </c>
      <c r="P219">
        <v>2000</v>
      </c>
      <c r="Q219" t="s">
        <v>121</v>
      </c>
      <c r="R219">
        <v>2721</v>
      </c>
      <c r="S219" t="s">
        <v>170</v>
      </c>
      <c r="T219">
        <v>0</v>
      </c>
      <c r="U219" t="s">
        <v>46</v>
      </c>
      <c r="V219" s="1">
        <v>2269</v>
      </c>
      <c r="W219" s="1">
        <v>0</v>
      </c>
      <c r="X219" s="1">
        <v>2268.96</v>
      </c>
      <c r="Y219" s="1">
        <v>2268.96</v>
      </c>
      <c r="Z219" s="1">
        <v>2268.96</v>
      </c>
      <c r="AA219" s="1">
        <v>2268.96</v>
      </c>
      <c r="AB219" s="1">
        <v>2268.96</v>
      </c>
      <c r="AC219" s="1">
        <f t="shared" si="7"/>
        <v>3.999999999996362E-2</v>
      </c>
      <c r="AD219" s="1">
        <v>0</v>
      </c>
      <c r="AE219" s="1">
        <v>2269</v>
      </c>
      <c r="AF219" s="1">
        <v>0</v>
      </c>
      <c r="AG219" s="1">
        <v>0</v>
      </c>
      <c r="AH219" s="1">
        <v>2269</v>
      </c>
    </row>
    <row r="220" spans="1:34" x14ac:dyDescent="0.25">
      <c r="A220" t="str">
        <f t="shared" si="6"/>
        <v>1.1-00-2404_24618012_2429110</v>
      </c>
      <c r="B220" t="s">
        <v>148</v>
      </c>
      <c r="C220" t="s">
        <v>149</v>
      </c>
      <c r="D220" t="s">
        <v>34</v>
      </c>
      <c r="E220" t="s">
        <v>35</v>
      </c>
      <c r="F220" t="s">
        <v>36</v>
      </c>
      <c r="G220" t="s">
        <v>37</v>
      </c>
      <c r="H220" t="s">
        <v>38</v>
      </c>
      <c r="I220" t="s">
        <v>39</v>
      </c>
      <c r="J220">
        <v>6</v>
      </c>
      <c r="K220" t="s">
        <v>40</v>
      </c>
      <c r="L220">
        <v>18</v>
      </c>
      <c r="M220" t="s">
        <v>319</v>
      </c>
      <c r="N220" t="s">
        <v>320</v>
      </c>
      <c r="O220" t="s">
        <v>321</v>
      </c>
      <c r="P220">
        <v>2000</v>
      </c>
      <c r="Q220" t="s">
        <v>121</v>
      </c>
      <c r="R220">
        <v>2911</v>
      </c>
      <c r="S220" t="s">
        <v>171</v>
      </c>
      <c r="T220">
        <v>0</v>
      </c>
      <c r="U220" t="s">
        <v>46</v>
      </c>
      <c r="V220" s="1">
        <v>2042</v>
      </c>
      <c r="W220" s="1">
        <v>350</v>
      </c>
      <c r="X220" s="1">
        <v>2041.6</v>
      </c>
      <c r="Y220" s="1">
        <v>2041.6</v>
      </c>
      <c r="Z220" s="1">
        <v>2041.6</v>
      </c>
      <c r="AA220" s="1">
        <v>2041.6</v>
      </c>
      <c r="AB220" s="1">
        <v>2041.6</v>
      </c>
      <c r="AC220" s="1">
        <f t="shared" si="7"/>
        <v>0.40000000000009095</v>
      </c>
      <c r="AD220" s="1">
        <v>0</v>
      </c>
      <c r="AE220" s="1">
        <v>4500</v>
      </c>
      <c r="AF220" s="1">
        <v>0</v>
      </c>
      <c r="AG220" s="1">
        <v>2808</v>
      </c>
      <c r="AH220" s="1">
        <v>1692</v>
      </c>
    </row>
    <row r="221" spans="1:34" x14ac:dyDescent="0.25">
      <c r="A221" t="str">
        <f t="shared" si="6"/>
        <v>1.1-00-2404_24618012_2429210</v>
      </c>
      <c r="B221" t="s">
        <v>148</v>
      </c>
      <c r="C221" t="s">
        <v>149</v>
      </c>
      <c r="D221" t="s">
        <v>34</v>
      </c>
      <c r="E221" t="s">
        <v>35</v>
      </c>
      <c r="F221" t="s">
        <v>36</v>
      </c>
      <c r="G221" t="s">
        <v>37</v>
      </c>
      <c r="H221" t="s">
        <v>38</v>
      </c>
      <c r="I221" t="s">
        <v>39</v>
      </c>
      <c r="J221">
        <v>6</v>
      </c>
      <c r="K221" t="s">
        <v>40</v>
      </c>
      <c r="L221">
        <v>18</v>
      </c>
      <c r="M221" t="s">
        <v>319</v>
      </c>
      <c r="N221" t="s">
        <v>320</v>
      </c>
      <c r="O221" t="s">
        <v>321</v>
      </c>
      <c r="P221">
        <v>2000</v>
      </c>
      <c r="Q221" t="s">
        <v>121</v>
      </c>
      <c r="R221">
        <v>2921</v>
      </c>
      <c r="S221" t="s">
        <v>229</v>
      </c>
      <c r="T221">
        <v>0</v>
      </c>
      <c r="U221" t="s">
        <v>46</v>
      </c>
      <c r="V221" s="1">
        <v>953</v>
      </c>
      <c r="W221" s="1">
        <v>0</v>
      </c>
      <c r="X221" s="1">
        <v>952.82</v>
      </c>
      <c r="Y221" s="1">
        <v>952.82</v>
      </c>
      <c r="Z221" s="1">
        <v>952.82</v>
      </c>
      <c r="AA221" s="1">
        <v>952.82</v>
      </c>
      <c r="AB221" s="1">
        <v>952.82</v>
      </c>
      <c r="AC221" s="1">
        <f t="shared" si="7"/>
        <v>0.17999999999994998</v>
      </c>
      <c r="AD221" s="1">
        <v>0</v>
      </c>
      <c r="AE221" s="1">
        <v>1500</v>
      </c>
      <c r="AF221" s="1">
        <v>0</v>
      </c>
      <c r="AG221" s="1">
        <v>547</v>
      </c>
      <c r="AH221" s="1">
        <v>953</v>
      </c>
    </row>
    <row r="222" spans="1:34" x14ac:dyDescent="0.25">
      <c r="A222" t="str">
        <f t="shared" si="6"/>
        <v>1.1-00-2404_24618012_2429310</v>
      </c>
      <c r="B222" t="s">
        <v>148</v>
      </c>
      <c r="C222" t="s">
        <v>149</v>
      </c>
      <c r="D222" t="s">
        <v>34</v>
      </c>
      <c r="E222" t="s">
        <v>35</v>
      </c>
      <c r="F222" t="s">
        <v>36</v>
      </c>
      <c r="G222" t="s">
        <v>37</v>
      </c>
      <c r="H222" t="s">
        <v>38</v>
      </c>
      <c r="I222" t="s">
        <v>39</v>
      </c>
      <c r="J222">
        <v>6</v>
      </c>
      <c r="K222" t="s">
        <v>40</v>
      </c>
      <c r="L222">
        <v>18</v>
      </c>
      <c r="M222" t="s">
        <v>319</v>
      </c>
      <c r="N222" t="s">
        <v>320</v>
      </c>
      <c r="O222" t="s">
        <v>321</v>
      </c>
      <c r="P222">
        <v>2000</v>
      </c>
      <c r="Q222" t="s">
        <v>121</v>
      </c>
      <c r="R222">
        <v>2931</v>
      </c>
      <c r="S222" t="s">
        <v>322</v>
      </c>
      <c r="T222">
        <v>0</v>
      </c>
      <c r="U222" t="s">
        <v>46</v>
      </c>
      <c r="V222" s="1">
        <v>2622</v>
      </c>
      <c r="W222" s="1">
        <v>0</v>
      </c>
      <c r="X222" s="1">
        <v>0</v>
      </c>
      <c r="Y222" s="1">
        <v>0</v>
      </c>
      <c r="Z222" s="1">
        <v>0</v>
      </c>
      <c r="AA222" s="1">
        <v>0</v>
      </c>
      <c r="AB222" s="1">
        <v>0</v>
      </c>
      <c r="AC222" s="1">
        <f t="shared" si="7"/>
        <v>2622</v>
      </c>
      <c r="AD222" s="1">
        <v>0</v>
      </c>
      <c r="AE222" s="1">
        <v>5000</v>
      </c>
      <c r="AF222" s="1">
        <v>0</v>
      </c>
      <c r="AG222" s="1">
        <v>2378</v>
      </c>
      <c r="AH222" s="1">
        <v>2622</v>
      </c>
    </row>
    <row r="223" spans="1:34" x14ac:dyDescent="0.25">
      <c r="A223" t="str">
        <f t="shared" si="6"/>
        <v>1.1-00-2404_24618012_2429610</v>
      </c>
      <c r="B223" t="s">
        <v>148</v>
      </c>
      <c r="C223" t="s">
        <v>149</v>
      </c>
      <c r="D223" t="s">
        <v>34</v>
      </c>
      <c r="E223" t="s">
        <v>35</v>
      </c>
      <c r="F223" t="s">
        <v>36</v>
      </c>
      <c r="G223" t="s">
        <v>37</v>
      </c>
      <c r="H223" t="s">
        <v>38</v>
      </c>
      <c r="I223" t="s">
        <v>39</v>
      </c>
      <c r="J223">
        <v>6</v>
      </c>
      <c r="K223" t="s">
        <v>40</v>
      </c>
      <c r="L223">
        <v>18</v>
      </c>
      <c r="M223" t="s">
        <v>319</v>
      </c>
      <c r="N223" t="s">
        <v>320</v>
      </c>
      <c r="O223" t="s">
        <v>321</v>
      </c>
      <c r="P223">
        <v>2000</v>
      </c>
      <c r="Q223" t="s">
        <v>121</v>
      </c>
      <c r="R223">
        <v>2961</v>
      </c>
      <c r="S223" t="s">
        <v>230</v>
      </c>
      <c r="T223">
        <v>0</v>
      </c>
      <c r="U223" t="s">
        <v>46</v>
      </c>
      <c r="V223" s="1">
        <v>0</v>
      </c>
      <c r="W223" s="1">
        <v>0</v>
      </c>
      <c r="X223" s="1">
        <v>0</v>
      </c>
      <c r="Y223" s="1">
        <v>0</v>
      </c>
      <c r="Z223" s="1">
        <v>0</v>
      </c>
      <c r="AA223" s="1">
        <v>0</v>
      </c>
      <c r="AB223" s="1">
        <v>0</v>
      </c>
      <c r="AC223" s="1">
        <f t="shared" si="7"/>
        <v>0</v>
      </c>
      <c r="AD223" s="1">
        <v>0</v>
      </c>
      <c r="AE223" s="1">
        <v>0</v>
      </c>
      <c r="AF223" s="1">
        <v>0</v>
      </c>
      <c r="AG223" s="1">
        <v>0</v>
      </c>
      <c r="AH223" s="1">
        <v>0</v>
      </c>
    </row>
    <row r="224" spans="1:34" x14ac:dyDescent="0.25">
      <c r="A224" t="str">
        <f t="shared" si="6"/>
        <v>1.1-00-2404_24618012_2431810</v>
      </c>
      <c r="B224" t="s">
        <v>148</v>
      </c>
      <c r="C224" t="s">
        <v>149</v>
      </c>
      <c r="D224" t="s">
        <v>34</v>
      </c>
      <c r="E224" t="s">
        <v>35</v>
      </c>
      <c r="F224" t="s">
        <v>36</v>
      </c>
      <c r="G224" t="s">
        <v>37</v>
      </c>
      <c r="H224" t="s">
        <v>38</v>
      </c>
      <c r="I224" t="s">
        <v>39</v>
      </c>
      <c r="J224">
        <v>6</v>
      </c>
      <c r="K224" t="s">
        <v>40</v>
      </c>
      <c r="L224">
        <v>18</v>
      </c>
      <c r="M224" t="s">
        <v>319</v>
      </c>
      <c r="N224" t="s">
        <v>320</v>
      </c>
      <c r="O224" t="s">
        <v>321</v>
      </c>
      <c r="P224">
        <v>3000</v>
      </c>
      <c r="Q224" t="s">
        <v>44</v>
      </c>
      <c r="R224">
        <v>3181</v>
      </c>
      <c r="S224" t="s">
        <v>242</v>
      </c>
      <c r="T224">
        <v>0</v>
      </c>
      <c r="U224" t="s">
        <v>46</v>
      </c>
      <c r="V224" s="1">
        <v>13000</v>
      </c>
      <c r="W224" s="1">
        <v>5500</v>
      </c>
      <c r="X224" s="1">
        <v>5395.02</v>
      </c>
      <c r="Y224" s="1">
        <v>5395.02</v>
      </c>
      <c r="Z224" s="1">
        <v>5395.02</v>
      </c>
      <c r="AA224" s="1">
        <v>5395.02</v>
      </c>
      <c r="AB224" s="1">
        <v>5395.02</v>
      </c>
      <c r="AC224" s="1">
        <f t="shared" si="7"/>
        <v>7604.98</v>
      </c>
      <c r="AD224" s="1">
        <v>0</v>
      </c>
      <c r="AE224" s="1">
        <v>7500</v>
      </c>
      <c r="AF224" s="1">
        <v>0</v>
      </c>
      <c r="AG224" s="1">
        <v>0</v>
      </c>
      <c r="AH224" s="1">
        <v>7500</v>
      </c>
    </row>
    <row r="225" spans="1:34" x14ac:dyDescent="0.25">
      <c r="A225" t="str">
        <f t="shared" si="6"/>
        <v>1.1-00-2404_24618012_24321134</v>
      </c>
      <c r="B225" t="s">
        <v>148</v>
      </c>
      <c r="C225" t="s">
        <v>149</v>
      </c>
      <c r="D225" t="s">
        <v>34</v>
      </c>
      <c r="E225" t="s">
        <v>35</v>
      </c>
      <c r="F225" t="s">
        <v>36</v>
      </c>
      <c r="G225" t="s">
        <v>37</v>
      </c>
      <c r="H225" t="s">
        <v>38</v>
      </c>
      <c r="I225" t="s">
        <v>39</v>
      </c>
      <c r="J225">
        <v>6</v>
      </c>
      <c r="K225" t="s">
        <v>40</v>
      </c>
      <c r="L225">
        <v>18</v>
      </c>
      <c r="M225" t="s">
        <v>319</v>
      </c>
      <c r="N225" t="s">
        <v>320</v>
      </c>
      <c r="O225" t="s">
        <v>321</v>
      </c>
      <c r="P225">
        <v>3000</v>
      </c>
      <c r="Q225" t="s">
        <v>44</v>
      </c>
      <c r="R225">
        <v>3211</v>
      </c>
      <c r="S225" t="s">
        <v>323</v>
      </c>
      <c r="T225">
        <v>34</v>
      </c>
      <c r="U225" t="s">
        <v>324</v>
      </c>
      <c r="V225" s="1">
        <v>0</v>
      </c>
      <c r="W225" s="1">
        <v>0</v>
      </c>
      <c r="X225" s="1">
        <v>2000000</v>
      </c>
      <c r="Y225" s="1">
        <v>2000000</v>
      </c>
      <c r="Z225" s="1">
        <v>2000000</v>
      </c>
      <c r="AA225" s="1">
        <v>2000000</v>
      </c>
      <c r="AB225" s="1">
        <v>2000000</v>
      </c>
      <c r="AC225" s="1">
        <f t="shared" si="7"/>
        <v>-2000000</v>
      </c>
      <c r="AD225" s="1">
        <v>0</v>
      </c>
      <c r="AE225" s="1">
        <v>0</v>
      </c>
      <c r="AF225" s="1">
        <v>0</v>
      </c>
      <c r="AG225" s="1">
        <v>0</v>
      </c>
      <c r="AH225" s="1">
        <v>0</v>
      </c>
    </row>
    <row r="226" spans="1:34" x14ac:dyDescent="0.25">
      <c r="A226" t="str">
        <f t="shared" si="6"/>
        <v>1.1-00-2404_24618012_24321136</v>
      </c>
      <c r="B226" t="s">
        <v>148</v>
      </c>
      <c r="C226" t="s">
        <v>149</v>
      </c>
      <c r="D226" t="s">
        <v>34</v>
      </c>
      <c r="E226" t="s">
        <v>35</v>
      </c>
      <c r="F226" t="s">
        <v>36</v>
      </c>
      <c r="G226" t="s">
        <v>37</v>
      </c>
      <c r="H226" t="s">
        <v>38</v>
      </c>
      <c r="I226" t="s">
        <v>39</v>
      </c>
      <c r="J226">
        <v>6</v>
      </c>
      <c r="K226" t="s">
        <v>40</v>
      </c>
      <c r="L226">
        <v>18</v>
      </c>
      <c r="M226" t="s">
        <v>319</v>
      </c>
      <c r="N226" t="s">
        <v>320</v>
      </c>
      <c r="O226" t="s">
        <v>321</v>
      </c>
      <c r="P226">
        <v>3000</v>
      </c>
      <c r="Q226" t="s">
        <v>44</v>
      </c>
      <c r="R226">
        <v>3211</v>
      </c>
      <c r="S226" t="s">
        <v>323</v>
      </c>
      <c r="T226">
        <v>36</v>
      </c>
      <c r="U226" t="s">
        <v>325</v>
      </c>
      <c r="V226" s="1">
        <v>0</v>
      </c>
      <c r="W226" s="1">
        <v>0</v>
      </c>
      <c r="X226" s="1">
        <v>928551.63</v>
      </c>
      <c r="Y226" s="1">
        <v>928551.63</v>
      </c>
      <c r="Z226" s="1">
        <v>928551.63</v>
      </c>
      <c r="AA226" s="1">
        <v>928551.63</v>
      </c>
      <c r="AB226" s="1">
        <v>928551.63</v>
      </c>
      <c r="AC226" s="1">
        <f t="shared" si="7"/>
        <v>-928551.63</v>
      </c>
      <c r="AD226" s="1">
        <v>0</v>
      </c>
      <c r="AE226" s="1">
        <v>0</v>
      </c>
      <c r="AF226" s="1">
        <v>0</v>
      </c>
      <c r="AG226" s="1">
        <v>0</v>
      </c>
      <c r="AH226" s="1">
        <v>0</v>
      </c>
    </row>
    <row r="227" spans="1:34" x14ac:dyDescent="0.25">
      <c r="A227" t="str">
        <f t="shared" si="6"/>
        <v>1.1-00-2404_24618012_2432910</v>
      </c>
      <c r="B227" t="s">
        <v>148</v>
      </c>
      <c r="C227" t="s">
        <v>149</v>
      </c>
      <c r="D227" t="s">
        <v>34</v>
      </c>
      <c r="E227" t="s">
        <v>35</v>
      </c>
      <c r="F227" t="s">
        <v>36</v>
      </c>
      <c r="G227" t="s">
        <v>37</v>
      </c>
      <c r="H227" t="s">
        <v>38</v>
      </c>
      <c r="I227" t="s">
        <v>39</v>
      </c>
      <c r="J227">
        <v>6</v>
      </c>
      <c r="K227" t="s">
        <v>40</v>
      </c>
      <c r="L227">
        <v>18</v>
      </c>
      <c r="M227" t="s">
        <v>319</v>
      </c>
      <c r="N227" t="s">
        <v>320</v>
      </c>
      <c r="O227" t="s">
        <v>321</v>
      </c>
      <c r="P227">
        <v>3000</v>
      </c>
      <c r="Q227" t="s">
        <v>44</v>
      </c>
      <c r="R227">
        <v>3291</v>
      </c>
      <c r="S227" t="s">
        <v>174</v>
      </c>
      <c r="T227">
        <v>0</v>
      </c>
      <c r="U227" t="s">
        <v>46</v>
      </c>
      <c r="V227" s="1">
        <v>140000</v>
      </c>
      <c r="W227" s="1">
        <v>140000</v>
      </c>
      <c r="X227" s="1">
        <v>102195.07</v>
      </c>
      <c r="Y227" s="1">
        <v>102195.07</v>
      </c>
      <c r="Z227" s="1">
        <v>56775.05</v>
      </c>
      <c r="AA227" s="1">
        <v>45420.04</v>
      </c>
      <c r="AB227" s="1">
        <v>45420.04</v>
      </c>
      <c r="AC227" s="1">
        <f t="shared" si="7"/>
        <v>37804.929999999993</v>
      </c>
      <c r="AD227" s="1">
        <v>0</v>
      </c>
      <c r="AE227" s="1">
        <v>0</v>
      </c>
      <c r="AF227" s="1">
        <v>0</v>
      </c>
      <c r="AG227" s="1">
        <v>0</v>
      </c>
      <c r="AH227" s="1">
        <v>0</v>
      </c>
    </row>
    <row r="228" spans="1:34" x14ac:dyDescent="0.25">
      <c r="A228" t="str">
        <f t="shared" si="6"/>
        <v>1.1-00-2404_24618012_2433110</v>
      </c>
      <c r="B228" t="s">
        <v>148</v>
      </c>
      <c r="C228" t="s">
        <v>149</v>
      </c>
      <c r="D228" t="s">
        <v>34</v>
      </c>
      <c r="E228" t="s">
        <v>35</v>
      </c>
      <c r="F228" t="s">
        <v>36</v>
      </c>
      <c r="G228" t="s">
        <v>37</v>
      </c>
      <c r="H228" t="s">
        <v>38</v>
      </c>
      <c r="I228" t="s">
        <v>39</v>
      </c>
      <c r="J228">
        <v>6</v>
      </c>
      <c r="K228" t="s">
        <v>40</v>
      </c>
      <c r="L228">
        <v>18</v>
      </c>
      <c r="M228" t="s">
        <v>319</v>
      </c>
      <c r="N228" t="s">
        <v>320</v>
      </c>
      <c r="O228" t="s">
        <v>321</v>
      </c>
      <c r="P228">
        <v>3000</v>
      </c>
      <c r="Q228" t="s">
        <v>44</v>
      </c>
      <c r="R228">
        <v>3311</v>
      </c>
      <c r="S228" t="s">
        <v>218</v>
      </c>
      <c r="T228">
        <v>0</v>
      </c>
      <c r="U228" t="s">
        <v>46</v>
      </c>
      <c r="V228" s="1">
        <v>3325000</v>
      </c>
      <c r="W228" s="1">
        <v>1500000</v>
      </c>
      <c r="X228" s="1">
        <v>255200</v>
      </c>
      <c r="Y228" s="1">
        <v>0</v>
      </c>
      <c r="Z228" s="1">
        <v>0</v>
      </c>
      <c r="AA228" s="1">
        <v>0</v>
      </c>
      <c r="AB228" s="1">
        <v>0</v>
      </c>
      <c r="AC228" s="1">
        <f t="shared" si="7"/>
        <v>3069800</v>
      </c>
      <c r="AD228" s="1">
        <v>0</v>
      </c>
      <c r="AE228" s="1">
        <v>1825000</v>
      </c>
      <c r="AF228" s="1">
        <v>0</v>
      </c>
      <c r="AG228" s="1">
        <v>0</v>
      </c>
      <c r="AH228" s="1">
        <v>1825000</v>
      </c>
    </row>
    <row r="229" spans="1:34" x14ac:dyDescent="0.25">
      <c r="A229" t="str">
        <f t="shared" si="6"/>
        <v>1.1-00-2404_24618012_2433310</v>
      </c>
      <c r="B229" t="s">
        <v>148</v>
      </c>
      <c r="C229" t="s">
        <v>149</v>
      </c>
      <c r="D229" t="s">
        <v>34</v>
      </c>
      <c r="E229" t="s">
        <v>35</v>
      </c>
      <c r="F229" t="s">
        <v>36</v>
      </c>
      <c r="G229" t="s">
        <v>37</v>
      </c>
      <c r="H229" t="s">
        <v>38</v>
      </c>
      <c r="I229" t="s">
        <v>39</v>
      </c>
      <c r="J229">
        <v>6</v>
      </c>
      <c r="K229" t="s">
        <v>40</v>
      </c>
      <c r="L229">
        <v>18</v>
      </c>
      <c r="M229" t="s">
        <v>319</v>
      </c>
      <c r="N229" t="s">
        <v>320</v>
      </c>
      <c r="O229" t="s">
        <v>321</v>
      </c>
      <c r="P229">
        <v>3000</v>
      </c>
      <c r="Q229" t="s">
        <v>44</v>
      </c>
      <c r="R229">
        <v>3331</v>
      </c>
      <c r="S229" t="s">
        <v>251</v>
      </c>
      <c r="T229">
        <v>0</v>
      </c>
      <c r="U229" t="s">
        <v>46</v>
      </c>
      <c r="V229" s="1">
        <v>2605268</v>
      </c>
      <c r="W229" s="1">
        <v>1000000</v>
      </c>
      <c r="X229" s="1">
        <v>415355.4</v>
      </c>
      <c r="Y229" s="1">
        <v>415355.4</v>
      </c>
      <c r="Z229" s="1">
        <v>230753</v>
      </c>
      <c r="AA229" s="1">
        <v>230753</v>
      </c>
      <c r="AB229" s="1">
        <v>230753</v>
      </c>
      <c r="AC229" s="1">
        <f t="shared" si="7"/>
        <v>2189912.6</v>
      </c>
      <c r="AD229" s="1">
        <v>0</v>
      </c>
      <c r="AE229" s="1">
        <v>1605268</v>
      </c>
      <c r="AF229" s="1">
        <v>0</v>
      </c>
      <c r="AG229" s="1">
        <v>0</v>
      </c>
      <c r="AH229" s="1">
        <v>1605268</v>
      </c>
    </row>
    <row r="230" spans="1:34" x14ac:dyDescent="0.25">
      <c r="A230" t="str">
        <f t="shared" si="6"/>
        <v>1.1-00-2404_24618012_2433610</v>
      </c>
      <c r="B230" t="s">
        <v>148</v>
      </c>
      <c r="C230" t="s">
        <v>149</v>
      </c>
      <c r="D230" t="s">
        <v>34</v>
      </c>
      <c r="E230" t="s">
        <v>35</v>
      </c>
      <c r="F230" t="s">
        <v>36</v>
      </c>
      <c r="G230" t="s">
        <v>37</v>
      </c>
      <c r="H230" t="s">
        <v>38</v>
      </c>
      <c r="I230" t="s">
        <v>39</v>
      </c>
      <c r="J230">
        <v>6</v>
      </c>
      <c r="K230" t="s">
        <v>40</v>
      </c>
      <c r="L230">
        <v>18</v>
      </c>
      <c r="M230" t="s">
        <v>319</v>
      </c>
      <c r="N230" t="s">
        <v>320</v>
      </c>
      <c r="O230" t="s">
        <v>321</v>
      </c>
      <c r="P230">
        <v>3000</v>
      </c>
      <c r="Q230" t="s">
        <v>44</v>
      </c>
      <c r="R230">
        <v>3361</v>
      </c>
      <c r="S230" t="s">
        <v>123</v>
      </c>
      <c r="T230">
        <v>0</v>
      </c>
      <c r="U230" t="s">
        <v>46</v>
      </c>
      <c r="V230" s="1">
        <v>9566</v>
      </c>
      <c r="W230" s="1">
        <v>9566</v>
      </c>
      <c r="X230" s="1">
        <v>4772</v>
      </c>
      <c r="Y230" s="1">
        <v>4772</v>
      </c>
      <c r="Z230" s="1">
        <v>0</v>
      </c>
      <c r="AA230" s="1">
        <v>0</v>
      </c>
      <c r="AB230" s="1">
        <v>0</v>
      </c>
      <c r="AC230" s="1">
        <f t="shared" si="7"/>
        <v>4794</v>
      </c>
      <c r="AD230" s="1">
        <v>0</v>
      </c>
      <c r="AE230" s="1">
        <v>0</v>
      </c>
      <c r="AF230" s="1">
        <v>0</v>
      </c>
      <c r="AG230" s="1">
        <v>0</v>
      </c>
      <c r="AH230" s="1">
        <v>0</v>
      </c>
    </row>
    <row r="231" spans="1:34" x14ac:dyDescent="0.25">
      <c r="A231" t="str">
        <f t="shared" si="6"/>
        <v>1.1-00-2404_24618012_2434110</v>
      </c>
      <c r="B231" t="s">
        <v>148</v>
      </c>
      <c r="C231" t="s">
        <v>149</v>
      </c>
      <c r="D231" t="s">
        <v>34</v>
      </c>
      <c r="E231" t="s">
        <v>35</v>
      </c>
      <c r="F231" t="s">
        <v>36</v>
      </c>
      <c r="G231" t="s">
        <v>37</v>
      </c>
      <c r="H231" t="s">
        <v>38</v>
      </c>
      <c r="I231" t="s">
        <v>39</v>
      </c>
      <c r="J231">
        <v>6</v>
      </c>
      <c r="K231" t="s">
        <v>40</v>
      </c>
      <c r="L231">
        <v>18</v>
      </c>
      <c r="M231" t="s">
        <v>319</v>
      </c>
      <c r="N231" t="s">
        <v>320</v>
      </c>
      <c r="O231" t="s">
        <v>321</v>
      </c>
      <c r="P231">
        <v>3000</v>
      </c>
      <c r="Q231" t="s">
        <v>44</v>
      </c>
      <c r="R231">
        <v>3411</v>
      </c>
      <c r="S231" t="s">
        <v>326</v>
      </c>
      <c r="T231">
        <v>0</v>
      </c>
      <c r="U231" t="s">
        <v>46</v>
      </c>
      <c r="V231" s="1">
        <v>11500000</v>
      </c>
      <c r="W231" s="1">
        <v>7000000</v>
      </c>
      <c r="X231" s="1">
        <v>9974433.7699999996</v>
      </c>
      <c r="Y231" s="1">
        <v>9974433.7699999996</v>
      </c>
      <c r="Z231" s="1">
        <v>9974433.7699999996</v>
      </c>
      <c r="AA231" s="1">
        <v>9974433.7699999996</v>
      </c>
      <c r="AB231" s="1">
        <v>9974433.7699999996</v>
      </c>
      <c r="AC231" s="1">
        <f t="shared" si="7"/>
        <v>1525566.2300000004</v>
      </c>
      <c r="AD231" s="1">
        <v>0</v>
      </c>
      <c r="AE231" s="1">
        <v>4500000</v>
      </c>
      <c r="AF231" s="1">
        <v>0</v>
      </c>
      <c r="AG231" s="1">
        <v>0</v>
      </c>
      <c r="AH231" s="1">
        <v>4500000</v>
      </c>
    </row>
    <row r="232" spans="1:34" x14ac:dyDescent="0.25">
      <c r="A232" t="str">
        <f t="shared" si="6"/>
        <v>1.1-00-2404_24618012_2434210</v>
      </c>
      <c r="B232" t="s">
        <v>148</v>
      </c>
      <c r="C232" t="s">
        <v>149</v>
      </c>
      <c r="D232" t="s">
        <v>34</v>
      </c>
      <c r="E232" t="s">
        <v>35</v>
      </c>
      <c r="F232" t="s">
        <v>36</v>
      </c>
      <c r="G232" t="s">
        <v>37</v>
      </c>
      <c r="H232" t="s">
        <v>38</v>
      </c>
      <c r="I232" t="s">
        <v>39</v>
      </c>
      <c r="J232">
        <v>6</v>
      </c>
      <c r="K232" t="s">
        <v>40</v>
      </c>
      <c r="L232">
        <v>18</v>
      </c>
      <c r="M232" t="s">
        <v>319</v>
      </c>
      <c r="N232" t="s">
        <v>320</v>
      </c>
      <c r="O232" t="s">
        <v>321</v>
      </c>
      <c r="P232">
        <v>3000</v>
      </c>
      <c r="Q232" t="s">
        <v>44</v>
      </c>
      <c r="R232">
        <v>3421</v>
      </c>
      <c r="S232" t="s">
        <v>327</v>
      </c>
      <c r="T232">
        <v>0</v>
      </c>
      <c r="U232" t="s">
        <v>46</v>
      </c>
      <c r="V232" s="1">
        <v>79910000</v>
      </c>
      <c r="W232" s="1">
        <v>30000000</v>
      </c>
      <c r="X232" s="1">
        <v>36560152.75</v>
      </c>
      <c r="Y232" s="1">
        <v>28060152.75</v>
      </c>
      <c r="Z232" s="1">
        <v>25751393.920000002</v>
      </c>
      <c r="AA232" s="1">
        <v>25360252.559999999</v>
      </c>
      <c r="AB232" s="1">
        <v>25360252.559999999</v>
      </c>
      <c r="AC232" s="1">
        <f t="shared" si="7"/>
        <v>43349847.25</v>
      </c>
      <c r="AD232" s="1">
        <v>0</v>
      </c>
      <c r="AE232" s="1">
        <v>49910000</v>
      </c>
      <c r="AF232" s="1">
        <v>0</v>
      </c>
      <c r="AG232" s="1">
        <v>0</v>
      </c>
      <c r="AH232" s="1">
        <v>49910000</v>
      </c>
    </row>
    <row r="233" spans="1:34" x14ac:dyDescent="0.25">
      <c r="A233" t="str">
        <f t="shared" si="6"/>
        <v>1.1-00-2404_24618012_2434310</v>
      </c>
      <c r="B233" t="s">
        <v>148</v>
      </c>
      <c r="C233" t="s">
        <v>149</v>
      </c>
      <c r="D233" t="s">
        <v>34</v>
      </c>
      <c r="E233" t="s">
        <v>35</v>
      </c>
      <c r="F233" t="s">
        <v>36</v>
      </c>
      <c r="G233" t="s">
        <v>37</v>
      </c>
      <c r="H233" t="s">
        <v>38</v>
      </c>
      <c r="I233" t="s">
        <v>39</v>
      </c>
      <c r="J233">
        <v>6</v>
      </c>
      <c r="K233" t="s">
        <v>40</v>
      </c>
      <c r="L233">
        <v>18</v>
      </c>
      <c r="M233" t="s">
        <v>319</v>
      </c>
      <c r="N233" t="s">
        <v>320</v>
      </c>
      <c r="O233" t="s">
        <v>321</v>
      </c>
      <c r="P233">
        <v>3000</v>
      </c>
      <c r="Q233" t="s">
        <v>44</v>
      </c>
      <c r="R233">
        <v>3431</v>
      </c>
      <c r="S233" t="s">
        <v>328</v>
      </c>
      <c r="T233">
        <v>0</v>
      </c>
      <c r="U233" t="s">
        <v>46</v>
      </c>
      <c r="V233" s="1">
        <v>1850000</v>
      </c>
      <c r="W233" s="1">
        <v>850000</v>
      </c>
      <c r="X233" s="1">
        <v>1700000</v>
      </c>
      <c r="Y233" s="1">
        <v>850000</v>
      </c>
      <c r="Z233" s="1">
        <v>802543.49</v>
      </c>
      <c r="AA233" s="1">
        <v>708123.64</v>
      </c>
      <c r="AB233" s="1">
        <v>708123.64</v>
      </c>
      <c r="AC233" s="1">
        <f t="shared" si="7"/>
        <v>150000</v>
      </c>
      <c r="AD233" s="1">
        <v>0</v>
      </c>
      <c r="AE233" s="1">
        <v>1000000</v>
      </c>
      <c r="AF233" s="1">
        <v>0</v>
      </c>
      <c r="AG233" s="1">
        <v>0</v>
      </c>
      <c r="AH233" s="1">
        <v>1000000</v>
      </c>
    </row>
    <row r="234" spans="1:34" x14ac:dyDescent="0.25">
      <c r="A234" t="str">
        <f t="shared" si="6"/>
        <v>1.1-00-2404_24618012_2435110</v>
      </c>
      <c r="B234" t="s">
        <v>148</v>
      </c>
      <c r="C234" t="s">
        <v>149</v>
      </c>
      <c r="D234" t="s">
        <v>34</v>
      </c>
      <c r="E234" t="s">
        <v>35</v>
      </c>
      <c r="F234" t="s">
        <v>36</v>
      </c>
      <c r="G234" t="s">
        <v>37</v>
      </c>
      <c r="H234" t="s">
        <v>38</v>
      </c>
      <c r="I234" t="s">
        <v>39</v>
      </c>
      <c r="J234">
        <v>6</v>
      </c>
      <c r="K234" t="s">
        <v>40</v>
      </c>
      <c r="L234">
        <v>18</v>
      </c>
      <c r="M234" t="s">
        <v>319</v>
      </c>
      <c r="N234" t="s">
        <v>320</v>
      </c>
      <c r="O234" t="s">
        <v>321</v>
      </c>
      <c r="P234">
        <v>3000</v>
      </c>
      <c r="Q234" t="s">
        <v>44</v>
      </c>
      <c r="R234">
        <v>3511</v>
      </c>
      <c r="S234" t="s">
        <v>329</v>
      </c>
      <c r="T234">
        <v>0</v>
      </c>
      <c r="U234" t="s">
        <v>46</v>
      </c>
      <c r="V234" s="1">
        <v>18992500</v>
      </c>
      <c r="W234" s="1">
        <v>18000000</v>
      </c>
      <c r="X234" s="1">
        <v>9332694.9700000007</v>
      </c>
      <c r="Y234" s="1">
        <v>9332694.9700000007</v>
      </c>
      <c r="Z234" s="1">
        <v>9332694.9700000007</v>
      </c>
      <c r="AA234" s="1">
        <v>9332694.9700000007</v>
      </c>
      <c r="AB234" s="1">
        <v>9332694.9700000007</v>
      </c>
      <c r="AC234" s="1">
        <f t="shared" si="7"/>
        <v>9659805.0299999993</v>
      </c>
      <c r="AD234" s="1">
        <v>0</v>
      </c>
      <c r="AE234" s="1">
        <v>1000000</v>
      </c>
      <c r="AF234" s="1">
        <v>0</v>
      </c>
      <c r="AG234" s="1">
        <v>7500</v>
      </c>
      <c r="AH234" s="1">
        <v>992500</v>
      </c>
    </row>
    <row r="235" spans="1:34" x14ac:dyDescent="0.25">
      <c r="A235" t="str">
        <f t="shared" si="6"/>
        <v>1.1-00-2404_24618012_2437110</v>
      </c>
      <c r="B235" t="s">
        <v>148</v>
      </c>
      <c r="C235" t="s">
        <v>149</v>
      </c>
      <c r="D235" t="s">
        <v>34</v>
      </c>
      <c r="E235" t="s">
        <v>35</v>
      </c>
      <c r="F235" t="s">
        <v>36</v>
      </c>
      <c r="G235" t="s">
        <v>37</v>
      </c>
      <c r="H235" t="s">
        <v>38</v>
      </c>
      <c r="I235" t="s">
        <v>39</v>
      </c>
      <c r="J235">
        <v>6</v>
      </c>
      <c r="K235" t="s">
        <v>40</v>
      </c>
      <c r="L235">
        <v>18</v>
      </c>
      <c r="M235" t="s">
        <v>319</v>
      </c>
      <c r="N235" t="s">
        <v>320</v>
      </c>
      <c r="O235" t="s">
        <v>321</v>
      </c>
      <c r="P235">
        <v>3000</v>
      </c>
      <c r="Q235" t="s">
        <v>44</v>
      </c>
      <c r="R235">
        <v>3711</v>
      </c>
      <c r="S235" t="s">
        <v>330</v>
      </c>
      <c r="T235">
        <v>0</v>
      </c>
      <c r="U235" t="s">
        <v>46</v>
      </c>
      <c r="V235" s="1">
        <v>8960</v>
      </c>
      <c r="W235" s="1">
        <v>8960</v>
      </c>
      <c r="X235" s="1">
        <v>0</v>
      </c>
      <c r="Y235" s="1">
        <v>0</v>
      </c>
      <c r="Z235" s="1">
        <v>0</v>
      </c>
      <c r="AA235" s="1">
        <v>0</v>
      </c>
      <c r="AB235" s="1">
        <v>0</v>
      </c>
      <c r="AC235" s="1">
        <f t="shared" si="7"/>
        <v>8960</v>
      </c>
      <c r="AD235" s="1">
        <v>0</v>
      </c>
      <c r="AE235" s="1">
        <v>0</v>
      </c>
      <c r="AF235" s="1">
        <v>0</v>
      </c>
      <c r="AG235" s="1">
        <v>0</v>
      </c>
      <c r="AH235" s="1">
        <v>0</v>
      </c>
    </row>
    <row r="236" spans="1:34" x14ac:dyDescent="0.25">
      <c r="A236" t="str">
        <f t="shared" si="6"/>
        <v>1.1-00-2404_24618012_2437210</v>
      </c>
      <c r="B236" t="s">
        <v>148</v>
      </c>
      <c r="C236" t="s">
        <v>149</v>
      </c>
      <c r="D236" t="s">
        <v>34</v>
      </c>
      <c r="E236" t="s">
        <v>35</v>
      </c>
      <c r="F236" t="s">
        <v>36</v>
      </c>
      <c r="G236" t="s">
        <v>37</v>
      </c>
      <c r="H236" t="s">
        <v>38</v>
      </c>
      <c r="I236" t="s">
        <v>39</v>
      </c>
      <c r="J236">
        <v>6</v>
      </c>
      <c r="K236" t="s">
        <v>40</v>
      </c>
      <c r="L236">
        <v>18</v>
      </c>
      <c r="M236" t="s">
        <v>319</v>
      </c>
      <c r="N236" t="s">
        <v>320</v>
      </c>
      <c r="O236" t="s">
        <v>321</v>
      </c>
      <c r="P236">
        <v>3000</v>
      </c>
      <c r="Q236" t="s">
        <v>44</v>
      </c>
      <c r="R236">
        <v>3721</v>
      </c>
      <c r="S236" t="s">
        <v>331</v>
      </c>
      <c r="T236">
        <v>0</v>
      </c>
      <c r="U236" t="s">
        <v>46</v>
      </c>
      <c r="V236" s="1">
        <v>2480</v>
      </c>
      <c r="W236" s="1">
        <v>2480</v>
      </c>
      <c r="X236" s="1">
        <v>0</v>
      </c>
      <c r="Y236" s="1">
        <v>0</v>
      </c>
      <c r="Z236" s="1">
        <v>0</v>
      </c>
      <c r="AA236" s="1">
        <v>0</v>
      </c>
      <c r="AB236" s="1">
        <v>0</v>
      </c>
      <c r="AC236" s="1">
        <f t="shared" si="7"/>
        <v>2480</v>
      </c>
      <c r="AD236" s="1">
        <v>0</v>
      </c>
      <c r="AE236" s="1">
        <v>0</v>
      </c>
      <c r="AF236" s="1">
        <v>0</v>
      </c>
      <c r="AG236" s="1">
        <v>0</v>
      </c>
      <c r="AH236" s="1">
        <v>0</v>
      </c>
    </row>
    <row r="237" spans="1:34" x14ac:dyDescent="0.25">
      <c r="A237" t="str">
        <f t="shared" si="6"/>
        <v>1.1-00-2404_24618012_2437910</v>
      </c>
      <c r="B237" t="s">
        <v>148</v>
      </c>
      <c r="C237" t="s">
        <v>149</v>
      </c>
      <c r="D237" t="s">
        <v>34</v>
      </c>
      <c r="E237" t="s">
        <v>35</v>
      </c>
      <c r="F237" t="s">
        <v>36</v>
      </c>
      <c r="G237" t="s">
        <v>37</v>
      </c>
      <c r="H237" t="s">
        <v>38</v>
      </c>
      <c r="I237" t="s">
        <v>39</v>
      </c>
      <c r="J237">
        <v>6</v>
      </c>
      <c r="K237" t="s">
        <v>40</v>
      </c>
      <c r="L237">
        <v>18</v>
      </c>
      <c r="M237" t="s">
        <v>319</v>
      </c>
      <c r="N237" t="s">
        <v>320</v>
      </c>
      <c r="O237" t="s">
        <v>321</v>
      </c>
      <c r="P237">
        <v>3000</v>
      </c>
      <c r="Q237" t="s">
        <v>44</v>
      </c>
      <c r="R237">
        <v>3791</v>
      </c>
      <c r="S237" t="s">
        <v>332</v>
      </c>
      <c r="T237">
        <v>0</v>
      </c>
      <c r="U237" t="s">
        <v>46</v>
      </c>
      <c r="V237" s="1">
        <v>3500</v>
      </c>
      <c r="W237" s="1">
        <v>3500</v>
      </c>
      <c r="X237" s="1">
        <v>0</v>
      </c>
      <c r="Y237" s="1">
        <v>0</v>
      </c>
      <c r="Z237" s="1">
        <v>0</v>
      </c>
      <c r="AA237" s="1">
        <v>0</v>
      </c>
      <c r="AB237" s="1">
        <v>0</v>
      </c>
      <c r="AC237" s="1">
        <f t="shared" si="7"/>
        <v>3500</v>
      </c>
      <c r="AD237" s="1">
        <v>0</v>
      </c>
      <c r="AE237" s="1">
        <v>0</v>
      </c>
      <c r="AF237" s="1">
        <v>0</v>
      </c>
      <c r="AG237" s="1">
        <v>0</v>
      </c>
      <c r="AH237" s="1">
        <v>0</v>
      </c>
    </row>
    <row r="238" spans="1:34" x14ac:dyDescent="0.25">
      <c r="A238" t="str">
        <f t="shared" si="6"/>
        <v>1.1-00-2404_24618012_2438210</v>
      </c>
      <c r="B238" t="s">
        <v>148</v>
      </c>
      <c r="C238" t="s">
        <v>149</v>
      </c>
      <c r="D238" t="s">
        <v>34</v>
      </c>
      <c r="E238" t="s">
        <v>35</v>
      </c>
      <c r="F238" t="s">
        <v>36</v>
      </c>
      <c r="G238" t="s">
        <v>37</v>
      </c>
      <c r="H238" t="s">
        <v>38</v>
      </c>
      <c r="I238" t="s">
        <v>39</v>
      </c>
      <c r="J238">
        <v>6</v>
      </c>
      <c r="K238" t="s">
        <v>40</v>
      </c>
      <c r="L238">
        <v>18</v>
      </c>
      <c r="M238" t="s">
        <v>319</v>
      </c>
      <c r="N238" t="s">
        <v>320</v>
      </c>
      <c r="O238" t="s">
        <v>321</v>
      </c>
      <c r="P238">
        <v>3000</v>
      </c>
      <c r="Q238" t="s">
        <v>44</v>
      </c>
      <c r="R238">
        <v>3821</v>
      </c>
      <c r="S238" t="s">
        <v>175</v>
      </c>
      <c r="T238">
        <v>0</v>
      </c>
      <c r="U238" t="s">
        <v>46</v>
      </c>
      <c r="V238" s="1">
        <v>1000000</v>
      </c>
      <c r="W238" s="1">
        <v>1000000</v>
      </c>
      <c r="X238" s="1">
        <v>0</v>
      </c>
      <c r="Y238" s="1">
        <v>0</v>
      </c>
      <c r="Z238" s="1">
        <v>0</v>
      </c>
      <c r="AA238" s="1">
        <v>0</v>
      </c>
      <c r="AB238" s="1">
        <v>0</v>
      </c>
      <c r="AC238" s="1">
        <f t="shared" si="7"/>
        <v>1000000</v>
      </c>
      <c r="AD238" s="1">
        <v>0</v>
      </c>
      <c r="AE238" s="1">
        <v>0</v>
      </c>
      <c r="AF238" s="1">
        <v>0</v>
      </c>
      <c r="AG238" s="1">
        <v>0</v>
      </c>
      <c r="AH238" s="1">
        <v>0</v>
      </c>
    </row>
    <row r="239" spans="1:34" x14ac:dyDescent="0.25">
      <c r="A239" t="str">
        <f t="shared" si="6"/>
        <v>1.1-00-2404_24618012_2439610</v>
      </c>
      <c r="B239" t="s">
        <v>148</v>
      </c>
      <c r="C239" t="s">
        <v>149</v>
      </c>
      <c r="D239" t="s">
        <v>34</v>
      </c>
      <c r="E239" t="s">
        <v>35</v>
      </c>
      <c r="F239" t="s">
        <v>36</v>
      </c>
      <c r="G239" t="s">
        <v>37</v>
      </c>
      <c r="H239" t="s">
        <v>38</v>
      </c>
      <c r="I239" t="s">
        <v>39</v>
      </c>
      <c r="J239">
        <v>6</v>
      </c>
      <c r="K239" t="s">
        <v>40</v>
      </c>
      <c r="L239">
        <v>18</v>
      </c>
      <c r="M239" t="s">
        <v>319</v>
      </c>
      <c r="N239" t="s">
        <v>320</v>
      </c>
      <c r="O239" t="s">
        <v>321</v>
      </c>
      <c r="P239">
        <v>3000</v>
      </c>
      <c r="Q239" t="s">
        <v>44</v>
      </c>
      <c r="R239">
        <v>3961</v>
      </c>
      <c r="S239" t="s">
        <v>333</v>
      </c>
      <c r="T239">
        <v>0</v>
      </c>
      <c r="U239" t="s">
        <v>46</v>
      </c>
      <c r="V239" s="1">
        <v>18000</v>
      </c>
      <c r="W239" s="1">
        <v>18000</v>
      </c>
      <c r="X239" s="1">
        <v>15930.4</v>
      </c>
      <c r="Y239" s="1">
        <v>15930.4</v>
      </c>
      <c r="Z239" s="1">
        <v>15930.4</v>
      </c>
      <c r="AA239" s="1">
        <v>15930.4</v>
      </c>
      <c r="AB239" s="1">
        <v>15930.4</v>
      </c>
      <c r="AC239" s="1">
        <f t="shared" si="7"/>
        <v>2069.6000000000004</v>
      </c>
      <c r="AD239" s="1">
        <v>0</v>
      </c>
      <c r="AE239" s="1">
        <v>0</v>
      </c>
      <c r="AF239" s="1">
        <v>0</v>
      </c>
      <c r="AG239" s="1">
        <v>0</v>
      </c>
      <c r="AH239" s="1">
        <v>0</v>
      </c>
    </row>
    <row r="240" spans="1:34" x14ac:dyDescent="0.25">
      <c r="A240" t="str">
        <f t="shared" si="6"/>
        <v>1.1-00-2404_24618012_24632111</v>
      </c>
      <c r="B240" t="s">
        <v>148</v>
      </c>
      <c r="C240" t="s">
        <v>149</v>
      </c>
      <c r="D240" t="s">
        <v>34</v>
      </c>
      <c r="E240" t="s">
        <v>35</v>
      </c>
      <c r="F240" t="s">
        <v>36</v>
      </c>
      <c r="G240" t="s">
        <v>37</v>
      </c>
      <c r="H240" t="s">
        <v>38</v>
      </c>
      <c r="I240" t="s">
        <v>39</v>
      </c>
      <c r="J240">
        <v>6</v>
      </c>
      <c r="K240" t="s">
        <v>40</v>
      </c>
      <c r="L240">
        <v>18</v>
      </c>
      <c r="M240" t="s">
        <v>319</v>
      </c>
      <c r="N240" t="s">
        <v>320</v>
      </c>
      <c r="O240" t="s">
        <v>321</v>
      </c>
      <c r="P240">
        <v>6000</v>
      </c>
      <c r="Q240" t="s">
        <v>131</v>
      </c>
      <c r="R240">
        <v>6321</v>
      </c>
      <c r="S240" t="s">
        <v>334</v>
      </c>
      <c r="T240">
        <v>11</v>
      </c>
      <c r="U240" t="s">
        <v>335</v>
      </c>
      <c r="V240" s="1">
        <v>25545390</v>
      </c>
      <c r="W240" s="1">
        <v>25108346.399999999</v>
      </c>
      <c r="X240" s="1">
        <v>13755210</v>
      </c>
      <c r="Y240" s="1">
        <v>13755210</v>
      </c>
      <c r="Z240" s="1">
        <v>13755210</v>
      </c>
      <c r="AA240" s="1">
        <v>13755210</v>
      </c>
      <c r="AB240" s="1">
        <v>13755210</v>
      </c>
      <c r="AC240" s="1">
        <f t="shared" si="7"/>
        <v>11790180</v>
      </c>
      <c r="AD240" s="1">
        <v>0</v>
      </c>
      <c r="AE240" s="1">
        <v>437043.6</v>
      </c>
      <c r="AF240" s="1">
        <v>0</v>
      </c>
      <c r="AG240" s="1">
        <v>0</v>
      </c>
      <c r="AH240" s="1">
        <v>437043.6</v>
      </c>
    </row>
    <row r="241" spans="1:34" x14ac:dyDescent="0.25">
      <c r="A241" t="str">
        <f t="shared" si="6"/>
        <v>1.1-00-2404_24618012_24632112</v>
      </c>
      <c r="B241" t="s">
        <v>148</v>
      </c>
      <c r="C241" t="s">
        <v>149</v>
      </c>
      <c r="D241" t="s">
        <v>34</v>
      </c>
      <c r="E241" t="s">
        <v>35</v>
      </c>
      <c r="F241" t="s">
        <v>36</v>
      </c>
      <c r="G241" t="s">
        <v>37</v>
      </c>
      <c r="H241" t="s">
        <v>38</v>
      </c>
      <c r="I241" t="s">
        <v>39</v>
      </c>
      <c r="J241">
        <v>6</v>
      </c>
      <c r="K241" t="s">
        <v>40</v>
      </c>
      <c r="L241">
        <v>18</v>
      </c>
      <c r="M241" t="s">
        <v>319</v>
      </c>
      <c r="N241" t="s">
        <v>320</v>
      </c>
      <c r="O241" t="s">
        <v>321</v>
      </c>
      <c r="P241">
        <v>6000</v>
      </c>
      <c r="Q241" t="s">
        <v>131</v>
      </c>
      <c r="R241">
        <v>6321</v>
      </c>
      <c r="S241" t="s">
        <v>334</v>
      </c>
      <c r="T241">
        <v>12</v>
      </c>
      <c r="U241" t="s">
        <v>336</v>
      </c>
      <c r="V241" s="1">
        <v>80000000</v>
      </c>
      <c r="W241" s="1">
        <v>70000000</v>
      </c>
      <c r="X241" s="1">
        <v>38507899.560000002</v>
      </c>
      <c r="Y241" s="1">
        <v>38507899.560000002</v>
      </c>
      <c r="Z241" s="1">
        <v>38507899.560000002</v>
      </c>
      <c r="AA241" s="1">
        <v>38507899.560000002</v>
      </c>
      <c r="AB241" s="1">
        <v>38507899.560000002</v>
      </c>
      <c r="AC241" s="1">
        <f t="shared" si="7"/>
        <v>41492100.439999998</v>
      </c>
      <c r="AD241" s="1">
        <v>0</v>
      </c>
      <c r="AE241" s="1">
        <v>10000000</v>
      </c>
      <c r="AF241" s="1">
        <v>0</v>
      </c>
      <c r="AG241" s="1">
        <v>0</v>
      </c>
      <c r="AH241" s="1">
        <v>10000000</v>
      </c>
    </row>
    <row r="242" spans="1:34" x14ac:dyDescent="0.25">
      <c r="A242" t="str">
        <f t="shared" si="6"/>
        <v>1.1-00-2404_24619013_2434910</v>
      </c>
      <c r="B242" t="s">
        <v>148</v>
      </c>
      <c r="C242" t="s">
        <v>149</v>
      </c>
      <c r="D242" t="s">
        <v>34</v>
      </c>
      <c r="E242" t="s">
        <v>35</v>
      </c>
      <c r="F242" t="s">
        <v>36</v>
      </c>
      <c r="G242" t="s">
        <v>37</v>
      </c>
      <c r="H242" t="s">
        <v>38</v>
      </c>
      <c r="I242" t="s">
        <v>39</v>
      </c>
      <c r="J242">
        <v>6</v>
      </c>
      <c r="K242" t="s">
        <v>40</v>
      </c>
      <c r="L242">
        <v>19</v>
      </c>
      <c r="M242" t="s">
        <v>41</v>
      </c>
      <c r="N242" t="s">
        <v>42</v>
      </c>
      <c r="O242" t="s">
        <v>43</v>
      </c>
      <c r="P242">
        <v>3000</v>
      </c>
      <c r="Q242" t="s">
        <v>44</v>
      </c>
      <c r="R242">
        <v>3491</v>
      </c>
      <c r="S242" t="s">
        <v>337</v>
      </c>
      <c r="T242">
        <v>0</v>
      </c>
      <c r="U242" t="s">
        <v>46</v>
      </c>
      <c r="V242" s="1">
        <v>0</v>
      </c>
      <c r="W242" s="1">
        <v>0</v>
      </c>
      <c r="X242" s="1">
        <v>0</v>
      </c>
      <c r="Y242" s="1">
        <v>0</v>
      </c>
      <c r="Z242" s="1">
        <v>0</v>
      </c>
      <c r="AA242" s="1">
        <v>0</v>
      </c>
      <c r="AB242" s="1">
        <v>0</v>
      </c>
      <c r="AC242" s="1">
        <f t="shared" si="7"/>
        <v>0</v>
      </c>
      <c r="AD242" s="1">
        <v>0</v>
      </c>
      <c r="AE242" s="1">
        <v>0</v>
      </c>
      <c r="AF242" s="1">
        <v>0</v>
      </c>
      <c r="AG242" s="1">
        <v>0</v>
      </c>
      <c r="AH242" s="1">
        <v>0</v>
      </c>
    </row>
    <row r="243" spans="1:34" x14ac:dyDescent="0.25">
      <c r="A243" t="str">
        <f t="shared" si="6"/>
        <v>1.1-00-2404_24619013_2439410</v>
      </c>
      <c r="B243" t="s">
        <v>148</v>
      </c>
      <c r="C243" t="s">
        <v>149</v>
      </c>
      <c r="D243" t="s">
        <v>34</v>
      </c>
      <c r="E243" t="s">
        <v>35</v>
      </c>
      <c r="F243" t="s">
        <v>36</v>
      </c>
      <c r="G243" t="s">
        <v>37</v>
      </c>
      <c r="H243" t="s">
        <v>38</v>
      </c>
      <c r="I243" t="s">
        <v>39</v>
      </c>
      <c r="J243">
        <v>6</v>
      </c>
      <c r="K243" t="s">
        <v>40</v>
      </c>
      <c r="L243">
        <v>19</v>
      </c>
      <c r="M243" t="s">
        <v>41</v>
      </c>
      <c r="N243" t="s">
        <v>42</v>
      </c>
      <c r="O243" t="s">
        <v>43</v>
      </c>
      <c r="P243">
        <v>3000</v>
      </c>
      <c r="Q243" t="s">
        <v>44</v>
      </c>
      <c r="R243">
        <v>3941</v>
      </c>
      <c r="S243" t="s">
        <v>299</v>
      </c>
      <c r="T243">
        <v>0</v>
      </c>
      <c r="U243" t="s">
        <v>46</v>
      </c>
      <c r="V243" s="1">
        <v>1661937.89</v>
      </c>
      <c r="W243" s="1">
        <v>1661937.89</v>
      </c>
      <c r="X243" s="1">
        <v>11417</v>
      </c>
      <c r="Y243" s="1">
        <v>11417</v>
      </c>
      <c r="Z243" s="1">
        <v>11417</v>
      </c>
      <c r="AA243" s="1">
        <v>11417</v>
      </c>
      <c r="AB243" s="1">
        <v>11416</v>
      </c>
      <c r="AC243" s="1">
        <f t="shared" si="7"/>
        <v>1650520.89</v>
      </c>
      <c r="AD243" s="1">
        <v>0</v>
      </c>
      <c r="AE243" s="1">
        <v>0</v>
      </c>
      <c r="AF243" s="1">
        <v>0</v>
      </c>
      <c r="AG243" s="1">
        <v>0</v>
      </c>
      <c r="AH243" s="1">
        <v>0</v>
      </c>
    </row>
    <row r="244" spans="1:34" x14ac:dyDescent="0.25">
      <c r="A244" t="str">
        <f t="shared" si="6"/>
        <v>1.1-00-2404_24619013_2442110</v>
      </c>
      <c r="B244" t="s">
        <v>148</v>
      </c>
      <c r="C244" t="s">
        <v>149</v>
      </c>
      <c r="D244" t="s">
        <v>34</v>
      </c>
      <c r="E244" t="s">
        <v>35</v>
      </c>
      <c r="F244" t="s">
        <v>36</v>
      </c>
      <c r="G244" t="s">
        <v>37</v>
      </c>
      <c r="H244" t="s">
        <v>38</v>
      </c>
      <c r="I244" t="s">
        <v>39</v>
      </c>
      <c r="J244">
        <v>6</v>
      </c>
      <c r="K244" t="s">
        <v>40</v>
      </c>
      <c r="L244">
        <v>19</v>
      </c>
      <c r="M244" t="s">
        <v>41</v>
      </c>
      <c r="N244" t="s">
        <v>42</v>
      </c>
      <c r="O244" t="s">
        <v>43</v>
      </c>
      <c r="P244">
        <v>4000</v>
      </c>
      <c r="Q244" t="s">
        <v>49</v>
      </c>
      <c r="R244">
        <v>4211</v>
      </c>
      <c r="S244" t="s">
        <v>273</v>
      </c>
      <c r="T244">
        <v>0</v>
      </c>
      <c r="U244" t="s">
        <v>46</v>
      </c>
      <c r="V244" s="1">
        <v>2200000</v>
      </c>
      <c r="W244" s="1">
        <v>2200000</v>
      </c>
      <c r="X244" s="1">
        <v>2105566.7599999998</v>
      </c>
      <c r="Y244" s="1">
        <v>2105566.7599999998</v>
      </c>
      <c r="Z244" s="1">
        <v>2105566.7599999998</v>
      </c>
      <c r="AA244" s="1">
        <v>2105566.7599999998</v>
      </c>
      <c r="AB244" s="1">
        <v>2105566.7599999998</v>
      </c>
      <c r="AC244" s="1">
        <f t="shared" si="7"/>
        <v>94433.240000000224</v>
      </c>
      <c r="AD244" s="1">
        <v>0</v>
      </c>
      <c r="AE244" s="1">
        <v>0</v>
      </c>
      <c r="AF244" s="1">
        <v>0</v>
      </c>
      <c r="AG244" s="1">
        <v>0</v>
      </c>
      <c r="AH244" s="1">
        <v>0</v>
      </c>
    </row>
    <row r="245" spans="1:34" x14ac:dyDescent="0.25">
      <c r="A245" t="str">
        <f t="shared" si="6"/>
        <v>1.1-00-2404_24619013_2442510</v>
      </c>
      <c r="B245" t="s">
        <v>148</v>
      </c>
      <c r="C245" t="s">
        <v>149</v>
      </c>
      <c r="D245" t="s">
        <v>34</v>
      </c>
      <c r="E245" t="s">
        <v>35</v>
      </c>
      <c r="F245" t="s">
        <v>36</v>
      </c>
      <c r="G245" t="s">
        <v>37</v>
      </c>
      <c r="H245" t="s">
        <v>38</v>
      </c>
      <c r="I245" t="s">
        <v>39</v>
      </c>
      <c r="J245">
        <v>6</v>
      </c>
      <c r="K245" t="s">
        <v>40</v>
      </c>
      <c r="L245">
        <v>19</v>
      </c>
      <c r="M245" t="s">
        <v>41</v>
      </c>
      <c r="N245" t="s">
        <v>42</v>
      </c>
      <c r="O245" t="s">
        <v>43</v>
      </c>
      <c r="P245">
        <v>4000</v>
      </c>
      <c r="Q245" t="s">
        <v>49</v>
      </c>
      <c r="R245">
        <v>4251</v>
      </c>
      <c r="S245" t="s">
        <v>50</v>
      </c>
      <c r="T245">
        <v>0</v>
      </c>
      <c r="U245" t="s">
        <v>46</v>
      </c>
      <c r="V245" s="1">
        <v>9158535.4499999993</v>
      </c>
      <c r="W245" s="1">
        <v>5000000</v>
      </c>
      <c r="X245" s="1">
        <v>0</v>
      </c>
      <c r="Y245" s="1">
        <v>0</v>
      </c>
      <c r="Z245" s="1">
        <v>0</v>
      </c>
      <c r="AA245" s="1">
        <v>0</v>
      </c>
      <c r="AB245" s="1">
        <v>0</v>
      </c>
      <c r="AC245" s="1">
        <f t="shared" si="7"/>
        <v>9158535.4499999993</v>
      </c>
      <c r="AD245" s="1">
        <v>0</v>
      </c>
      <c r="AE245" s="1">
        <v>4158535.45</v>
      </c>
      <c r="AF245" s="1">
        <v>0</v>
      </c>
      <c r="AG245" s="1">
        <v>0</v>
      </c>
      <c r="AH245" s="1">
        <v>4158535.45</v>
      </c>
    </row>
    <row r="246" spans="1:34" x14ac:dyDescent="0.25">
      <c r="A246" t="str">
        <f t="shared" si="6"/>
        <v>1.1-00-2404_24619013_24581138</v>
      </c>
      <c r="B246" t="s">
        <v>148</v>
      </c>
      <c r="C246" t="s">
        <v>149</v>
      </c>
      <c r="D246" t="s">
        <v>34</v>
      </c>
      <c r="E246" t="s">
        <v>35</v>
      </c>
      <c r="F246" t="s">
        <v>36</v>
      </c>
      <c r="G246" t="s">
        <v>37</v>
      </c>
      <c r="H246" t="s">
        <v>38</v>
      </c>
      <c r="I246" t="s">
        <v>39</v>
      </c>
      <c r="J246">
        <v>6</v>
      </c>
      <c r="K246" t="s">
        <v>40</v>
      </c>
      <c r="L246">
        <v>19</v>
      </c>
      <c r="M246" t="s">
        <v>41</v>
      </c>
      <c r="N246" t="s">
        <v>42</v>
      </c>
      <c r="O246" t="s">
        <v>43</v>
      </c>
      <c r="P246">
        <v>5000</v>
      </c>
      <c r="Q246" t="s">
        <v>99</v>
      </c>
      <c r="R246">
        <v>5811</v>
      </c>
      <c r="S246" t="s">
        <v>338</v>
      </c>
      <c r="T246">
        <v>38</v>
      </c>
      <c r="U246" t="s">
        <v>339</v>
      </c>
      <c r="V246" s="1">
        <v>0</v>
      </c>
      <c r="W246" s="1">
        <v>0</v>
      </c>
      <c r="X246" s="1">
        <v>137458.29</v>
      </c>
      <c r="Y246" s="1">
        <v>137458.29</v>
      </c>
      <c r="Z246" s="1">
        <v>137458.29</v>
      </c>
      <c r="AA246" s="1">
        <v>137458.29</v>
      </c>
      <c r="AB246" s="1">
        <v>137458.29</v>
      </c>
      <c r="AC246" s="1">
        <f t="shared" si="7"/>
        <v>-137458.29</v>
      </c>
      <c r="AD246" s="1">
        <v>0</v>
      </c>
      <c r="AE246" s="1">
        <v>0</v>
      </c>
      <c r="AF246" s="1">
        <v>0</v>
      </c>
      <c r="AG246" s="1">
        <v>0</v>
      </c>
      <c r="AH246" s="1">
        <v>0</v>
      </c>
    </row>
    <row r="247" spans="1:34" x14ac:dyDescent="0.25">
      <c r="A247" t="str">
        <f t="shared" si="6"/>
        <v>1.1-00-2404_24620014_2421810</v>
      </c>
      <c r="B247" t="s">
        <v>148</v>
      </c>
      <c r="C247" t="s">
        <v>149</v>
      </c>
      <c r="D247" t="s">
        <v>34</v>
      </c>
      <c r="E247" t="s">
        <v>35</v>
      </c>
      <c r="F247" t="s">
        <v>36</v>
      </c>
      <c r="G247" t="s">
        <v>37</v>
      </c>
      <c r="H247" t="s">
        <v>38</v>
      </c>
      <c r="I247" t="s">
        <v>39</v>
      </c>
      <c r="J247">
        <v>6</v>
      </c>
      <c r="K247" t="s">
        <v>40</v>
      </c>
      <c r="L247">
        <v>20</v>
      </c>
      <c r="M247" t="s">
        <v>340</v>
      </c>
      <c r="N247" t="s">
        <v>341</v>
      </c>
      <c r="O247" t="s">
        <v>342</v>
      </c>
      <c r="P247">
        <v>2000</v>
      </c>
      <c r="Q247" t="s">
        <v>121</v>
      </c>
      <c r="R247">
        <v>2181</v>
      </c>
      <c r="S247" t="s">
        <v>300</v>
      </c>
      <c r="T247">
        <v>0</v>
      </c>
      <c r="U247" t="s">
        <v>46</v>
      </c>
      <c r="V247" s="1">
        <v>1978500</v>
      </c>
      <c r="W247" s="1">
        <v>2000000</v>
      </c>
      <c r="X247" s="1">
        <v>3532640</v>
      </c>
      <c r="Y247" s="1">
        <v>3532640</v>
      </c>
      <c r="Z247" s="1">
        <v>3519640</v>
      </c>
      <c r="AA247" s="1">
        <v>3519640</v>
      </c>
      <c r="AB247" s="1">
        <v>789000</v>
      </c>
      <c r="AC247" s="1">
        <f t="shared" si="7"/>
        <v>-1554140</v>
      </c>
      <c r="AD247" s="1">
        <v>0</v>
      </c>
      <c r="AE247" s="1">
        <v>0</v>
      </c>
      <c r="AF247" s="1">
        <v>0</v>
      </c>
      <c r="AG247" s="1">
        <v>21500</v>
      </c>
      <c r="AH247" s="1">
        <v>-21500</v>
      </c>
    </row>
    <row r="248" spans="1:34" x14ac:dyDescent="0.25">
      <c r="A248" t="str">
        <f t="shared" si="6"/>
        <v>1.1-00-2404_24620014_2439420</v>
      </c>
      <c r="B248" t="s">
        <v>148</v>
      </c>
      <c r="C248" t="s">
        <v>149</v>
      </c>
      <c r="D248" t="s">
        <v>34</v>
      </c>
      <c r="E248" t="s">
        <v>35</v>
      </c>
      <c r="F248" t="s">
        <v>36</v>
      </c>
      <c r="G248" t="s">
        <v>37</v>
      </c>
      <c r="H248" t="s">
        <v>38</v>
      </c>
      <c r="I248" t="s">
        <v>39</v>
      </c>
      <c r="J248">
        <v>6</v>
      </c>
      <c r="K248" t="s">
        <v>40</v>
      </c>
      <c r="L248">
        <v>20</v>
      </c>
      <c r="M248" t="s">
        <v>340</v>
      </c>
      <c r="N248" t="s">
        <v>341</v>
      </c>
      <c r="O248" t="s">
        <v>342</v>
      </c>
      <c r="P248">
        <v>3000</v>
      </c>
      <c r="Q248" t="s">
        <v>44</v>
      </c>
      <c r="R248">
        <v>3942</v>
      </c>
      <c r="S248" t="s">
        <v>343</v>
      </c>
      <c r="T248">
        <v>0</v>
      </c>
      <c r="U248" t="s">
        <v>46</v>
      </c>
      <c r="V248" s="1">
        <v>450000</v>
      </c>
      <c r="W248" s="1">
        <v>450000</v>
      </c>
      <c r="X248" s="1">
        <v>231029.95</v>
      </c>
      <c r="Y248" s="1">
        <v>231029.95</v>
      </c>
      <c r="Z248" s="1">
        <v>231029.95</v>
      </c>
      <c r="AA248" s="1">
        <v>231029.95</v>
      </c>
      <c r="AB248" s="1">
        <v>230336.95</v>
      </c>
      <c r="AC248" s="1">
        <f t="shared" si="7"/>
        <v>218970.05</v>
      </c>
      <c r="AD248" s="1">
        <v>0</v>
      </c>
      <c r="AE248" s="1">
        <v>0</v>
      </c>
      <c r="AF248" s="1">
        <v>0</v>
      </c>
      <c r="AG248" s="1">
        <v>0</v>
      </c>
      <c r="AH248" s="1">
        <v>0</v>
      </c>
    </row>
    <row r="249" spans="1:34" x14ac:dyDescent="0.25">
      <c r="A249" t="str">
        <f t="shared" si="6"/>
        <v>1.1-00-2404_24620014_2439510</v>
      </c>
      <c r="B249" t="s">
        <v>148</v>
      </c>
      <c r="C249" t="s">
        <v>149</v>
      </c>
      <c r="D249" t="s">
        <v>34</v>
      </c>
      <c r="E249" t="s">
        <v>35</v>
      </c>
      <c r="F249" t="s">
        <v>36</v>
      </c>
      <c r="G249" t="s">
        <v>37</v>
      </c>
      <c r="H249" t="s">
        <v>38</v>
      </c>
      <c r="I249" t="s">
        <v>39</v>
      </c>
      <c r="J249">
        <v>6</v>
      </c>
      <c r="K249" t="s">
        <v>40</v>
      </c>
      <c r="L249">
        <v>20</v>
      </c>
      <c r="M249" t="s">
        <v>340</v>
      </c>
      <c r="N249" t="s">
        <v>341</v>
      </c>
      <c r="O249" t="s">
        <v>342</v>
      </c>
      <c r="P249">
        <v>3000</v>
      </c>
      <c r="Q249" t="s">
        <v>44</v>
      </c>
      <c r="R249">
        <v>3951</v>
      </c>
      <c r="S249" t="s">
        <v>344</v>
      </c>
      <c r="T249">
        <v>0</v>
      </c>
      <c r="U249" t="s">
        <v>46</v>
      </c>
      <c r="V249" s="1">
        <v>300000</v>
      </c>
      <c r="W249" s="1">
        <v>300000</v>
      </c>
      <c r="X249" s="1">
        <v>0</v>
      </c>
      <c r="Y249" s="1">
        <v>0</v>
      </c>
      <c r="Z249" s="1">
        <v>0</v>
      </c>
      <c r="AA249" s="1">
        <v>0</v>
      </c>
      <c r="AB249" s="1">
        <v>0</v>
      </c>
      <c r="AC249" s="1">
        <f t="shared" si="7"/>
        <v>300000</v>
      </c>
      <c r="AD249" s="1">
        <v>0</v>
      </c>
      <c r="AE249" s="1">
        <v>0</v>
      </c>
      <c r="AF249" s="1">
        <v>0</v>
      </c>
      <c r="AG249" s="1">
        <v>0</v>
      </c>
      <c r="AH249" s="1">
        <v>0</v>
      </c>
    </row>
    <row r="250" spans="1:34" x14ac:dyDescent="0.25">
      <c r="A250" t="str">
        <f t="shared" si="6"/>
        <v>1.1-00-2402_24114010_2421110</v>
      </c>
      <c r="B250" t="s">
        <v>148</v>
      </c>
      <c r="C250" t="s">
        <v>149</v>
      </c>
      <c r="D250" t="s">
        <v>34</v>
      </c>
      <c r="E250" t="s">
        <v>35</v>
      </c>
      <c r="F250" t="s">
        <v>152</v>
      </c>
      <c r="G250" t="s">
        <v>153</v>
      </c>
      <c r="H250" t="s">
        <v>85</v>
      </c>
      <c r="I250" t="s">
        <v>86</v>
      </c>
      <c r="J250">
        <v>1</v>
      </c>
      <c r="K250" t="s">
        <v>190</v>
      </c>
      <c r="L250">
        <v>14</v>
      </c>
      <c r="M250" t="s">
        <v>345</v>
      </c>
      <c r="N250" t="s">
        <v>199</v>
      </c>
      <c r="O250" t="s">
        <v>827</v>
      </c>
      <c r="P250">
        <v>2000</v>
      </c>
      <c r="Q250" t="s">
        <v>121</v>
      </c>
      <c r="R250">
        <v>2111</v>
      </c>
      <c r="S250" t="s">
        <v>200</v>
      </c>
      <c r="T250">
        <v>0</v>
      </c>
      <c r="U250" t="s">
        <v>46</v>
      </c>
      <c r="V250" s="1">
        <v>29000</v>
      </c>
      <c r="W250" s="1">
        <v>0</v>
      </c>
      <c r="X250" s="1">
        <v>27830.73</v>
      </c>
      <c r="Y250" s="1">
        <v>15015.98</v>
      </c>
      <c r="Z250" s="1">
        <v>3814.74</v>
      </c>
      <c r="AA250" s="1">
        <v>0</v>
      </c>
      <c r="AB250" s="1">
        <v>0</v>
      </c>
      <c r="AC250" s="1">
        <f t="shared" si="7"/>
        <v>1169.2700000000004</v>
      </c>
      <c r="AD250" s="1">
        <v>0</v>
      </c>
      <c r="AE250" s="1">
        <v>29000</v>
      </c>
      <c r="AF250" s="1">
        <v>0</v>
      </c>
      <c r="AG250" s="1">
        <v>0</v>
      </c>
      <c r="AH250" s="1">
        <v>29000</v>
      </c>
    </row>
    <row r="251" spans="1:34" x14ac:dyDescent="0.25">
      <c r="A251" t="str">
        <f t="shared" si="6"/>
        <v>1.1-00-2402_24114010_2421210</v>
      </c>
      <c r="B251" t="s">
        <v>148</v>
      </c>
      <c r="C251" t="s">
        <v>149</v>
      </c>
      <c r="D251" t="s">
        <v>34</v>
      </c>
      <c r="E251" t="s">
        <v>35</v>
      </c>
      <c r="F251" t="s">
        <v>152</v>
      </c>
      <c r="G251" t="s">
        <v>153</v>
      </c>
      <c r="H251" t="s">
        <v>85</v>
      </c>
      <c r="I251" t="s">
        <v>86</v>
      </c>
      <c r="J251">
        <v>1</v>
      </c>
      <c r="K251" t="s">
        <v>190</v>
      </c>
      <c r="L251">
        <v>14</v>
      </c>
      <c r="M251" t="s">
        <v>345</v>
      </c>
      <c r="N251" t="s">
        <v>199</v>
      </c>
      <c r="O251" t="s">
        <v>827</v>
      </c>
      <c r="P251">
        <v>2000</v>
      </c>
      <c r="Q251" t="s">
        <v>121</v>
      </c>
      <c r="R251">
        <v>2121</v>
      </c>
      <c r="S251" t="s">
        <v>201</v>
      </c>
      <c r="T251">
        <v>0</v>
      </c>
      <c r="U251" t="s">
        <v>46</v>
      </c>
      <c r="V251" s="1">
        <v>0</v>
      </c>
      <c r="W251" s="1">
        <v>70000</v>
      </c>
      <c r="X251" s="1">
        <v>0</v>
      </c>
      <c r="Y251" s="1">
        <v>0</v>
      </c>
      <c r="Z251" s="1">
        <v>0</v>
      </c>
      <c r="AA251" s="1">
        <v>0</v>
      </c>
      <c r="AB251" s="1">
        <v>0</v>
      </c>
      <c r="AC251" s="1">
        <f t="shared" si="7"/>
        <v>0</v>
      </c>
      <c r="AD251" s="1">
        <v>0</v>
      </c>
      <c r="AE251" s="1">
        <v>0</v>
      </c>
      <c r="AF251" s="1">
        <v>0</v>
      </c>
      <c r="AG251" s="1">
        <v>70000</v>
      </c>
      <c r="AH251" s="1">
        <v>-70000</v>
      </c>
    </row>
    <row r="252" spans="1:34" x14ac:dyDescent="0.25">
      <c r="A252" t="str">
        <f t="shared" si="6"/>
        <v>1.1-00-2402_24114010_2421610</v>
      </c>
      <c r="B252" t="s">
        <v>148</v>
      </c>
      <c r="C252" t="s">
        <v>149</v>
      </c>
      <c r="D252" t="s">
        <v>34</v>
      </c>
      <c r="E252" t="s">
        <v>35</v>
      </c>
      <c r="F252" t="s">
        <v>152</v>
      </c>
      <c r="G252" t="s">
        <v>153</v>
      </c>
      <c r="H252" t="s">
        <v>85</v>
      </c>
      <c r="I252" t="s">
        <v>86</v>
      </c>
      <c r="J252">
        <v>1</v>
      </c>
      <c r="K252" t="s">
        <v>190</v>
      </c>
      <c r="L252">
        <v>14</v>
      </c>
      <c r="M252" t="s">
        <v>345</v>
      </c>
      <c r="N252" t="s">
        <v>199</v>
      </c>
      <c r="O252" t="s">
        <v>827</v>
      </c>
      <c r="P252">
        <v>2000</v>
      </c>
      <c r="Q252" t="s">
        <v>121</v>
      </c>
      <c r="R252">
        <v>2161</v>
      </c>
      <c r="S252" t="s">
        <v>202</v>
      </c>
      <c r="T252">
        <v>0</v>
      </c>
      <c r="U252" t="s">
        <v>46</v>
      </c>
      <c r="V252" s="1">
        <v>15700</v>
      </c>
      <c r="W252" s="1">
        <v>0</v>
      </c>
      <c r="X252" s="1">
        <v>5588.88</v>
      </c>
      <c r="Y252" s="1">
        <v>5588.88</v>
      </c>
      <c r="Z252" s="1">
        <v>0</v>
      </c>
      <c r="AA252" s="1">
        <v>0</v>
      </c>
      <c r="AB252" s="1">
        <v>0</v>
      </c>
      <c r="AC252" s="1">
        <f t="shared" si="7"/>
        <v>10111.119999999999</v>
      </c>
      <c r="AD252" s="1">
        <v>0</v>
      </c>
      <c r="AE252" s="1">
        <v>15700</v>
      </c>
      <c r="AF252" s="1">
        <v>0</v>
      </c>
      <c r="AG252" s="1">
        <v>0</v>
      </c>
      <c r="AH252" s="1">
        <v>15700</v>
      </c>
    </row>
    <row r="253" spans="1:34" x14ac:dyDescent="0.25">
      <c r="A253" t="str">
        <f t="shared" si="6"/>
        <v>1.1-00-2402_24114010_2424910</v>
      </c>
      <c r="B253" t="s">
        <v>148</v>
      </c>
      <c r="C253" t="s">
        <v>149</v>
      </c>
      <c r="D253" t="s">
        <v>34</v>
      </c>
      <c r="E253" t="s">
        <v>35</v>
      </c>
      <c r="F253" t="s">
        <v>152</v>
      </c>
      <c r="G253" t="s">
        <v>153</v>
      </c>
      <c r="H253" t="s">
        <v>85</v>
      </c>
      <c r="I253" t="s">
        <v>86</v>
      </c>
      <c r="J253">
        <v>1</v>
      </c>
      <c r="K253" t="s">
        <v>190</v>
      </c>
      <c r="L253">
        <v>14</v>
      </c>
      <c r="M253" t="s">
        <v>345</v>
      </c>
      <c r="N253" t="s">
        <v>199</v>
      </c>
      <c r="O253" t="s">
        <v>827</v>
      </c>
      <c r="P253">
        <v>2000</v>
      </c>
      <c r="Q253" t="s">
        <v>121</v>
      </c>
      <c r="R253">
        <v>2491</v>
      </c>
      <c r="S253" t="s">
        <v>203</v>
      </c>
      <c r="T253">
        <v>0</v>
      </c>
      <c r="U253" t="s">
        <v>46</v>
      </c>
      <c r="V253" s="1">
        <v>21000</v>
      </c>
      <c r="W253" s="1">
        <v>0</v>
      </c>
      <c r="X253" s="1">
        <v>8383.9599999999991</v>
      </c>
      <c r="Y253" s="1">
        <v>8383.9599999999991</v>
      </c>
      <c r="Z253" s="1">
        <v>8383.9599999999991</v>
      </c>
      <c r="AA253" s="1">
        <v>0</v>
      </c>
      <c r="AB253" s="1">
        <v>0</v>
      </c>
      <c r="AC253" s="1">
        <f t="shared" si="7"/>
        <v>12616.04</v>
      </c>
      <c r="AD253" s="1">
        <v>0</v>
      </c>
      <c r="AE253" s="1">
        <v>21000</v>
      </c>
      <c r="AF253" s="1">
        <v>0</v>
      </c>
      <c r="AG253" s="1">
        <v>0</v>
      </c>
      <c r="AH253" s="1">
        <v>21000</v>
      </c>
    </row>
    <row r="254" spans="1:34" x14ac:dyDescent="0.25">
      <c r="A254" t="str">
        <f t="shared" si="6"/>
        <v>1.1-00-2402_24114010_2427310</v>
      </c>
      <c r="B254" t="s">
        <v>148</v>
      </c>
      <c r="C254" t="s">
        <v>149</v>
      </c>
      <c r="D254" t="s">
        <v>34</v>
      </c>
      <c r="E254" t="s">
        <v>35</v>
      </c>
      <c r="F254" t="s">
        <v>152</v>
      </c>
      <c r="G254" t="s">
        <v>153</v>
      </c>
      <c r="H254" t="s">
        <v>85</v>
      </c>
      <c r="I254" t="s">
        <v>86</v>
      </c>
      <c r="J254">
        <v>1</v>
      </c>
      <c r="K254" t="s">
        <v>190</v>
      </c>
      <c r="L254">
        <v>14</v>
      </c>
      <c r="M254" t="s">
        <v>345</v>
      </c>
      <c r="N254" t="s">
        <v>199</v>
      </c>
      <c r="O254" t="s">
        <v>827</v>
      </c>
      <c r="P254">
        <v>2000</v>
      </c>
      <c r="Q254" t="s">
        <v>121</v>
      </c>
      <c r="R254">
        <v>2731</v>
      </c>
      <c r="S254" t="s">
        <v>346</v>
      </c>
      <c r="T254">
        <v>0</v>
      </c>
      <c r="U254" t="s">
        <v>46</v>
      </c>
      <c r="V254" s="1">
        <v>24000</v>
      </c>
      <c r="W254" s="1">
        <v>0</v>
      </c>
      <c r="X254" s="1">
        <v>21429</v>
      </c>
      <c r="Y254" s="1">
        <v>0</v>
      </c>
      <c r="Z254" s="1">
        <v>0</v>
      </c>
      <c r="AA254" s="1">
        <v>0</v>
      </c>
      <c r="AB254" s="1">
        <v>0</v>
      </c>
      <c r="AC254" s="1">
        <f t="shared" si="7"/>
        <v>2571</v>
      </c>
      <c r="AD254" s="1">
        <v>0</v>
      </c>
      <c r="AE254" s="1">
        <v>24000</v>
      </c>
      <c r="AF254" s="1">
        <v>0</v>
      </c>
      <c r="AG254" s="1">
        <v>0</v>
      </c>
      <c r="AH254" s="1">
        <v>24000</v>
      </c>
    </row>
    <row r="255" spans="1:34" x14ac:dyDescent="0.25">
      <c r="A255" t="str">
        <f t="shared" si="6"/>
        <v>1.1-00-2402_24114010_2429110</v>
      </c>
      <c r="B255" t="s">
        <v>148</v>
      </c>
      <c r="C255" t="s">
        <v>149</v>
      </c>
      <c r="D255" t="s">
        <v>34</v>
      </c>
      <c r="E255" t="s">
        <v>35</v>
      </c>
      <c r="F255" t="s">
        <v>152</v>
      </c>
      <c r="G255" t="s">
        <v>153</v>
      </c>
      <c r="H255" t="s">
        <v>85</v>
      </c>
      <c r="I255" t="s">
        <v>86</v>
      </c>
      <c r="J255">
        <v>1</v>
      </c>
      <c r="K255" t="s">
        <v>190</v>
      </c>
      <c r="L255">
        <v>14</v>
      </c>
      <c r="M255" t="s">
        <v>345</v>
      </c>
      <c r="N255" t="s">
        <v>199</v>
      </c>
      <c r="O255" t="s">
        <v>827</v>
      </c>
      <c r="P255">
        <v>2000</v>
      </c>
      <c r="Q255" t="s">
        <v>121</v>
      </c>
      <c r="R255">
        <v>2911</v>
      </c>
      <c r="S255" t="s">
        <v>171</v>
      </c>
      <c r="T255">
        <v>0</v>
      </c>
      <c r="U255" t="s">
        <v>46</v>
      </c>
      <c r="V255" s="1">
        <v>30300</v>
      </c>
      <c r="W255" s="1">
        <v>0</v>
      </c>
      <c r="X255" s="1">
        <v>15025.71</v>
      </c>
      <c r="Y255" s="1">
        <v>15025.71</v>
      </c>
      <c r="Z255" s="1">
        <v>3712.93</v>
      </c>
      <c r="AA255" s="1">
        <v>0</v>
      </c>
      <c r="AB255" s="1">
        <v>0</v>
      </c>
      <c r="AC255" s="1">
        <f t="shared" si="7"/>
        <v>15274.29</v>
      </c>
      <c r="AD255" s="1">
        <v>0</v>
      </c>
      <c r="AE255" s="1">
        <v>30300</v>
      </c>
      <c r="AF255" s="1">
        <v>0</v>
      </c>
      <c r="AG255" s="1">
        <v>0</v>
      </c>
      <c r="AH255" s="1">
        <v>30300</v>
      </c>
    </row>
    <row r="256" spans="1:34" x14ac:dyDescent="0.25">
      <c r="A256" t="str">
        <f t="shared" si="6"/>
        <v>1.1-00-2402_24114010_2429210</v>
      </c>
      <c r="B256" t="s">
        <v>148</v>
      </c>
      <c r="C256" t="s">
        <v>149</v>
      </c>
      <c r="D256" t="s">
        <v>34</v>
      </c>
      <c r="E256" t="s">
        <v>35</v>
      </c>
      <c r="F256" t="s">
        <v>152</v>
      </c>
      <c r="G256" t="s">
        <v>153</v>
      </c>
      <c r="H256" t="s">
        <v>85</v>
      </c>
      <c r="I256" t="s">
        <v>86</v>
      </c>
      <c r="J256">
        <v>1</v>
      </c>
      <c r="K256" t="s">
        <v>190</v>
      </c>
      <c r="L256">
        <v>14</v>
      </c>
      <c r="M256" t="s">
        <v>345</v>
      </c>
      <c r="N256" t="s">
        <v>199</v>
      </c>
      <c r="O256" t="s">
        <v>827</v>
      </c>
      <c r="P256">
        <v>2000</v>
      </c>
      <c r="Q256" t="s">
        <v>121</v>
      </c>
      <c r="R256">
        <v>2921</v>
      </c>
      <c r="S256" t="s">
        <v>229</v>
      </c>
      <c r="T256">
        <v>0</v>
      </c>
      <c r="U256" t="s">
        <v>46</v>
      </c>
      <c r="V256" s="1">
        <v>0</v>
      </c>
      <c r="W256" s="1">
        <v>50000</v>
      </c>
      <c r="X256" s="1">
        <v>0</v>
      </c>
      <c r="Y256" s="1">
        <v>0</v>
      </c>
      <c r="Z256" s="1">
        <v>0</v>
      </c>
      <c r="AA256" s="1">
        <v>0</v>
      </c>
      <c r="AB256" s="1">
        <v>0</v>
      </c>
      <c r="AC256" s="1">
        <f t="shared" si="7"/>
        <v>0</v>
      </c>
      <c r="AD256" s="1">
        <v>0</v>
      </c>
      <c r="AE256" s="1">
        <v>0</v>
      </c>
      <c r="AF256" s="1">
        <v>0</v>
      </c>
      <c r="AG256" s="1">
        <v>50000</v>
      </c>
      <c r="AH256" s="1">
        <v>-50000</v>
      </c>
    </row>
    <row r="257" spans="1:34" x14ac:dyDescent="0.25">
      <c r="A257" t="str">
        <f t="shared" si="6"/>
        <v>1.1-00-2402_24114010_2433810</v>
      </c>
      <c r="B257" t="s">
        <v>148</v>
      </c>
      <c r="C257" t="s">
        <v>149</v>
      </c>
      <c r="D257" t="s">
        <v>34</v>
      </c>
      <c r="E257" t="s">
        <v>35</v>
      </c>
      <c r="F257" t="s">
        <v>152</v>
      </c>
      <c r="G257" t="s">
        <v>153</v>
      </c>
      <c r="H257" t="s">
        <v>85</v>
      </c>
      <c r="I257" t="s">
        <v>86</v>
      </c>
      <c r="J257">
        <v>1</v>
      </c>
      <c r="K257" t="s">
        <v>190</v>
      </c>
      <c r="L257">
        <v>14</v>
      </c>
      <c r="M257" t="s">
        <v>345</v>
      </c>
      <c r="N257" t="s">
        <v>199</v>
      </c>
      <c r="O257" t="s">
        <v>827</v>
      </c>
      <c r="P257">
        <v>3000</v>
      </c>
      <c r="Q257" t="s">
        <v>44</v>
      </c>
      <c r="R257">
        <v>3381</v>
      </c>
      <c r="S257" t="s">
        <v>220</v>
      </c>
      <c r="T257">
        <v>0</v>
      </c>
      <c r="U257" t="s">
        <v>46</v>
      </c>
      <c r="V257" s="1">
        <v>1238100</v>
      </c>
      <c r="W257" s="1">
        <v>1000000</v>
      </c>
      <c r="X257" s="1">
        <v>4116144</v>
      </c>
      <c r="Y257" s="1">
        <v>4116144</v>
      </c>
      <c r="Z257" s="1">
        <v>2055752</v>
      </c>
      <c r="AA257" s="1">
        <v>2055752</v>
      </c>
      <c r="AB257" s="1">
        <v>2055752</v>
      </c>
      <c r="AC257" s="1">
        <f t="shared" si="7"/>
        <v>-2878044</v>
      </c>
      <c r="AD257" s="1">
        <v>0</v>
      </c>
      <c r="AE257" s="1">
        <v>238100</v>
      </c>
      <c r="AF257" s="1">
        <v>0</v>
      </c>
      <c r="AG257" s="1">
        <v>0</v>
      </c>
      <c r="AH257" s="1">
        <v>238100</v>
      </c>
    </row>
    <row r="258" spans="1:34" x14ac:dyDescent="0.25">
      <c r="A258" t="str">
        <f t="shared" si="6"/>
        <v>1.1-00-2402_24114010_2433910</v>
      </c>
      <c r="B258" t="s">
        <v>148</v>
      </c>
      <c r="C258" t="s">
        <v>149</v>
      </c>
      <c r="D258" t="s">
        <v>34</v>
      </c>
      <c r="E258" t="s">
        <v>35</v>
      </c>
      <c r="F258" t="s">
        <v>152</v>
      </c>
      <c r="G258" t="s">
        <v>153</v>
      </c>
      <c r="H258" t="s">
        <v>85</v>
      </c>
      <c r="I258" t="s">
        <v>86</v>
      </c>
      <c r="J258">
        <v>1</v>
      </c>
      <c r="K258" t="s">
        <v>190</v>
      </c>
      <c r="L258">
        <v>14</v>
      </c>
      <c r="M258" t="s">
        <v>345</v>
      </c>
      <c r="N258" t="s">
        <v>199</v>
      </c>
      <c r="O258" t="s">
        <v>827</v>
      </c>
      <c r="P258">
        <v>3000</v>
      </c>
      <c r="Q258" t="s">
        <v>44</v>
      </c>
      <c r="R258">
        <v>3391</v>
      </c>
      <c r="S258" t="s">
        <v>194</v>
      </c>
      <c r="T258">
        <v>0</v>
      </c>
      <c r="U258" t="s">
        <v>46</v>
      </c>
      <c r="V258" s="1">
        <v>411900</v>
      </c>
      <c r="W258" s="1">
        <v>500000</v>
      </c>
      <c r="X258" s="1">
        <v>98600</v>
      </c>
      <c r="Y258" s="1">
        <v>98600</v>
      </c>
      <c r="Z258" s="1">
        <v>0</v>
      </c>
      <c r="AA258" s="1">
        <v>0</v>
      </c>
      <c r="AB258" s="1">
        <v>0</v>
      </c>
      <c r="AC258" s="1">
        <f t="shared" si="7"/>
        <v>313300</v>
      </c>
      <c r="AD258" s="1">
        <v>0</v>
      </c>
      <c r="AE258" s="1">
        <v>0</v>
      </c>
      <c r="AF258" s="1">
        <v>0</v>
      </c>
      <c r="AG258" s="1">
        <v>88100</v>
      </c>
      <c r="AH258" s="1">
        <v>-88100</v>
      </c>
    </row>
    <row r="259" spans="1:34" x14ac:dyDescent="0.25">
      <c r="A259" t="str">
        <f t="shared" ref="A259:A322" si="8">CONCATENATE(B259,H259,J259,L259,N259,R259,T259)</f>
        <v>1.1-00-2402_24114010_2438210</v>
      </c>
      <c r="B259" t="s">
        <v>148</v>
      </c>
      <c r="C259" t="s">
        <v>149</v>
      </c>
      <c r="D259" t="s">
        <v>34</v>
      </c>
      <c r="E259" t="s">
        <v>35</v>
      </c>
      <c r="F259" t="s">
        <v>152</v>
      </c>
      <c r="G259" t="s">
        <v>153</v>
      </c>
      <c r="H259" t="s">
        <v>85</v>
      </c>
      <c r="I259" t="s">
        <v>86</v>
      </c>
      <c r="J259">
        <v>1</v>
      </c>
      <c r="K259" t="s">
        <v>190</v>
      </c>
      <c r="L259">
        <v>14</v>
      </c>
      <c r="M259" t="s">
        <v>345</v>
      </c>
      <c r="N259" t="s">
        <v>199</v>
      </c>
      <c r="O259" t="s">
        <v>827</v>
      </c>
      <c r="P259">
        <v>3000</v>
      </c>
      <c r="Q259" t="s">
        <v>44</v>
      </c>
      <c r="R259">
        <v>3821</v>
      </c>
      <c r="S259" t="s">
        <v>175</v>
      </c>
      <c r="T259">
        <v>0</v>
      </c>
      <c r="U259" t="s">
        <v>46</v>
      </c>
      <c r="V259" s="1">
        <v>1246800</v>
      </c>
      <c r="W259" s="1">
        <v>1000000</v>
      </c>
      <c r="X259" s="1">
        <v>1217304</v>
      </c>
      <c r="Y259" s="1">
        <v>504600</v>
      </c>
      <c r="Z259" s="1">
        <v>504600</v>
      </c>
      <c r="AA259" s="1">
        <v>0</v>
      </c>
      <c r="AB259" s="1">
        <v>0</v>
      </c>
      <c r="AC259" s="1">
        <f t="shared" ref="AC259:AC322" si="9">V259-X259</f>
        <v>29496</v>
      </c>
      <c r="AD259" s="1">
        <v>0</v>
      </c>
      <c r="AE259" s="1">
        <v>396800</v>
      </c>
      <c r="AF259" s="1">
        <v>0</v>
      </c>
      <c r="AG259" s="1">
        <v>150000</v>
      </c>
      <c r="AH259" s="1">
        <v>246800</v>
      </c>
    </row>
    <row r="260" spans="1:34" x14ac:dyDescent="0.25">
      <c r="A260" t="str">
        <f t="shared" si="8"/>
        <v>1.1-00-2402_24114010_2451910</v>
      </c>
      <c r="B260" t="s">
        <v>148</v>
      </c>
      <c r="C260" t="s">
        <v>149</v>
      </c>
      <c r="D260" t="s">
        <v>34</v>
      </c>
      <c r="E260" t="s">
        <v>35</v>
      </c>
      <c r="F260" t="s">
        <v>152</v>
      </c>
      <c r="G260" t="s">
        <v>153</v>
      </c>
      <c r="H260" t="s">
        <v>85</v>
      </c>
      <c r="I260" t="s">
        <v>86</v>
      </c>
      <c r="J260">
        <v>1</v>
      </c>
      <c r="K260" t="s">
        <v>190</v>
      </c>
      <c r="L260">
        <v>14</v>
      </c>
      <c r="M260" t="s">
        <v>345</v>
      </c>
      <c r="N260" t="s">
        <v>199</v>
      </c>
      <c r="O260" t="s">
        <v>827</v>
      </c>
      <c r="P260">
        <v>5000</v>
      </c>
      <c r="Q260" t="s">
        <v>99</v>
      </c>
      <c r="R260">
        <v>5191</v>
      </c>
      <c r="S260" t="s">
        <v>246</v>
      </c>
      <c r="T260">
        <v>0</v>
      </c>
      <c r="U260" t="s">
        <v>46</v>
      </c>
      <c r="V260" s="1">
        <v>57000</v>
      </c>
      <c r="W260" s="1">
        <v>0</v>
      </c>
      <c r="X260" s="1">
        <v>24821.68</v>
      </c>
      <c r="Y260" s="1">
        <v>24821.68</v>
      </c>
      <c r="Z260" s="1">
        <v>5797.68</v>
      </c>
      <c r="AA260" s="1">
        <v>0</v>
      </c>
      <c r="AB260" s="1">
        <v>0</v>
      </c>
      <c r="AC260" s="1">
        <f t="shared" si="9"/>
        <v>32178.32</v>
      </c>
      <c r="AD260" s="1">
        <v>0</v>
      </c>
      <c r="AE260" s="1">
        <v>57000</v>
      </c>
      <c r="AF260" s="1">
        <v>0</v>
      </c>
      <c r="AG260" s="1">
        <v>0</v>
      </c>
      <c r="AH260" s="1">
        <v>57000</v>
      </c>
    </row>
    <row r="261" spans="1:34" x14ac:dyDescent="0.25">
      <c r="A261" t="str">
        <f t="shared" si="8"/>
        <v>1.1-00-2402_24114010_2452310</v>
      </c>
      <c r="B261" t="s">
        <v>148</v>
      </c>
      <c r="C261" t="s">
        <v>149</v>
      </c>
      <c r="D261" t="s">
        <v>34</v>
      </c>
      <c r="E261" t="s">
        <v>35</v>
      </c>
      <c r="F261" t="s">
        <v>152</v>
      </c>
      <c r="G261" t="s">
        <v>153</v>
      </c>
      <c r="H261" t="s">
        <v>85</v>
      </c>
      <c r="I261" t="s">
        <v>86</v>
      </c>
      <c r="J261">
        <v>1</v>
      </c>
      <c r="K261" t="s">
        <v>190</v>
      </c>
      <c r="L261">
        <v>14</v>
      </c>
      <c r="M261" t="s">
        <v>345</v>
      </c>
      <c r="N261" t="s">
        <v>199</v>
      </c>
      <c r="O261" t="s">
        <v>827</v>
      </c>
      <c r="P261">
        <v>5000</v>
      </c>
      <c r="Q261" t="s">
        <v>99</v>
      </c>
      <c r="R261">
        <v>5231</v>
      </c>
      <c r="S261" t="s">
        <v>249</v>
      </c>
      <c r="T261">
        <v>0</v>
      </c>
      <c r="U261" t="s">
        <v>46</v>
      </c>
      <c r="V261" s="1">
        <v>0</v>
      </c>
      <c r="W261" s="1">
        <v>125000</v>
      </c>
      <c r="X261" s="1">
        <v>0</v>
      </c>
      <c r="Y261" s="1">
        <v>0</v>
      </c>
      <c r="Z261" s="1">
        <v>0</v>
      </c>
      <c r="AA261" s="1">
        <v>0</v>
      </c>
      <c r="AB261" s="1">
        <v>0</v>
      </c>
      <c r="AC261" s="1">
        <f t="shared" si="9"/>
        <v>0</v>
      </c>
      <c r="AD261" s="1">
        <v>0</v>
      </c>
      <c r="AE261" s="1">
        <v>0</v>
      </c>
      <c r="AF261" s="1">
        <v>0</v>
      </c>
      <c r="AG261" s="1">
        <v>125000</v>
      </c>
      <c r="AH261" s="1">
        <v>-125000</v>
      </c>
    </row>
    <row r="262" spans="1:34" x14ac:dyDescent="0.25">
      <c r="A262" t="str">
        <f t="shared" si="8"/>
        <v>1.1-00-2402_24114010_2456510</v>
      </c>
      <c r="B262" t="s">
        <v>148</v>
      </c>
      <c r="C262" t="s">
        <v>149</v>
      </c>
      <c r="D262" t="s">
        <v>34</v>
      </c>
      <c r="E262" t="s">
        <v>35</v>
      </c>
      <c r="F262" t="s">
        <v>152</v>
      </c>
      <c r="G262" t="s">
        <v>153</v>
      </c>
      <c r="H262" t="s">
        <v>85</v>
      </c>
      <c r="I262" t="s">
        <v>86</v>
      </c>
      <c r="J262">
        <v>1</v>
      </c>
      <c r="K262" t="s">
        <v>190</v>
      </c>
      <c r="L262">
        <v>14</v>
      </c>
      <c r="M262" t="s">
        <v>345</v>
      </c>
      <c r="N262" t="s">
        <v>199</v>
      </c>
      <c r="O262" t="s">
        <v>827</v>
      </c>
      <c r="P262">
        <v>5000</v>
      </c>
      <c r="Q262" t="s">
        <v>99</v>
      </c>
      <c r="R262">
        <v>5651</v>
      </c>
      <c r="S262" t="s">
        <v>204</v>
      </c>
      <c r="T262">
        <v>0</v>
      </c>
      <c r="U262" t="s">
        <v>46</v>
      </c>
      <c r="V262" s="1">
        <v>0</v>
      </c>
      <c r="W262" s="1">
        <v>10000</v>
      </c>
      <c r="X262" s="1">
        <v>0</v>
      </c>
      <c r="Y262" s="1">
        <v>0</v>
      </c>
      <c r="Z262" s="1">
        <v>0</v>
      </c>
      <c r="AA262" s="1">
        <v>0</v>
      </c>
      <c r="AB262" s="1">
        <v>0</v>
      </c>
      <c r="AC262" s="1">
        <f t="shared" si="9"/>
        <v>0</v>
      </c>
      <c r="AD262" s="1">
        <v>0</v>
      </c>
      <c r="AE262" s="1">
        <v>0</v>
      </c>
      <c r="AF262" s="1">
        <v>0</v>
      </c>
      <c r="AG262" s="1">
        <v>10000</v>
      </c>
      <c r="AH262" s="1">
        <v>-10000</v>
      </c>
    </row>
    <row r="263" spans="1:34" x14ac:dyDescent="0.25">
      <c r="A263" t="str">
        <f t="shared" si="8"/>
        <v>1.1-00-2402_24114010_2456710</v>
      </c>
      <c r="B263" t="s">
        <v>148</v>
      </c>
      <c r="C263" t="s">
        <v>149</v>
      </c>
      <c r="D263" t="s">
        <v>34</v>
      </c>
      <c r="E263" t="s">
        <v>35</v>
      </c>
      <c r="F263" t="s">
        <v>152</v>
      </c>
      <c r="G263" t="s">
        <v>153</v>
      </c>
      <c r="H263" t="s">
        <v>85</v>
      </c>
      <c r="I263" t="s">
        <v>86</v>
      </c>
      <c r="J263">
        <v>1</v>
      </c>
      <c r="K263" t="s">
        <v>190</v>
      </c>
      <c r="L263">
        <v>14</v>
      </c>
      <c r="M263" t="s">
        <v>345</v>
      </c>
      <c r="N263" t="s">
        <v>199</v>
      </c>
      <c r="O263" t="s">
        <v>827</v>
      </c>
      <c r="P263">
        <v>5000</v>
      </c>
      <c r="Q263" t="s">
        <v>99</v>
      </c>
      <c r="R263">
        <v>5671</v>
      </c>
      <c r="S263" t="s">
        <v>185</v>
      </c>
      <c r="T263">
        <v>0</v>
      </c>
      <c r="U263" t="s">
        <v>46</v>
      </c>
      <c r="V263" s="1">
        <v>78000</v>
      </c>
      <c r="W263" s="1">
        <v>0</v>
      </c>
      <c r="X263" s="1">
        <v>63892.800000000003</v>
      </c>
      <c r="Y263" s="1">
        <v>63892.800000000003</v>
      </c>
      <c r="Z263" s="1">
        <v>0</v>
      </c>
      <c r="AA263" s="1">
        <v>0</v>
      </c>
      <c r="AB263" s="1">
        <v>0</v>
      </c>
      <c r="AC263" s="1">
        <f t="shared" si="9"/>
        <v>14107.199999999997</v>
      </c>
      <c r="AD263" s="1">
        <v>0</v>
      </c>
      <c r="AE263" s="1">
        <v>78000</v>
      </c>
      <c r="AF263" s="1">
        <v>0</v>
      </c>
      <c r="AG263" s="1">
        <v>0</v>
      </c>
      <c r="AH263" s="1">
        <v>78000</v>
      </c>
    </row>
    <row r="264" spans="1:34" x14ac:dyDescent="0.25">
      <c r="A264" t="str">
        <f t="shared" si="8"/>
        <v>1.1-00-2402_24115010_2421710</v>
      </c>
      <c r="B264" t="s">
        <v>148</v>
      </c>
      <c r="C264" t="s">
        <v>149</v>
      </c>
      <c r="D264" t="s">
        <v>34</v>
      </c>
      <c r="E264" t="s">
        <v>35</v>
      </c>
      <c r="F264" t="s">
        <v>347</v>
      </c>
      <c r="G264" t="s">
        <v>348</v>
      </c>
      <c r="H264" t="s">
        <v>85</v>
      </c>
      <c r="I264" t="s">
        <v>86</v>
      </c>
      <c r="J264">
        <v>1</v>
      </c>
      <c r="K264" t="s">
        <v>190</v>
      </c>
      <c r="L264">
        <v>15</v>
      </c>
      <c r="M264" t="s">
        <v>349</v>
      </c>
      <c r="N264" t="s">
        <v>199</v>
      </c>
      <c r="O264" t="s">
        <v>827</v>
      </c>
      <c r="P264">
        <v>2000</v>
      </c>
      <c r="Q264" t="s">
        <v>121</v>
      </c>
      <c r="R264">
        <v>2171</v>
      </c>
      <c r="S264" t="s">
        <v>295</v>
      </c>
      <c r="T264">
        <v>0</v>
      </c>
      <c r="U264" t="s">
        <v>46</v>
      </c>
      <c r="V264" s="1">
        <v>300000</v>
      </c>
      <c r="W264" s="1">
        <v>300000</v>
      </c>
      <c r="X264" s="1">
        <v>0</v>
      </c>
      <c r="Y264" s="1">
        <v>0</v>
      </c>
      <c r="Z264" s="1">
        <v>0</v>
      </c>
      <c r="AA264" s="1">
        <v>0</v>
      </c>
      <c r="AB264" s="1">
        <v>0</v>
      </c>
      <c r="AC264" s="1">
        <f t="shared" si="9"/>
        <v>300000</v>
      </c>
      <c r="AD264" s="1">
        <v>0</v>
      </c>
      <c r="AE264" s="1">
        <v>0</v>
      </c>
      <c r="AF264" s="1">
        <v>0</v>
      </c>
      <c r="AG264" s="1">
        <v>0</v>
      </c>
      <c r="AH264" s="1">
        <v>0</v>
      </c>
    </row>
    <row r="265" spans="1:34" x14ac:dyDescent="0.25">
      <c r="A265" t="str">
        <f t="shared" si="8"/>
        <v>1.1-00-2402_24115010_2424110</v>
      </c>
      <c r="B265" t="s">
        <v>148</v>
      </c>
      <c r="C265" t="s">
        <v>149</v>
      </c>
      <c r="D265" t="s">
        <v>34</v>
      </c>
      <c r="E265" t="s">
        <v>35</v>
      </c>
      <c r="F265" t="s">
        <v>347</v>
      </c>
      <c r="G265" t="s">
        <v>348</v>
      </c>
      <c r="H265" t="s">
        <v>85</v>
      </c>
      <c r="I265" t="s">
        <v>86</v>
      </c>
      <c r="J265">
        <v>1</v>
      </c>
      <c r="K265" t="s">
        <v>190</v>
      </c>
      <c r="L265">
        <v>15</v>
      </c>
      <c r="M265" t="s">
        <v>349</v>
      </c>
      <c r="N265" t="s">
        <v>199</v>
      </c>
      <c r="O265" t="s">
        <v>827</v>
      </c>
      <c r="P265">
        <v>2000</v>
      </c>
      <c r="Q265" t="s">
        <v>121</v>
      </c>
      <c r="R265">
        <v>2411</v>
      </c>
      <c r="S265" t="s">
        <v>210</v>
      </c>
      <c r="T265">
        <v>0</v>
      </c>
      <c r="U265" t="s">
        <v>46</v>
      </c>
      <c r="V265" s="1">
        <v>150000</v>
      </c>
      <c r="W265" s="1">
        <v>150000</v>
      </c>
      <c r="X265" s="1">
        <v>0</v>
      </c>
      <c r="Y265" s="1">
        <v>0</v>
      </c>
      <c r="Z265" s="1">
        <v>0</v>
      </c>
      <c r="AA265" s="1">
        <v>0</v>
      </c>
      <c r="AB265" s="1">
        <v>0</v>
      </c>
      <c r="AC265" s="1">
        <f t="shared" si="9"/>
        <v>150000</v>
      </c>
      <c r="AD265" s="1">
        <v>0</v>
      </c>
      <c r="AE265" s="1">
        <v>0</v>
      </c>
      <c r="AF265" s="1">
        <v>0</v>
      </c>
      <c r="AG265" s="1">
        <v>0</v>
      </c>
      <c r="AH265" s="1">
        <v>0</v>
      </c>
    </row>
    <row r="266" spans="1:34" x14ac:dyDescent="0.25">
      <c r="A266" t="str">
        <f t="shared" si="8"/>
        <v>1.1-00-2402_24115010_2424210</v>
      </c>
      <c r="B266" t="s">
        <v>148</v>
      </c>
      <c r="C266" t="s">
        <v>149</v>
      </c>
      <c r="D266" t="s">
        <v>34</v>
      </c>
      <c r="E266" t="s">
        <v>35</v>
      </c>
      <c r="F266" t="s">
        <v>347</v>
      </c>
      <c r="G266" t="s">
        <v>348</v>
      </c>
      <c r="H266" t="s">
        <v>85</v>
      </c>
      <c r="I266" t="s">
        <v>86</v>
      </c>
      <c r="J266">
        <v>1</v>
      </c>
      <c r="K266" t="s">
        <v>190</v>
      </c>
      <c r="L266">
        <v>15</v>
      </c>
      <c r="M266" t="s">
        <v>349</v>
      </c>
      <c r="N266" t="s">
        <v>199</v>
      </c>
      <c r="O266" t="s">
        <v>827</v>
      </c>
      <c r="P266">
        <v>2000</v>
      </c>
      <c r="Q266" t="s">
        <v>121</v>
      </c>
      <c r="R266">
        <v>2421</v>
      </c>
      <c r="S266" t="s">
        <v>211</v>
      </c>
      <c r="T266">
        <v>0</v>
      </c>
      <c r="U266" t="s">
        <v>46</v>
      </c>
      <c r="V266" s="1">
        <v>100000</v>
      </c>
      <c r="W266" s="1">
        <v>100000</v>
      </c>
      <c r="X266" s="1">
        <v>0</v>
      </c>
      <c r="Y266" s="1">
        <v>0</v>
      </c>
      <c r="Z266" s="1">
        <v>0</v>
      </c>
      <c r="AA266" s="1">
        <v>0</v>
      </c>
      <c r="AB266" s="1">
        <v>0</v>
      </c>
      <c r="AC266" s="1">
        <f t="shared" si="9"/>
        <v>100000</v>
      </c>
      <c r="AD266" s="1">
        <v>0</v>
      </c>
      <c r="AE266" s="1">
        <v>0</v>
      </c>
      <c r="AF266" s="1">
        <v>0</v>
      </c>
      <c r="AG266" s="1">
        <v>0</v>
      </c>
      <c r="AH266" s="1">
        <v>0</v>
      </c>
    </row>
    <row r="267" spans="1:34" x14ac:dyDescent="0.25">
      <c r="A267" t="str">
        <f t="shared" si="8"/>
        <v>1.1-00-2402_24115010_2424410</v>
      </c>
      <c r="B267" t="s">
        <v>148</v>
      </c>
      <c r="C267" t="s">
        <v>149</v>
      </c>
      <c r="D267" t="s">
        <v>34</v>
      </c>
      <c r="E267" t="s">
        <v>35</v>
      </c>
      <c r="F267" t="s">
        <v>347</v>
      </c>
      <c r="G267" t="s">
        <v>348</v>
      </c>
      <c r="H267" t="s">
        <v>85</v>
      </c>
      <c r="I267" t="s">
        <v>86</v>
      </c>
      <c r="J267">
        <v>1</v>
      </c>
      <c r="K267" t="s">
        <v>190</v>
      </c>
      <c r="L267">
        <v>15</v>
      </c>
      <c r="M267" t="s">
        <v>349</v>
      </c>
      <c r="N267" t="s">
        <v>199</v>
      </c>
      <c r="O267" t="s">
        <v>827</v>
      </c>
      <c r="P267">
        <v>2000</v>
      </c>
      <c r="Q267" t="s">
        <v>121</v>
      </c>
      <c r="R267">
        <v>2441</v>
      </c>
      <c r="S267" t="s">
        <v>350</v>
      </c>
      <c r="T267">
        <v>0</v>
      </c>
      <c r="U267" t="s">
        <v>46</v>
      </c>
      <c r="V267" s="1">
        <v>100000</v>
      </c>
      <c r="W267" s="1">
        <v>100000</v>
      </c>
      <c r="X267" s="1">
        <v>78706</v>
      </c>
      <c r="Y267" s="1">
        <v>0</v>
      </c>
      <c r="Z267" s="1">
        <v>0</v>
      </c>
      <c r="AA267" s="1">
        <v>0</v>
      </c>
      <c r="AB267" s="1">
        <v>0</v>
      </c>
      <c r="AC267" s="1">
        <f t="shared" si="9"/>
        <v>21294</v>
      </c>
      <c r="AD267" s="1">
        <v>0</v>
      </c>
      <c r="AE267" s="1">
        <v>0</v>
      </c>
      <c r="AF267" s="1">
        <v>0</v>
      </c>
      <c r="AG267" s="1">
        <v>0</v>
      </c>
      <c r="AH267" s="1">
        <v>0</v>
      </c>
    </row>
    <row r="268" spans="1:34" x14ac:dyDescent="0.25">
      <c r="A268" t="str">
        <f t="shared" si="8"/>
        <v>1.1-00-2402_24115010_2424710</v>
      </c>
      <c r="B268" t="s">
        <v>148</v>
      </c>
      <c r="C268" t="s">
        <v>149</v>
      </c>
      <c r="D268" t="s">
        <v>34</v>
      </c>
      <c r="E268" t="s">
        <v>35</v>
      </c>
      <c r="F268" t="s">
        <v>347</v>
      </c>
      <c r="G268" t="s">
        <v>348</v>
      </c>
      <c r="H268" t="s">
        <v>85</v>
      </c>
      <c r="I268" t="s">
        <v>86</v>
      </c>
      <c r="J268">
        <v>1</v>
      </c>
      <c r="K268" t="s">
        <v>190</v>
      </c>
      <c r="L268">
        <v>15</v>
      </c>
      <c r="M268" t="s">
        <v>349</v>
      </c>
      <c r="N268" t="s">
        <v>199</v>
      </c>
      <c r="O268" t="s">
        <v>827</v>
      </c>
      <c r="P268">
        <v>2000</v>
      </c>
      <c r="Q268" t="s">
        <v>121</v>
      </c>
      <c r="R268">
        <v>2471</v>
      </c>
      <c r="S268" t="s">
        <v>213</v>
      </c>
      <c r="T268">
        <v>0</v>
      </c>
      <c r="U268" t="s">
        <v>46</v>
      </c>
      <c r="V268" s="1">
        <v>150000</v>
      </c>
      <c r="W268" s="1">
        <v>150000</v>
      </c>
      <c r="X268" s="1">
        <v>0</v>
      </c>
      <c r="Y268" s="1">
        <v>0</v>
      </c>
      <c r="Z268" s="1">
        <v>0</v>
      </c>
      <c r="AA268" s="1">
        <v>0</v>
      </c>
      <c r="AB268" s="1">
        <v>0</v>
      </c>
      <c r="AC268" s="1">
        <f t="shared" si="9"/>
        <v>150000</v>
      </c>
      <c r="AD268" s="1">
        <v>0</v>
      </c>
      <c r="AE268" s="1">
        <v>0</v>
      </c>
      <c r="AF268" s="1">
        <v>0</v>
      </c>
      <c r="AG268" s="1">
        <v>0</v>
      </c>
      <c r="AH268" s="1">
        <v>0</v>
      </c>
    </row>
    <row r="269" spans="1:34" x14ac:dyDescent="0.25">
      <c r="A269" t="str">
        <f t="shared" si="8"/>
        <v>1.1-00-2402_24115010_2424910</v>
      </c>
      <c r="B269" t="s">
        <v>148</v>
      </c>
      <c r="C269" t="s">
        <v>149</v>
      </c>
      <c r="D269" t="s">
        <v>34</v>
      </c>
      <c r="E269" t="s">
        <v>35</v>
      </c>
      <c r="F269" t="s">
        <v>347</v>
      </c>
      <c r="G269" t="s">
        <v>348</v>
      </c>
      <c r="H269" t="s">
        <v>85</v>
      </c>
      <c r="I269" t="s">
        <v>86</v>
      </c>
      <c r="J269">
        <v>1</v>
      </c>
      <c r="K269" t="s">
        <v>190</v>
      </c>
      <c r="L269">
        <v>15</v>
      </c>
      <c r="M269" t="s">
        <v>349</v>
      </c>
      <c r="N269" t="s">
        <v>199</v>
      </c>
      <c r="O269" t="s">
        <v>827</v>
      </c>
      <c r="P269">
        <v>2000</v>
      </c>
      <c r="Q269" t="s">
        <v>121</v>
      </c>
      <c r="R269">
        <v>2491</v>
      </c>
      <c r="S269" t="s">
        <v>203</v>
      </c>
      <c r="T269">
        <v>0</v>
      </c>
      <c r="U269" t="s">
        <v>46</v>
      </c>
      <c r="V269" s="1">
        <v>500000</v>
      </c>
      <c r="W269" s="1">
        <v>500000</v>
      </c>
      <c r="X269" s="1">
        <v>319800.40000000002</v>
      </c>
      <c r="Y269" s="1">
        <v>0</v>
      </c>
      <c r="Z269" s="1">
        <v>0</v>
      </c>
      <c r="AA269" s="1">
        <v>0</v>
      </c>
      <c r="AB269" s="1">
        <v>0</v>
      </c>
      <c r="AC269" s="1">
        <f t="shared" si="9"/>
        <v>180199.59999999998</v>
      </c>
      <c r="AD269" s="1">
        <v>0</v>
      </c>
      <c r="AE269" s="1">
        <v>0</v>
      </c>
      <c r="AF269" s="1">
        <v>0</v>
      </c>
      <c r="AG269" s="1">
        <v>0</v>
      </c>
      <c r="AH269" s="1">
        <v>0</v>
      </c>
    </row>
    <row r="270" spans="1:34" x14ac:dyDescent="0.25">
      <c r="A270" t="str">
        <f t="shared" si="8"/>
        <v>1.1-00-2402_24115010_2427210</v>
      </c>
      <c r="B270" t="s">
        <v>148</v>
      </c>
      <c r="C270" t="s">
        <v>149</v>
      </c>
      <c r="D270" t="s">
        <v>34</v>
      </c>
      <c r="E270" t="s">
        <v>35</v>
      </c>
      <c r="F270" t="s">
        <v>347</v>
      </c>
      <c r="G270" t="s">
        <v>348</v>
      </c>
      <c r="H270" t="s">
        <v>85</v>
      </c>
      <c r="I270" t="s">
        <v>86</v>
      </c>
      <c r="J270">
        <v>1</v>
      </c>
      <c r="K270" t="s">
        <v>190</v>
      </c>
      <c r="L270">
        <v>15</v>
      </c>
      <c r="M270" t="s">
        <v>349</v>
      </c>
      <c r="N270" t="s">
        <v>199</v>
      </c>
      <c r="O270" t="s">
        <v>827</v>
      </c>
      <c r="P270">
        <v>2000</v>
      </c>
      <c r="Q270" t="s">
        <v>121</v>
      </c>
      <c r="R270">
        <v>2721</v>
      </c>
      <c r="S270" t="s">
        <v>170</v>
      </c>
      <c r="T270">
        <v>0</v>
      </c>
      <c r="U270" t="s">
        <v>46</v>
      </c>
      <c r="V270" s="1">
        <v>300000</v>
      </c>
      <c r="W270" s="1">
        <v>300000</v>
      </c>
      <c r="X270" s="1">
        <v>40823.879999999997</v>
      </c>
      <c r="Y270" s="1">
        <v>0</v>
      </c>
      <c r="Z270" s="1">
        <v>0</v>
      </c>
      <c r="AA270" s="1">
        <v>0</v>
      </c>
      <c r="AB270" s="1">
        <v>0</v>
      </c>
      <c r="AC270" s="1">
        <f t="shared" si="9"/>
        <v>259176.12</v>
      </c>
      <c r="AD270" s="1">
        <v>0</v>
      </c>
      <c r="AE270" s="1">
        <v>0</v>
      </c>
      <c r="AF270" s="1">
        <v>0</v>
      </c>
      <c r="AG270" s="1">
        <v>0</v>
      </c>
      <c r="AH270" s="1">
        <v>0</v>
      </c>
    </row>
    <row r="271" spans="1:34" x14ac:dyDescent="0.25">
      <c r="A271" t="str">
        <f t="shared" si="8"/>
        <v>1.1-00-2402_24115010_2432510</v>
      </c>
      <c r="B271" t="s">
        <v>148</v>
      </c>
      <c r="C271" t="s">
        <v>149</v>
      </c>
      <c r="D271" t="s">
        <v>34</v>
      </c>
      <c r="E271" t="s">
        <v>35</v>
      </c>
      <c r="F271" t="s">
        <v>347</v>
      </c>
      <c r="G271" t="s">
        <v>348</v>
      </c>
      <c r="H271" t="s">
        <v>85</v>
      </c>
      <c r="I271" t="s">
        <v>86</v>
      </c>
      <c r="J271">
        <v>1</v>
      </c>
      <c r="K271" t="s">
        <v>190</v>
      </c>
      <c r="L271">
        <v>15</v>
      </c>
      <c r="M271" t="s">
        <v>349</v>
      </c>
      <c r="N271" t="s">
        <v>199</v>
      </c>
      <c r="O271" t="s">
        <v>827</v>
      </c>
      <c r="P271">
        <v>3000</v>
      </c>
      <c r="Q271" t="s">
        <v>44</v>
      </c>
      <c r="R271">
        <v>3251</v>
      </c>
      <c r="S271" t="s">
        <v>91</v>
      </c>
      <c r="T271">
        <v>0</v>
      </c>
      <c r="U271" t="s">
        <v>46</v>
      </c>
      <c r="V271" s="1">
        <v>0</v>
      </c>
      <c r="W271" s="1">
        <v>100000</v>
      </c>
      <c r="X271" s="1">
        <v>0</v>
      </c>
      <c r="Y271" s="1">
        <v>0</v>
      </c>
      <c r="Z271" s="1">
        <v>0</v>
      </c>
      <c r="AA271" s="1">
        <v>0</v>
      </c>
      <c r="AB271" s="1">
        <v>0</v>
      </c>
      <c r="AC271" s="1">
        <f t="shared" si="9"/>
        <v>0</v>
      </c>
      <c r="AD271" s="1">
        <v>0</v>
      </c>
      <c r="AE271" s="1">
        <v>0</v>
      </c>
      <c r="AF271" s="1">
        <v>0</v>
      </c>
      <c r="AG271" s="1">
        <v>100000</v>
      </c>
      <c r="AH271" s="1">
        <v>-100000</v>
      </c>
    </row>
    <row r="272" spans="1:34" x14ac:dyDescent="0.25">
      <c r="A272" t="str">
        <f t="shared" si="8"/>
        <v>1.1-00-2402_24115010_2433910</v>
      </c>
      <c r="B272" t="s">
        <v>148</v>
      </c>
      <c r="C272" t="s">
        <v>149</v>
      </c>
      <c r="D272" t="s">
        <v>34</v>
      </c>
      <c r="E272" t="s">
        <v>35</v>
      </c>
      <c r="F272" t="s">
        <v>347</v>
      </c>
      <c r="G272" t="s">
        <v>348</v>
      </c>
      <c r="H272" t="s">
        <v>85</v>
      </c>
      <c r="I272" t="s">
        <v>86</v>
      </c>
      <c r="J272">
        <v>1</v>
      </c>
      <c r="K272" t="s">
        <v>190</v>
      </c>
      <c r="L272">
        <v>15</v>
      </c>
      <c r="M272" t="s">
        <v>349</v>
      </c>
      <c r="N272" t="s">
        <v>199</v>
      </c>
      <c r="O272" t="s">
        <v>827</v>
      </c>
      <c r="P272">
        <v>3000</v>
      </c>
      <c r="Q272" t="s">
        <v>44</v>
      </c>
      <c r="R272">
        <v>3391</v>
      </c>
      <c r="S272" t="s">
        <v>194</v>
      </c>
      <c r="T272">
        <v>0</v>
      </c>
      <c r="U272" t="s">
        <v>46</v>
      </c>
      <c r="V272" s="1">
        <v>600000</v>
      </c>
      <c r="W272" s="1">
        <v>500000</v>
      </c>
      <c r="X272" s="1">
        <v>584640</v>
      </c>
      <c r="Y272" s="1">
        <v>584640</v>
      </c>
      <c r="Z272" s="1">
        <v>0</v>
      </c>
      <c r="AA272" s="1">
        <v>0</v>
      </c>
      <c r="AB272" s="1">
        <v>0</v>
      </c>
      <c r="AC272" s="1">
        <f t="shared" si="9"/>
        <v>15360</v>
      </c>
      <c r="AD272" s="1">
        <v>0</v>
      </c>
      <c r="AE272" s="1">
        <v>100000</v>
      </c>
      <c r="AF272" s="1">
        <v>0</v>
      </c>
      <c r="AG272" s="1">
        <v>0</v>
      </c>
      <c r="AH272" s="1">
        <v>100000</v>
      </c>
    </row>
    <row r="273" spans="1:34" x14ac:dyDescent="0.25">
      <c r="A273" t="str">
        <f t="shared" si="8"/>
        <v>1.1-00-2402_24115010_2438210</v>
      </c>
      <c r="B273" t="s">
        <v>148</v>
      </c>
      <c r="C273" t="s">
        <v>149</v>
      </c>
      <c r="D273" t="s">
        <v>34</v>
      </c>
      <c r="E273" t="s">
        <v>35</v>
      </c>
      <c r="F273" t="s">
        <v>347</v>
      </c>
      <c r="G273" t="s">
        <v>348</v>
      </c>
      <c r="H273" t="s">
        <v>85</v>
      </c>
      <c r="I273" t="s">
        <v>86</v>
      </c>
      <c r="J273">
        <v>1</v>
      </c>
      <c r="K273" t="s">
        <v>190</v>
      </c>
      <c r="L273">
        <v>15</v>
      </c>
      <c r="M273" t="s">
        <v>349</v>
      </c>
      <c r="N273" t="s">
        <v>199</v>
      </c>
      <c r="O273" t="s">
        <v>827</v>
      </c>
      <c r="P273">
        <v>3000</v>
      </c>
      <c r="Q273" t="s">
        <v>44</v>
      </c>
      <c r="R273">
        <v>3821</v>
      </c>
      <c r="S273" t="s">
        <v>175</v>
      </c>
      <c r="T273">
        <v>0</v>
      </c>
      <c r="U273" t="s">
        <v>46</v>
      </c>
      <c r="V273" s="1">
        <v>603200</v>
      </c>
      <c r="W273" s="1">
        <v>1000000</v>
      </c>
      <c r="X273" s="1">
        <v>603200</v>
      </c>
      <c r="Y273" s="1">
        <v>603200</v>
      </c>
      <c r="Z273" s="1">
        <v>0</v>
      </c>
      <c r="AA273" s="1">
        <v>0</v>
      </c>
      <c r="AB273" s="1">
        <v>0</v>
      </c>
      <c r="AC273" s="1">
        <f t="shared" si="9"/>
        <v>0</v>
      </c>
      <c r="AD273" s="1">
        <v>0</v>
      </c>
      <c r="AE273" s="1">
        <v>0</v>
      </c>
      <c r="AF273" s="1">
        <v>0</v>
      </c>
      <c r="AG273" s="1">
        <v>396800</v>
      </c>
      <c r="AH273" s="1">
        <v>-396800</v>
      </c>
    </row>
    <row r="274" spans="1:34" x14ac:dyDescent="0.25">
      <c r="A274" t="str">
        <f t="shared" si="8"/>
        <v>1.1-00-2401_2411001_2444110</v>
      </c>
      <c r="B274" t="s">
        <v>148</v>
      </c>
      <c r="C274" t="s">
        <v>149</v>
      </c>
      <c r="D274" t="s">
        <v>34</v>
      </c>
      <c r="E274" t="s">
        <v>35</v>
      </c>
      <c r="F274" t="s">
        <v>51</v>
      </c>
      <c r="G274" t="s">
        <v>52</v>
      </c>
      <c r="H274" t="s">
        <v>351</v>
      </c>
      <c r="I274" t="s">
        <v>352</v>
      </c>
      <c r="J274">
        <v>1</v>
      </c>
      <c r="K274" t="s">
        <v>190</v>
      </c>
      <c r="L274">
        <v>1</v>
      </c>
      <c r="M274" t="s">
        <v>353</v>
      </c>
      <c r="N274" t="s">
        <v>354</v>
      </c>
      <c r="O274" t="s">
        <v>355</v>
      </c>
      <c r="P274">
        <v>4000</v>
      </c>
      <c r="Q274" t="s">
        <v>49</v>
      </c>
      <c r="R274">
        <v>4411</v>
      </c>
      <c r="S274" t="s">
        <v>195</v>
      </c>
      <c r="T274">
        <v>0</v>
      </c>
      <c r="U274" t="s">
        <v>46</v>
      </c>
      <c r="V274" s="1">
        <v>2163246</v>
      </c>
      <c r="W274" s="1">
        <v>2163246</v>
      </c>
      <c r="X274" s="1">
        <v>1008304.4</v>
      </c>
      <c r="Y274" s="1">
        <v>1008304.4</v>
      </c>
      <c r="Z274" s="1">
        <v>1008304.4</v>
      </c>
      <c r="AA274" s="1">
        <v>918304.4</v>
      </c>
      <c r="AB274" s="1">
        <v>881428.4</v>
      </c>
      <c r="AC274" s="1">
        <f t="shared" si="9"/>
        <v>1154941.6000000001</v>
      </c>
      <c r="AD274" s="1">
        <v>0</v>
      </c>
      <c r="AE274" s="1">
        <v>0</v>
      </c>
      <c r="AF274" s="1">
        <v>0</v>
      </c>
      <c r="AG274" s="1">
        <v>0</v>
      </c>
      <c r="AH274" s="1">
        <v>0</v>
      </c>
    </row>
    <row r="275" spans="1:34" x14ac:dyDescent="0.25">
      <c r="A275" t="str">
        <f t="shared" si="8"/>
        <v>1.1-00-2401_2411001_2444112</v>
      </c>
      <c r="B275" t="s">
        <v>148</v>
      </c>
      <c r="C275" t="s">
        <v>149</v>
      </c>
      <c r="D275" t="s">
        <v>34</v>
      </c>
      <c r="E275" t="s">
        <v>35</v>
      </c>
      <c r="F275" t="s">
        <v>51</v>
      </c>
      <c r="G275" t="s">
        <v>52</v>
      </c>
      <c r="H275" t="s">
        <v>351</v>
      </c>
      <c r="I275" t="s">
        <v>352</v>
      </c>
      <c r="J275">
        <v>1</v>
      </c>
      <c r="K275" t="s">
        <v>190</v>
      </c>
      <c r="L275">
        <v>1</v>
      </c>
      <c r="M275" t="s">
        <v>353</v>
      </c>
      <c r="N275" t="s">
        <v>354</v>
      </c>
      <c r="O275" t="s">
        <v>355</v>
      </c>
      <c r="P275">
        <v>4000</v>
      </c>
      <c r="Q275" t="s">
        <v>49</v>
      </c>
      <c r="R275">
        <v>4411</v>
      </c>
      <c r="S275" t="s">
        <v>195</v>
      </c>
      <c r="T275">
        <v>2</v>
      </c>
      <c r="U275" t="s">
        <v>356</v>
      </c>
      <c r="V275" s="1">
        <v>324000</v>
      </c>
      <c r="W275" s="1">
        <v>324000</v>
      </c>
      <c r="X275" s="1">
        <v>90000</v>
      </c>
      <c r="Y275" s="1">
        <v>90000</v>
      </c>
      <c r="Z275" s="1">
        <v>90000</v>
      </c>
      <c r="AA275" s="1">
        <v>90000</v>
      </c>
      <c r="AB275" s="1">
        <v>90000</v>
      </c>
      <c r="AC275" s="1">
        <f t="shared" si="9"/>
        <v>234000</v>
      </c>
      <c r="AD275" s="1">
        <v>0</v>
      </c>
      <c r="AE275" s="1">
        <v>0</v>
      </c>
      <c r="AF275" s="1">
        <v>0</v>
      </c>
      <c r="AG275" s="1">
        <v>0</v>
      </c>
      <c r="AH275" s="1">
        <v>0</v>
      </c>
    </row>
    <row r="276" spans="1:34" x14ac:dyDescent="0.25">
      <c r="A276" t="str">
        <f t="shared" si="8"/>
        <v>1.1-00-2401_2411001_24441137</v>
      </c>
      <c r="B276" t="s">
        <v>148</v>
      </c>
      <c r="C276" t="s">
        <v>149</v>
      </c>
      <c r="D276" t="s">
        <v>34</v>
      </c>
      <c r="E276" t="s">
        <v>35</v>
      </c>
      <c r="F276" t="s">
        <v>51</v>
      </c>
      <c r="G276" t="s">
        <v>52</v>
      </c>
      <c r="H276" t="s">
        <v>351</v>
      </c>
      <c r="I276" t="s">
        <v>352</v>
      </c>
      <c r="J276">
        <v>1</v>
      </c>
      <c r="K276" t="s">
        <v>190</v>
      </c>
      <c r="L276">
        <v>1</v>
      </c>
      <c r="M276" t="s">
        <v>353</v>
      </c>
      <c r="N276" t="s">
        <v>354</v>
      </c>
      <c r="O276" t="s">
        <v>355</v>
      </c>
      <c r="P276">
        <v>4000</v>
      </c>
      <c r="Q276" t="s">
        <v>49</v>
      </c>
      <c r="R276">
        <v>4411</v>
      </c>
      <c r="S276" t="s">
        <v>195</v>
      </c>
      <c r="T276">
        <v>37</v>
      </c>
      <c r="U276" t="s">
        <v>357</v>
      </c>
      <c r="V276" s="1">
        <v>0</v>
      </c>
      <c r="W276" s="1">
        <v>0</v>
      </c>
      <c r="X276" s="1">
        <v>0</v>
      </c>
      <c r="Y276" s="1">
        <v>0</v>
      </c>
      <c r="Z276" s="1">
        <v>0</v>
      </c>
      <c r="AA276" s="1">
        <v>0</v>
      </c>
      <c r="AB276" s="1">
        <v>0</v>
      </c>
      <c r="AC276" s="1">
        <f t="shared" si="9"/>
        <v>0</v>
      </c>
      <c r="AD276" s="1">
        <v>0</v>
      </c>
      <c r="AE276" s="1">
        <v>0</v>
      </c>
      <c r="AF276" s="1">
        <v>0</v>
      </c>
      <c r="AG276" s="1">
        <v>0</v>
      </c>
      <c r="AH276" s="1">
        <v>0</v>
      </c>
    </row>
    <row r="277" spans="1:34" x14ac:dyDescent="0.25">
      <c r="A277" t="str">
        <f t="shared" si="8"/>
        <v>1.1-00-2401_2411001_2444510</v>
      </c>
      <c r="B277" t="s">
        <v>148</v>
      </c>
      <c r="C277" t="s">
        <v>149</v>
      </c>
      <c r="D277" t="s">
        <v>34</v>
      </c>
      <c r="E277" t="s">
        <v>35</v>
      </c>
      <c r="F277" t="s">
        <v>51</v>
      </c>
      <c r="G277" t="s">
        <v>52</v>
      </c>
      <c r="H277" t="s">
        <v>351</v>
      </c>
      <c r="I277" t="s">
        <v>352</v>
      </c>
      <c r="J277">
        <v>1</v>
      </c>
      <c r="K277" t="s">
        <v>190</v>
      </c>
      <c r="L277">
        <v>1</v>
      </c>
      <c r="M277" t="s">
        <v>353</v>
      </c>
      <c r="N277" t="s">
        <v>354</v>
      </c>
      <c r="O277" t="s">
        <v>355</v>
      </c>
      <c r="P277">
        <v>4000</v>
      </c>
      <c r="Q277" t="s">
        <v>49</v>
      </c>
      <c r="R277">
        <v>4451</v>
      </c>
      <c r="S277" t="s">
        <v>280</v>
      </c>
      <c r="T277">
        <v>0</v>
      </c>
      <c r="U277" t="s">
        <v>46</v>
      </c>
      <c r="V277" s="1">
        <v>640000</v>
      </c>
      <c r="W277" s="1">
        <v>640000</v>
      </c>
      <c r="X277" s="1">
        <v>60000</v>
      </c>
      <c r="Y277" s="1">
        <v>60000</v>
      </c>
      <c r="Z277" s="1">
        <v>60000</v>
      </c>
      <c r="AA277" s="1">
        <v>0</v>
      </c>
      <c r="AB277" s="1">
        <v>0</v>
      </c>
      <c r="AC277" s="1">
        <f t="shared" si="9"/>
        <v>580000</v>
      </c>
      <c r="AD277" s="1">
        <v>0</v>
      </c>
      <c r="AE277" s="1">
        <v>0</v>
      </c>
      <c r="AF277" s="1">
        <v>0</v>
      </c>
      <c r="AG277" s="1">
        <v>0</v>
      </c>
      <c r="AH277" s="1">
        <v>0</v>
      </c>
    </row>
    <row r="278" spans="1:34" x14ac:dyDescent="0.25">
      <c r="A278" t="str">
        <f t="shared" si="8"/>
        <v>1.1-00-2401_2411001_2444513</v>
      </c>
      <c r="B278" t="s">
        <v>148</v>
      </c>
      <c r="C278" t="s">
        <v>149</v>
      </c>
      <c r="D278" t="s">
        <v>34</v>
      </c>
      <c r="E278" t="s">
        <v>35</v>
      </c>
      <c r="F278" t="s">
        <v>51</v>
      </c>
      <c r="G278" t="s">
        <v>52</v>
      </c>
      <c r="H278" t="s">
        <v>351</v>
      </c>
      <c r="I278" t="s">
        <v>352</v>
      </c>
      <c r="J278">
        <v>1</v>
      </c>
      <c r="K278" t="s">
        <v>190</v>
      </c>
      <c r="L278">
        <v>1</v>
      </c>
      <c r="M278" t="s">
        <v>353</v>
      </c>
      <c r="N278" t="s">
        <v>354</v>
      </c>
      <c r="O278" t="s">
        <v>355</v>
      </c>
      <c r="P278">
        <v>4000</v>
      </c>
      <c r="Q278" t="s">
        <v>49</v>
      </c>
      <c r="R278">
        <v>4451</v>
      </c>
      <c r="S278" t="s">
        <v>280</v>
      </c>
      <c r="T278">
        <v>3</v>
      </c>
      <c r="U278" t="s">
        <v>358</v>
      </c>
      <c r="V278" s="1">
        <v>180000</v>
      </c>
      <c r="W278" s="1">
        <v>180000</v>
      </c>
      <c r="X278" s="1">
        <v>75000</v>
      </c>
      <c r="Y278" s="1">
        <v>75000</v>
      </c>
      <c r="Z278" s="1">
        <v>75000</v>
      </c>
      <c r="AA278" s="1">
        <v>75000</v>
      </c>
      <c r="AB278" s="1">
        <v>75000</v>
      </c>
      <c r="AC278" s="1">
        <f t="shared" si="9"/>
        <v>105000</v>
      </c>
      <c r="AD278" s="1">
        <v>0</v>
      </c>
      <c r="AE278" s="1">
        <v>0</v>
      </c>
      <c r="AF278" s="1">
        <v>0</v>
      </c>
      <c r="AG278" s="1">
        <v>0</v>
      </c>
      <c r="AH278" s="1">
        <v>0</v>
      </c>
    </row>
    <row r="279" spans="1:34" x14ac:dyDescent="0.25">
      <c r="A279" t="str">
        <f t="shared" si="8"/>
        <v>1.1-00-2401_2411001_2444514</v>
      </c>
      <c r="B279" t="s">
        <v>148</v>
      </c>
      <c r="C279" t="s">
        <v>149</v>
      </c>
      <c r="D279" t="s">
        <v>34</v>
      </c>
      <c r="E279" t="s">
        <v>35</v>
      </c>
      <c r="F279" t="s">
        <v>51</v>
      </c>
      <c r="G279" t="s">
        <v>52</v>
      </c>
      <c r="H279" t="s">
        <v>351</v>
      </c>
      <c r="I279" t="s">
        <v>352</v>
      </c>
      <c r="J279">
        <v>1</v>
      </c>
      <c r="K279" t="s">
        <v>190</v>
      </c>
      <c r="L279">
        <v>1</v>
      </c>
      <c r="M279" t="s">
        <v>353</v>
      </c>
      <c r="N279" t="s">
        <v>354</v>
      </c>
      <c r="O279" t="s">
        <v>355</v>
      </c>
      <c r="P279">
        <v>4000</v>
      </c>
      <c r="Q279" t="s">
        <v>49</v>
      </c>
      <c r="R279">
        <v>4451</v>
      </c>
      <c r="S279" t="s">
        <v>280</v>
      </c>
      <c r="T279">
        <v>4</v>
      </c>
      <c r="U279" t="s">
        <v>359</v>
      </c>
      <c r="V279" s="1">
        <v>300000</v>
      </c>
      <c r="W279" s="1">
        <v>300000</v>
      </c>
      <c r="X279" s="1">
        <v>0</v>
      </c>
      <c r="Y279" s="1">
        <v>0</v>
      </c>
      <c r="Z279" s="1">
        <v>0</v>
      </c>
      <c r="AA279" s="1">
        <v>0</v>
      </c>
      <c r="AB279" s="1">
        <v>0</v>
      </c>
      <c r="AC279" s="1">
        <f t="shared" si="9"/>
        <v>300000</v>
      </c>
      <c r="AD279" s="1">
        <v>0</v>
      </c>
      <c r="AE279" s="1">
        <v>0</v>
      </c>
      <c r="AF279" s="1">
        <v>0</v>
      </c>
      <c r="AG279" s="1">
        <v>0</v>
      </c>
      <c r="AH279" s="1">
        <v>0</v>
      </c>
    </row>
    <row r="280" spans="1:34" x14ac:dyDescent="0.25">
      <c r="A280" t="str">
        <f t="shared" si="8"/>
        <v>1.1-00-2401_2411001_2444515</v>
      </c>
      <c r="B280" t="s">
        <v>148</v>
      </c>
      <c r="C280" t="s">
        <v>149</v>
      </c>
      <c r="D280" t="s">
        <v>34</v>
      </c>
      <c r="E280" t="s">
        <v>35</v>
      </c>
      <c r="F280" t="s">
        <v>51</v>
      </c>
      <c r="G280" t="s">
        <v>52</v>
      </c>
      <c r="H280" t="s">
        <v>351</v>
      </c>
      <c r="I280" t="s">
        <v>352</v>
      </c>
      <c r="J280">
        <v>1</v>
      </c>
      <c r="K280" t="s">
        <v>190</v>
      </c>
      <c r="L280">
        <v>1</v>
      </c>
      <c r="M280" t="s">
        <v>353</v>
      </c>
      <c r="N280" t="s">
        <v>354</v>
      </c>
      <c r="O280" t="s">
        <v>355</v>
      </c>
      <c r="P280">
        <v>4000</v>
      </c>
      <c r="Q280" t="s">
        <v>49</v>
      </c>
      <c r="R280">
        <v>4451</v>
      </c>
      <c r="S280" t="s">
        <v>280</v>
      </c>
      <c r="T280">
        <v>5</v>
      </c>
      <c r="U280" t="s">
        <v>360</v>
      </c>
      <c r="V280" s="1">
        <v>1000000</v>
      </c>
      <c r="W280" s="1">
        <v>1000000</v>
      </c>
      <c r="X280" s="1">
        <v>0</v>
      </c>
      <c r="Y280" s="1">
        <v>0</v>
      </c>
      <c r="Z280" s="1">
        <v>0</v>
      </c>
      <c r="AA280" s="1">
        <v>0</v>
      </c>
      <c r="AB280" s="1">
        <v>0</v>
      </c>
      <c r="AC280" s="1">
        <f t="shared" si="9"/>
        <v>1000000</v>
      </c>
      <c r="AD280" s="1">
        <v>0</v>
      </c>
      <c r="AE280" s="1">
        <v>0</v>
      </c>
      <c r="AF280" s="1">
        <v>0</v>
      </c>
      <c r="AG280" s="1">
        <v>0</v>
      </c>
      <c r="AH280" s="1">
        <v>0</v>
      </c>
    </row>
    <row r="281" spans="1:34" x14ac:dyDescent="0.25">
      <c r="A281" t="str">
        <f t="shared" si="8"/>
        <v>1.1-00-2401_2411001_2444516</v>
      </c>
      <c r="B281" t="s">
        <v>148</v>
      </c>
      <c r="C281" t="s">
        <v>149</v>
      </c>
      <c r="D281" t="s">
        <v>34</v>
      </c>
      <c r="E281" t="s">
        <v>35</v>
      </c>
      <c r="F281" t="s">
        <v>51</v>
      </c>
      <c r="G281" t="s">
        <v>52</v>
      </c>
      <c r="H281" t="s">
        <v>351</v>
      </c>
      <c r="I281" t="s">
        <v>352</v>
      </c>
      <c r="J281">
        <v>1</v>
      </c>
      <c r="K281" t="s">
        <v>190</v>
      </c>
      <c r="L281">
        <v>1</v>
      </c>
      <c r="M281" t="s">
        <v>353</v>
      </c>
      <c r="N281" t="s">
        <v>354</v>
      </c>
      <c r="O281" t="s">
        <v>355</v>
      </c>
      <c r="P281">
        <v>4000</v>
      </c>
      <c r="Q281" t="s">
        <v>49</v>
      </c>
      <c r="R281">
        <v>4451</v>
      </c>
      <c r="S281" t="s">
        <v>280</v>
      </c>
      <c r="T281">
        <v>6</v>
      </c>
      <c r="U281" t="s">
        <v>361</v>
      </c>
      <c r="V281" s="1">
        <v>70000</v>
      </c>
      <c r="W281" s="1">
        <v>70000</v>
      </c>
      <c r="X281" s="1">
        <v>0</v>
      </c>
      <c r="Y281" s="1">
        <v>0</v>
      </c>
      <c r="Z281" s="1">
        <v>0</v>
      </c>
      <c r="AA281" s="1">
        <v>0</v>
      </c>
      <c r="AB281" s="1">
        <v>0</v>
      </c>
      <c r="AC281" s="1">
        <f t="shared" si="9"/>
        <v>70000</v>
      </c>
      <c r="AD281" s="1">
        <v>0</v>
      </c>
      <c r="AE281" s="1">
        <v>0</v>
      </c>
      <c r="AF281" s="1">
        <v>0</v>
      </c>
      <c r="AG281" s="1">
        <v>0</v>
      </c>
      <c r="AH281" s="1">
        <v>0</v>
      </c>
    </row>
    <row r="282" spans="1:34" x14ac:dyDescent="0.25">
      <c r="A282" t="str">
        <f t="shared" si="8"/>
        <v>1.1-00-2401_2452002_2422110</v>
      </c>
      <c r="B282" t="s">
        <v>148</v>
      </c>
      <c r="C282" t="s">
        <v>149</v>
      </c>
      <c r="D282" t="s">
        <v>34</v>
      </c>
      <c r="E282" t="s">
        <v>35</v>
      </c>
      <c r="F282" t="s">
        <v>51</v>
      </c>
      <c r="G282" t="s">
        <v>52</v>
      </c>
      <c r="H282" t="s">
        <v>351</v>
      </c>
      <c r="I282" t="s">
        <v>352</v>
      </c>
      <c r="J282">
        <v>5</v>
      </c>
      <c r="K282" t="s">
        <v>276</v>
      </c>
      <c r="L282">
        <v>2</v>
      </c>
      <c r="M282" t="s">
        <v>362</v>
      </c>
      <c r="N282" t="s">
        <v>363</v>
      </c>
      <c r="O282" t="s">
        <v>364</v>
      </c>
      <c r="P282">
        <v>2000</v>
      </c>
      <c r="Q282" t="s">
        <v>121</v>
      </c>
      <c r="R282">
        <v>2211</v>
      </c>
      <c r="S282" t="s">
        <v>226</v>
      </c>
      <c r="T282">
        <v>0</v>
      </c>
      <c r="U282" t="s">
        <v>46</v>
      </c>
      <c r="V282" s="1">
        <v>0</v>
      </c>
      <c r="W282" s="1">
        <v>100000</v>
      </c>
      <c r="X282" s="1">
        <v>0</v>
      </c>
      <c r="Y282" s="1">
        <v>0</v>
      </c>
      <c r="Z282" s="1">
        <v>0</v>
      </c>
      <c r="AA282" s="1">
        <v>0</v>
      </c>
      <c r="AB282" s="1">
        <v>0</v>
      </c>
      <c r="AC282" s="1">
        <f t="shared" si="9"/>
        <v>0</v>
      </c>
      <c r="AD282" s="1">
        <v>0</v>
      </c>
      <c r="AE282" s="1">
        <v>0</v>
      </c>
      <c r="AF282" s="1">
        <v>0</v>
      </c>
      <c r="AG282" s="1">
        <v>100000</v>
      </c>
      <c r="AH282" s="1">
        <v>-100000</v>
      </c>
    </row>
    <row r="283" spans="1:34" x14ac:dyDescent="0.25">
      <c r="A283" t="str">
        <f t="shared" si="8"/>
        <v>1.1-00-2401_2452002_2432910</v>
      </c>
      <c r="B283" t="s">
        <v>148</v>
      </c>
      <c r="C283" t="s">
        <v>149</v>
      </c>
      <c r="D283" t="s">
        <v>34</v>
      </c>
      <c r="E283" t="s">
        <v>35</v>
      </c>
      <c r="F283" t="s">
        <v>51</v>
      </c>
      <c r="G283" t="s">
        <v>52</v>
      </c>
      <c r="H283" t="s">
        <v>351</v>
      </c>
      <c r="I283" t="s">
        <v>352</v>
      </c>
      <c r="J283">
        <v>5</v>
      </c>
      <c r="K283" t="s">
        <v>276</v>
      </c>
      <c r="L283">
        <v>2</v>
      </c>
      <c r="M283" t="s">
        <v>362</v>
      </c>
      <c r="N283" t="s">
        <v>363</v>
      </c>
      <c r="O283" t="s">
        <v>364</v>
      </c>
      <c r="P283">
        <v>3000</v>
      </c>
      <c r="Q283" t="s">
        <v>44</v>
      </c>
      <c r="R283">
        <v>3291</v>
      </c>
      <c r="S283" t="s">
        <v>174</v>
      </c>
      <c r="T283">
        <v>0</v>
      </c>
      <c r="U283" t="s">
        <v>46</v>
      </c>
      <c r="V283" s="1">
        <v>0</v>
      </c>
      <c r="W283" s="1">
        <v>500000</v>
      </c>
      <c r="X283" s="1">
        <v>0</v>
      </c>
      <c r="Y283" s="1">
        <v>0</v>
      </c>
      <c r="Z283" s="1">
        <v>0</v>
      </c>
      <c r="AA283" s="1">
        <v>0</v>
      </c>
      <c r="AB283" s="1">
        <v>0</v>
      </c>
      <c r="AC283" s="1">
        <f t="shared" si="9"/>
        <v>0</v>
      </c>
      <c r="AD283" s="1">
        <v>0</v>
      </c>
      <c r="AE283" s="1">
        <v>0</v>
      </c>
      <c r="AF283" s="1">
        <v>0</v>
      </c>
      <c r="AG283" s="1">
        <v>500000</v>
      </c>
      <c r="AH283" s="1">
        <v>-500000</v>
      </c>
    </row>
    <row r="284" spans="1:34" x14ac:dyDescent="0.25">
      <c r="A284" t="str">
        <f t="shared" si="8"/>
        <v>1.1-00-2401_2452002_2435810</v>
      </c>
      <c r="B284" t="s">
        <v>148</v>
      </c>
      <c r="C284" t="s">
        <v>149</v>
      </c>
      <c r="D284" t="s">
        <v>34</v>
      </c>
      <c r="E284" t="s">
        <v>35</v>
      </c>
      <c r="F284" t="s">
        <v>51</v>
      </c>
      <c r="G284" t="s">
        <v>52</v>
      </c>
      <c r="H284" t="s">
        <v>351</v>
      </c>
      <c r="I284" t="s">
        <v>352</v>
      </c>
      <c r="J284">
        <v>5</v>
      </c>
      <c r="K284" t="s">
        <v>276</v>
      </c>
      <c r="L284">
        <v>2</v>
      </c>
      <c r="M284" t="s">
        <v>362</v>
      </c>
      <c r="N284" t="s">
        <v>363</v>
      </c>
      <c r="O284" t="s">
        <v>364</v>
      </c>
      <c r="P284">
        <v>3000</v>
      </c>
      <c r="Q284" t="s">
        <v>44</v>
      </c>
      <c r="R284">
        <v>3581</v>
      </c>
      <c r="S284" t="s">
        <v>108</v>
      </c>
      <c r="T284">
        <v>0</v>
      </c>
      <c r="U284" t="s">
        <v>46</v>
      </c>
      <c r="V284" s="1">
        <v>0</v>
      </c>
      <c r="W284" s="1">
        <v>15000</v>
      </c>
      <c r="X284" s="1">
        <v>0</v>
      </c>
      <c r="Y284" s="1">
        <v>0</v>
      </c>
      <c r="Z284" s="1">
        <v>0</v>
      </c>
      <c r="AA284" s="1">
        <v>0</v>
      </c>
      <c r="AB284" s="1">
        <v>0</v>
      </c>
      <c r="AC284" s="1">
        <f t="shared" si="9"/>
        <v>0</v>
      </c>
      <c r="AD284" s="1">
        <v>0</v>
      </c>
      <c r="AE284" s="1">
        <v>0</v>
      </c>
      <c r="AF284" s="1">
        <v>0</v>
      </c>
      <c r="AG284" s="1">
        <v>15000</v>
      </c>
      <c r="AH284" s="1">
        <v>-15000</v>
      </c>
    </row>
    <row r="285" spans="1:34" x14ac:dyDescent="0.25">
      <c r="A285" t="str">
        <f t="shared" si="8"/>
        <v>1.1-00-2401_2452002_2438210</v>
      </c>
      <c r="B285" t="s">
        <v>148</v>
      </c>
      <c r="C285" t="s">
        <v>149</v>
      </c>
      <c r="D285" t="s">
        <v>34</v>
      </c>
      <c r="E285" t="s">
        <v>35</v>
      </c>
      <c r="F285" t="s">
        <v>51</v>
      </c>
      <c r="G285" t="s">
        <v>52</v>
      </c>
      <c r="H285" t="s">
        <v>351</v>
      </c>
      <c r="I285" t="s">
        <v>352</v>
      </c>
      <c r="J285">
        <v>5</v>
      </c>
      <c r="K285" t="s">
        <v>276</v>
      </c>
      <c r="L285">
        <v>2</v>
      </c>
      <c r="M285" t="s">
        <v>362</v>
      </c>
      <c r="N285" t="s">
        <v>363</v>
      </c>
      <c r="O285" t="s">
        <v>364</v>
      </c>
      <c r="P285">
        <v>3000</v>
      </c>
      <c r="Q285" t="s">
        <v>44</v>
      </c>
      <c r="R285">
        <v>3821</v>
      </c>
      <c r="S285" t="s">
        <v>175</v>
      </c>
      <c r="T285">
        <v>0</v>
      </c>
      <c r="U285" t="s">
        <v>46</v>
      </c>
      <c r="V285" s="1">
        <v>0</v>
      </c>
      <c r="W285" s="1">
        <v>850588.4</v>
      </c>
      <c r="X285" s="1">
        <v>0</v>
      </c>
      <c r="Y285" s="1">
        <v>0</v>
      </c>
      <c r="Z285" s="1">
        <v>0</v>
      </c>
      <c r="AA285" s="1">
        <v>0</v>
      </c>
      <c r="AB285" s="1">
        <v>0</v>
      </c>
      <c r="AC285" s="1">
        <f t="shared" si="9"/>
        <v>0</v>
      </c>
      <c r="AD285" s="1">
        <v>0</v>
      </c>
      <c r="AE285" s="1">
        <v>0</v>
      </c>
      <c r="AF285" s="1">
        <v>0</v>
      </c>
      <c r="AG285" s="1">
        <v>850588.4</v>
      </c>
      <c r="AH285" s="1">
        <v>-850588.4</v>
      </c>
    </row>
    <row r="286" spans="1:34" x14ac:dyDescent="0.25">
      <c r="A286" t="str">
        <f t="shared" si="8"/>
        <v>1.1-00-2401_2455005_2422110</v>
      </c>
      <c r="B286" t="s">
        <v>148</v>
      </c>
      <c r="C286" t="s">
        <v>149</v>
      </c>
      <c r="D286" t="s">
        <v>34</v>
      </c>
      <c r="E286" t="s">
        <v>35</v>
      </c>
      <c r="F286" t="s">
        <v>51</v>
      </c>
      <c r="G286" t="s">
        <v>52</v>
      </c>
      <c r="H286" t="s">
        <v>351</v>
      </c>
      <c r="I286" t="s">
        <v>352</v>
      </c>
      <c r="J286">
        <v>5</v>
      </c>
      <c r="K286" t="s">
        <v>276</v>
      </c>
      <c r="L286">
        <v>5</v>
      </c>
      <c r="M286" t="s">
        <v>365</v>
      </c>
      <c r="N286" t="s">
        <v>366</v>
      </c>
      <c r="O286" t="s">
        <v>367</v>
      </c>
      <c r="P286">
        <v>2000</v>
      </c>
      <c r="Q286" t="s">
        <v>121</v>
      </c>
      <c r="R286">
        <v>2211</v>
      </c>
      <c r="S286" t="s">
        <v>226</v>
      </c>
      <c r="T286">
        <v>0</v>
      </c>
      <c r="U286" t="s">
        <v>46</v>
      </c>
      <c r="V286" s="1">
        <v>100000</v>
      </c>
      <c r="W286" s="1">
        <v>0</v>
      </c>
      <c r="X286" s="1">
        <v>46854.86</v>
      </c>
      <c r="Y286" s="1">
        <v>46854.86</v>
      </c>
      <c r="Z286" s="1">
        <v>36854.86</v>
      </c>
      <c r="AA286" s="1">
        <v>21571.39</v>
      </c>
      <c r="AB286" s="1">
        <v>21571.39</v>
      </c>
      <c r="AC286" s="1">
        <f t="shared" si="9"/>
        <v>53145.14</v>
      </c>
      <c r="AD286" s="1">
        <v>0</v>
      </c>
      <c r="AE286" s="1">
        <v>100000</v>
      </c>
      <c r="AF286" s="1">
        <v>0</v>
      </c>
      <c r="AG286" s="1">
        <v>0</v>
      </c>
      <c r="AH286" s="1">
        <v>100000</v>
      </c>
    </row>
    <row r="287" spans="1:34" x14ac:dyDescent="0.25">
      <c r="A287" t="str">
        <f t="shared" si="8"/>
        <v>1.1-00-2401_2455005_2432910</v>
      </c>
      <c r="B287" t="s">
        <v>148</v>
      </c>
      <c r="C287" t="s">
        <v>149</v>
      </c>
      <c r="D287" t="s">
        <v>34</v>
      </c>
      <c r="E287" t="s">
        <v>35</v>
      </c>
      <c r="F287" t="s">
        <v>51</v>
      </c>
      <c r="G287" t="s">
        <v>52</v>
      </c>
      <c r="H287" t="s">
        <v>351</v>
      </c>
      <c r="I287" t="s">
        <v>352</v>
      </c>
      <c r="J287">
        <v>5</v>
      </c>
      <c r="K287" t="s">
        <v>276</v>
      </c>
      <c r="L287">
        <v>5</v>
      </c>
      <c r="M287" t="s">
        <v>365</v>
      </c>
      <c r="N287" t="s">
        <v>366</v>
      </c>
      <c r="O287" t="s">
        <v>367</v>
      </c>
      <c r="P287">
        <v>3000</v>
      </c>
      <c r="Q287" t="s">
        <v>44</v>
      </c>
      <c r="R287">
        <v>3291</v>
      </c>
      <c r="S287" t="s">
        <v>174</v>
      </c>
      <c r="T287">
        <v>0</v>
      </c>
      <c r="U287" t="s">
        <v>46</v>
      </c>
      <c r="V287" s="1">
        <v>500000</v>
      </c>
      <c r="W287" s="1">
        <v>0</v>
      </c>
      <c r="X287" s="1">
        <v>295916</v>
      </c>
      <c r="Y287" s="1">
        <v>279096</v>
      </c>
      <c r="Z287" s="1">
        <v>130848</v>
      </c>
      <c r="AA287" s="1">
        <v>130848</v>
      </c>
      <c r="AB287" s="1">
        <v>130848</v>
      </c>
      <c r="AC287" s="1">
        <f t="shared" si="9"/>
        <v>204084</v>
      </c>
      <c r="AD287" s="1">
        <v>0</v>
      </c>
      <c r="AE287" s="1">
        <v>500000</v>
      </c>
      <c r="AF287" s="1">
        <v>0</v>
      </c>
      <c r="AG287" s="1">
        <v>0</v>
      </c>
      <c r="AH287" s="1">
        <v>500000</v>
      </c>
    </row>
    <row r="288" spans="1:34" x14ac:dyDescent="0.25">
      <c r="A288" t="str">
        <f t="shared" si="8"/>
        <v>1.1-00-2401_2455005_2435810</v>
      </c>
      <c r="B288" t="s">
        <v>148</v>
      </c>
      <c r="C288" t="s">
        <v>149</v>
      </c>
      <c r="D288" t="s">
        <v>34</v>
      </c>
      <c r="E288" t="s">
        <v>35</v>
      </c>
      <c r="F288" t="s">
        <v>51</v>
      </c>
      <c r="G288" t="s">
        <v>52</v>
      </c>
      <c r="H288" t="s">
        <v>351</v>
      </c>
      <c r="I288" t="s">
        <v>352</v>
      </c>
      <c r="J288">
        <v>5</v>
      </c>
      <c r="K288" t="s">
        <v>276</v>
      </c>
      <c r="L288">
        <v>5</v>
      </c>
      <c r="M288" t="s">
        <v>365</v>
      </c>
      <c r="N288" t="s">
        <v>366</v>
      </c>
      <c r="O288" t="s">
        <v>367</v>
      </c>
      <c r="P288">
        <v>3000</v>
      </c>
      <c r="Q288" t="s">
        <v>44</v>
      </c>
      <c r="R288">
        <v>3581</v>
      </c>
      <c r="S288" t="s">
        <v>108</v>
      </c>
      <c r="T288">
        <v>0</v>
      </c>
      <c r="U288" t="s">
        <v>46</v>
      </c>
      <c r="V288" s="1">
        <v>15000</v>
      </c>
      <c r="W288" s="1">
        <v>0</v>
      </c>
      <c r="X288" s="1">
        <v>820.82</v>
      </c>
      <c r="Y288" s="1">
        <v>820.82</v>
      </c>
      <c r="Z288" s="1">
        <v>820.82</v>
      </c>
      <c r="AA288" s="1">
        <v>820.82</v>
      </c>
      <c r="AB288" s="1">
        <v>820.82</v>
      </c>
      <c r="AC288" s="1">
        <f t="shared" si="9"/>
        <v>14179.18</v>
      </c>
      <c r="AD288" s="1">
        <v>0</v>
      </c>
      <c r="AE288" s="1">
        <v>15000</v>
      </c>
      <c r="AF288" s="1">
        <v>0</v>
      </c>
      <c r="AG288" s="1">
        <v>0</v>
      </c>
      <c r="AH288" s="1">
        <v>15000</v>
      </c>
    </row>
    <row r="289" spans="1:34" x14ac:dyDescent="0.25">
      <c r="A289" t="str">
        <f t="shared" si="8"/>
        <v>1.1-00-2401_2455005_2438210</v>
      </c>
      <c r="B289" t="s">
        <v>148</v>
      </c>
      <c r="C289" t="s">
        <v>149</v>
      </c>
      <c r="D289" t="s">
        <v>34</v>
      </c>
      <c r="E289" t="s">
        <v>35</v>
      </c>
      <c r="F289" t="s">
        <v>51</v>
      </c>
      <c r="G289" t="s">
        <v>52</v>
      </c>
      <c r="H289" t="s">
        <v>351</v>
      </c>
      <c r="I289" t="s">
        <v>352</v>
      </c>
      <c r="J289">
        <v>5</v>
      </c>
      <c r="K289" t="s">
        <v>276</v>
      </c>
      <c r="L289">
        <v>5</v>
      </c>
      <c r="M289" t="s">
        <v>365</v>
      </c>
      <c r="N289" t="s">
        <v>366</v>
      </c>
      <c r="O289" t="s">
        <v>367</v>
      </c>
      <c r="P289">
        <v>3000</v>
      </c>
      <c r="Q289" t="s">
        <v>44</v>
      </c>
      <c r="R289">
        <v>3821</v>
      </c>
      <c r="S289" t="s">
        <v>175</v>
      </c>
      <c r="T289">
        <v>0</v>
      </c>
      <c r="U289" t="s">
        <v>46</v>
      </c>
      <c r="V289" s="1">
        <v>850588.4</v>
      </c>
      <c r="W289" s="1">
        <v>500000</v>
      </c>
      <c r="X289" s="1">
        <v>200622</v>
      </c>
      <c r="Y289" s="1">
        <v>200622</v>
      </c>
      <c r="Z289" s="1">
        <v>177422</v>
      </c>
      <c r="AA289" s="1">
        <v>168722</v>
      </c>
      <c r="AB289" s="1">
        <v>168722</v>
      </c>
      <c r="AC289" s="1">
        <f t="shared" si="9"/>
        <v>649966.4</v>
      </c>
      <c r="AD289" s="1">
        <v>0</v>
      </c>
      <c r="AE289" s="1">
        <v>350588.4</v>
      </c>
      <c r="AF289" s="1">
        <v>0</v>
      </c>
      <c r="AG289" s="1">
        <v>0</v>
      </c>
      <c r="AH289" s="1">
        <v>350588.4</v>
      </c>
    </row>
    <row r="290" spans="1:34" x14ac:dyDescent="0.25">
      <c r="A290" t="str">
        <f t="shared" si="8"/>
        <v>1.1-00-2401_2455005_24382132</v>
      </c>
      <c r="B290" t="s">
        <v>148</v>
      </c>
      <c r="C290" t="s">
        <v>149</v>
      </c>
      <c r="D290" t="s">
        <v>34</v>
      </c>
      <c r="E290" t="s">
        <v>35</v>
      </c>
      <c r="F290" t="s">
        <v>51</v>
      </c>
      <c r="G290" t="s">
        <v>52</v>
      </c>
      <c r="H290" t="s">
        <v>351</v>
      </c>
      <c r="I290" t="s">
        <v>352</v>
      </c>
      <c r="J290">
        <v>5</v>
      </c>
      <c r="K290" t="s">
        <v>276</v>
      </c>
      <c r="L290">
        <v>5</v>
      </c>
      <c r="M290" t="s">
        <v>365</v>
      </c>
      <c r="N290" t="s">
        <v>366</v>
      </c>
      <c r="O290" t="s">
        <v>367</v>
      </c>
      <c r="P290">
        <v>3000</v>
      </c>
      <c r="Q290" t="s">
        <v>44</v>
      </c>
      <c r="R290">
        <v>3821</v>
      </c>
      <c r="S290" t="s">
        <v>175</v>
      </c>
      <c r="T290">
        <v>32</v>
      </c>
      <c r="U290" t="s">
        <v>368</v>
      </c>
      <c r="V290" s="1">
        <v>500000</v>
      </c>
      <c r="W290" s="1">
        <v>0</v>
      </c>
      <c r="X290" s="1">
        <v>0</v>
      </c>
      <c r="Y290" s="1">
        <v>0</v>
      </c>
      <c r="Z290" s="1">
        <v>0</v>
      </c>
      <c r="AA290" s="1">
        <v>0</v>
      </c>
      <c r="AB290" s="1">
        <v>0</v>
      </c>
      <c r="AC290" s="1">
        <f t="shared" si="9"/>
        <v>500000</v>
      </c>
      <c r="AD290" s="1">
        <v>0</v>
      </c>
      <c r="AE290" s="1">
        <v>500000</v>
      </c>
      <c r="AF290" s="1">
        <v>0</v>
      </c>
      <c r="AG290" s="1">
        <v>0</v>
      </c>
      <c r="AH290" s="1">
        <v>500000</v>
      </c>
    </row>
    <row r="291" spans="1:34" x14ac:dyDescent="0.25">
      <c r="A291" t="str">
        <f t="shared" si="8"/>
        <v>1.1-00-2401_2463003_2427110</v>
      </c>
      <c r="B291" t="s">
        <v>148</v>
      </c>
      <c r="C291" t="s">
        <v>149</v>
      </c>
      <c r="D291" t="s">
        <v>34</v>
      </c>
      <c r="E291" t="s">
        <v>35</v>
      </c>
      <c r="F291" t="s">
        <v>51</v>
      </c>
      <c r="G291" t="s">
        <v>52</v>
      </c>
      <c r="H291" t="s">
        <v>351</v>
      </c>
      <c r="I291" t="s">
        <v>352</v>
      </c>
      <c r="J291">
        <v>6</v>
      </c>
      <c r="K291" t="s">
        <v>40</v>
      </c>
      <c r="L291">
        <v>3</v>
      </c>
      <c r="M291" t="s">
        <v>369</v>
      </c>
      <c r="N291" t="s">
        <v>370</v>
      </c>
      <c r="O291" t="s">
        <v>371</v>
      </c>
      <c r="P291">
        <v>2000</v>
      </c>
      <c r="Q291" t="s">
        <v>121</v>
      </c>
      <c r="R291">
        <v>2711</v>
      </c>
      <c r="S291" t="s">
        <v>228</v>
      </c>
      <c r="T291">
        <v>0</v>
      </c>
      <c r="U291" t="s">
        <v>46</v>
      </c>
      <c r="V291" s="1">
        <v>2926756.09</v>
      </c>
      <c r="W291" s="1">
        <v>2926756.09</v>
      </c>
      <c r="X291" s="1">
        <v>0</v>
      </c>
      <c r="Y291" s="1">
        <v>0</v>
      </c>
      <c r="Z291" s="1">
        <v>0</v>
      </c>
      <c r="AA291" s="1">
        <v>0</v>
      </c>
      <c r="AB291" s="1">
        <v>0</v>
      </c>
      <c r="AC291" s="1">
        <f t="shared" si="9"/>
        <v>2926756.09</v>
      </c>
      <c r="AD291" s="1">
        <v>0</v>
      </c>
      <c r="AE291" s="1">
        <v>0</v>
      </c>
      <c r="AF291" s="1">
        <v>0</v>
      </c>
      <c r="AG291" s="1">
        <v>0</v>
      </c>
      <c r="AH291" s="1">
        <v>0</v>
      </c>
    </row>
    <row r="292" spans="1:34" x14ac:dyDescent="0.25">
      <c r="A292" t="str">
        <f t="shared" si="8"/>
        <v>1.1-00-2401_2463003_2433610</v>
      </c>
      <c r="B292" t="s">
        <v>148</v>
      </c>
      <c r="C292" t="s">
        <v>149</v>
      </c>
      <c r="D292" t="s">
        <v>34</v>
      </c>
      <c r="E292" t="s">
        <v>35</v>
      </c>
      <c r="F292" t="s">
        <v>51</v>
      </c>
      <c r="G292" t="s">
        <v>52</v>
      </c>
      <c r="H292" t="s">
        <v>351</v>
      </c>
      <c r="I292" t="s">
        <v>352</v>
      </c>
      <c r="J292">
        <v>6</v>
      </c>
      <c r="K292" t="s">
        <v>40</v>
      </c>
      <c r="L292">
        <v>3</v>
      </c>
      <c r="M292" t="s">
        <v>369</v>
      </c>
      <c r="N292" t="s">
        <v>370</v>
      </c>
      <c r="O292" t="s">
        <v>371</v>
      </c>
      <c r="P292">
        <v>3000</v>
      </c>
      <c r="Q292" t="s">
        <v>44</v>
      </c>
      <c r="R292">
        <v>3361</v>
      </c>
      <c r="S292" t="s">
        <v>123</v>
      </c>
      <c r="T292">
        <v>0</v>
      </c>
      <c r="U292" t="s">
        <v>46</v>
      </c>
      <c r="V292" s="1">
        <v>13515565</v>
      </c>
      <c r="W292" s="1">
        <v>10500000</v>
      </c>
      <c r="X292" s="1">
        <v>18240338.530000001</v>
      </c>
      <c r="Y292" s="1">
        <v>16902443.780000001</v>
      </c>
      <c r="Z292" s="1">
        <v>14082248.52</v>
      </c>
      <c r="AA292" s="1">
        <v>14082248.52</v>
      </c>
      <c r="AB292" s="1">
        <v>14082248.52</v>
      </c>
      <c r="AC292" s="1">
        <f t="shared" si="9"/>
        <v>-4724773.5300000012</v>
      </c>
      <c r="AD292" s="1">
        <v>0</v>
      </c>
      <c r="AE292" s="1">
        <v>3015565</v>
      </c>
      <c r="AF292" s="1">
        <v>0</v>
      </c>
      <c r="AG292" s="1">
        <v>0</v>
      </c>
      <c r="AH292" s="1">
        <v>3015565</v>
      </c>
    </row>
    <row r="293" spans="1:34" x14ac:dyDescent="0.25">
      <c r="A293" t="str">
        <f t="shared" si="8"/>
        <v>1.1-00-2401_2463003_2437110</v>
      </c>
      <c r="B293" t="s">
        <v>148</v>
      </c>
      <c r="C293" t="s">
        <v>149</v>
      </c>
      <c r="D293" t="s">
        <v>34</v>
      </c>
      <c r="E293" t="s">
        <v>35</v>
      </c>
      <c r="F293" t="s">
        <v>51</v>
      </c>
      <c r="G293" t="s">
        <v>52</v>
      </c>
      <c r="H293" t="s">
        <v>351</v>
      </c>
      <c r="I293" t="s">
        <v>352</v>
      </c>
      <c r="J293">
        <v>6</v>
      </c>
      <c r="K293" t="s">
        <v>40</v>
      </c>
      <c r="L293">
        <v>3</v>
      </c>
      <c r="M293" t="s">
        <v>369</v>
      </c>
      <c r="N293" t="s">
        <v>370</v>
      </c>
      <c r="O293" t="s">
        <v>371</v>
      </c>
      <c r="P293">
        <v>3000</v>
      </c>
      <c r="Q293" t="s">
        <v>44</v>
      </c>
      <c r="R293">
        <v>3711</v>
      </c>
      <c r="S293" t="s">
        <v>330</v>
      </c>
      <c r="T293">
        <v>0</v>
      </c>
      <c r="U293" t="s">
        <v>46</v>
      </c>
      <c r="V293" s="1">
        <v>14707.69</v>
      </c>
      <c r="W293" s="1">
        <v>14707.69</v>
      </c>
      <c r="X293" s="1">
        <v>0</v>
      </c>
      <c r="Y293" s="1">
        <v>0</v>
      </c>
      <c r="Z293" s="1">
        <v>0</v>
      </c>
      <c r="AA293" s="1">
        <v>0</v>
      </c>
      <c r="AB293" s="1">
        <v>0</v>
      </c>
      <c r="AC293" s="1">
        <f t="shared" si="9"/>
        <v>14707.69</v>
      </c>
      <c r="AD293" s="1">
        <v>0</v>
      </c>
      <c r="AE293" s="1">
        <v>0</v>
      </c>
      <c r="AF293" s="1">
        <v>0</v>
      </c>
      <c r="AG293" s="1">
        <v>0</v>
      </c>
      <c r="AH293" s="1">
        <v>0</v>
      </c>
    </row>
    <row r="294" spans="1:34" x14ac:dyDescent="0.25">
      <c r="A294" t="str">
        <f t="shared" si="8"/>
        <v>1.1-00-2401_2463003_2437510</v>
      </c>
      <c r="B294" t="s">
        <v>148</v>
      </c>
      <c r="C294" t="s">
        <v>149</v>
      </c>
      <c r="D294" t="s">
        <v>34</v>
      </c>
      <c r="E294" t="s">
        <v>35</v>
      </c>
      <c r="F294" t="s">
        <v>51</v>
      </c>
      <c r="G294" t="s">
        <v>52</v>
      </c>
      <c r="H294" t="s">
        <v>351</v>
      </c>
      <c r="I294" t="s">
        <v>352</v>
      </c>
      <c r="J294">
        <v>6</v>
      </c>
      <c r="K294" t="s">
        <v>40</v>
      </c>
      <c r="L294">
        <v>3</v>
      </c>
      <c r="M294" t="s">
        <v>369</v>
      </c>
      <c r="N294" t="s">
        <v>370</v>
      </c>
      <c r="O294" t="s">
        <v>371</v>
      </c>
      <c r="P294">
        <v>3000</v>
      </c>
      <c r="Q294" t="s">
        <v>44</v>
      </c>
      <c r="R294">
        <v>3751</v>
      </c>
      <c r="S294" t="s">
        <v>372</v>
      </c>
      <c r="T294">
        <v>0</v>
      </c>
      <c r="U294" t="s">
        <v>46</v>
      </c>
      <c r="V294" s="1">
        <v>11397.95</v>
      </c>
      <c r="W294" s="1">
        <v>11397.95</v>
      </c>
      <c r="X294" s="1">
        <v>0</v>
      </c>
      <c r="Y294" s="1">
        <v>0</v>
      </c>
      <c r="Z294" s="1">
        <v>0</v>
      </c>
      <c r="AA294" s="1">
        <v>0</v>
      </c>
      <c r="AB294" s="1">
        <v>0</v>
      </c>
      <c r="AC294" s="1">
        <f t="shared" si="9"/>
        <v>11397.95</v>
      </c>
      <c r="AD294" s="1">
        <v>0</v>
      </c>
      <c r="AE294" s="1">
        <v>0</v>
      </c>
      <c r="AF294" s="1">
        <v>0</v>
      </c>
      <c r="AG294" s="1">
        <v>0</v>
      </c>
      <c r="AH294" s="1">
        <v>0</v>
      </c>
    </row>
    <row r="295" spans="1:34" x14ac:dyDescent="0.25">
      <c r="A295" t="str">
        <f t="shared" si="8"/>
        <v>1.1-00-2401_2464004_2431810</v>
      </c>
      <c r="B295" t="s">
        <v>148</v>
      </c>
      <c r="C295" t="s">
        <v>149</v>
      </c>
      <c r="D295" t="s">
        <v>34</v>
      </c>
      <c r="E295" t="s">
        <v>35</v>
      </c>
      <c r="F295" t="s">
        <v>51</v>
      </c>
      <c r="G295" t="s">
        <v>52</v>
      </c>
      <c r="H295" t="s">
        <v>351</v>
      </c>
      <c r="I295" t="s">
        <v>352</v>
      </c>
      <c r="J295">
        <v>6</v>
      </c>
      <c r="K295" t="s">
        <v>40</v>
      </c>
      <c r="L295">
        <v>4</v>
      </c>
      <c r="M295" t="s">
        <v>373</v>
      </c>
      <c r="N295" t="s">
        <v>374</v>
      </c>
      <c r="O295" t="s">
        <v>375</v>
      </c>
      <c r="P295">
        <v>3000</v>
      </c>
      <c r="Q295" t="s">
        <v>44</v>
      </c>
      <c r="R295">
        <v>3181</v>
      </c>
      <c r="S295" t="s">
        <v>242</v>
      </c>
      <c r="T295">
        <v>0</v>
      </c>
      <c r="U295" t="s">
        <v>46</v>
      </c>
      <c r="V295" s="1">
        <v>5000</v>
      </c>
      <c r="W295" s="1">
        <v>5000</v>
      </c>
      <c r="X295" s="1">
        <v>0</v>
      </c>
      <c r="Y295" s="1">
        <v>0</v>
      </c>
      <c r="Z295" s="1">
        <v>0</v>
      </c>
      <c r="AA295" s="1">
        <v>0</v>
      </c>
      <c r="AB295" s="1">
        <v>0</v>
      </c>
      <c r="AC295" s="1">
        <f t="shared" si="9"/>
        <v>5000</v>
      </c>
      <c r="AD295" s="1">
        <v>0</v>
      </c>
      <c r="AE295" s="1">
        <v>0</v>
      </c>
      <c r="AF295" s="1">
        <v>0</v>
      </c>
      <c r="AG295" s="1">
        <v>0</v>
      </c>
      <c r="AH295" s="1">
        <v>0</v>
      </c>
    </row>
    <row r="296" spans="1:34" x14ac:dyDescent="0.25">
      <c r="A296" t="str">
        <f t="shared" si="8"/>
        <v>1.1-00-2401_2464004_2433910</v>
      </c>
      <c r="B296" t="s">
        <v>148</v>
      </c>
      <c r="C296" t="s">
        <v>149</v>
      </c>
      <c r="D296" t="s">
        <v>34</v>
      </c>
      <c r="E296" t="s">
        <v>35</v>
      </c>
      <c r="F296" t="s">
        <v>51</v>
      </c>
      <c r="G296" t="s">
        <v>52</v>
      </c>
      <c r="H296" t="s">
        <v>351</v>
      </c>
      <c r="I296" t="s">
        <v>352</v>
      </c>
      <c r="J296">
        <v>6</v>
      </c>
      <c r="K296" t="s">
        <v>40</v>
      </c>
      <c r="L296">
        <v>4</v>
      </c>
      <c r="M296" t="s">
        <v>373</v>
      </c>
      <c r="N296" t="s">
        <v>374</v>
      </c>
      <c r="O296" t="s">
        <v>375</v>
      </c>
      <c r="P296">
        <v>3000</v>
      </c>
      <c r="Q296" t="s">
        <v>44</v>
      </c>
      <c r="R296">
        <v>3391</v>
      </c>
      <c r="S296" t="s">
        <v>194</v>
      </c>
      <c r="T296">
        <v>0</v>
      </c>
      <c r="U296" t="s">
        <v>46</v>
      </c>
      <c r="V296" s="1">
        <v>450000</v>
      </c>
      <c r="W296" s="1">
        <v>450000</v>
      </c>
      <c r="X296" s="1">
        <v>0</v>
      </c>
      <c r="Y296" s="1">
        <v>0</v>
      </c>
      <c r="Z296" s="1">
        <v>0</v>
      </c>
      <c r="AA296" s="1">
        <v>0</v>
      </c>
      <c r="AB296" s="1">
        <v>0</v>
      </c>
      <c r="AC296" s="1">
        <f t="shared" si="9"/>
        <v>450000</v>
      </c>
      <c r="AD296" s="1">
        <v>0</v>
      </c>
      <c r="AE296" s="1">
        <v>0</v>
      </c>
      <c r="AF296" s="1">
        <v>0</v>
      </c>
      <c r="AG296" s="1">
        <v>0</v>
      </c>
      <c r="AH296" s="1">
        <v>0</v>
      </c>
    </row>
    <row r="297" spans="1:34" x14ac:dyDescent="0.25">
      <c r="A297" t="str">
        <f t="shared" si="8"/>
        <v>1.1-00-2401_2464004_2436110</v>
      </c>
      <c r="B297" t="s">
        <v>148</v>
      </c>
      <c r="C297" t="s">
        <v>149</v>
      </c>
      <c r="D297" t="s">
        <v>34</v>
      </c>
      <c r="E297" t="s">
        <v>35</v>
      </c>
      <c r="F297" t="s">
        <v>51</v>
      </c>
      <c r="G297" t="s">
        <v>52</v>
      </c>
      <c r="H297" t="s">
        <v>351</v>
      </c>
      <c r="I297" t="s">
        <v>352</v>
      </c>
      <c r="J297">
        <v>6</v>
      </c>
      <c r="K297" t="s">
        <v>40</v>
      </c>
      <c r="L297">
        <v>4</v>
      </c>
      <c r="M297" t="s">
        <v>373</v>
      </c>
      <c r="N297" t="s">
        <v>374</v>
      </c>
      <c r="O297" t="s">
        <v>375</v>
      </c>
      <c r="P297">
        <v>3000</v>
      </c>
      <c r="Q297" t="s">
        <v>44</v>
      </c>
      <c r="R297">
        <v>3611</v>
      </c>
      <c r="S297" t="s">
        <v>376</v>
      </c>
      <c r="T297">
        <v>0</v>
      </c>
      <c r="U297" t="s">
        <v>46</v>
      </c>
      <c r="V297" s="1">
        <v>35000000</v>
      </c>
      <c r="W297" s="1">
        <v>27900000</v>
      </c>
      <c r="X297" s="1">
        <v>12946658</v>
      </c>
      <c r="Y297" s="1">
        <v>12746658</v>
      </c>
      <c r="Z297" s="1">
        <v>3330464.89</v>
      </c>
      <c r="AA297" s="1">
        <v>1340563</v>
      </c>
      <c r="AB297" s="1">
        <v>1340563</v>
      </c>
      <c r="AC297" s="1">
        <f t="shared" si="9"/>
        <v>22053342</v>
      </c>
      <c r="AD297" s="1">
        <v>0</v>
      </c>
      <c r="AE297" s="1">
        <v>7100000</v>
      </c>
      <c r="AF297" s="1">
        <v>0</v>
      </c>
      <c r="AG297" s="1">
        <v>0</v>
      </c>
      <c r="AH297" s="1">
        <v>7100000</v>
      </c>
    </row>
    <row r="298" spans="1:34" x14ac:dyDescent="0.25">
      <c r="A298" t="str">
        <f t="shared" si="8"/>
        <v>1.1-00-2401_2464004_2436111</v>
      </c>
      <c r="B298" t="s">
        <v>148</v>
      </c>
      <c r="C298" t="s">
        <v>149</v>
      </c>
      <c r="D298" t="s">
        <v>34</v>
      </c>
      <c r="E298" t="s">
        <v>35</v>
      </c>
      <c r="F298" t="s">
        <v>51</v>
      </c>
      <c r="G298" t="s">
        <v>52</v>
      </c>
      <c r="H298" t="s">
        <v>351</v>
      </c>
      <c r="I298" t="s">
        <v>352</v>
      </c>
      <c r="J298">
        <v>6</v>
      </c>
      <c r="K298" t="s">
        <v>40</v>
      </c>
      <c r="L298">
        <v>4</v>
      </c>
      <c r="M298" t="s">
        <v>373</v>
      </c>
      <c r="N298" t="s">
        <v>374</v>
      </c>
      <c r="O298" t="s">
        <v>375</v>
      </c>
      <c r="P298">
        <v>3000</v>
      </c>
      <c r="Q298" t="s">
        <v>44</v>
      </c>
      <c r="R298">
        <v>3611</v>
      </c>
      <c r="S298" t="s">
        <v>376</v>
      </c>
      <c r="T298">
        <v>1</v>
      </c>
      <c r="U298" t="s">
        <v>377</v>
      </c>
      <c r="V298" s="1">
        <v>1740000</v>
      </c>
      <c r="W298" s="1">
        <v>1500000</v>
      </c>
      <c r="X298" s="1">
        <v>0</v>
      </c>
      <c r="Y298" s="1">
        <v>0</v>
      </c>
      <c r="Z298" s="1">
        <v>0</v>
      </c>
      <c r="AA298" s="1">
        <v>0</v>
      </c>
      <c r="AB298" s="1">
        <v>0</v>
      </c>
      <c r="AC298" s="1">
        <f t="shared" si="9"/>
        <v>1740000</v>
      </c>
      <c r="AD298" s="1">
        <v>0</v>
      </c>
      <c r="AE298" s="1">
        <v>240000</v>
      </c>
      <c r="AF298" s="1">
        <v>0</v>
      </c>
      <c r="AG298" s="1">
        <v>0</v>
      </c>
      <c r="AH298" s="1">
        <v>240000</v>
      </c>
    </row>
    <row r="299" spans="1:34" x14ac:dyDescent="0.25">
      <c r="A299" t="str">
        <f t="shared" si="8"/>
        <v>1.1-00-2401_2464004_2436510</v>
      </c>
      <c r="B299" t="s">
        <v>148</v>
      </c>
      <c r="C299" t="s">
        <v>149</v>
      </c>
      <c r="D299" t="s">
        <v>34</v>
      </c>
      <c r="E299" t="s">
        <v>35</v>
      </c>
      <c r="F299" t="s">
        <v>51</v>
      </c>
      <c r="G299" t="s">
        <v>52</v>
      </c>
      <c r="H299" t="s">
        <v>351</v>
      </c>
      <c r="I299" t="s">
        <v>352</v>
      </c>
      <c r="J299">
        <v>6</v>
      </c>
      <c r="K299" t="s">
        <v>40</v>
      </c>
      <c r="L299">
        <v>4</v>
      </c>
      <c r="M299" t="s">
        <v>373</v>
      </c>
      <c r="N299" t="s">
        <v>374</v>
      </c>
      <c r="O299" t="s">
        <v>375</v>
      </c>
      <c r="P299">
        <v>3000</v>
      </c>
      <c r="Q299" t="s">
        <v>44</v>
      </c>
      <c r="R299">
        <v>3651</v>
      </c>
      <c r="S299" t="s">
        <v>378</v>
      </c>
      <c r="T299">
        <v>0</v>
      </c>
      <c r="U299" t="s">
        <v>46</v>
      </c>
      <c r="V299" s="1">
        <v>4728216</v>
      </c>
      <c r="W299" s="1">
        <v>3000000</v>
      </c>
      <c r="X299" s="1">
        <v>2336400</v>
      </c>
      <c r="Y299" s="1">
        <v>2336400</v>
      </c>
      <c r="Z299" s="1">
        <v>1298000</v>
      </c>
      <c r="AA299" s="1">
        <v>1298000</v>
      </c>
      <c r="AB299" s="1">
        <v>1298000</v>
      </c>
      <c r="AC299" s="1">
        <f t="shared" si="9"/>
        <v>2391816</v>
      </c>
      <c r="AD299" s="1">
        <v>0</v>
      </c>
      <c r="AE299" s="1">
        <v>1728216</v>
      </c>
      <c r="AF299" s="1">
        <v>0</v>
      </c>
      <c r="AG299" s="1">
        <v>0</v>
      </c>
      <c r="AH299" s="1">
        <v>1728216</v>
      </c>
    </row>
    <row r="300" spans="1:34" x14ac:dyDescent="0.25">
      <c r="A300" t="str">
        <f t="shared" si="8"/>
        <v>1.1-00-2401_2464004_2436610</v>
      </c>
      <c r="B300" t="s">
        <v>148</v>
      </c>
      <c r="C300" t="s">
        <v>149</v>
      </c>
      <c r="D300" t="s">
        <v>34</v>
      </c>
      <c r="E300" t="s">
        <v>35</v>
      </c>
      <c r="F300" t="s">
        <v>51</v>
      </c>
      <c r="G300" t="s">
        <v>52</v>
      </c>
      <c r="H300" t="s">
        <v>351</v>
      </c>
      <c r="I300" t="s">
        <v>352</v>
      </c>
      <c r="J300">
        <v>6</v>
      </c>
      <c r="K300" t="s">
        <v>40</v>
      </c>
      <c r="L300">
        <v>4</v>
      </c>
      <c r="M300" t="s">
        <v>373</v>
      </c>
      <c r="N300" t="s">
        <v>374</v>
      </c>
      <c r="O300" t="s">
        <v>375</v>
      </c>
      <c r="P300">
        <v>3000</v>
      </c>
      <c r="Q300" t="s">
        <v>44</v>
      </c>
      <c r="R300">
        <v>3661</v>
      </c>
      <c r="S300" t="s">
        <v>379</v>
      </c>
      <c r="T300">
        <v>0</v>
      </c>
      <c r="U300" t="s">
        <v>46</v>
      </c>
      <c r="V300" s="1">
        <v>8995784</v>
      </c>
      <c r="W300" s="1">
        <v>7000000</v>
      </c>
      <c r="X300" s="1">
        <v>5421165.9800000004</v>
      </c>
      <c r="Y300" s="1">
        <v>5421165.9800000004</v>
      </c>
      <c r="Z300" s="1">
        <v>2845092.2</v>
      </c>
      <c r="AA300" s="1">
        <v>2845092.2</v>
      </c>
      <c r="AB300" s="1">
        <v>2845092.2</v>
      </c>
      <c r="AC300" s="1">
        <f t="shared" si="9"/>
        <v>3574618.0199999996</v>
      </c>
      <c r="AD300" s="1">
        <v>0</v>
      </c>
      <c r="AE300" s="1">
        <v>1995784</v>
      </c>
      <c r="AF300" s="1">
        <v>0</v>
      </c>
      <c r="AG300" s="1">
        <v>0</v>
      </c>
      <c r="AH300" s="1">
        <v>1995784</v>
      </c>
    </row>
    <row r="301" spans="1:34" x14ac:dyDescent="0.25">
      <c r="A301" t="str">
        <f t="shared" si="8"/>
        <v>1.1-00-2405_24621015_2421110</v>
      </c>
      <c r="B301" t="s">
        <v>148</v>
      </c>
      <c r="C301" t="s">
        <v>149</v>
      </c>
      <c r="D301" t="s">
        <v>34</v>
      </c>
      <c r="E301" t="s">
        <v>35</v>
      </c>
      <c r="F301" t="s">
        <v>51</v>
      </c>
      <c r="G301" t="s">
        <v>52</v>
      </c>
      <c r="H301" t="s">
        <v>53</v>
      </c>
      <c r="I301" t="s">
        <v>54</v>
      </c>
      <c r="J301">
        <v>6</v>
      </c>
      <c r="K301" t="s">
        <v>40</v>
      </c>
      <c r="L301">
        <v>21</v>
      </c>
      <c r="M301" t="s">
        <v>55</v>
      </c>
      <c r="N301" t="s">
        <v>56</v>
      </c>
      <c r="O301" t="s">
        <v>57</v>
      </c>
      <c r="P301">
        <v>2000</v>
      </c>
      <c r="Q301" t="s">
        <v>121</v>
      </c>
      <c r="R301">
        <v>2111</v>
      </c>
      <c r="S301" t="s">
        <v>200</v>
      </c>
      <c r="T301">
        <v>0</v>
      </c>
      <c r="U301" t="s">
        <v>46</v>
      </c>
      <c r="V301" s="1">
        <v>3473950</v>
      </c>
      <c r="W301" s="1">
        <v>3474000</v>
      </c>
      <c r="X301" s="1">
        <v>1320506.56</v>
      </c>
      <c r="Y301" s="1">
        <v>1219419.52</v>
      </c>
      <c r="Z301" s="1">
        <v>890140.31</v>
      </c>
      <c r="AA301" s="1">
        <v>809194.93</v>
      </c>
      <c r="AB301" s="1">
        <v>1182537.8600000001</v>
      </c>
      <c r="AC301" s="1">
        <f t="shared" si="9"/>
        <v>2153443.44</v>
      </c>
      <c r="AD301" s="1">
        <v>0</v>
      </c>
      <c r="AE301" s="1">
        <v>11000</v>
      </c>
      <c r="AF301" s="1">
        <v>0</v>
      </c>
      <c r="AG301" s="1">
        <v>11050</v>
      </c>
      <c r="AH301" s="1">
        <v>-50</v>
      </c>
    </row>
    <row r="302" spans="1:34" x14ac:dyDescent="0.25">
      <c r="A302" t="str">
        <f t="shared" si="8"/>
        <v>1.1-00-2405_24621015_2421410</v>
      </c>
      <c r="B302" t="s">
        <v>148</v>
      </c>
      <c r="C302" t="s">
        <v>149</v>
      </c>
      <c r="D302" t="s">
        <v>34</v>
      </c>
      <c r="E302" t="s">
        <v>35</v>
      </c>
      <c r="F302" t="s">
        <v>51</v>
      </c>
      <c r="G302" t="s">
        <v>52</v>
      </c>
      <c r="H302" t="s">
        <v>53</v>
      </c>
      <c r="I302" t="s">
        <v>54</v>
      </c>
      <c r="J302">
        <v>6</v>
      </c>
      <c r="K302" t="s">
        <v>40</v>
      </c>
      <c r="L302">
        <v>21</v>
      </c>
      <c r="M302" t="s">
        <v>55</v>
      </c>
      <c r="N302" t="s">
        <v>56</v>
      </c>
      <c r="O302" t="s">
        <v>57</v>
      </c>
      <c r="P302">
        <v>2000</v>
      </c>
      <c r="Q302" t="s">
        <v>121</v>
      </c>
      <c r="R302">
        <v>2141</v>
      </c>
      <c r="S302" t="s">
        <v>237</v>
      </c>
      <c r="T302">
        <v>0</v>
      </c>
      <c r="U302" t="s">
        <v>46</v>
      </c>
      <c r="V302" s="1">
        <v>31553.78</v>
      </c>
      <c r="W302" s="1">
        <v>23000</v>
      </c>
      <c r="X302" s="1">
        <v>7342.8</v>
      </c>
      <c r="Y302" s="1">
        <v>7342.8</v>
      </c>
      <c r="Z302" s="1">
        <v>7342.8</v>
      </c>
      <c r="AA302" s="1">
        <v>7342.8</v>
      </c>
      <c r="AB302" s="1">
        <v>7342.8</v>
      </c>
      <c r="AC302" s="1">
        <f t="shared" si="9"/>
        <v>24210.98</v>
      </c>
      <c r="AD302" s="1">
        <v>0</v>
      </c>
      <c r="AE302" s="1">
        <v>8553.7800000000007</v>
      </c>
      <c r="AF302" s="1">
        <v>0</v>
      </c>
      <c r="AG302" s="1">
        <v>0</v>
      </c>
      <c r="AH302" s="1">
        <v>8553.7800000000007</v>
      </c>
    </row>
    <row r="303" spans="1:34" x14ac:dyDescent="0.25">
      <c r="A303" t="str">
        <f t="shared" si="8"/>
        <v>1.1-00-2405_24621015_2421510</v>
      </c>
      <c r="B303" t="s">
        <v>148</v>
      </c>
      <c r="C303" t="s">
        <v>149</v>
      </c>
      <c r="D303" t="s">
        <v>34</v>
      </c>
      <c r="E303" t="s">
        <v>35</v>
      </c>
      <c r="F303" t="s">
        <v>51</v>
      </c>
      <c r="G303" t="s">
        <v>52</v>
      </c>
      <c r="H303" t="s">
        <v>53</v>
      </c>
      <c r="I303" t="s">
        <v>54</v>
      </c>
      <c r="J303">
        <v>6</v>
      </c>
      <c r="K303" t="s">
        <v>40</v>
      </c>
      <c r="L303">
        <v>21</v>
      </c>
      <c r="M303" t="s">
        <v>55</v>
      </c>
      <c r="N303" t="s">
        <v>56</v>
      </c>
      <c r="O303" t="s">
        <v>57</v>
      </c>
      <c r="P303">
        <v>2000</v>
      </c>
      <c r="Q303" t="s">
        <v>121</v>
      </c>
      <c r="R303">
        <v>2151</v>
      </c>
      <c r="S303" t="s">
        <v>380</v>
      </c>
      <c r="T303">
        <v>0</v>
      </c>
      <c r="U303" t="s">
        <v>46</v>
      </c>
      <c r="V303" s="1">
        <v>420</v>
      </c>
      <c r="W303" s="1">
        <v>420</v>
      </c>
      <c r="X303" s="1">
        <v>0</v>
      </c>
      <c r="Y303" s="1">
        <v>0</v>
      </c>
      <c r="Z303" s="1">
        <v>0</v>
      </c>
      <c r="AA303" s="1">
        <v>0</v>
      </c>
      <c r="AB303" s="1">
        <v>0</v>
      </c>
      <c r="AC303" s="1">
        <f t="shared" si="9"/>
        <v>420</v>
      </c>
      <c r="AD303" s="1">
        <v>0</v>
      </c>
      <c r="AE303" s="1">
        <v>0</v>
      </c>
      <c r="AF303" s="1">
        <v>0</v>
      </c>
      <c r="AG303" s="1">
        <v>0</v>
      </c>
      <c r="AH303" s="1">
        <v>0</v>
      </c>
    </row>
    <row r="304" spans="1:34" x14ac:dyDescent="0.25">
      <c r="A304" t="str">
        <f t="shared" si="8"/>
        <v>1.1-00-2405_24621015_2421610</v>
      </c>
      <c r="B304" t="s">
        <v>148</v>
      </c>
      <c r="C304" t="s">
        <v>149</v>
      </c>
      <c r="D304" t="s">
        <v>34</v>
      </c>
      <c r="E304" t="s">
        <v>35</v>
      </c>
      <c r="F304" t="s">
        <v>51</v>
      </c>
      <c r="G304" t="s">
        <v>52</v>
      </c>
      <c r="H304" t="s">
        <v>53</v>
      </c>
      <c r="I304" t="s">
        <v>54</v>
      </c>
      <c r="J304">
        <v>6</v>
      </c>
      <c r="K304" t="s">
        <v>40</v>
      </c>
      <c r="L304">
        <v>21</v>
      </c>
      <c r="M304" t="s">
        <v>55</v>
      </c>
      <c r="N304" t="s">
        <v>56</v>
      </c>
      <c r="O304" t="s">
        <v>57</v>
      </c>
      <c r="P304">
        <v>2000</v>
      </c>
      <c r="Q304" t="s">
        <v>121</v>
      </c>
      <c r="R304">
        <v>2161</v>
      </c>
      <c r="S304" t="s">
        <v>202</v>
      </c>
      <c r="T304">
        <v>0</v>
      </c>
      <c r="U304" t="s">
        <v>46</v>
      </c>
      <c r="V304" s="1">
        <v>1828856.1</v>
      </c>
      <c r="W304" s="1">
        <v>1828856.1</v>
      </c>
      <c r="X304" s="1">
        <v>372448.84</v>
      </c>
      <c r="Y304" s="1">
        <v>338953.84</v>
      </c>
      <c r="Z304" s="1">
        <v>316470.14</v>
      </c>
      <c r="AA304" s="1">
        <v>316470.14</v>
      </c>
      <c r="AB304" s="1">
        <v>316470.14</v>
      </c>
      <c r="AC304" s="1">
        <f t="shared" si="9"/>
        <v>1456407.26</v>
      </c>
      <c r="AD304" s="1">
        <v>0</v>
      </c>
      <c r="AE304" s="1">
        <v>0</v>
      </c>
      <c r="AF304" s="1">
        <v>0</v>
      </c>
      <c r="AG304" s="1">
        <v>0</v>
      </c>
      <c r="AH304" s="1">
        <v>0</v>
      </c>
    </row>
    <row r="305" spans="1:34" x14ac:dyDescent="0.25">
      <c r="A305" t="str">
        <f t="shared" si="8"/>
        <v>1.1-00-2405_24621015_2422110</v>
      </c>
      <c r="B305" t="s">
        <v>148</v>
      </c>
      <c r="C305" t="s">
        <v>149</v>
      </c>
      <c r="D305" t="s">
        <v>34</v>
      </c>
      <c r="E305" t="s">
        <v>35</v>
      </c>
      <c r="F305" t="s">
        <v>51</v>
      </c>
      <c r="G305" t="s">
        <v>52</v>
      </c>
      <c r="H305" t="s">
        <v>53</v>
      </c>
      <c r="I305" t="s">
        <v>54</v>
      </c>
      <c r="J305">
        <v>6</v>
      </c>
      <c r="K305" t="s">
        <v>40</v>
      </c>
      <c r="L305">
        <v>21</v>
      </c>
      <c r="M305" t="s">
        <v>55</v>
      </c>
      <c r="N305" t="s">
        <v>56</v>
      </c>
      <c r="O305" t="s">
        <v>57</v>
      </c>
      <c r="P305">
        <v>2000</v>
      </c>
      <c r="Q305" t="s">
        <v>121</v>
      </c>
      <c r="R305">
        <v>2211</v>
      </c>
      <c r="S305" t="s">
        <v>226</v>
      </c>
      <c r="T305">
        <v>0</v>
      </c>
      <c r="U305" t="s">
        <v>46</v>
      </c>
      <c r="V305" s="1">
        <v>342574</v>
      </c>
      <c r="W305" s="1">
        <v>200000</v>
      </c>
      <c r="X305" s="1">
        <v>338174</v>
      </c>
      <c r="Y305" s="1">
        <v>338174</v>
      </c>
      <c r="Z305" s="1">
        <v>93598.399999999994</v>
      </c>
      <c r="AA305" s="1">
        <v>93598.399999999994</v>
      </c>
      <c r="AB305" s="1">
        <v>93598.399999999994</v>
      </c>
      <c r="AC305" s="1">
        <f t="shared" si="9"/>
        <v>4400</v>
      </c>
      <c r="AD305" s="1">
        <v>0</v>
      </c>
      <c r="AE305" s="1">
        <v>142574</v>
      </c>
      <c r="AF305" s="1">
        <v>0</v>
      </c>
      <c r="AG305" s="1">
        <v>0</v>
      </c>
      <c r="AH305" s="1">
        <v>142574</v>
      </c>
    </row>
    <row r="306" spans="1:34" x14ac:dyDescent="0.25">
      <c r="A306" t="str">
        <f t="shared" si="8"/>
        <v>1.1-00-2405_24621015_2424110</v>
      </c>
      <c r="B306" t="s">
        <v>148</v>
      </c>
      <c r="C306" t="s">
        <v>149</v>
      </c>
      <c r="D306" t="s">
        <v>34</v>
      </c>
      <c r="E306" t="s">
        <v>35</v>
      </c>
      <c r="F306" t="s">
        <v>51</v>
      </c>
      <c r="G306" t="s">
        <v>52</v>
      </c>
      <c r="H306" t="s">
        <v>53</v>
      </c>
      <c r="I306" t="s">
        <v>54</v>
      </c>
      <c r="J306">
        <v>6</v>
      </c>
      <c r="K306" t="s">
        <v>40</v>
      </c>
      <c r="L306">
        <v>21</v>
      </c>
      <c r="M306" t="s">
        <v>55</v>
      </c>
      <c r="N306" t="s">
        <v>56</v>
      </c>
      <c r="O306" t="s">
        <v>57</v>
      </c>
      <c r="P306">
        <v>2000</v>
      </c>
      <c r="Q306" t="s">
        <v>121</v>
      </c>
      <c r="R306">
        <v>2411</v>
      </c>
      <c r="S306" t="s">
        <v>210</v>
      </c>
      <c r="T306">
        <v>0</v>
      </c>
      <c r="U306" t="s">
        <v>46</v>
      </c>
      <c r="V306" s="1">
        <v>2000</v>
      </c>
      <c r="W306" s="1">
        <v>2000</v>
      </c>
      <c r="X306" s="1">
        <v>0</v>
      </c>
      <c r="Y306" s="1">
        <v>0</v>
      </c>
      <c r="Z306" s="1">
        <v>0</v>
      </c>
      <c r="AA306" s="1">
        <v>0</v>
      </c>
      <c r="AB306" s="1">
        <v>0</v>
      </c>
      <c r="AC306" s="1">
        <f t="shared" si="9"/>
        <v>2000</v>
      </c>
      <c r="AD306" s="1">
        <v>0</v>
      </c>
      <c r="AE306" s="1">
        <v>0</v>
      </c>
      <c r="AF306" s="1">
        <v>0</v>
      </c>
      <c r="AG306" s="1">
        <v>0</v>
      </c>
      <c r="AH306" s="1">
        <v>0</v>
      </c>
    </row>
    <row r="307" spans="1:34" x14ac:dyDescent="0.25">
      <c r="A307" t="str">
        <f t="shared" si="8"/>
        <v>1.1-00-2405_24621015_2424210</v>
      </c>
      <c r="B307" t="s">
        <v>148</v>
      </c>
      <c r="C307" t="s">
        <v>149</v>
      </c>
      <c r="D307" t="s">
        <v>34</v>
      </c>
      <c r="E307" t="s">
        <v>35</v>
      </c>
      <c r="F307" t="s">
        <v>51</v>
      </c>
      <c r="G307" t="s">
        <v>52</v>
      </c>
      <c r="H307" t="s">
        <v>53</v>
      </c>
      <c r="I307" t="s">
        <v>54</v>
      </c>
      <c r="J307">
        <v>6</v>
      </c>
      <c r="K307" t="s">
        <v>40</v>
      </c>
      <c r="L307">
        <v>21</v>
      </c>
      <c r="M307" t="s">
        <v>55</v>
      </c>
      <c r="N307" t="s">
        <v>56</v>
      </c>
      <c r="O307" t="s">
        <v>57</v>
      </c>
      <c r="P307">
        <v>2000</v>
      </c>
      <c r="Q307" t="s">
        <v>121</v>
      </c>
      <c r="R307">
        <v>2421</v>
      </c>
      <c r="S307" t="s">
        <v>211</v>
      </c>
      <c r="T307">
        <v>0</v>
      </c>
      <c r="U307" t="s">
        <v>46</v>
      </c>
      <c r="V307" s="1">
        <v>20000</v>
      </c>
      <c r="W307" s="1">
        <v>20000</v>
      </c>
      <c r="X307" s="1">
        <v>5556.4</v>
      </c>
      <c r="Y307" s="1">
        <v>0</v>
      </c>
      <c r="Z307" s="1">
        <v>0</v>
      </c>
      <c r="AA307" s="1">
        <v>0</v>
      </c>
      <c r="AB307" s="1">
        <v>0</v>
      </c>
      <c r="AC307" s="1">
        <f t="shared" si="9"/>
        <v>14443.6</v>
      </c>
      <c r="AD307" s="1">
        <v>0</v>
      </c>
      <c r="AE307" s="1">
        <v>0</v>
      </c>
      <c r="AF307" s="1">
        <v>0</v>
      </c>
      <c r="AG307" s="1">
        <v>0</v>
      </c>
      <c r="AH307" s="1">
        <v>0</v>
      </c>
    </row>
    <row r="308" spans="1:34" x14ac:dyDescent="0.25">
      <c r="A308" t="str">
        <f t="shared" si="8"/>
        <v>1.1-00-2405_24621015_2424510</v>
      </c>
      <c r="B308" t="s">
        <v>148</v>
      </c>
      <c r="C308" t="s">
        <v>149</v>
      </c>
      <c r="D308" t="s">
        <v>34</v>
      </c>
      <c r="E308" t="s">
        <v>35</v>
      </c>
      <c r="F308" t="s">
        <v>51</v>
      </c>
      <c r="G308" t="s">
        <v>52</v>
      </c>
      <c r="H308" t="s">
        <v>53</v>
      </c>
      <c r="I308" t="s">
        <v>54</v>
      </c>
      <c r="J308">
        <v>6</v>
      </c>
      <c r="K308" t="s">
        <v>40</v>
      </c>
      <c r="L308">
        <v>21</v>
      </c>
      <c r="M308" t="s">
        <v>55</v>
      </c>
      <c r="N308" t="s">
        <v>56</v>
      </c>
      <c r="O308" t="s">
        <v>57</v>
      </c>
      <c r="P308">
        <v>2000</v>
      </c>
      <c r="Q308" t="s">
        <v>121</v>
      </c>
      <c r="R308">
        <v>2451</v>
      </c>
      <c r="S308" t="s">
        <v>169</v>
      </c>
      <c r="T308">
        <v>0</v>
      </c>
      <c r="U308" t="s">
        <v>46</v>
      </c>
      <c r="V308" s="1">
        <v>47757.2</v>
      </c>
      <c r="W308" s="1">
        <v>47757.2</v>
      </c>
      <c r="X308" s="1">
        <v>0</v>
      </c>
      <c r="Y308" s="1">
        <v>0</v>
      </c>
      <c r="Z308" s="1">
        <v>0</v>
      </c>
      <c r="AA308" s="1">
        <v>0</v>
      </c>
      <c r="AB308" s="1">
        <v>0</v>
      </c>
      <c r="AC308" s="1">
        <f t="shared" si="9"/>
        <v>47757.2</v>
      </c>
      <c r="AD308" s="1">
        <v>0</v>
      </c>
      <c r="AE308" s="1">
        <v>0</v>
      </c>
      <c r="AF308" s="1">
        <v>0</v>
      </c>
      <c r="AG308" s="1">
        <v>0</v>
      </c>
      <c r="AH308" s="1">
        <v>0</v>
      </c>
    </row>
    <row r="309" spans="1:34" x14ac:dyDescent="0.25">
      <c r="A309" t="str">
        <f t="shared" si="8"/>
        <v>1.1-00-2405_24621015_2424610</v>
      </c>
      <c r="B309" t="s">
        <v>148</v>
      </c>
      <c r="C309" t="s">
        <v>149</v>
      </c>
      <c r="D309" t="s">
        <v>34</v>
      </c>
      <c r="E309" t="s">
        <v>35</v>
      </c>
      <c r="F309" t="s">
        <v>51</v>
      </c>
      <c r="G309" t="s">
        <v>52</v>
      </c>
      <c r="H309" t="s">
        <v>53</v>
      </c>
      <c r="I309" t="s">
        <v>54</v>
      </c>
      <c r="J309">
        <v>6</v>
      </c>
      <c r="K309" t="s">
        <v>40</v>
      </c>
      <c r="L309">
        <v>21</v>
      </c>
      <c r="M309" t="s">
        <v>55</v>
      </c>
      <c r="N309" t="s">
        <v>56</v>
      </c>
      <c r="O309" t="s">
        <v>57</v>
      </c>
      <c r="P309">
        <v>2000</v>
      </c>
      <c r="Q309" t="s">
        <v>121</v>
      </c>
      <c r="R309">
        <v>2461</v>
      </c>
      <c r="S309" t="s">
        <v>212</v>
      </c>
      <c r="T309">
        <v>0</v>
      </c>
      <c r="U309" t="s">
        <v>46</v>
      </c>
      <c r="V309" s="1">
        <v>150000</v>
      </c>
      <c r="W309" s="1">
        <v>150000</v>
      </c>
      <c r="X309" s="1">
        <v>50075.3</v>
      </c>
      <c r="Y309" s="1">
        <v>50075.3</v>
      </c>
      <c r="Z309" s="1">
        <v>40599.26</v>
      </c>
      <c r="AA309" s="1">
        <v>40599.26</v>
      </c>
      <c r="AB309" s="1">
        <v>40599.26</v>
      </c>
      <c r="AC309" s="1">
        <f t="shared" si="9"/>
        <v>99924.7</v>
      </c>
      <c r="AD309" s="1">
        <v>0</v>
      </c>
      <c r="AE309" s="1">
        <v>0</v>
      </c>
      <c r="AF309" s="1">
        <v>0</v>
      </c>
      <c r="AG309" s="1">
        <v>0</v>
      </c>
      <c r="AH309" s="1">
        <v>0</v>
      </c>
    </row>
    <row r="310" spans="1:34" x14ac:dyDescent="0.25">
      <c r="A310" t="str">
        <f t="shared" si="8"/>
        <v>1.1-00-2405_24621015_2424710</v>
      </c>
      <c r="B310" t="s">
        <v>148</v>
      </c>
      <c r="C310" t="s">
        <v>149</v>
      </c>
      <c r="D310" t="s">
        <v>34</v>
      </c>
      <c r="E310" t="s">
        <v>35</v>
      </c>
      <c r="F310" t="s">
        <v>51</v>
      </c>
      <c r="G310" t="s">
        <v>52</v>
      </c>
      <c r="H310" t="s">
        <v>53</v>
      </c>
      <c r="I310" t="s">
        <v>54</v>
      </c>
      <c r="J310">
        <v>6</v>
      </c>
      <c r="K310" t="s">
        <v>40</v>
      </c>
      <c r="L310">
        <v>21</v>
      </c>
      <c r="M310" t="s">
        <v>55</v>
      </c>
      <c r="N310" t="s">
        <v>56</v>
      </c>
      <c r="O310" t="s">
        <v>57</v>
      </c>
      <c r="P310">
        <v>2000</v>
      </c>
      <c r="Q310" t="s">
        <v>121</v>
      </c>
      <c r="R310">
        <v>2471</v>
      </c>
      <c r="S310" t="s">
        <v>213</v>
      </c>
      <c r="T310">
        <v>0</v>
      </c>
      <c r="U310" t="s">
        <v>46</v>
      </c>
      <c r="V310" s="1">
        <v>45300</v>
      </c>
      <c r="W310" s="1">
        <v>50000</v>
      </c>
      <c r="X310" s="1">
        <v>32287.42</v>
      </c>
      <c r="Y310" s="1">
        <v>17839.62</v>
      </c>
      <c r="Z310" s="1">
        <v>17839.62</v>
      </c>
      <c r="AA310" s="1">
        <v>17839.62</v>
      </c>
      <c r="AB310" s="1">
        <v>17839.62</v>
      </c>
      <c r="AC310" s="1">
        <f t="shared" si="9"/>
        <v>13012.580000000002</v>
      </c>
      <c r="AD310" s="1">
        <v>0</v>
      </c>
      <c r="AE310" s="1">
        <v>0</v>
      </c>
      <c r="AF310" s="1">
        <v>0</v>
      </c>
      <c r="AG310" s="1">
        <v>4700</v>
      </c>
      <c r="AH310" s="1">
        <v>-4700</v>
      </c>
    </row>
    <row r="311" spans="1:34" x14ac:dyDescent="0.25">
      <c r="A311" t="str">
        <f t="shared" si="8"/>
        <v>1.1-00-2405_24621015_2424910</v>
      </c>
      <c r="B311" t="s">
        <v>148</v>
      </c>
      <c r="C311" t="s">
        <v>149</v>
      </c>
      <c r="D311" t="s">
        <v>34</v>
      </c>
      <c r="E311" t="s">
        <v>35</v>
      </c>
      <c r="F311" t="s">
        <v>51</v>
      </c>
      <c r="G311" t="s">
        <v>52</v>
      </c>
      <c r="H311" t="s">
        <v>53</v>
      </c>
      <c r="I311" t="s">
        <v>54</v>
      </c>
      <c r="J311">
        <v>6</v>
      </c>
      <c r="K311" t="s">
        <v>40</v>
      </c>
      <c r="L311">
        <v>21</v>
      </c>
      <c r="M311" t="s">
        <v>55</v>
      </c>
      <c r="N311" t="s">
        <v>56</v>
      </c>
      <c r="O311" t="s">
        <v>57</v>
      </c>
      <c r="P311">
        <v>2000</v>
      </c>
      <c r="Q311" t="s">
        <v>121</v>
      </c>
      <c r="R311">
        <v>2491</v>
      </c>
      <c r="S311" t="s">
        <v>203</v>
      </c>
      <c r="T311">
        <v>0</v>
      </c>
      <c r="U311" t="s">
        <v>46</v>
      </c>
      <c r="V311" s="1">
        <v>420000</v>
      </c>
      <c r="W311" s="1">
        <v>420000</v>
      </c>
      <c r="X311" s="1">
        <v>194957.35</v>
      </c>
      <c r="Y311" s="1">
        <v>105825.5</v>
      </c>
      <c r="Z311" s="1">
        <v>93113.06</v>
      </c>
      <c r="AA311" s="1">
        <v>93113.06</v>
      </c>
      <c r="AB311" s="1">
        <v>93113.06</v>
      </c>
      <c r="AC311" s="1">
        <f t="shared" si="9"/>
        <v>225042.65</v>
      </c>
      <c r="AD311" s="1">
        <v>0</v>
      </c>
      <c r="AE311" s="1">
        <v>0</v>
      </c>
      <c r="AF311" s="1">
        <v>0</v>
      </c>
      <c r="AG311" s="1">
        <v>0</v>
      </c>
      <c r="AH311" s="1">
        <v>0</v>
      </c>
    </row>
    <row r="312" spans="1:34" x14ac:dyDescent="0.25">
      <c r="A312" t="str">
        <f t="shared" si="8"/>
        <v>1.1-00-2405_24621015_2425210</v>
      </c>
      <c r="B312" t="s">
        <v>148</v>
      </c>
      <c r="C312" t="s">
        <v>149</v>
      </c>
      <c r="D312" t="s">
        <v>34</v>
      </c>
      <c r="E312" t="s">
        <v>35</v>
      </c>
      <c r="F312" t="s">
        <v>51</v>
      </c>
      <c r="G312" t="s">
        <v>52</v>
      </c>
      <c r="H312" t="s">
        <v>53</v>
      </c>
      <c r="I312" t="s">
        <v>54</v>
      </c>
      <c r="J312">
        <v>6</v>
      </c>
      <c r="K312" t="s">
        <v>40</v>
      </c>
      <c r="L312">
        <v>21</v>
      </c>
      <c r="M312" t="s">
        <v>55</v>
      </c>
      <c r="N312" t="s">
        <v>56</v>
      </c>
      <c r="O312" t="s">
        <v>57</v>
      </c>
      <c r="P312">
        <v>2000</v>
      </c>
      <c r="Q312" t="s">
        <v>121</v>
      </c>
      <c r="R312">
        <v>2521</v>
      </c>
      <c r="S312" t="s">
        <v>187</v>
      </c>
      <c r="T312">
        <v>0</v>
      </c>
      <c r="U312" t="s">
        <v>46</v>
      </c>
      <c r="V312" s="1">
        <v>123580</v>
      </c>
      <c r="W312" s="1">
        <v>123580</v>
      </c>
      <c r="X312" s="1">
        <v>0</v>
      </c>
      <c r="Y312" s="1">
        <v>0</v>
      </c>
      <c r="Z312" s="1">
        <v>0</v>
      </c>
      <c r="AA312" s="1">
        <v>0</v>
      </c>
      <c r="AB312" s="1">
        <v>0</v>
      </c>
      <c r="AC312" s="1">
        <f t="shared" si="9"/>
        <v>123580</v>
      </c>
      <c r="AD312" s="1">
        <v>0</v>
      </c>
      <c r="AE312" s="1">
        <v>0</v>
      </c>
      <c r="AF312" s="1">
        <v>0</v>
      </c>
      <c r="AG312" s="1">
        <v>0</v>
      </c>
      <c r="AH312" s="1">
        <v>0</v>
      </c>
    </row>
    <row r="313" spans="1:34" x14ac:dyDescent="0.25">
      <c r="A313" t="str">
        <f t="shared" si="8"/>
        <v>1.1-00-2405_24621015_2425610</v>
      </c>
      <c r="B313" t="s">
        <v>148</v>
      </c>
      <c r="C313" t="s">
        <v>149</v>
      </c>
      <c r="D313" t="s">
        <v>34</v>
      </c>
      <c r="E313" t="s">
        <v>35</v>
      </c>
      <c r="F313" t="s">
        <v>51</v>
      </c>
      <c r="G313" t="s">
        <v>52</v>
      </c>
      <c r="H313" t="s">
        <v>53</v>
      </c>
      <c r="I313" t="s">
        <v>54</v>
      </c>
      <c r="J313">
        <v>6</v>
      </c>
      <c r="K313" t="s">
        <v>40</v>
      </c>
      <c r="L313">
        <v>21</v>
      </c>
      <c r="M313" t="s">
        <v>55</v>
      </c>
      <c r="N313" t="s">
        <v>56</v>
      </c>
      <c r="O313" t="s">
        <v>57</v>
      </c>
      <c r="P313">
        <v>2000</v>
      </c>
      <c r="Q313" t="s">
        <v>121</v>
      </c>
      <c r="R313">
        <v>2561</v>
      </c>
      <c r="S313" t="s">
        <v>216</v>
      </c>
      <c r="T313">
        <v>0</v>
      </c>
      <c r="U313" t="s">
        <v>46</v>
      </c>
      <c r="V313" s="1">
        <v>16200</v>
      </c>
      <c r="W313" s="1">
        <v>1500</v>
      </c>
      <c r="X313" s="1">
        <v>3280.93</v>
      </c>
      <c r="Y313" s="1">
        <v>3280.93</v>
      </c>
      <c r="Z313" s="1">
        <v>3280.93</v>
      </c>
      <c r="AA313" s="1">
        <v>3280.93</v>
      </c>
      <c r="AB313" s="1">
        <v>3280.93</v>
      </c>
      <c r="AC313" s="1">
        <f t="shared" si="9"/>
        <v>12919.07</v>
      </c>
      <c r="AD313" s="1">
        <v>0</v>
      </c>
      <c r="AE313" s="1">
        <v>14700</v>
      </c>
      <c r="AF313" s="1">
        <v>0</v>
      </c>
      <c r="AG313" s="1">
        <v>0</v>
      </c>
      <c r="AH313" s="1">
        <v>14700</v>
      </c>
    </row>
    <row r="314" spans="1:34" x14ac:dyDescent="0.25">
      <c r="A314" t="str">
        <f t="shared" si="8"/>
        <v>1.1-00-2405_24621015_2426110</v>
      </c>
      <c r="B314" t="s">
        <v>148</v>
      </c>
      <c r="C314" t="s">
        <v>149</v>
      </c>
      <c r="D314" t="s">
        <v>34</v>
      </c>
      <c r="E314" t="s">
        <v>35</v>
      </c>
      <c r="F314" t="s">
        <v>51</v>
      </c>
      <c r="G314" t="s">
        <v>52</v>
      </c>
      <c r="H314" t="s">
        <v>53</v>
      </c>
      <c r="I314" t="s">
        <v>54</v>
      </c>
      <c r="J314">
        <v>6</v>
      </c>
      <c r="K314" t="s">
        <v>40</v>
      </c>
      <c r="L314">
        <v>21</v>
      </c>
      <c r="M314" t="s">
        <v>55</v>
      </c>
      <c r="N314" t="s">
        <v>56</v>
      </c>
      <c r="O314" t="s">
        <v>57</v>
      </c>
      <c r="P314">
        <v>2000</v>
      </c>
      <c r="Q314" t="s">
        <v>121</v>
      </c>
      <c r="R314">
        <v>2611</v>
      </c>
      <c r="S314" t="s">
        <v>125</v>
      </c>
      <c r="T314">
        <v>0</v>
      </c>
      <c r="U314" t="s">
        <v>46</v>
      </c>
      <c r="V314" s="1">
        <v>47577000</v>
      </c>
      <c r="W314" s="1">
        <v>47577000</v>
      </c>
      <c r="X314" s="1">
        <v>19769402.260000002</v>
      </c>
      <c r="Y314" s="1">
        <v>19386254.260000002</v>
      </c>
      <c r="Z314" s="1">
        <v>19309132.710000001</v>
      </c>
      <c r="AA314" s="1">
        <v>19305634.670000002</v>
      </c>
      <c r="AB314" s="1">
        <v>19305634.670000002</v>
      </c>
      <c r="AC314" s="1">
        <f t="shared" si="9"/>
        <v>27807597.739999998</v>
      </c>
      <c r="AD314" s="1">
        <v>0</v>
      </c>
      <c r="AE314" s="1">
        <v>0</v>
      </c>
      <c r="AF314" s="1">
        <v>0</v>
      </c>
      <c r="AG314" s="1">
        <v>0</v>
      </c>
      <c r="AH314" s="1">
        <v>0</v>
      </c>
    </row>
    <row r="315" spans="1:34" x14ac:dyDescent="0.25">
      <c r="A315" t="str">
        <f t="shared" si="8"/>
        <v>1.1-00-2405_24621015_2427110</v>
      </c>
      <c r="B315" t="s">
        <v>148</v>
      </c>
      <c r="C315" t="s">
        <v>149</v>
      </c>
      <c r="D315" t="s">
        <v>34</v>
      </c>
      <c r="E315" t="s">
        <v>35</v>
      </c>
      <c r="F315" t="s">
        <v>51</v>
      </c>
      <c r="G315" t="s">
        <v>52</v>
      </c>
      <c r="H315" t="s">
        <v>53</v>
      </c>
      <c r="I315" t="s">
        <v>54</v>
      </c>
      <c r="J315">
        <v>6</v>
      </c>
      <c r="K315" t="s">
        <v>40</v>
      </c>
      <c r="L315">
        <v>21</v>
      </c>
      <c r="M315" t="s">
        <v>55</v>
      </c>
      <c r="N315" t="s">
        <v>56</v>
      </c>
      <c r="O315" t="s">
        <v>57</v>
      </c>
      <c r="P315">
        <v>2000</v>
      </c>
      <c r="Q315" t="s">
        <v>121</v>
      </c>
      <c r="R315">
        <v>2711</v>
      </c>
      <c r="S315" t="s">
        <v>228</v>
      </c>
      <c r="T315">
        <v>0</v>
      </c>
      <c r="U315" t="s">
        <v>46</v>
      </c>
      <c r="V315" s="1">
        <v>100000</v>
      </c>
      <c r="W315" s="1">
        <v>0</v>
      </c>
      <c r="X315" s="1">
        <v>0</v>
      </c>
      <c r="Y315" s="1">
        <v>0</v>
      </c>
      <c r="Z315" s="1">
        <v>0</v>
      </c>
      <c r="AA315" s="1">
        <v>0</v>
      </c>
      <c r="AB315" s="1">
        <v>0</v>
      </c>
      <c r="AC315" s="1">
        <f t="shared" si="9"/>
        <v>100000</v>
      </c>
      <c r="AD315" s="1">
        <v>0</v>
      </c>
      <c r="AE315" s="1">
        <v>100000</v>
      </c>
      <c r="AF315" s="1">
        <v>0</v>
      </c>
      <c r="AG315" s="1">
        <v>0</v>
      </c>
      <c r="AH315" s="1">
        <v>100000</v>
      </c>
    </row>
    <row r="316" spans="1:34" x14ac:dyDescent="0.25">
      <c r="A316" t="str">
        <f t="shared" si="8"/>
        <v>1.1-00-2405_24621015_2427210</v>
      </c>
      <c r="B316" t="s">
        <v>148</v>
      </c>
      <c r="C316" t="s">
        <v>149</v>
      </c>
      <c r="D316" t="s">
        <v>34</v>
      </c>
      <c r="E316" t="s">
        <v>35</v>
      </c>
      <c r="F316" t="s">
        <v>51</v>
      </c>
      <c r="G316" t="s">
        <v>52</v>
      </c>
      <c r="H316" t="s">
        <v>53</v>
      </c>
      <c r="I316" t="s">
        <v>54</v>
      </c>
      <c r="J316">
        <v>6</v>
      </c>
      <c r="K316" t="s">
        <v>40</v>
      </c>
      <c r="L316">
        <v>21</v>
      </c>
      <c r="M316" t="s">
        <v>55</v>
      </c>
      <c r="N316" t="s">
        <v>56</v>
      </c>
      <c r="O316" t="s">
        <v>57</v>
      </c>
      <c r="P316">
        <v>2000</v>
      </c>
      <c r="Q316" t="s">
        <v>121</v>
      </c>
      <c r="R316">
        <v>2721</v>
      </c>
      <c r="S316" t="s">
        <v>170</v>
      </c>
      <c r="T316">
        <v>0</v>
      </c>
      <c r="U316" t="s">
        <v>46</v>
      </c>
      <c r="V316" s="1">
        <v>195000</v>
      </c>
      <c r="W316" s="1">
        <v>195000</v>
      </c>
      <c r="X316" s="1">
        <v>75917.240000000005</v>
      </c>
      <c r="Y316" s="1">
        <v>25573.24</v>
      </c>
      <c r="Z316" s="1">
        <v>13248.36</v>
      </c>
      <c r="AA316" s="1">
        <v>13248.36</v>
      </c>
      <c r="AB316" s="1">
        <v>13248.36</v>
      </c>
      <c r="AC316" s="1">
        <f t="shared" si="9"/>
        <v>119082.76</v>
      </c>
      <c r="AD316" s="1">
        <v>0</v>
      </c>
      <c r="AE316" s="1">
        <v>0</v>
      </c>
      <c r="AF316" s="1">
        <v>0</v>
      </c>
      <c r="AG316" s="1">
        <v>0</v>
      </c>
      <c r="AH316" s="1">
        <v>0</v>
      </c>
    </row>
    <row r="317" spans="1:34" x14ac:dyDescent="0.25">
      <c r="A317" t="str">
        <f t="shared" si="8"/>
        <v>1.1-00-2405_24621015_2429110</v>
      </c>
      <c r="B317" t="s">
        <v>148</v>
      </c>
      <c r="C317" t="s">
        <v>149</v>
      </c>
      <c r="D317" t="s">
        <v>34</v>
      </c>
      <c r="E317" t="s">
        <v>35</v>
      </c>
      <c r="F317" t="s">
        <v>51</v>
      </c>
      <c r="G317" t="s">
        <v>52</v>
      </c>
      <c r="H317" t="s">
        <v>53</v>
      </c>
      <c r="I317" t="s">
        <v>54</v>
      </c>
      <c r="J317">
        <v>6</v>
      </c>
      <c r="K317" t="s">
        <v>40</v>
      </c>
      <c r="L317">
        <v>21</v>
      </c>
      <c r="M317" t="s">
        <v>55</v>
      </c>
      <c r="N317" t="s">
        <v>56</v>
      </c>
      <c r="O317" t="s">
        <v>57</v>
      </c>
      <c r="P317">
        <v>2000</v>
      </c>
      <c r="Q317" t="s">
        <v>121</v>
      </c>
      <c r="R317">
        <v>2911</v>
      </c>
      <c r="S317" t="s">
        <v>171</v>
      </c>
      <c r="T317">
        <v>0</v>
      </c>
      <c r="U317" t="s">
        <v>46</v>
      </c>
      <c r="V317" s="1">
        <v>447560.86</v>
      </c>
      <c r="W317" s="1">
        <v>147560.85999999999</v>
      </c>
      <c r="X317" s="1">
        <v>92375.15</v>
      </c>
      <c r="Y317" s="1">
        <v>69782.990000000005</v>
      </c>
      <c r="Z317" s="1">
        <v>67635.5</v>
      </c>
      <c r="AA317" s="1">
        <v>65241.5</v>
      </c>
      <c r="AB317" s="1">
        <v>65241.5</v>
      </c>
      <c r="AC317" s="1">
        <f t="shared" si="9"/>
        <v>355185.70999999996</v>
      </c>
      <c r="AD317" s="1">
        <v>0</v>
      </c>
      <c r="AE317" s="1">
        <v>300000</v>
      </c>
      <c r="AF317" s="1">
        <v>0</v>
      </c>
      <c r="AG317" s="1">
        <v>0</v>
      </c>
      <c r="AH317" s="1">
        <v>300000</v>
      </c>
    </row>
    <row r="318" spans="1:34" x14ac:dyDescent="0.25">
      <c r="A318" t="str">
        <f t="shared" si="8"/>
        <v>1.1-00-2405_24621015_2429210</v>
      </c>
      <c r="B318" t="s">
        <v>148</v>
      </c>
      <c r="C318" t="s">
        <v>149</v>
      </c>
      <c r="D318" t="s">
        <v>34</v>
      </c>
      <c r="E318" t="s">
        <v>35</v>
      </c>
      <c r="F318" t="s">
        <v>51</v>
      </c>
      <c r="G318" t="s">
        <v>52</v>
      </c>
      <c r="H318" t="s">
        <v>53</v>
      </c>
      <c r="I318" t="s">
        <v>54</v>
      </c>
      <c r="J318">
        <v>6</v>
      </c>
      <c r="K318" t="s">
        <v>40</v>
      </c>
      <c r="L318">
        <v>21</v>
      </c>
      <c r="M318" t="s">
        <v>55</v>
      </c>
      <c r="N318" t="s">
        <v>56</v>
      </c>
      <c r="O318" t="s">
        <v>57</v>
      </c>
      <c r="P318">
        <v>2000</v>
      </c>
      <c r="Q318" t="s">
        <v>121</v>
      </c>
      <c r="R318">
        <v>2921</v>
      </c>
      <c r="S318" t="s">
        <v>229</v>
      </c>
      <c r="T318">
        <v>0</v>
      </c>
      <c r="U318" t="s">
        <v>46</v>
      </c>
      <c r="V318" s="1">
        <v>45000</v>
      </c>
      <c r="W318" s="1">
        <v>45000</v>
      </c>
      <c r="X318" s="1">
        <v>24165.279999999999</v>
      </c>
      <c r="Y318" s="1">
        <v>24165.279999999999</v>
      </c>
      <c r="Z318" s="1">
        <v>24165.279999999999</v>
      </c>
      <c r="AA318" s="1">
        <v>24165.279999999999</v>
      </c>
      <c r="AB318" s="1">
        <v>24165.279999999999</v>
      </c>
      <c r="AC318" s="1">
        <f t="shared" si="9"/>
        <v>20834.72</v>
      </c>
      <c r="AD318" s="1">
        <v>0</v>
      </c>
      <c r="AE318" s="1">
        <v>0</v>
      </c>
      <c r="AF318" s="1">
        <v>0</v>
      </c>
      <c r="AG318" s="1">
        <v>0</v>
      </c>
      <c r="AH318" s="1">
        <v>0</v>
      </c>
    </row>
    <row r="319" spans="1:34" x14ac:dyDescent="0.25">
      <c r="A319" t="str">
        <f t="shared" si="8"/>
        <v>1.1-00-2405_24621015_2429410</v>
      </c>
      <c r="B319" t="s">
        <v>148</v>
      </c>
      <c r="C319" t="s">
        <v>149</v>
      </c>
      <c r="D319" t="s">
        <v>34</v>
      </c>
      <c r="E319" t="s">
        <v>35</v>
      </c>
      <c r="F319" t="s">
        <v>51</v>
      </c>
      <c r="G319" t="s">
        <v>52</v>
      </c>
      <c r="H319" t="s">
        <v>53</v>
      </c>
      <c r="I319" t="s">
        <v>54</v>
      </c>
      <c r="J319">
        <v>6</v>
      </c>
      <c r="K319" t="s">
        <v>40</v>
      </c>
      <c r="L319">
        <v>21</v>
      </c>
      <c r="M319" t="s">
        <v>55</v>
      </c>
      <c r="N319" t="s">
        <v>56</v>
      </c>
      <c r="O319" t="s">
        <v>57</v>
      </c>
      <c r="P319">
        <v>2000</v>
      </c>
      <c r="Q319" t="s">
        <v>121</v>
      </c>
      <c r="R319">
        <v>2941</v>
      </c>
      <c r="S319" t="s">
        <v>238</v>
      </c>
      <c r="T319">
        <v>0</v>
      </c>
      <c r="U319" t="s">
        <v>46</v>
      </c>
      <c r="V319" s="1">
        <v>1050</v>
      </c>
      <c r="W319" s="1">
        <v>0</v>
      </c>
      <c r="X319" s="1">
        <v>1040</v>
      </c>
      <c r="Y319" s="1">
        <v>1040</v>
      </c>
      <c r="Z319" s="1">
        <v>1040</v>
      </c>
      <c r="AA319" s="1">
        <v>1040</v>
      </c>
      <c r="AB319" s="1">
        <v>1040</v>
      </c>
      <c r="AC319" s="1">
        <f t="shared" si="9"/>
        <v>10</v>
      </c>
      <c r="AD319" s="1">
        <v>0</v>
      </c>
      <c r="AE319" s="1">
        <v>1050</v>
      </c>
      <c r="AF319" s="1">
        <v>0</v>
      </c>
      <c r="AG319" s="1">
        <v>0</v>
      </c>
      <c r="AH319" s="1">
        <v>1050</v>
      </c>
    </row>
    <row r="320" spans="1:34" x14ac:dyDescent="0.25">
      <c r="A320" t="str">
        <f t="shared" si="8"/>
        <v>1.1-00-2405_24621015_2429610</v>
      </c>
      <c r="B320" t="s">
        <v>148</v>
      </c>
      <c r="C320" t="s">
        <v>149</v>
      </c>
      <c r="D320" t="s">
        <v>34</v>
      </c>
      <c r="E320" t="s">
        <v>35</v>
      </c>
      <c r="F320" t="s">
        <v>51</v>
      </c>
      <c r="G320" t="s">
        <v>52</v>
      </c>
      <c r="H320" t="s">
        <v>53</v>
      </c>
      <c r="I320" t="s">
        <v>54</v>
      </c>
      <c r="J320">
        <v>6</v>
      </c>
      <c r="K320" t="s">
        <v>40</v>
      </c>
      <c r="L320">
        <v>21</v>
      </c>
      <c r="M320" t="s">
        <v>55</v>
      </c>
      <c r="N320" t="s">
        <v>56</v>
      </c>
      <c r="O320" t="s">
        <v>57</v>
      </c>
      <c r="P320">
        <v>2000</v>
      </c>
      <c r="Q320" t="s">
        <v>121</v>
      </c>
      <c r="R320">
        <v>2961</v>
      </c>
      <c r="S320" t="s">
        <v>230</v>
      </c>
      <c r="T320">
        <v>0</v>
      </c>
      <c r="U320" t="s">
        <v>46</v>
      </c>
      <c r="V320" s="1">
        <v>1437424.1</v>
      </c>
      <c r="W320" s="1">
        <v>1000000</v>
      </c>
      <c r="X320" s="1">
        <v>594373.51</v>
      </c>
      <c r="Y320" s="1">
        <v>573777.36</v>
      </c>
      <c r="Z320" s="1">
        <v>504550.43</v>
      </c>
      <c r="AA320" s="1">
        <v>84215.15</v>
      </c>
      <c r="AB320" s="1">
        <v>84215.15</v>
      </c>
      <c r="AC320" s="1">
        <f t="shared" si="9"/>
        <v>843050.59000000008</v>
      </c>
      <c r="AD320" s="1">
        <v>0</v>
      </c>
      <c r="AE320" s="1">
        <v>478544.1</v>
      </c>
      <c r="AF320" s="1">
        <v>0</v>
      </c>
      <c r="AG320" s="1">
        <v>41120</v>
      </c>
      <c r="AH320" s="1">
        <v>437424.1</v>
      </c>
    </row>
    <row r="321" spans="1:34" x14ac:dyDescent="0.25">
      <c r="A321" t="str">
        <f t="shared" si="8"/>
        <v>1.1-00-2405_24621015_2429810</v>
      </c>
      <c r="B321" t="s">
        <v>148</v>
      </c>
      <c r="C321" t="s">
        <v>149</v>
      </c>
      <c r="D321" t="s">
        <v>34</v>
      </c>
      <c r="E321" t="s">
        <v>35</v>
      </c>
      <c r="F321" t="s">
        <v>51</v>
      </c>
      <c r="G321" t="s">
        <v>52</v>
      </c>
      <c r="H321" t="s">
        <v>53</v>
      </c>
      <c r="I321" t="s">
        <v>54</v>
      </c>
      <c r="J321">
        <v>6</v>
      </c>
      <c r="K321" t="s">
        <v>40</v>
      </c>
      <c r="L321">
        <v>21</v>
      </c>
      <c r="M321" t="s">
        <v>55</v>
      </c>
      <c r="N321" t="s">
        <v>56</v>
      </c>
      <c r="O321" t="s">
        <v>57</v>
      </c>
      <c r="P321">
        <v>2000</v>
      </c>
      <c r="Q321" t="s">
        <v>121</v>
      </c>
      <c r="R321">
        <v>2981</v>
      </c>
      <c r="S321" t="s">
        <v>217</v>
      </c>
      <c r="T321">
        <v>0</v>
      </c>
      <c r="U321" t="s">
        <v>46</v>
      </c>
      <c r="V321" s="1">
        <v>596896.4</v>
      </c>
      <c r="W321" s="1">
        <v>698350.4</v>
      </c>
      <c r="X321" s="1">
        <v>508040.39</v>
      </c>
      <c r="Y321" s="1">
        <v>421330.39</v>
      </c>
      <c r="Z321" s="1">
        <v>239283.47</v>
      </c>
      <c r="AA321" s="1">
        <v>239283.47</v>
      </c>
      <c r="AB321" s="1">
        <v>239283.47</v>
      </c>
      <c r="AC321" s="1">
        <f t="shared" si="9"/>
        <v>88856.010000000009</v>
      </c>
      <c r="AD321" s="1">
        <v>0</v>
      </c>
      <c r="AE321" s="1">
        <v>0</v>
      </c>
      <c r="AF321" s="1">
        <v>0</v>
      </c>
      <c r="AG321" s="1">
        <v>101454</v>
      </c>
      <c r="AH321" s="1">
        <v>-101454</v>
      </c>
    </row>
    <row r="322" spans="1:34" x14ac:dyDescent="0.25">
      <c r="A322" t="str">
        <f t="shared" si="8"/>
        <v>1.1-00-2405_24621015_2429910</v>
      </c>
      <c r="B322" t="s">
        <v>148</v>
      </c>
      <c r="C322" t="s">
        <v>149</v>
      </c>
      <c r="D322" t="s">
        <v>34</v>
      </c>
      <c r="E322" t="s">
        <v>35</v>
      </c>
      <c r="F322" t="s">
        <v>51</v>
      </c>
      <c r="G322" t="s">
        <v>52</v>
      </c>
      <c r="H322" t="s">
        <v>53</v>
      </c>
      <c r="I322" t="s">
        <v>54</v>
      </c>
      <c r="J322">
        <v>6</v>
      </c>
      <c r="K322" t="s">
        <v>40</v>
      </c>
      <c r="L322">
        <v>21</v>
      </c>
      <c r="M322" t="s">
        <v>55</v>
      </c>
      <c r="N322" t="s">
        <v>56</v>
      </c>
      <c r="O322" t="s">
        <v>57</v>
      </c>
      <c r="P322">
        <v>2000</v>
      </c>
      <c r="Q322" t="s">
        <v>121</v>
      </c>
      <c r="R322">
        <v>2991</v>
      </c>
      <c r="S322" t="s">
        <v>239</v>
      </c>
      <c r="T322">
        <v>0</v>
      </c>
      <c r="U322" t="s">
        <v>46</v>
      </c>
      <c r="V322" s="1">
        <v>0</v>
      </c>
      <c r="W322" s="1">
        <v>0</v>
      </c>
      <c r="X322" s="1">
        <v>423400</v>
      </c>
      <c r="Y322" s="1">
        <v>423400</v>
      </c>
      <c r="Z322" s="1">
        <v>423400</v>
      </c>
      <c r="AA322" s="1">
        <v>423400</v>
      </c>
      <c r="AB322" s="1">
        <v>423400</v>
      </c>
      <c r="AC322" s="1">
        <f t="shared" si="9"/>
        <v>-423400</v>
      </c>
      <c r="AD322" s="1">
        <v>0</v>
      </c>
      <c r="AE322" s="1">
        <v>0</v>
      </c>
      <c r="AF322" s="1">
        <v>0</v>
      </c>
      <c r="AG322" s="1">
        <v>0</v>
      </c>
      <c r="AH322" s="1">
        <v>0</v>
      </c>
    </row>
    <row r="323" spans="1:34" x14ac:dyDescent="0.25">
      <c r="A323" t="str">
        <f t="shared" ref="A323:A386" si="10">CONCATENATE(B323,H323,J323,L323,N323,R323,T323)</f>
        <v>1.1-00-2405_24621015_2431110</v>
      </c>
      <c r="B323" t="s">
        <v>148</v>
      </c>
      <c r="C323" t="s">
        <v>149</v>
      </c>
      <c r="D323" t="s">
        <v>34</v>
      </c>
      <c r="E323" t="s">
        <v>35</v>
      </c>
      <c r="F323" t="s">
        <v>51</v>
      </c>
      <c r="G323" t="s">
        <v>52</v>
      </c>
      <c r="H323" t="s">
        <v>53</v>
      </c>
      <c r="I323" t="s">
        <v>54</v>
      </c>
      <c r="J323">
        <v>6</v>
      </c>
      <c r="K323" t="s">
        <v>40</v>
      </c>
      <c r="L323">
        <v>21</v>
      </c>
      <c r="M323" t="s">
        <v>55</v>
      </c>
      <c r="N323" t="s">
        <v>56</v>
      </c>
      <c r="O323" t="s">
        <v>57</v>
      </c>
      <c r="P323">
        <v>3000</v>
      </c>
      <c r="Q323" t="s">
        <v>44</v>
      </c>
      <c r="R323">
        <v>3111</v>
      </c>
      <c r="S323" t="s">
        <v>141</v>
      </c>
      <c r="T323">
        <v>0</v>
      </c>
      <c r="U323" t="s">
        <v>46</v>
      </c>
      <c r="V323" s="1">
        <v>5820000</v>
      </c>
      <c r="W323" s="1">
        <v>5820000</v>
      </c>
      <c r="X323" s="1">
        <v>4469727.99</v>
      </c>
      <c r="Y323" s="1">
        <v>4469727.99</v>
      </c>
      <c r="Z323" s="1">
        <v>2814577.99</v>
      </c>
      <c r="AA323" s="1">
        <v>2814577.99</v>
      </c>
      <c r="AB323" s="1">
        <v>2814577.99</v>
      </c>
      <c r="AC323" s="1">
        <f t="shared" ref="AC323:AC386" si="11">V323-X323</f>
        <v>1350272.0099999998</v>
      </c>
      <c r="AD323" s="1">
        <v>0</v>
      </c>
      <c r="AE323" s="1">
        <v>0</v>
      </c>
      <c r="AF323" s="1">
        <v>0</v>
      </c>
      <c r="AG323" s="1">
        <v>0</v>
      </c>
      <c r="AH323" s="1">
        <v>0</v>
      </c>
    </row>
    <row r="324" spans="1:34" x14ac:dyDescent="0.25">
      <c r="A324" t="str">
        <f t="shared" si="10"/>
        <v>1.1-00-2405_24621015_2431410</v>
      </c>
      <c r="B324" t="s">
        <v>148</v>
      </c>
      <c r="C324" t="s">
        <v>149</v>
      </c>
      <c r="D324" t="s">
        <v>34</v>
      </c>
      <c r="E324" t="s">
        <v>35</v>
      </c>
      <c r="F324" t="s">
        <v>51</v>
      </c>
      <c r="G324" t="s">
        <v>52</v>
      </c>
      <c r="H324" t="s">
        <v>53</v>
      </c>
      <c r="I324" t="s">
        <v>54</v>
      </c>
      <c r="J324">
        <v>6</v>
      </c>
      <c r="K324" t="s">
        <v>40</v>
      </c>
      <c r="L324">
        <v>21</v>
      </c>
      <c r="M324" t="s">
        <v>55</v>
      </c>
      <c r="N324" t="s">
        <v>56</v>
      </c>
      <c r="O324" t="s">
        <v>57</v>
      </c>
      <c r="P324">
        <v>3000</v>
      </c>
      <c r="Q324" t="s">
        <v>44</v>
      </c>
      <c r="R324">
        <v>3141</v>
      </c>
      <c r="S324" t="s">
        <v>240</v>
      </c>
      <c r="T324">
        <v>0</v>
      </c>
      <c r="U324" t="s">
        <v>46</v>
      </c>
      <c r="V324" s="1">
        <v>720000</v>
      </c>
      <c r="W324" s="1">
        <v>720000</v>
      </c>
      <c r="X324" s="1">
        <v>522000</v>
      </c>
      <c r="Y324" s="1">
        <v>522000</v>
      </c>
      <c r="Z324" s="1">
        <v>277796.71000000002</v>
      </c>
      <c r="AA324" s="1">
        <v>277796.71000000002</v>
      </c>
      <c r="AB324" s="1">
        <v>277796.71000000002</v>
      </c>
      <c r="AC324" s="1">
        <f t="shared" si="11"/>
        <v>198000</v>
      </c>
      <c r="AD324" s="1">
        <v>0</v>
      </c>
      <c r="AE324" s="1">
        <v>0</v>
      </c>
      <c r="AF324" s="1">
        <v>0</v>
      </c>
      <c r="AG324" s="1">
        <v>0</v>
      </c>
      <c r="AH324" s="1">
        <v>0</v>
      </c>
    </row>
    <row r="325" spans="1:34" x14ac:dyDescent="0.25">
      <c r="A325" t="str">
        <f t="shared" si="10"/>
        <v>1.1-00-2405_24621015_2431610</v>
      </c>
      <c r="B325" t="s">
        <v>148</v>
      </c>
      <c r="C325" t="s">
        <v>149</v>
      </c>
      <c r="D325" t="s">
        <v>34</v>
      </c>
      <c r="E325" t="s">
        <v>35</v>
      </c>
      <c r="F325" t="s">
        <v>51</v>
      </c>
      <c r="G325" t="s">
        <v>52</v>
      </c>
      <c r="H325" t="s">
        <v>53</v>
      </c>
      <c r="I325" t="s">
        <v>54</v>
      </c>
      <c r="J325">
        <v>6</v>
      </c>
      <c r="K325" t="s">
        <v>40</v>
      </c>
      <c r="L325">
        <v>21</v>
      </c>
      <c r="M325" t="s">
        <v>55</v>
      </c>
      <c r="N325" t="s">
        <v>56</v>
      </c>
      <c r="O325" t="s">
        <v>57</v>
      </c>
      <c r="P325">
        <v>3000</v>
      </c>
      <c r="Q325" t="s">
        <v>44</v>
      </c>
      <c r="R325">
        <v>3161</v>
      </c>
      <c r="S325" t="s">
        <v>241</v>
      </c>
      <c r="T325">
        <v>0</v>
      </c>
      <c r="U325" t="s">
        <v>46</v>
      </c>
      <c r="V325" s="1">
        <v>2700000</v>
      </c>
      <c r="W325" s="1">
        <v>2700000</v>
      </c>
      <c r="X325" s="1">
        <v>1835584</v>
      </c>
      <c r="Y325" s="1">
        <v>1835584</v>
      </c>
      <c r="Z325" s="1">
        <v>823020</v>
      </c>
      <c r="AA325" s="1">
        <v>823020</v>
      </c>
      <c r="AB325" s="1">
        <v>823020</v>
      </c>
      <c r="AC325" s="1">
        <f t="shared" si="11"/>
        <v>864416</v>
      </c>
      <c r="AD325" s="1">
        <v>0</v>
      </c>
      <c r="AE325" s="1">
        <v>0</v>
      </c>
      <c r="AF325" s="1">
        <v>0</v>
      </c>
      <c r="AG325" s="1">
        <v>0</v>
      </c>
      <c r="AH325" s="1">
        <v>0</v>
      </c>
    </row>
    <row r="326" spans="1:34" x14ac:dyDescent="0.25">
      <c r="A326" t="str">
        <f t="shared" si="10"/>
        <v>1.1-00-2405_24621015_2432210</v>
      </c>
      <c r="B326" t="s">
        <v>148</v>
      </c>
      <c r="C326" t="s">
        <v>149</v>
      </c>
      <c r="D326" t="s">
        <v>34</v>
      </c>
      <c r="E326" t="s">
        <v>35</v>
      </c>
      <c r="F326" t="s">
        <v>51</v>
      </c>
      <c r="G326" t="s">
        <v>52</v>
      </c>
      <c r="H326" t="s">
        <v>53</v>
      </c>
      <c r="I326" t="s">
        <v>54</v>
      </c>
      <c r="J326">
        <v>6</v>
      </c>
      <c r="K326" t="s">
        <v>40</v>
      </c>
      <c r="L326">
        <v>21</v>
      </c>
      <c r="M326" t="s">
        <v>55</v>
      </c>
      <c r="N326" t="s">
        <v>56</v>
      </c>
      <c r="O326" t="s">
        <v>57</v>
      </c>
      <c r="P326">
        <v>3000</v>
      </c>
      <c r="Q326" t="s">
        <v>44</v>
      </c>
      <c r="R326">
        <v>3221</v>
      </c>
      <c r="S326" t="s">
        <v>381</v>
      </c>
      <c r="T326">
        <v>0</v>
      </c>
      <c r="U326" t="s">
        <v>46</v>
      </c>
      <c r="V326" s="1">
        <v>1674000</v>
      </c>
      <c r="W326" s="1">
        <v>1500000</v>
      </c>
      <c r="X326" s="1">
        <v>1604946.17</v>
      </c>
      <c r="Y326" s="1">
        <v>1604946.17</v>
      </c>
      <c r="Z326" s="1">
        <v>1122836.18</v>
      </c>
      <c r="AA326" s="1">
        <v>860076.82</v>
      </c>
      <c r="AB326" s="1">
        <v>736637.45</v>
      </c>
      <c r="AC326" s="1">
        <f t="shared" si="11"/>
        <v>69053.830000000075</v>
      </c>
      <c r="AD326" s="1">
        <v>0</v>
      </c>
      <c r="AE326" s="1">
        <v>174000</v>
      </c>
      <c r="AF326" s="1">
        <v>0</v>
      </c>
      <c r="AG326" s="1">
        <v>0</v>
      </c>
      <c r="AH326" s="1">
        <v>174000</v>
      </c>
    </row>
    <row r="327" spans="1:34" x14ac:dyDescent="0.25">
      <c r="A327" t="str">
        <f t="shared" si="10"/>
        <v>1.1-00-2405_24621015_2432310</v>
      </c>
      <c r="B327" t="s">
        <v>148</v>
      </c>
      <c r="C327" t="s">
        <v>149</v>
      </c>
      <c r="D327" t="s">
        <v>34</v>
      </c>
      <c r="E327" t="s">
        <v>35</v>
      </c>
      <c r="F327" t="s">
        <v>51</v>
      </c>
      <c r="G327" t="s">
        <v>52</v>
      </c>
      <c r="H327" t="s">
        <v>53</v>
      </c>
      <c r="I327" t="s">
        <v>54</v>
      </c>
      <c r="J327">
        <v>6</v>
      </c>
      <c r="K327" t="s">
        <v>40</v>
      </c>
      <c r="L327">
        <v>21</v>
      </c>
      <c r="M327" t="s">
        <v>55</v>
      </c>
      <c r="N327" t="s">
        <v>56</v>
      </c>
      <c r="O327" t="s">
        <v>57</v>
      </c>
      <c r="P327">
        <v>3000</v>
      </c>
      <c r="Q327" t="s">
        <v>44</v>
      </c>
      <c r="R327">
        <v>3231</v>
      </c>
      <c r="S327" t="s">
        <v>250</v>
      </c>
      <c r="T327">
        <v>0</v>
      </c>
      <c r="U327" t="s">
        <v>46</v>
      </c>
      <c r="V327" s="1">
        <v>3000000</v>
      </c>
      <c r="W327" s="1">
        <v>3000000</v>
      </c>
      <c r="X327" s="1">
        <v>0</v>
      </c>
      <c r="Y327" s="1">
        <v>0</v>
      </c>
      <c r="Z327" s="1">
        <v>0</v>
      </c>
      <c r="AA327" s="1">
        <v>0</v>
      </c>
      <c r="AB327" s="1">
        <v>0</v>
      </c>
      <c r="AC327" s="1">
        <f t="shared" si="11"/>
        <v>3000000</v>
      </c>
      <c r="AD327" s="1">
        <v>0</v>
      </c>
      <c r="AE327" s="1">
        <v>0</v>
      </c>
      <c r="AF327" s="1">
        <v>0</v>
      </c>
      <c r="AG327" s="1">
        <v>0</v>
      </c>
      <c r="AH327" s="1">
        <v>0</v>
      </c>
    </row>
    <row r="328" spans="1:34" x14ac:dyDescent="0.25">
      <c r="A328" t="str">
        <f t="shared" si="10"/>
        <v>1.1-00-2405_24621015_2432510</v>
      </c>
      <c r="B328" t="s">
        <v>148</v>
      </c>
      <c r="C328" t="s">
        <v>149</v>
      </c>
      <c r="D328" t="s">
        <v>34</v>
      </c>
      <c r="E328" t="s">
        <v>35</v>
      </c>
      <c r="F328" t="s">
        <v>51</v>
      </c>
      <c r="G328" t="s">
        <v>52</v>
      </c>
      <c r="H328" t="s">
        <v>53</v>
      </c>
      <c r="I328" t="s">
        <v>54</v>
      </c>
      <c r="J328">
        <v>6</v>
      </c>
      <c r="K328" t="s">
        <v>40</v>
      </c>
      <c r="L328">
        <v>21</v>
      </c>
      <c r="M328" t="s">
        <v>55</v>
      </c>
      <c r="N328" t="s">
        <v>56</v>
      </c>
      <c r="O328" t="s">
        <v>57</v>
      </c>
      <c r="P328">
        <v>3000</v>
      </c>
      <c r="Q328" t="s">
        <v>44</v>
      </c>
      <c r="R328">
        <v>3251</v>
      </c>
      <c r="S328" t="s">
        <v>91</v>
      </c>
      <c r="T328">
        <v>0</v>
      </c>
      <c r="U328" t="s">
        <v>46</v>
      </c>
      <c r="V328" s="1">
        <v>35849789.109999999</v>
      </c>
      <c r="W328" s="1">
        <v>0</v>
      </c>
      <c r="X328" s="1">
        <v>0</v>
      </c>
      <c r="Y328" s="1">
        <v>0</v>
      </c>
      <c r="Z328" s="1">
        <v>0</v>
      </c>
      <c r="AA328" s="1">
        <v>0</v>
      </c>
      <c r="AB328" s="1">
        <v>0</v>
      </c>
      <c r="AC328" s="1">
        <f t="shared" si="11"/>
        <v>35849789.109999999</v>
      </c>
      <c r="AD328" s="1">
        <v>0</v>
      </c>
      <c r="AE328" s="1">
        <v>35849789.109999999</v>
      </c>
      <c r="AF328" s="1">
        <v>0</v>
      </c>
      <c r="AG328" s="1">
        <v>0</v>
      </c>
      <c r="AH328" s="1">
        <v>35849789.109999999</v>
      </c>
    </row>
    <row r="329" spans="1:34" x14ac:dyDescent="0.25">
      <c r="A329" t="str">
        <f t="shared" si="10"/>
        <v>1.1-00-2405_24621015_2432910</v>
      </c>
      <c r="B329" t="s">
        <v>148</v>
      </c>
      <c r="C329" t="s">
        <v>149</v>
      </c>
      <c r="D329" t="s">
        <v>34</v>
      </c>
      <c r="E329" t="s">
        <v>35</v>
      </c>
      <c r="F329" t="s">
        <v>51</v>
      </c>
      <c r="G329" t="s">
        <v>52</v>
      </c>
      <c r="H329" t="s">
        <v>53</v>
      </c>
      <c r="I329" t="s">
        <v>54</v>
      </c>
      <c r="J329">
        <v>6</v>
      </c>
      <c r="K329" t="s">
        <v>40</v>
      </c>
      <c r="L329">
        <v>21</v>
      </c>
      <c r="M329" t="s">
        <v>55</v>
      </c>
      <c r="N329" t="s">
        <v>56</v>
      </c>
      <c r="O329" t="s">
        <v>57</v>
      </c>
      <c r="P329">
        <v>3000</v>
      </c>
      <c r="Q329" t="s">
        <v>44</v>
      </c>
      <c r="R329">
        <v>3291</v>
      </c>
      <c r="S329" t="s">
        <v>174</v>
      </c>
      <c r="T329">
        <v>0</v>
      </c>
      <c r="U329" t="s">
        <v>46</v>
      </c>
      <c r="V329" s="1">
        <v>184000</v>
      </c>
      <c r="W329" s="1">
        <v>10000</v>
      </c>
      <c r="X329" s="1">
        <v>0</v>
      </c>
      <c r="Y329" s="1">
        <v>0</v>
      </c>
      <c r="Z329" s="1">
        <v>0</v>
      </c>
      <c r="AA329" s="1">
        <v>0</v>
      </c>
      <c r="AB329" s="1">
        <v>0</v>
      </c>
      <c r="AC329" s="1">
        <f t="shared" si="11"/>
        <v>184000</v>
      </c>
      <c r="AD329" s="1">
        <v>0</v>
      </c>
      <c r="AE329" s="1">
        <v>174000</v>
      </c>
      <c r="AF329" s="1">
        <v>0</v>
      </c>
      <c r="AG329" s="1">
        <v>0</v>
      </c>
      <c r="AH329" s="1">
        <v>174000</v>
      </c>
    </row>
    <row r="330" spans="1:34" x14ac:dyDescent="0.25">
      <c r="A330" t="str">
        <f t="shared" si="10"/>
        <v>1.1-00-2405_24621015_2433110</v>
      </c>
      <c r="B330" t="s">
        <v>148</v>
      </c>
      <c r="C330" t="s">
        <v>149</v>
      </c>
      <c r="D330" t="s">
        <v>34</v>
      </c>
      <c r="E330" t="s">
        <v>35</v>
      </c>
      <c r="F330" t="s">
        <v>51</v>
      </c>
      <c r="G330" t="s">
        <v>52</v>
      </c>
      <c r="H330" t="s">
        <v>53</v>
      </c>
      <c r="I330" t="s">
        <v>54</v>
      </c>
      <c r="J330">
        <v>6</v>
      </c>
      <c r="K330" t="s">
        <v>40</v>
      </c>
      <c r="L330">
        <v>21</v>
      </c>
      <c r="M330" t="s">
        <v>55</v>
      </c>
      <c r="N330" t="s">
        <v>56</v>
      </c>
      <c r="O330" t="s">
        <v>57</v>
      </c>
      <c r="P330">
        <v>3000</v>
      </c>
      <c r="Q330" t="s">
        <v>44</v>
      </c>
      <c r="R330">
        <v>3311</v>
      </c>
      <c r="S330" t="s">
        <v>218</v>
      </c>
      <c r="T330">
        <v>0</v>
      </c>
      <c r="U330" t="s">
        <v>46</v>
      </c>
      <c r="V330" s="1">
        <v>248000</v>
      </c>
      <c r="W330" s="1">
        <v>250000</v>
      </c>
      <c r="X330" s="1">
        <v>231420</v>
      </c>
      <c r="Y330" s="1">
        <v>231420</v>
      </c>
      <c r="Z330" s="1">
        <v>0</v>
      </c>
      <c r="AA330" s="1">
        <v>0</v>
      </c>
      <c r="AB330" s="1">
        <v>0</v>
      </c>
      <c r="AC330" s="1">
        <f t="shared" si="11"/>
        <v>16580</v>
      </c>
      <c r="AD330" s="1">
        <v>0</v>
      </c>
      <c r="AE330" s="1">
        <v>0</v>
      </c>
      <c r="AF330" s="1">
        <v>0</v>
      </c>
      <c r="AG330" s="1">
        <v>2000</v>
      </c>
      <c r="AH330" s="1">
        <v>-2000</v>
      </c>
    </row>
    <row r="331" spans="1:34" x14ac:dyDescent="0.25">
      <c r="A331" t="str">
        <f t="shared" si="10"/>
        <v>1.1-00-2405_24621015_2433210</v>
      </c>
      <c r="B331" t="s">
        <v>148</v>
      </c>
      <c r="C331" t="s">
        <v>149</v>
      </c>
      <c r="D331" t="s">
        <v>34</v>
      </c>
      <c r="E331" t="s">
        <v>35</v>
      </c>
      <c r="F331" t="s">
        <v>51</v>
      </c>
      <c r="G331" t="s">
        <v>52</v>
      </c>
      <c r="H331" t="s">
        <v>53</v>
      </c>
      <c r="I331" t="s">
        <v>54</v>
      </c>
      <c r="J331">
        <v>6</v>
      </c>
      <c r="K331" t="s">
        <v>40</v>
      </c>
      <c r="L331">
        <v>21</v>
      </c>
      <c r="M331" t="s">
        <v>55</v>
      </c>
      <c r="N331" t="s">
        <v>56</v>
      </c>
      <c r="O331" t="s">
        <v>57</v>
      </c>
      <c r="P331">
        <v>3000</v>
      </c>
      <c r="Q331" t="s">
        <v>44</v>
      </c>
      <c r="R331">
        <v>3321</v>
      </c>
      <c r="S331" t="s">
        <v>219</v>
      </c>
      <c r="T331">
        <v>0</v>
      </c>
      <c r="U331" t="s">
        <v>46</v>
      </c>
      <c r="V331" s="1">
        <v>74538</v>
      </c>
      <c r="W331" s="1">
        <v>69408</v>
      </c>
      <c r="X331" s="1">
        <v>0</v>
      </c>
      <c r="Y331" s="1">
        <v>0</v>
      </c>
      <c r="Z331" s="1">
        <v>0</v>
      </c>
      <c r="AA331" s="1">
        <v>0</v>
      </c>
      <c r="AB331" s="1">
        <v>0</v>
      </c>
      <c r="AC331" s="1">
        <f t="shared" si="11"/>
        <v>74538</v>
      </c>
      <c r="AD331" s="1">
        <v>0</v>
      </c>
      <c r="AE331" s="1">
        <v>5130</v>
      </c>
      <c r="AF331" s="1">
        <v>0</v>
      </c>
      <c r="AG331" s="1">
        <v>0</v>
      </c>
      <c r="AH331" s="1">
        <v>5130</v>
      </c>
    </row>
    <row r="332" spans="1:34" x14ac:dyDescent="0.25">
      <c r="A332" t="str">
        <f t="shared" si="10"/>
        <v>1.1-00-2405_24621015_2433310</v>
      </c>
      <c r="B332" t="s">
        <v>148</v>
      </c>
      <c r="C332" t="s">
        <v>149</v>
      </c>
      <c r="D332" t="s">
        <v>34</v>
      </c>
      <c r="E332" t="s">
        <v>35</v>
      </c>
      <c r="F332" t="s">
        <v>51</v>
      </c>
      <c r="G332" t="s">
        <v>52</v>
      </c>
      <c r="H332" t="s">
        <v>53</v>
      </c>
      <c r="I332" t="s">
        <v>54</v>
      </c>
      <c r="J332">
        <v>6</v>
      </c>
      <c r="K332" t="s">
        <v>40</v>
      </c>
      <c r="L332">
        <v>21</v>
      </c>
      <c r="M332" t="s">
        <v>55</v>
      </c>
      <c r="N332" t="s">
        <v>56</v>
      </c>
      <c r="O332" t="s">
        <v>57</v>
      </c>
      <c r="P332">
        <v>3000</v>
      </c>
      <c r="Q332" t="s">
        <v>44</v>
      </c>
      <c r="R332">
        <v>3331</v>
      </c>
      <c r="S332" t="s">
        <v>251</v>
      </c>
      <c r="T332">
        <v>0</v>
      </c>
      <c r="U332" t="s">
        <v>46</v>
      </c>
      <c r="V332" s="1">
        <v>100000</v>
      </c>
      <c r="W332" s="1">
        <v>100000</v>
      </c>
      <c r="X332" s="1">
        <v>36588.300000000003</v>
      </c>
      <c r="Y332" s="1">
        <v>36588.300000000003</v>
      </c>
      <c r="Z332" s="1">
        <v>36588.300000000003</v>
      </c>
      <c r="AA332" s="1">
        <v>0</v>
      </c>
      <c r="AB332" s="1">
        <v>0</v>
      </c>
      <c r="AC332" s="1">
        <f t="shared" si="11"/>
        <v>63411.7</v>
      </c>
      <c r="AD332" s="1">
        <v>0</v>
      </c>
      <c r="AE332" s="1">
        <v>0</v>
      </c>
      <c r="AF332" s="1">
        <v>0</v>
      </c>
      <c r="AG332" s="1">
        <v>0</v>
      </c>
      <c r="AH332" s="1">
        <v>0</v>
      </c>
    </row>
    <row r="333" spans="1:34" x14ac:dyDescent="0.25">
      <c r="A333" t="str">
        <f t="shared" si="10"/>
        <v>1.1-00-2405_24621015_2433410</v>
      </c>
      <c r="B333" t="s">
        <v>148</v>
      </c>
      <c r="C333" t="s">
        <v>149</v>
      </c>
      <c r="D333" t="s">
        <v>34</v>
      </c>
      <c r="E333" t="s">
        <v>35</v>
      </c>
      <c r="F333" t="s">
        <v>51</v>
      </c>
      <c r="G333" t="s">
        <v>52</v>
      </c>
      <c r="H333" t="s">
        <v>53</v>
      </c>
      <c r="I333" t="s">
        <v>54</v>
      </c>
      <c r="J333">
        <v>6</v>
      </c>
      <c r="K333" t="s">
        <v>40</v>
      </c>
      <c r="L333">
        <v>21</v>
      </c>
      <c r="M333" t="s">
        <v>55</v>
      </c>
      <c r="N333" t="s">
        <v>56</v>
      </c>
      <c r="O333" t="s">
        <v>57</v>
      </c>
      <c r="P333">
        <v>3000</v>
      </c>
      <c r="Q333" t="s">
        <v>44</v>
      </c>
      <c r="R333">
        <v>3341</v>
      </c>
      <c r="S333" t="s">
        <v>119</v>
      </c>
      <c r="T333">
        <v>0</v>
      </c>
      <c r="U333" t="s">
        <v>46</v>
      </c>
      <c r="V333" s="1">
        <v>735486</v>
      </c>
      <c r="W333" s="1">
        <v>735486</v>
      </c>
      <c r="X333" s="1">
        <v>371346.4</v>
      </c>
      <c r="Y333" s="1">
        <v>371346.4</v>
      </c>
      <c r="Z333" s="1">
        <v>315666.40000000002</v>
      </c>
      <c r="AA333" s="1">
        <v>211746.4</v>
      </c>
      <c r="AB333" s="1">
        <v>211746.4</v>
      </c>
      <c r="AC333" s="1">
        <f t="shared" si="11"/>
        <v>364139.6</v>
      </c>
      <c r="AD333" s="1">
        <v>0</v>
      </c>
      <c r="AE333" s="1">
        <v>0</v>
      </c>
      <c r="AF333" s="1">
        <v>0</v>
      </c>
      <c r="AG333" s="1">
        <v>0</v>
      </c>
      <c r="AH333" s="1">
        <v>0</v>
      </c>
    </row>
    <row r="334" spans="1:34" x14ac:dyDescent="0.25">
      <c r="A334" t="str">
        <f t="shared" si="10"/>
        <v>1.1-00-2405_24621015_2433710</v>
      </c>
      <c r="B334" t="s">
        <v>148</v>
      </c>
      <c r="C334" t="s">
        <v>149</v>
      </c>
      <c r="D334" t="s">
        <v>34</v>
      </c>
      <c r="E334" t="s">
        <v>35</v>
      </c>
      <c r="F334" t="s">
        <v>51</v>
      </c>
      <c r="G334" t="s">
        <v>52</v>
      </c>
      <c r="H334" t="s">
        <v>53</v>
      </c>
      <c r="I334" t="s">
        <v>54</v>
      </c>
      <c r="J334">
        <v>6</v>
      </c>
      <c r="K334" t="s">
        <v>40</v>
      </c>
      <c r="L334">
        <v>21</v>
      </c>
      <c r="M334" t="s">
        <v>55</v>
      </c>
      <c r="N334" t="s">
        <v>56</v>
      </c>
      <c r="O334" t="s">
        <v>57</v>
      </c>
      <c r="P334">
        <v>3000</v>
      </c>
      <c r="Q334" t="s">
        <v>44</v>
      </c>
      <c r="R334">
        <v>3371</v>
      </c>
      <c r="S334" t="s">
        <v>382</v>
      </c>
      <c r="T334">
        <v>0</v>
      </c>
      <c r="U334" t="s">
        <v>46</v>
      </c>
      <c r="V334" s="1">
        <v>20000000</v>
      </c>
      <c r="W334" s="1">
        <v>20000000</v>
      </c>
      <c r="X334" s="1">
        <v>11788876.48</v>
      </c>
      <c r="Y334" s="1">
        <v>11788876.48</v>
      </c>
      <c r="Z334" s="1">
        <v>11081566.48</v>
      </c>
      <c r="AA334" s="1">
        <v>8945636.8599999994</v>
      </c>
      <c r="AB334" s="1">
        <v>8945636.8599999994</v>
      </c>
      <c r="AC334" s="1">
        <f t="shared" si="11"/>
        <v>8211123.5199999996</v>
      </c>
      <c r="AD334" s="1">
        <v>0</v>
      </c>
      <c r="AE334" s="1">
        <v>0</v>
      </c>
      <c r="AF334" s="1">
        <v>0</v>
      </c>
      <c r="AG334" s="1">
        <v>0</v>
      </c>
      <c r="AH334" s="1">
        <v>0</v>
      </c>
    </row>
    <row r="335" spans="1:34" x14ac:dyDescent="0.25">
      <c r="A335" t="str">
        <f t="shared" si="10"/>
        <v>1.1-00-2405_24621015_2434110</v>
      </c>
      <c r="B335" t="s">
        <v>148</v>
      </c>
      <c r="C335" t="s">
        <v>149</v>
      </c>
      <c r="D335" t="s">
        <v>34</v>
      </c>
      <c r="E335" t="s">
        <v>35</v>
      </c>
      <c r="F335" t="s">
        <v>51</v>
      </c>
      <c r="G335" t="s">
        <v>52</v>
      </c>
      <c r="H335" t="s">
        <v>53</v>
      </c>
      <c r="I335" t="s">
        <v>54</v>
      </c>
      <c r="J335">
        <v>6</v>
      </c>
      <c r="K335" t="s">
        <v>40</v>
      </c>
      <c r="L335">
        <v>21</v>
      </c>
      <c r="M335" t="s">
        <v>55</v>
      </c>
      <c r="N335" t="s">
        <v>56</v>
      </c>
      <c r="O335" t="s">
        <v>57</v>
      </c>
      <c r="P335">
        <v>3000</v>
      </c>
      <c r="Q335" t="s">
        <v>44</v>
      </c>
      <c r="R335">
        <v>3411</v>
      </c>
      <c r="S335" t="s">
        <v>326</v>
      </c>
      <c r="T335">
        <v>0</v>
      </c>
      <c r="U335" t="s">
        <v>46</v>
      </c>
      <c r="V335" s="1">
        <v>2000</v>
      </c>
      <c r="W335" s="1">
        <v>0</v>
      </c>
      <c r="X335" s="1">
        <v>0</v>
      </c>
      <c r="Y335" s="1">
        <v>0</v>
      </c>
      <c r="Z335" s="1">
        <v>0</v>
      </c>
      <c r="AA335" s="1">
        <v>0</v>
      </c>
      <c r="AB335" s="1">
        <v>0</v>
      </c>
      <c r="AC335" s="1">
        <f t="shared" si="11"/>
        <v>2000</v>
      </c>
      <c r="AD335" s="1">
        <v>0</v>
      </c>
      <c r="AE335" s="1">
        <v>2000</v>
      </c>
      <c r="AF335" s="1">
        <v>0</v>
      </c>
      <c r="AG335" s="1">
        <v>0</v>
      </c>
      <c r="AH335" s="1">
        <v>2000</v>
      </c>
    </row>
    <row r="336" spans="1:34" x14ac:dyDescent="0.25">
      <c r="A336" t="str">
        <f t="shared" si="10"/>
        <v>1.1-00-2405_24621015_2434410</v>
      </c>
      <c r="B336" t="s">
        <v>148</v>
      </c>
      <c r="C336" t="s">
        <v>149</v>
      </c>
      <c r="D336" t="s">
        <v>34</v>
      </c>
      <c r="E336" t="s">
        <v>35</v>
      </c>
      <c r="F336" t="s">
        <v>51</v>
      </c>
      <c r="G336" t="s">
        <v>52</v>
      </c>
      <c r="H336" t="s">
        <v>53</v>
      </c>
      <c r="I336" t="s">
        <v>54</v>
      </c>
      <c r="J336">
        <v>6</v>
      </c>
      <c r="K336" t="s">
        <v>40</v>
      </c>
      <c r="L336">
        <v>21</v>
      </c>
      <c r="M336" t="s">
        <v>55</v>
      </c>
      <c r="N336" t="s">
        <v>56</v>
      </c>
      <c r="O336" t="s">
        <v>57</v>
      </c>
      <c r="P336">
        <v>3000</v>
      </c>
      <c r="Q336" t="s">
        <v>44</v>
      </c>
      <c r="R336">
        <v>3441</v>
      </c>
      <c r="S336" t="s">
        <v>383</v>
      </c>
      <c r="T336">
        <v>0</v>
      </c>
      <c r="U336" t="s">
        <v>46</v>
      </c>
      <c r="V336" s="1">
        <v>160000</v>
      </c>
      <c r="W336" s="1">
        <v>160000</v>
      </c>
      <c r="X336" s="1">
        <v>139176.79999999999</v>
      </c>
      <c r="Y336" s="1">
        <v>139176.79999999999</v>
      </c>
      <c r="Z336" s="1">
        <v>138599.44</v>
      </c>
      <c r="AA336" s="1">
        <v>138599.44</v>
      </c>
      <c r="AB336" s="1">
        <v>138599.44</v>
      </c>
      <c r="AC336" s="1">
        <f t="shared" si="11"/>
        <v>20823.200000000012</v>
      </c>
      <c r="AD336" s="1">
        <v>0</v>
      </c>
      <c r="AE336" s="1">
        <v>0</v>
      </c>
      <c r="AF336" s="1">
        <v>0</v>
      </c>
      <c r="AG336" s="1">
        <v>0</v>
      </c>
      <c r="AH336" s="1">
        <v>0</v>
      </c>
    </row>
    <row r="337" spans="1:34" x14ac:dyDescent="0.25">
      <c r="A337" t="str">
        <f t="shared" si="10"/>
        <v>1.1-00-2405_24621015_2434510</v>
      </c>
      <c r="B337" t="s">
        <v>148</v>
      </c>
      <c r="C337" t="s">
        <v>149</v>
      </c>
      <c r="D337" t="s">
        <v>34</v>
      </c>
      <c r="E337" t="s">
        <v>35</v>
      </c>
      <c r="F337" t="s">
        <v>51</v>
      </c>
      <c r="G337" t="s">
        <v>52</v>
      </c>
      <c r="H337" t="s">
        <v>53</v>
      </c>
      <c r="I337" t="s">
        <v>54</v>
      </c>
      <c r="J337">
        <v>6</v>
      </c>
      <c r="K337" t="s">
        <v>40</v>
      </c>
      <c r="L337">
        <v>21</v>
      </c>
      <c r="M337" t="s">
        <v>55</v>
      </c>
      <c r="N337" t="s">
        <v>56</v>
      </c>
      <c r="O337" t="s">
        <v>57</v>
      </c>
      <c r="P337">
        <v>3000</v>
      </c>
      <c r="Q337" t="s">
        <v>44</v>
      </c>
      <c r="R337">
        <v>3451</v>
      </c>
      <c r="S337" t="s">
        <v>384</v>
      </c>
      <c r="T337">
        <v>0</v>
      </c>
      <c r="U337" t="s">
        <v>46</v>
      </c>
      <c r="V337" s="1">
        <v>6000000</v>
      </c>
      <c r="W337" s="1">
        <v>6000000</v>
      </c>
      <c r="X337" s="1">
        <v>4706853.3600000003</v>
      </c>
      <c r="Y337" s="1">
        <v>4706853.3600000003</v>
      </c>
      <c r="Z337" s="1">
        <v>4706853.3600000003</v>
      </c>
      <c r="AA337" s="1">
        <v>4706853.3600000003</v>
      </c>
      <c r="AB337" s="1">
        <v>4706853.3600000003</v>
      </c>
      <c r="AC337" s="1">
        <f t="shared" si="11"/>
        <v>1293146.6399999997</v>
      </c>
      <c r="AD337" s="1">
        <v>0</v>
      </c>
      <c r="AE337" s="1">
        <v>0</v>
      </c>
      <c r="AF337" s="1">
        <v>0</v>
      </c>
      <c r="AG337" s="1">
        <v>0</v>
      </c>
      <c r="AH337" s="1">
        <v>0</v>
      </c>
    </row>
    <row r="338" spans="1:34" x14ac:dyDescent="0.25">
      <c r="A338" t="str">
        <f t="shared" si="10"/>
        <v>1.1-00-2405_24621015_2434810</v>
      </c>
      <c r="B338" t="s">
        <v>148</v>
      </c>
      <c r="C338" t="s">
        <v>149</v>
      </c>
      <c r="D338" t="s">
        <v>34</v>
      </c>
      <c r="E338" t="s">
        <v>35</v>
      </c>
      <c r="F338" t="s">
        <v>51</v>
      </c>
      <c r="G338" t="s">
        <v>52</v>
      </c>
      <c r="H338" t="s">
        <v>53</v>
      </c>
      <c r="I338" t="s">
        <v>54</v>
      </c>
      <c r="J338">
        <v>6</v>
      </c>
      <c r="K338" t="s">
        <v>40</v>
      </c>
      <c r="L338">
        <v>21</v>
      </c>
      <c r="M338" t="s">
        <v>55</v>
      </c>
      <c r="N338" t="s">
        <v>56</v>
      </c>
      <c r="O338" t="s">
        <v>57</v>
      </c>
      <c r="P338">
        <v>3000</v>
      </c>
      <c r="Q338" t="s">
        <v>44</v>
      </c>
      <c r="R338">
        <v>3481</v>
      </c>
      <c r="S338" t="s">
        <v>385</v>
      </c>
      <c r="T338">
        <v>0</v>
      </c>
      <c r="U338" t="s">
        <v>46</v>
      </c>
      <c r="V338" s="1">
        <v>1180000</v>
      </c>
      <c r="W338" s="1">
        <v>1180000</v>
      </c>
      <c r="X338" s="1">
        <v>458511.38</v>
      </c>
      <c r="Y338" s="1">
        <v>458511.38</v>
      </c>
      <c r="Z338" s="1">
        <v>458511.37</v>
      </c>
      <c r="AA338" s="1">
        <v>458511.37</v>
      </c>
      <c r="AB338" s="1">
        <v>458511.37</v>
      </c>
      <c r="AC338" s="1">
        <f t="shared" si="11"/>
        <v>721488.62</v>
      </c>
      <c r="AD338" s="1">
        <v>0</v>
      </c>
      <c r="AE338" s="1">
        <v>0</v>
      </c>
      <c r="AF338" s="1">
        <v>0</v>
      </c>
      <c r="AG338" s="1">
        <v>0</v>
      </c>
      <c r="AH338" s="1">
        <v>0</v>
      </c>
    </row>
    <row r="339" spans="1:34" x14ac:dyDescent="0.25">
      <c r="A339" t="str">
        <f t="shared" si="10"/>
        <v>1.1-00-2405_24621015_2435110</v>
      </c>
      <c r="B339" t="s">
        <v>148</v>
      </c>
      <c r="C339" t="s">
        <v>149</v>
      </c>
      <c r="D339" t="s">
        <v>34</v>
      </c>
      <c r="E339" t="s">
        <v>35</v>
      </c>
      <c r="F339" t="s">
        <v>51</v>
      </c>
      <c r="G339" t="s">
        <v>52</v>
      </c>
      <c r="H339" t="s">
        <v>53</v>
      </c>
      <c r="I339" t="s">
        <v>54</v>
      </c>
      <c r="J339">
        <v>6</v>
      </c>
      <c r="K339" t="s">
        <v>40</v>
      </c>
      <c r="L339">
        <v>21</v>
      </c>
      <c r="M339" t="s">
        <v>55</v>
      </c>
      <c r="N339" t="s">
        <v>56</v>
      </c>
      <c r="O339" t="s">
        <v>57</v>
      </c>
      <c r="P339">
        <v>3000</v>
      </c>
      <c r="Q339" t="s">
        <v>44</v>
      </c>
      <c r="R339">
        <v>3511</v>
      </c>
      <c r="S339" t="s">
        <v>329</v>
      </c>
      <c r="T339">
        <v>0</v>
      </c>
      <c r="U339" t="s">
        <v>46</v>
      </c>
      <c r="V339" s="1">
        <v>685740</v>
      </c>
      <c r="W339" s="1">
        <v>685740</v>
      </c>
      <c r="X339" s="1">
        <v>143933.53</v>
      </c>
      <c r="Y339" s="1">
        <v>143933.53</v>
      </c>
      <c r="Z339" s="1">
        <v>63289.02</v>
      </c>
      <c r="AA339" s="1">
        <v>46215.78</v>
      </c>
      <c r="AB339" s="1">
        <v>46215.78</v>
      </c>
      <c r="AC339" s="1">
        <f t="shared" si="11"/>
        <v>541806.47</v>
      </c>
      <c r="AD339" s="1">
        <v>0</v>
      </c>
      <c r="AE339" s="1">
        <v>0</v>
      </c>
      <c r="AF339" s="1">
        <v>0</v>
      </c>
      <c r="AG339" s="1">
        <v>0</v>
      </c>
      <c r="AH339" s="1">
        <v>0</v>
      </c>
    </row>
    <row r="340" spans="1:34" x14ac:dyDescent="0.25">
      <c r="A340" t="str">
        <f t="shared" si="10"/>
        <v>1.1-00-2405_24621015_2435210</v>
      </c>
      <c r="B340" t="s">
        <v>148</v>
      </c>
      <c r="C340" t="s">
        <v>149</v>
      </c>
      <c r="D340" t="s">
        <v>34</v>
      </c>
      <c r="E340" t="s">
        <v>35</v>
      </c>
      <c r="F340" t="s">
        <v>51</v>
      </c>
      <c r="G340" t="s">
        <v>52</v>
      </c>
      <c r="H340" t="s">
        <v>53</v>
      </c>
      <c r="I340" t="s">
        <v>54</v>
      </c>
      <c r="J340">
        <v>6</v>
      </c>
      <c r="K340" t="s">
        <v>40</v>
      </c>
      <c r="L340">
        <v>21</v>
      </c>
      <c r="M340" t="s">
        <v>55</v>
      </c>
      <c r="N340" t="s">
        <v>56</v>
      </c>
      <c r="O340" t="s">
        <v>57</v>
      </c>
      <c r="P340">
        <v>3000</v>
      </c>
      <c r="Q340" t="s">
        <v>44</v>
      </c>
      <c r="R340">
        <v>3521</v>
      </c>
      <c r="S340" t="s">
        <v>231</v>
      </c>
      <c r="T340">
        <v>0</v>
      </c>
      <c r="U340" t="s">
        <v>46</v>
      </c>
      <c r="V340" s="1">
        <v>26000</v>
      </c>
      <c r="W340" s="1">
        <v>26000</v>
      </c>
      <c r="X340" s="1">
        <v>0</v>
      </c>
      <c r="Y340" s="1">
        <v>0</v>
      </c>
      <c r="Z340" s="1">
        <v>0</v>
      </c>
      <c r="AA340" s="1">
        <v>0</v>
      </c>
      <c r="AB340" s="1">
        <v>0</v>
      </c>
      <c r="AC340" s="1">
        <f t="shared" si="11"/>
        <v>26000</v>
      </c>
      <c r="AD340" s="1">
        <v>0</v>
      </c>
      <c r="AE340" s="1">
        <v>0</v>
      </c>
      <c r="AF340" s="1">
        <v>0</v>
      </c>
      <c r="AG340" s="1">
        <v>0</v>
      </c>
      <c r="AH340" s="1">
        <v>0</v>
      </c>
    </row>
    <row r="341" spans="1:34" x14ac:dyDescent="0.25">
      <c r="A341" t="str">
        <f t="shared" si="10"/>
        <v>1.1-00-2405_24621015_2435510</v>
      </c>
      <c r="B341" t="s">
        <v>148</v>
      </c>
      <c r="C341" t="s">
        <v>149</v>
      </c>
      <c r="D341" t="s">
        <v>34</v>
      </c>
      <c r="E341" t="s">
        <v>35</v>
      </c>
      <c r="F341" t="s">
        <v>51</v>
      </c>
      <c r="G341" t="s">
        <v>52</v>
      </c>
      <c r="H341" t="s">
        <v>53</v>
      </c>
      <c r="I341" t="s">
        <v>54</v>
      </c>
      <c r="J341">
        <v>6</v>
      </c>
      <c r="K341" t="s">
        <v>40</v>
      </c>
      <c r="L341">
        <v>21</v>
      </c>
      <c r="M341" t="s">
        <v>55</v>
      </c>
      <c r="N341" t="s">
        <v>56</v>
      </c>
      <c r="O341" t="s">
        <v>57</v>
      </c>
      <c r="P341">
        <v>3000</v>
      </c>
      <c r="Q341" t="s">
        <v>44</v>
      </c>
      <c r="R341">
        <v>3551</v>
      </c>
      <c r="S341" t="s">
        <v>386</v>
      </c>
      <c r="T341">
        <v>0</v>
      </c>
      <c r="U341" t="s">
        <v>46</v>
      </c>
      <c r="V341" s="1">
        <v>7000000</v>
      </c>
      <c r="W341" s="1">
        <v>7000000</v>
      </c>
      <c r="X341" s="1">
        <v>13759320.34</v>
      </c>
      <c r="Y341" s="1">
        <v>11416509.710000001</v>
      </c>
      <c r="Z341" s="1">
        <v>8355260.4500000002</v>
      </c>
      <c r="AA341" s="1">
        <v>6959994.3600000003</v>
      </c>
      <c r="AB341" s="1">
        <v>6959994.3600000003</v>
      </c>
      <c r="AC341" s="1">
        <f t="shared" si="11"/>
        <v>-6759320.3399999999</v>
      </c>
      <c r="AD341" s="1">
        <v>0</v>
      </c>
      <c r="AE341" s="1">
        <v>0</v>
      </c>
      <c r="AF341" s="1">
        <v>0</v>
      </c>
      <c r="AG341" s="1">
        <v>0</v>
      </c>
      <c r="AH341" s="1">
        <v>0</v>
      </c>
    </row>
    <row r="342" spans="1:34" x14ac:dyDescent="0.25">
      <c r="A342" t="str">
        <f t="shared" si="10"/>
        <v>1.1-00-2405_24621015_2435710</v>
      </c>
      <c r="B342" t="s">
        <v>148</v>
      </c>
      <c r="C342" t="s">
        <v>149</v>
      </c>
      <c r="D342" t="s">
        <v>34</v>
      </c>
      <c r="E342" t="s">
        <v>35</v>
      </c>
      <c r="F342" t="s">
        <v>51</v>
      </c>
      <c r="G342" t="s">
        <v>52</v>
      </c>
      <c r="H342" t="s">
        <v>53</v>
      </c>
      <c r="I342" t="s">
        <v>54</v>
      </c>
      <c r="J342">
        <v>6</v>
      </c>
      <c r="K342" t="s">
        <v>40</v>
      </c>
      <c r="L342">
        <v>21</v>
      </c>
      <c r="M342" t="s">
        <v>55</v>
      </c>
      <c r="N342" t="s">
        <v>56</v>
      </c>
      <c r="O342" t="s">
        <v>57</v>
      </c>
      <c r="P342">
        <v>3000</v>
      </c>
      <c r="Q342" t="s">
        <v>44</v>
      </c>
      <c r="R342">
        <v>3571</v>
      </c>
      <c r="S342" t="s">
        <v>221</v>
      </c>
      <c r="T342">
        <v>0</v>
      </c>
      <c r="U342" t="s">
        <v>46</v>
      </c>
      <c r="V342" s="1">
        <v>10000000</v>
      </c>
      <c r="W342" s="1">
        <v>10000000</v>
      </c>
      <c r="X342" s="1">
        <v>9768702.2899999991</v>
      </c>
      <c r="Y342" s="1">
        <v>9456418.6899999995</v>
      </c>
      <c r="Z342" s="1">
        <v>9121364.6500000004</v>
      </c>
      <c r="AA342" s="1">
        <v>7921693.8099999996</v>
      </c>
      <c r="AB342" s="1">
        <v>7211773.8099999996</v>
      </c>
      <c r="AC342" s="1">
        <f t="shared" si="11"/>
        <v>231297.71000000089</v>
      </c>
      <c r="AD342" s="1">
        <v>0</v>
      </c>
      <c r="AE342" s="1">
        <v>0</v>
      </c>
      <c r="AF342" s="1">
        <v>0</v>
      </c>
      <c r="AG342" s="1">
        <v>0</v>
      </c>
      <c r="AH342" s="1">
        <v>0</v>
      </c>
    </row>
    <row r="343" spans="1:34" x14ac:dyDescent="0.25">
      <c r="A343" t="str">
        <f t="shared" si="10"/>
        <v>1.1-00-2405_24621015_2436310</v>
      </c>
      <c r="B343" t="s">
        <v>148</v>
      </c>
      <c r="C343" t="s">
        <v>149</v>
      </c>
      <c r="D343" t="s">
        <v>34</v>
      </c>
      <c r="E343" t="s">
        <v>35</v>
      </c>
      <c r="F343" t="s">
        <v>51</v>
      </c>
      <c r="G343" t="s">
        <v>52</v>
      </c>
      <c r="H343" t="s">
        <v>53</v>
      </c>
      <c r="I343" t="s">
        <v>54</v>
      </c>
      <c r="J343">
        <v>6</v>
      </c>
      <c r="K343" t="s">
        <v>40</v>
      </c>
      <c r="L343">
        <v>21</v>
      </c>
      <c r="M343" t="s">
        <v>55</v>
      </c>
      <c r="N343" t="s">
        <v>56</v>
      </c>
      <c r="O343" t="s">
        <v>57</v>
      </c>
      <c r="P343">
        <v>3000</v>
      </c>
      <c r="Q343" t="s">
        <v>44</v>
      </c>
      <c r="R343">
        <v>3631</v>
      </c>
      <c r="S343" t="s">
        <v>387</v>
      </c>
      <c r="T343">
        <v>0</v>
      </c>
      <c r="U343" t="s">
        <v>46</v>
      </c>
      <c r="V343" s="1">
        <v>4866666.55</v>
      </c>
      <c r="W343" s="1">
        <v>4866666.55</v>
      </c>
      <c r="X343" s="1">
        <v>3649999.82</v>
      </c>
      <c r="Y343" s="1">
        <v>3649999.82</v>
      </c>
      <c r="Z343" s="1">
        <v>2027777.75</v>
      </c>
      <c r="AA343" s="1">
        <v>2027777.75</v>
      </c>
      <c r="AB343" s="1">
        <v>2027777.75</v>
      </c>
      <c r="AC343" s="1">
        <f t="shared" si="11"/>
        <v>1216666.73</v>
      </c>
      <c r="AD343" s="1">
        <v>0</v>
      </c>
      <c r="AE343" s="1">
        <v>0</v>
      </c>
      <c r="AF343" s="1">
        <v>0</v>
      </c>
      <c r="AG343" s="1">
        <v>0</v>
      </c>
      <c r="AH343" s="1">
        <v>0</v>
      </c>
    </row>
    <row r="344" spans="1:34" x14ac:dyDescent="0.25">
      <c r="A344" t="str">
        <f t="shared" si="10"/>
        <v>1.1-00-2405_24621015_2438210</v>
      </c>
      <c r="B344" t="s">
        <v>148</v>
      </c>
      <c r="C344" t="s">
        <v>149</v>
      </c>
      <c r="D344" t="s">
        <v>34</v>
      </c>
      <c r="E344" t="s">
        <v>35</v>
      </c>
      <c r="F344" t="s">
        <v>51</v>
      </c>
      <c r="G344" t="s">
        <v>52</v>
      </c>
      <c r="H344" t="s">
        <v>53</v>
      </c>
      <c r="I344" t="s">
        <v>54</v>
      </c>
      <c r="J344">
        <v>6</v>
      </c>
      <c r="K344" t="s">
        <v>40</v>
      </c>
      <c r="L344">
        <v>21</v>
      </c>
      <c r="M344" t="s">
        <v>55</v>
      </c>
      <c r="N344" t="s">
        <v>56</v>
      </c>
      <c r="O344" t="s">
        <v>57</v>
      </c>
      <c r="P344">
        <v>3000</v>
      </c>
      <c r="Q344" t="s">
        <v>44</v>
      </c>
      <c r="R344">
        <v>3821</v>
      </c>
      <c r="S344" t="s">
        <v>175</v>
      </c>
      <c r="T344">
        <v>0</v>
      </c>
      <c r="U344" t="s">
        <v>46</v>
      </c>
      <c r="V344" s="1">
        <v>639567.19999999995</v>
      </c>
      <c r="W344" s="1">
        <v>639567.19999999995</v>
      </c>
      <c r="X344" s="1">
        <v>514777.25</v>
      </c>
      <c r="Y344" s="1">
        <v>514777.25</v>
      </c>
      <c r="Z344" s="1">
        <v>0</v>
      </c>
      <c r="AA344" s="1">
        <v>0</v>
      </c>
      <c r="AB344" s="1">
        <v>0</v>
      </c>
      <c r="AC344" s="1">
        <f t="shared" si="11"/>
        <v>124789.94999999995</v>
      </c>
      <c r="AD344" s="1">
        <v>0</v>
      </c>
      <c r="AE344" s="1">
        <v>0</v>
      </c>
      <c r="AF344" s="1">
        <v>0</v>
      </c>
      <c r="AG344" s="1">
        <v>0</v>
      </c>
      <c r="AH344" s="1">
        <v>0</v>
      </c>
    </row>
    <row r="345" spans="1:34" x14ac:dyDescent="0.25">
      <c r="A345" t="str">
        <f t="shared" si="10"/>
        <v>1.1-00-2405_24621015_2439110</v>
      </c>
      <c r="B345" t="s">
        <v>148</v>
      </c>
      <c r="C345" t="s">
        <v>149</v>
      </c>
      <c r="D345" t="s">
        <v>34</v>
      </c>
      <c r="E345" t="s">
        <v>35</v>
      </c>
      <c r="F345" t="s">
        <v>51</v>
      </c>
      <c r="G345" t="s">
        <v>52</v>
      </c>
      <c r="H345" t="s">
        <v>53</v>
      </c>
      <c r="I345" t="s">
        <v>54</v>
      </c>
      <c r="J345">
        <v>6</v>
      </c>
      <c r="K345" t="s">
        <v>40</v>
      </c>
      <c r="L345">
        <v>21</v>
      </c>
      <c r="M345" t="s">
        <v>55</v>
      </c>
      <c r="N345" t="s">
        <v>56</v>
      </c>
      <c r="O345" t="s">
        <v>57</v>
      </c>
      <c r="P345">
        <v>3000</v>
      </c>
      <c r="Q345" t="s">
        <v>44</v>
      </c>
      <c r="R345">
        <v>3911</v>
      </c>
      <c r="S345" t="s">
        <v>388</v>
      </c>
      <c r="T345">
        <v>0</v>
      </c>
      <c r="U345" t="s">
        <v>46</v>
      </c>
      <c r="V345" s="1">
        <v>700000</v>
      </c>
      <c r="W345" s="1">
        <v>700000</v>
      </c>
      <c r="X345" s="1">
        <v>297933.06</v>
      </c>
      <c r="Y345" s="1">
        <v>297933.06</v>
      </c>
      <c r="Z345" s="1">
        <v>297933.06</v>
      </c>
      <c r="AA345" s="1">
        <v>297933.06</v>
      </c>
      <c r="AB345" s="1">
        <v>297933.06</v>
      </c>
      <c r="AC345" s="1">
        <f t="shared" si="11"/>
        <v>402066.94</v>
      </c>
      <c r="AD345" s="1">
        <v>0</v>
      </c>
      <c r="AE345" s="1">
        <v>0</v>
      </c>
      <c r="AF345" s="1">
        <v>0</v>
      </c>
      <c r="AG345" s="1">
        <v>0</v>
      </c>
      <c r="AH345" s="1">
        <v>0</v>
      </c>
    </row>
    <row r="346" spans="1:34" x14ac:dyDescent="0.25">
      <c r="A346" t="str">
        <f t="shared" si="10"/>
        <v>1.1-00-2405_24621015_2439220</v>
      </c>
      <c r="B346" t="s">
        <v>148</v>
      </c>
      <c r="C346" t="s">
        <v>149</v>
      </c>
      <c r="D346" t="s">
        <v>34</v>
      </c>
      <c r="E346" t="s">
        <v>35</v>
      </c>
      <c r="F346" t="s">
        <v>51</v>
      </c>
      <c r="G346" t="s">
        <v>52</v>
      </c>
      <c r="H346" t="s">
        <v>53</v>
      </c>
      <c r="I346" t="s">
        <v>54</v>
      </c>
      <c r="J346">
        <v>6</v>
      </c>
      <c r="K346" t="s">
        <v>40</v>
      </c>
      <c r="L346">
        <v>21</v>
      </c>
      <c r="M346" t="s">
        <v>55</v>
      </c>
      <c r="N346" t="s">
        <v>56</v>
      </c>
      <c r="O346" t="s">
        <v>57</v>
      </c>
      <c r="P346">
        <v>3000</v>
      </c>
      <c r="Q346" t="s">
        <v>44</v>
      </c>
      <c r="R346">
        <v>3922</v>
      </c>
      <c r="S346" t="s">
        <v>222</v>
      </c>
      <c r="T346">
        <v>0</v>
      </c>
      <c r="U346" t="s">
        <v>46</v>
      </c>
      <c r="V346" s="1">
        <v>1000000</v>
      </c>
      <c r="W346" s="1">
        <v>1000000</v>
      </c>
      <c r="X346" s="1">
        <v>1078238.06</v>
      </c>
      <c r="Y346" s="1">
        <v>1078238.06</v>
      </c>
      <c r="Z346" s="1">
        <v>455436</v>
      </c>
      <c r="AA346" s="1">
        <v>455436</v>
      </c>
      <c r="AB346" s="1">
        <v>455436</v>
      </c>
      <c r="AC346" s="1">
        <f t="shared" si="11"/>
        <v>-78238.060000000056</v>
      </c>
      <c r="AD346" s="1">
        <v>0</v>
      </c>
      <c r="AE346" s="1">
        <v>0</v>
      </c>
      <c r="AF346" s="1">
        <v>0</v>
      </c>
      <c r="AG346" s="1">
        <v>0</v>
      </c>
      <c r="AH346" s="1">
        <v>0</v>
      </c>
    </row>
    <row r="347" spans="1:34" x14ac:dyDescent="0.25">
      <c r="A347" t="str">
        <f t="shared" si="10"/>
        <v>1.1-00-2405_24621015_2439410</v>
      </c>
      <c r="B347" t="s">
        <v>148</v>
      </c>
      <c r="C347" t="s">
        <v>149</v>
      </c>
      <c r="D347" t="s">
        <v>34</v>
      </c>
      <c r="E347" t="s">
        <v>35</v>
      </c>
      <c r="F347" t="s">
        <v>51</v>
      </c>
      <c r="G347" t="s">
        <v>52</v>
      </c>
      <c r="H347" t="s">
        <v>53</v>
      </c>
      <c r="I347" t="s">
        <v>54</v>
      </c>
      <c r="J347">
        <v>6</v>
      </c>
      <c r="K347" t="s">
        <v>40</v>
      </c>
      <c r="L347">
        <v>21</v>
      </c>
      <c r="M347" t="s">
        <v>55</v>
      </c>
      <c r="N347" t="s">
        <v>56</v>
      </c>
      <c r="O347" t="s">
        <v>57</v>
      </c>
      <c r="P347">
        <v>3000</v>
      </c>
      <c r="Q347" t="s">
        <v>44</v>
      </c>
      <c r="R347">
        <v>3941</v>
      </c>
      <c r="S347" t="s">
        <v>299</v>
      </c>
      <c r="T347">
        <v>0</v>
      </c>
      <c r="U347" t="s">
        <v>46</v>
      </c>
      <c r="V347" s="1">
        <v>10000000</v>
      </c>
      <c r="W347" s="1">
        <v>10000000</v>
      </c>
      <c r="X347" s="1">
        <v>8736934.6999999993</v>
      </c>
      <c r="Y347" s="1">
        <v>8736934.6999999993</v>
      </c>
      <c r="Z347" s="1">
        <v>8736934.6999999993</v>
      </c>
      <c r="AA347" s="1">
        <v>8736934.6999999993</v>
      </c>
      <c r="AB347" s="1">
        <v>8736934.6999999993</v>
      </c>
      <c r="AC347" s="1">
        <f t="shared" si="11"/>
        <v>1263065.3000000007</v>
      </c>
      <c r="AD347" s="1">
        <v>0</v>
      </c>
      <c r="AE347" s="1">
        <v>0</v>
      </c>
      <c r="AF347" s="1">
        <v>0</v>
      </c>
      <c r="AG347" s="1">
        <v>0</v>
      </c>
      <c r="AH347" s="1">
        <v>0</v>
      </c>
    </row>
    <row r="348" spans="1:34" x14ac:dyDescent="0.25">
      <c r="A348" t="str">
        <f t="shared" si="10"/>
        <v>1.1-00-2405_24621015_2439620</v>
      </c>
      <c r="B348" t="s">
        <v>148</v>
      </c>
      <c r="C348" t="s">
        <v>149</v>
      </c>
      <c r="D348" t="s">
        <v>34</v>
      </c>
      <c r="E348" t="s">
        <v>35</v>
      </c>
      <c r="F348" t="s">
        <v>51</v>
      </c>
      <c r="G348" t="s">
        <v>52</v>
      </c>
      <c r="H348" t="s">
        <v>53</v>
      </c>
      <c r="I348" t="s">
        <v>54</v>
      </c>
      <c r="J348">
        <v>6</v>
      </c>
      <c r="K348" t="s">
        <v>40</v>
      </c>
      <c r="L348">
        <v>21</v>
      </c>
      <c r="M348" t="s">
        <v>55</v>
      </c>
      <c r="N348" t="s">
        <v>56</v>
      </c>
      <c r="O348" t="s">
        <v>57</v>
      </c>
      <c r="P348">
        <v>3000</v>
      </c>
      <c r="Q348" t="s">
        <v>44</v>
      </c>
      <c r="R348">
        <v>3962</v>
      </c>
      <c r="S348" t="s">
        <v>304</v>
      </c>
      <c r="T348">
        <v>0</v>
      </c>
      <c r="U348" t="s">
        <v>46</v>
      </c>
      <c r="V348" s="1">
        <v>100000</v>
      </c>
      <c r="W348" s="1">
        <v>100000</v>
      </c>
      <c r="X348" s="1">
        <v>65556.800000000003</v>
      </c>
      <c r="Y348" s="1">
        <v>65556.800000000003</v>
      </c>
      <c r="Z348" s="1">
        <v>63904.800000000003</v>
      </c>
      <c r="AA348" s="1">
        <v>63904.800000000003</v>
      </c>
      <c r="AB348" s="1">
        <v>63904.800000000003</v>
      </c>
      <c r="AC348" s="1">
        <f t="shared" si="11"/>
        <v>34443.199999999997</v>
      </c>
      <c r="AD348" s="1">
        <v>0</v>
      </c>
      <c r="AE348" s="1">
        <v>0</v>
      </c>
      <c r="AF348" s="1">
        <v>0</v>
      </c>
      <c r="AG348" s="1">
        <v>0</v>
      </c>
      <c r="AH348" s="1">
        <v>0</v>
      </c>
    </row>
    <row r="349" spans="1:34" x14ac:dyDescent="0.25">
      <c r="A349" t="str">
        <f t="shared" si="10"/>
        <v>1.1-00-2405_24621015_2451110</v>
      </c>
      <c r="B349" t="s">
        <v>148</v>
      </c>
      <c r="C349" t="s">
        <v>149</v>
      </c>
      <c r="D349" t="s">
        <v>34</v>
      </c>
      <c r="E349" t="s">
        <v>35</v>
      </c>
      <c r="F349" t="s">
        <v>51</v>
      </c>
      <c r="G349" t="s">
        <v>52</v>
      </c>
      <c r="H349" t="s">
        <v>53</v>
      </c>
      <c r="I349" t="s">
        <v>54</v>
      </c>
      <c r="J349">
        <v>6</v>
      </c>
      <c r="K349" t="s">
        <v>40</v>
      </c>
      <c r="L349">
        <v>21</v>
      </c>
      <c r="M349" t="s">
        <v>55</v>
      </c>
      <c r="N349" t="s">
        <v>56</v>
      </c>
      <c r="O349" t="s">
        <v>57</v>
      </c>
      <c r="P349">
        <v>5000</v>
      </c>
      <c r="Q349" t="s">
        <v>99</v>
      </c>
      <c r="R349">
        <v>5111</v>
      </c>
      <c r="S349" t="s">
        <v>389</v>
      </c>
      <c r="T349">
        <v>0</v>
      </c>
      <c r="U349" t="s">
        <v>46</v>
      </c>
      <c r="V349" s="1">
        <v>1340793</v>
      </c>
      <c r="W349" s="1">
        <v>1185000</v>
      </c>
      <c r="X349" s="1">
        <v>61851.199999999997</v>
      </c>
      <c r="Y349" s="1">
        <v>61851.199999999997</v>
      </c>
      <c r="Z349" s="1">
        <v>61851.199999999997</v>
      </c>
      <c r="AA349" s="1">
        <v>61851.199999999997</v>
      </c>
      <c r="AB349" s="1">
        <v>61851.199999999997</v>
      </c>
      <c r="AC349" s="1">
        <f t="shared" si="11"/>
        <v>1278941.8</v>
      </c>
      <c r="AD349" s="1">
        <v>0</v>
      </c>
      <c r="AE349" s="1">
        <v>470000</v>
      </c>
      <c r="AF349" s="1">
        <v>0</v>
      </c>
      <c r="AG349" s="1">
        <v>314207</v>
      </c>
      <c r="AH349" s="1">
        <v>155793</v>
      </c>
    </row>
    <row r="350" spans="1:34" x14ac:dyDescent="0.25">
      <c r="A350" t="str">
        <f t="shared" si="10"/>
        <v>1.1-00-2405_24621015_2451210</v>
      </c>
      <c r="B350" t="s">
        <v>148</v>
      </c>
      <c r="C350" t="s">
        <v>149</v>
      </c>
      <c r="D350" t="s">
        <v>34</v>
      </c>
      <c r="E350" t="s">
        <v>35</v>
      </c>
      <c r="F350" t="s">
        <v>51</v>
      </c>
      <c r="G350" t="s">
        <v>52</v>
      </c>
      <c r="H350" t="s">
        <v>53</v>
      </c>
      <c r="I350" t="s">
        <v>54</v>
      </c>
      <c r="J350">
        <v>6</v>
      </c>
      <c r="K350" t="s">
        <v>40</v>
      </c>
      <c r="L350">
        <v>21</v>
      </c>
      <c r="M350" t="s">
        <v>55</v>
      </c>
      <c r="N350" t="s">
        <v>56</v>
      </c>
      <c r="O350" t="s">
        <v>57</v>
      </c>
      <c r="P350">
        <v>5000</v>
      </c>
      <c r="Q350" t="s">
        <v>99</v>
      </c>
      <c r="R350">
        <v>5121</v>
      </c>
      <c r="S350" t="s">
        <v>182</v>
      </c>
      <c r="T350">
        <v>0</v>
      </c>
      <c r="U350" t="s">
        <v>46</v>
      </c>
      <c r="V350" s="1">
        <v>228520</v>
      </c>
      <c r="W350" s="1">
        <v>0</v>
      </c>
      <c r="X350" s="1">
        <v>0</v>
      </c>
      <c r="Y350" s="1">
        <v>0</v>
      </c>
      <c r="Z350" s="1">
        <v>0</v>
      </c>
      <c r="AA350" s="1">
        <v>0</v>
      </c>
      <c r="AB350" s="1">
        <v>0</v>
      </c>
      <c r="AC350" s="1">
        <f t="shared" si="11"/>
        <v>228520</v>
      </c>
      <c r="AD350" s="1">
        <v>0</v>
      </c>
      <c r="AE350" s="1">
        <v>228520</v>
      </c>
      <c r="AF350" s="1">
        <v>0</v>
      </c>
      <c r="AG350" s="1">
        <v>0</v>
      </c>
      <c r="AH350" s="1">
        <v>228520</v>
      </c>
    </row>
    <row r="351" spans="1:34" x14ac:dyDescent="0.25">
      <c r="A351" t="str">
        <f t="shared" si="10"/>
        <v>1.1-00-2405_24621015_2451910</v>
      </c>
      <c r="B351" t="s">
        <v>148</v>
      </c>
      <c r="C351" t="s">
        <v>149</v>
      </c>
      <c r="D351" t="s">
        <v>34</v>
      </c>
      <c r="E351" t="s">
        <v>35</v>
      </c>
      <c r="F351" t="s">
        <v>51</v>
      </c>
      <c r="G351" t="s">
        <v>52</v>
      </c>
      <c r="H351" t="s">
        <v>53</v>
      </c>
      <c r="I351" t="s">
        <v>54</v>
      </c>
      <c r="J351">
        <v>6</v>
      </c>
      <c r="K351" t="s">
        <v>40</v>
      </c>
      <c r="L351">
        <v>21</v>
      </c>
      <c r="M351" t="s">
        <v>55</v>
      </c>
      <c r="N351" t="s">
        <v>56</v>
      </c>
      <c r="O351" t="s">
        <v>57</v>
      </c>
      <c r="P351">
        <v>5000</v>
      </c>
      <c r="Q351" t="s">
        <v>99</v>
      </c>
      <c r="R351">
        <v>5191</v>
      </c>
      <c r="S351" t="s">
        <v>246</v>
      </c>
      <c r="T351">
        <v>0</v>
      </c>
      <c r="U351" t="s">
        <v>46</v>
      </c>
      <c r="V351" s="1">
        <v>68041</v>
      </c>
      <c r="W351" s="1">
        <v>68041</v>
      </c>
      <c r="X351" s="1">
        <v>35517.79</v>
      </c>
      <c r="Y351" s="1">
        <v>35517.79</v>
      </c>
      <c r="Z351" s="1">
        <v>13593.79</v>
      </c>
      <c r="AA351" s="1">
        <v>13593.79</v>
      </c>
      <c r="AB351" s="1">
        <v>13593.79</v>
      </c>
      <c r="AC351" s="1">
        <f t="shared" si="11"/>
        <v>32523.21</v>
      </c>
      <c r="AD351" s="1">
        <v>0</v>
      </c>
      <c r="AE351" s="1">
        <v>0</v>
      </c>
      <c r="AF351" s="1">
        <v>0</v>
      </c>
      <c r="AG351" s="1">
        <v>0</v>
      </c>
      <c r="AH351" s="1">
        <v>0</v>
      </c>
    </row>
    <row r="352" spans="1:34" x14ac:dyDescent="0.25">
      <c r="A352" t="str">
        <f t="shared" si="10"/>
        <v>1.1-00-2405_24621015_2452110</v>
      </c>
      <c r="B352" t="s">
        <v>148</v>
      </c>
      <c r="C352" t="s">
        <v>149</v>
      </c>
      <c r="D352" t="s">
        <v>34</v>
      </c>
      <c r="E352" t="s">
        <v>35</v>
      </c>
      <c r="F352" t="s">
        <v>51</v>
      </c>
      <c r="G352" t="s">
        <v>52</v>
      </c>
      <c r="H352" t="s">
        <v>53</v>
      </c>
      <c r="I352" t="s">
        <v>54</v>
      </c>
      <c r="J352">
        <v>6</v>
      </c>
      <c r="K352" t="s">
        <v>40</v>
      </c>
      <c r="L352">
        <v>21</v>
      </c>
      <c r="M352" t="s">
        <v>55</v>
      </c>
      <c r="N352" t="s">
        <v>56</v>
      </c>
      <c r="O352" t="s">
        <v>57</v>
      </c>
      <c r="P352">
        <v>5000</v>
      </c>
      <c r="Q352" t="s">
        <v>99</v>
      </c>
      <c r="R352">
        <v>5211</v>
      </c>
      <c r="S352" t="s">
        <v>248</v>
      </c>
      <c r="T352">
        <v>0</v>
      </c>
      <c r="U352" t="s">
        <v>46</v>
      </c>
      <c r="V352" s="1">
        <v>0</v>
      </c>
      <c r="W352" s="1">
        <v>0</v>
      </c>
      <c r="X352" s="1">
        <v>29232</v>
      </c>
      <c r="Y352" s="1">
        <v>0</v>
      </c>
      <c r="Z352" s="1">
        <v>0</v>
      </c>
      <c r="AA352" s="1">
        <v>0</v>
      </c>
      <c r="AB352" s="1">
        <v>0</v>
      </c>
      <c r="AC352" s="1">
        <f t="shared" si="11"/>
        <v>-29232</v>
      </c>
      <c r="AD352" s="1">
        <v>0</v>
      </c>
      <c r="AE352" s="1">
        <v>0</v>
      </c>
      <c r="AF352" s="1">
        <v>0</v>
      </c>
      <c r="AG352" s="1">
        <v>0</v>
      </c>
      <c r="AH352" s="1">
        <v>0</v>
      </c>
    </row>
    <row r="353" spans="1:34" x14ac:dyDescent="0.25">
      <c r="A353" t="str">
        <f t="shared" si="10"/>
        <v>1.1-00-2405_24621015_2456410</v>
      </c>
      <c r="B353" t="s">
        <v>148</v>
      </c>
      <c r="C353" t="s">
        <v>149</v>
      </c>
      <c r="D353" t="s">
        <v>34</v>
      </c>
      <c r="E353" t="s">
        <v>35</v>
      </c>
      <c r="F353" t="s">
        <v>51</v>
      </c>
      <c r="G353" t="s">
        <v>52</v>
      </c>
      <c r="H353" t="s">
        <v>53</v>
      </c>
      <c r="I353" t="s">
        <v>54</v>
      </c>
      <c r="J353">
        <v>6</v>
      </c>
      <c r="K353" t="s">
        <v>40</v>
      </c>
      <c r="L353">
        <v>21</v>
      </c>
      <c r="M353" t="s">
        <v>55</v>
      </c>
      <c r="N353" t="s">
        <v>56</v>
      </c>
      <c r="O353" t="s">
        <v>57</v>
      </c>
      <c r="P353">
        <v>5000</v>
      </c>
      <c r="Q353" t="s">
        <v>99</v>
      </c>
      <c r="R353">
        <v>5641</v>
      </c>
      <c r="S353" t="s">
        <v>264</v>
      </c>
      <c r="T353">
        <v>0</v>
      </c>
      <c r="U353" t="s">
        <v>46</v>
      </c>
      <c r="V353" s="1">
        <v>133632.64000000001</v>
      </c>
      <c r="W353" s="1">
        <v>61745.64</v>
      </c>
      <c r="X353" s="1">
        <v>123839.98</v>
      </c>
      <c r="Y353" s="1">
        <v>123839.98</v>
      </c>
      <c r="Z353" s="1">
        <v>0</v>
      </c>
      <c r="AA353" s="1">
        <v>0</v>
      </c>
      <c r="AB353" s="1">
        <v>0</v>
      </c>
      <c r="AC353" s="1">
        <f t="shared" si="11"/>
        <v>9792.660000000018</v>
      </c>
      <c r="AD353" s="1">
        <v>0</v>
      </c>
      <c r="AE353" s="1">
        <v>71887</v>
      </c>
      <c r="AF353" s="1">
        <v>0</v>
      </c>
      <c r="AG353" s="1">
        <v>0</v>
      </c>
      <c r="AH353" s="1">
        <v>71887</v>
      </c>
    </row>
    <row r="354" spans="1:34" x14ac:dyDescent="0.25">
      <c r="A354" t="str">
        <f t="shared" si="10"/>
        <v>1.1-00-2405_24621015_2459110</v>
      </c>
      <c r="B354" t="s">
        <v>148</v>
      </c>
      <c r="C354" t="s">
        <v>149</v>
      </c>
      <c r="D354" t="s">
        <v>34</v>
      </c>
      <c r="E354" t="s">
        <v>35</v>
      </c>
      <c r="F354" t="s">
        <v>51</v>
      </c>
      <c r="G354" t="s">
        <v>52</v>
      </c>
      <c r="H354" t="s">
        <v>53</v>
      </c>
      <c r="I354" t="s">
        <v>54</v>
      </c>
      <c r="J354">
        <v>6</v>
      </c>
      <c r="K354" t="s">
        <v>40</v>
      </c>
      <c r="L354">
        <v>21</v>
      </c>
      <c r="M354" t="s">
        <v>55</v>
      </c>
      <c r="N354" t="s">
        <v>56</v>
      </c>
      <c r="O354" t="s">
        <v>57</v>
      </c>
      <c r="P354">
        <v>5000</v>
      </c>
      <c r="Q354" t="s">
        <v>99</v>
      </c>
      <c r="R354">
        <v>5911</v>
      </c>
      <c r="S354" t="s">
        <v>252</v>
      </c>
      <c r="T354">
        <v>0</v>
      </c>
      <c r="U354" t="s">
        <v>46</v>
      </c>
      <c r="V354" s="1">
        <v>1800</v>
      </c>
      <c r="W354" s="1">
        <v>0</v>
      </c>
      <c r="X354" s="1">
        <v>1670</v>
      </c>
      <c r="Y354" s="1">
        <v>1670</v>
      </c>
      <c r="Z354" s="1">
        <v>1670</v>
      </c>
      <c r="AA354" s="1">
        <v>1670</v>
      </c>
      <c r="AB354" s="1">
        <v>1670</v>
      </c>
      <c r="AC354" s="1">
        <f t="shared" si="11"/>
        <v>130</v>
      </c>
      <c r="AD354" s="1">
        <v>0</v>
      </c>
      <c r="AE354" s="1">
        <v>1800</v>
      </c>
      <c r="AF354" s="1">
        <v>0</v>
      </c>
      <c r="AG354" s="1">
        <v>0</v>
      </c>
      <c r="AH354" s="1">
        <v>1800</v>
      </c>
    </row>
    <row r="355" spans="1:34" x14ac:dyDescent="0.25">
      <c r="A355" t="str">
        <f t="shared" si="10"/>
        <v>1.1-00-2405_24624015_2411110</v>
      </c>
      <c r="B355" t="s">
        <v>148</v>
      </c>
      <c r="C355" t="s">
        <v>149</v>
      </c>
      <c r="D355" t="s">
        <v>34</v>
      </c>
      <c r="E355" t="s">
        <v>35</v>
      </c>
      <c r="F355" t="s">
        <v>51</v>
      </c>
      <c r="G355" t="s">
        <v>52</v>
      </c>
      <c r="H355" t="s">
        <v>53</v>
      </c>
      <c r="I355" t="s">
        <v>54</v>
      </c>
      <c r="J355">
        <v>6</v>
      </c>
      <c r="K355" t="s">
        <v>40</v>
      </c>
      <c r="L355">
        <v>24</v>
      </c>
      <c r="M355" t="s">
        <v>58</v>
      </c>
      <c r="N355" t="s">
        <v>56</v>
      </c>
      <c r="O355" t="s">
        <v>57</v>
      </c>
      <c r="P355">
        <v>1000</v>
      </c>
      <c r="Q355" t="s">
        <v>58</v>
      </c>
      <c r="R355">
        <v>1111</v>
      </c>
      <c r="S355" t="s">
        <v>63</v>
      </c>
      <c r="T355">
        <v>0</v>
      </c>
      <c r="U355" t="s">
        <v>46</v>
      </c>
      <c r="V355" s="1">
        <v>12975991.18</v>
      </c>
      <c r="W355" s="1">
        <v>12975991.18</v>
      </c>
      <c r="X355" s="1">
        <v>1986144.84</v>
      </c>
      <c r="Y355" s="1">
        <v>1986144.84</v>
      </c>
      <c r="Z355" s="1">
        <v>1986144.84</v>
      </c>
      <c r="AA355" s="1">
        <v>1986144.84</v>
      </c>
      <c r="AB355" s="1">
        <v>1986144.84</v>
      </c>
      <c r="AC355" s="1">
        <f t="shared" si="11"/>
        <v>10989846.34</v>
      </c>
      <c r="AD355" s="1">
        <v>0</v>
      </c>
      <c r="AE355" s="1">
        <v>0</v>
      </c>
      <c r="AF355" s="1">
        <v>0</v>
      </c>
      <c r="AG355" s="1">
        <v>0</v>
      </c>
      <c r="AH355" s="1">
        <v>0</v>
      </c>
    </row>
    <row r="356" spans="1:34" x14ac:dyDescent="0.25">
      <c r="A356" t="str">
        <f t="shared" si="10"/>
        <v>1.1-00-2405_24624015_24113113</v>
      </c>
      <c r="B356" t="s">
        <v>148</v>
      </c>
      <c r="C356" t="s">
        <v>149</v>
      </c>
      <c r="D356" t="s">
        <v>34</v>
      </c>
      <c r="E356" t="s">
        <v>35</v>
      </c>
      <c r="F356" t="s">
        <v>51</v>
      </c>
      <c r="G356" t="s">
        <v>52</v>
      </c>
      <c r="H356" t="s">
        <v>53</v>
      </c>
      <c r="I356" t="s">
        <v>54</v>
      </c>
      <c r="J356">
        <v>6</v>
      </c>
      <c r="K356" t="s">
        <v>40</v>
      </c>
      <c r="L356">
        <v>24</v>
      </c>
      <c r="M356" t="s">
        <v>58</v>
      </c>
      <c r="N356" t="s">
        <v>56</v>
      </c>
      <c r="O356" t="s">
        <v>57</v>
      </c>
      <c r="P356">
        <v>1000</v>
      </c>
      <c r="Q356" t="s">
        <v>58</v>
      </c>
      <c r="R356">
        <v>1131</v>
      </c>
      <c r="S356" t="s">
        <v>77</v>
      </c>
      <c r="T356">
        <v>13</v>
      </c>
      <c r="U356" t="s">
        <v>76</v>
      </c>
      <c r="V356" s="1">
        <v>55146025.950000003</v>
      </c>
      <c r="W356" s="1">
        <v>66640393.869999997</v>
      </c>
      <c r="X356" s="1">
        <v>55136596.079999998</v>
      </c>
      <c r="Y356" s="1">
        <v>55136596.079999998</v>
      </c>
      <c r="Z356" s="1">
        <v>55136596.079999998</v>
      </c>
      <c r="AA356" s="1">
        <v>55136596.079999998</v>
      </c>
      <c r="AB356" s="1">
        <v>55136596.079999998</v>
      </c>
      <c r="AC356" s="1">
        <f t="shared" si="11"/>
        <v>9429.8700000047684</v>
      </c>
      <c r="AD356" s="1">
        <v>0</v>
      </c>
      <c r="AE356" s="1">
        <v>0</v>
      </c>
      <c r="AF356" s="1">
        <v>0</v>
      </c>
      <c r="AG356" s="1">
        <v>11494367.92</v>
      </c>
      <c r="AH356" s="1">
        <v>-11494367.92</v>
      </c>
    </row>
    <row r="357" spans="1:34" x14ac:dyDescent="0.25">
      <c r="A357" t="str">
        <f t="shared" si="10"/>
        <v>1.1-00-2405_24624015_2412110</v>
      </c>
      <c r="B357" t="s">
        <v>148</v>
      </c>
      <c r="C357" t="s">
        <v>149</v>
      </c>
      <c r="D357" t="s">
        <v>34</v>
      </c>
      <c r="E357" t="s">
        <v>35</v>
      </c>
      <c r="F357" t="s">
        <v>51</v>
      </c>
      <c r="G357" t="s">
        <v>52</v>
      </c>
      <c r="H357" t="s">
        <v>53</v>
      </c>
      <c r="I357" t="s">
        <v>54</v>
      </c>
      <c r="J357">
        <v>6</v>
      </c>
      <c r="K357" t="s">
        <v>40</v>
      </c>
      <c r="L357">
        <v>24</v>
      </c>
      <c r="M357" t="s">
        <v>58</v>
      </c>
      <c r="N357" t="s">
        <v>56</v>
      </c>
      <c r="O357" t="s">
        <v>57</v>
      </c>
      <c r="P357">
        <v>1000</v>
      </c>
      <c r="Q357" t="s">
        <v>58</v>
      </c>
      <c r="R357">
        <v>1211</v>
      </c>
      <c r="S357" t="s">
        <v>390</v>
      </c>
      <c r="T357">
        <v>0</v>
      </c>
      <c r="U357" t="s">
        <v>46</v>
      </c>
      <c r="V357" s="1">
        <v>0</v>
      </c>
      <c r="W357" s="1">
        <v>0</v>
      </c>
      <c r="X357" s="1">
        <v>470363.43</v>
      </c>
      <c r="Y357" s="1">
        <v>470363.43</v>
      </c>
      <c r="Z357" s="1">
        <v>470363.43</v>
      </c>
      <c r="AA357" s="1">
        <v>470363.43</v>
      </c>
      <c r="AB357" s="1">
        <v>470363.43</v>
      </c>
      <c r="AC357" s="1">
        <f t="shared" si="11"/>
        <v>-470363.43</v>
      </c>
      <c r="AD357" s="1">
        <v>0</v>
      </c>
      <c r="AE357" s="1">
        <v>0</v>
      </c>
      <c r="AF357" s="1">
        <v>0</v>
      </c>
      <c r="AG357" s="1">
        <v>0</v>
      </c>
      <c r="AH357" s="1">
        <v>0</v>
      </c>
    </row>
    <row r="358" spans="1:34" x14ac:dyDescent="0.25">
      <c r="A358" t="str">
        <f t="shared" si="10"/>
        <v>1.1-00-2405_24624015_24122114</v>
      </c>
      <c r="B358" t="s">
        <v>148</v>
      </c>
      <c r="C358" t="s">
        <v>149</v>
      </c>
      <c r="D358" t="s">
        <v>34</v>
      </c>
      <c r="E358" t="s">
        <v>35</v>
      </c>
      <c r="F358" t="s">
        <v>51</v>
      </c>
      <c r="G358" t="s">
        <v>52</v>
      </c>
      <c r="H358" t="s">
        <v>53</v>
      </c>
      <c r="I358" t="s">
        <v>54</v>
      </c>
      <c r="J358">
        <v>6</v>
      </c>
      <c r="K358" t="s">
        <v>40</v>
      </c>
      <c r="L358">
        <v>24</v>
      </c>
      <c r="M358" t="s">
        <v>58</v>
      </c>
      <c r="N358" t="s">
        <v>56</v>
      </c>
      <c r="O358" t="s">
        <v>57</v>
      </c>
      <c r="P358">
        <v>1000</v>
      </c>
      <c r="Q358" t="s">
        <v>58</v>
      </c>
      <c r="R358">
        <v>1221</v>
      </c>
      <c r="S358" t="s">
        <v>59</v>
      </c>
      <c r="T358">
        <v>14</v>
      </c>
      <c r="U358" t="s">
        <v>60</v>
      </c>
      <c r="V358" s="1">
        <v>35006532.630000003</v>
      </c>
      <c r="W358" s="1">
        <v>52109314.159999996</v>
      </c>
      <c r="X358" s="1">
        <v>10136308.68</v>
      </c>
      <c r="Y358" s="1">
        <v>10136308.68</v>
      </c>
      <c r="Z358" s="1">
        <v>10136308.68</v>
      </c>
      <c r="AA358" s="1">
        <v>10136308.68</v>
      </c>
      <c r="AB358" s="1">
        <v>10136308.68</v>
      </c>
      <c r="AC358" s="1">
        <f t="shared" si="11"/>
        <v>24870223.950000003</v>
      </c>
      <c r="AD358" s="1">
        <v>0</v>
      </c>
      <c r="AE358" s="1">
        <v>20286199.98</v>
      </c>
      <c r="AF358" s="1">
        <v>0</v>
      </c>
      <c r="AG358" s="1">
        <v>37388981.509999998</v>
      </c>
      <c r="AH358" s="1">
        <v>-17102781.530000001</v>
      </c>
    </row>
    <row r="359" spans="1:34" x14ac:dyDescent="0.25">
      <c r="A359" t="str">
        <f t="shared" si="10"/>
        <v>1.1-00-2405_24624015_2412310</v>
      </c>
      <c r="B359" t="s">
        <v>148</v>
      </c>
      <c r="C359" t="s">
        <v>149</v>
      </c>
      <c r="D359" t="s">
        <v>34</v>
      </c>
      <c r="E359" t="s">
        <v>35</v>
      </c>
      <c r="F359" t="s">
        <v>51</v>
      </c>
      <c r="G359" t="s">
        <v>52</v>
      </c>
      <c r="H359" t="s">
        <v>53</v>
      </c>
      <c r="I359" t="s">
        <v>54</v>
      </c>
      <c r="J359">
        <v>6</v>
      </c>
      <c r="K359" t="s">
        <v>40</v>
      </c>
      <c r="L359">
        <v>24</v>
      </c>
      <c r="M359" t="s">
        <v>58</v>
      </c>
      <c r="N359" t="s">
        <v>56</v>
      </c>
      <c r="O359" t="s">
        <v>57</v>
      </c>
      <c r="P359">
        <v>1000</v>
      </c>
      <c r="Q359" t="s">
        <v>58</v>
      </c>
      <c r="R359">
        <v>1231</v>
      </c>
      <c r="S359" t="s">
        <v>391</v>
      </c>
      <c r="T359">
        <v>0</v>
      </c>
      <c r="U359" t="s">
        <v>46</v>
      </c>
      <c r="V359" s="1">
        <v>26400</v>
      </c>
      <c r="W359" s="1">
        <v>26400</v>
      </c>
      <c r="X359" s="1">
        <v>0</v>
      </c>
      <c r="Y359" s="1">
        <v>0</v>
      </c>
      <c r="Z359" s="1">
        <v>0</v>
      </c>
      <c r="AA359" s="1">
        <v>0</v>
      </c>
      <c r="AB359" s="1">
        <v>0</v>
      </c>
      <c r="AC359" s="1">
        <f t="shared" si="11"/>
        <v>26400</v>
      </c>
      <c r="AD359" s="1">
        <v>0</v>
      </c>
      <c r="AE359" s="1">
        <v>0</v>
      </c>
      <c r="AF359" s="1">
        <v>0</v>
      </c>
      <c r="AG359" s="1">
        <v>0</v>
      </c>
      <c r="AH359" s="1">
        <v>0</v>
      </c>
    </row>
    <row r="360" spans="1:34" x14ac:dyDescent="0.25">
      <c r="A360" t="str">
        <f t="shared" si="10"/>
        <v>1.1-00-2405_24624015_24132113</v>
      </c>
      <c r="B360" t="s">
        <v>148</v>
      </c>
      <c r="C360" t="s">
        <v>149</v>
      </c>
      <c r="D360" t="s">
        <v>34</v>
      </c>
      <c r="E360" t="s">
        <v>35</v>
      </c>
      <c r="F360" t="s">
        <v>51</v>
      </c>
      <c r="G360" t="s">
        <v>52</v>
      </c>
      <c r="H360" t="s">
        <v>53</v>
      </c>
      <c r="I360" t="s">
        <v>54</v>
      </c>
      <c r="J360">
        <v>6</v>
      </c>
      <c r="K360" t="s">
        <v>40</v>
      </c>
      <c r="L360">
        <v>24</v>
      </c>
      <c r="M360" t="s">
        <v>58</v>
      </c>
      <c r="N360" t="s">
        <v>56</v>
      </c>
      <c r="O360" t="s">
        <v>57</v>
      </c>
      <c r="P360">
        <v>1000</v>
      </c>
      <c r="Q360" t="s">
        <v>58</v>
      </c>
      <c r="R360">
        <v>1321</v>
      </c>
      <c r="S360" t="s">
        <v>64</v>
      </c>
      <c r="T360">
        <v>13</v>
      </c>
      <c r="U360" t="s">
        <v>76</v>
      </c>
      <c r="V360" s="1">
        <v>23421.37</v>
      </c>
      <c r="W360" s="1">
        <v>10516224.880000001</v>
      </c>
      <c r="X360" s="1">
        <v>23260.11</v>
      </c>
      <c r="Y360" s="1">
        <v>23260.11</v>
      </c>
      <c r="Z360" s="1">
        <v>23260.11</v>
      </c>
      <c r="AA360" s="1">
        <v>23260.11</v>
      </c>
      <c r="AB360" s="1">
        <v>23260.11</v>
      </c>
      <c r="AC360" s="1">
        <f t="shared" si="11"/>
        <v>161.2599999999984</v>
      </c>
      <c r="AD360" s="1">
        <v>0</v>
      </c>
      <c r="AE360" s="1">
        <v>2.83</v>
      </c>
      <c r="AF360" s="1">
        <v>0</v>
      </c>
      <c r="AG360" s="1">
        <v>10492806.34</v>
      </c>
      <c r="AH360" s="1">
        <v>-10492803.51</v>
      </c>
    </row>
    <row r="361" spans="1:34" x14ac:dyDescent="0.25">
      <c r="A361" t="str">
        <f t="shared" si="10"/>
        <v>1.1-00-2405_24624015_24132114</v>
      </c>
      <c r="B361" t="s">
        <v>148</v>
      </c>
      <c r="C361" t="s">
        <v>149</v>
      </c>
      <c r="D361" t="s">
        <v>34</v>
      </c>
      <c r="E361" t="s">
        <v>35</v>
      </c>
      <c r="F361" t="s">
        <v>51</v>
      </c>
      <c r="G361" t="s">
        <v>52</v>
      </c>
      <c r="H361" t="s">
        <v>53</v>
      </c>
      <c r="I361" t="s">
        <v>54</v>
      </c>
      <c r="J361">
        <v>6</v>
      </c>
      <c r="K361" t="s">
        <v>40</v>
      </c>
      <c r="L361">
        <v>24</v>
      </c>
      <c r="M361" t="s">
        <v>58</v>
      </c>
      <c r="N361" t="s">
        <v>56</v>
      </c>
      <c r="O361" t="s">
        <v>57</v>
      </c>
      <c r="P361">
        <v>1000</v>
      </c>
      <c r="Q361" t="s">
        <v>58</v>
      </c>
      <c r="R361">
        <v>1321</v>
      </c>
      <c r="S361" t="s">
        <v>64</v>
      </c>
      <c r="T361">
        <v>14</v>
      </c>
      <c r="U361" t="s">
        <v>60</v>
      </c>
      <c r="V361" s="1">
        <v>1696839.89</v>
      </c>
      <c r="W361" s="1">
        <v>1512329.12</v>
      </c>
      <c r="X361" s="1">
        <v>20486.72</v>
      </c>
      <c r="Y361" s="1">
        <v>20486.72</v>
      </c>
      <c r="Z361" s="1">
        <v>20486.72</v>
      </c>
      <c r="AA361" s="1">
        <v>20486.72</v>
      </c>
      <c r="AB361" s="1">
        <v>20486.72</v>
      </c>
      <c r="AC361" s="1">
        <f t="shared" si="11"/>
        <v>1676353.17</v>
      </c>
      <c r="AD361" s="1">
        <v>0</v>
      </c>
      <c r="AE361" s="1">
        <v>184513.6</v>
      </c>
      <c r="AF361" s="1">
        <v>0</v>
      </c>
      <c r="AG361" s="1">
        <v>2.83</v>
      </c>
      <c r="AH361" s="1">
        <v>184510.77</v>
      </c>
    </row>
    <row r="362" spans="1:34" x14ac:dyDescent="0.25">
      <c r="A362" t="str">
        <f t="shared" si="10"/>
        <v>1.1-00-2405_24624015_24132213</v>
      </c>
      <c r="B362" t="s">
        <v>148</v>
      </c>
      <c r="C362" t="s">
        <v>149</v>
      </c>
      <c r="D362" t="s">
        <v>34</v>
      </c>
      <c r="E362" t="s">
        <v>35</v>
      </c>
      <c r="F362" t="s">
        <v>51</v>
      </c>
      <c r="G362" t="s">
        <v>52</v>
      </c>
      <c r="H362" t="s">
        <v>53</v>
      </c>
      <c r="I362" t="s">
        <v>54</v>
      </c>
      <c r="J362">
        <v>6</v>
      </c>
      <c r="K362" t="s">
        <v>40</v>
      </c>
      <c r="L362">
        <v>24</v>
      </c>
      <c r="M362" t="s">
        <v>58</v>
      </c>
      <c r="N362" t="s">
        <v>56</v>
      </c>
      <c r="O362" t="s">
        <v>57</v>
      </c>
      <c r="P362">
        <v>1000</v>
      </c>
      <c r="Q362" t="s">
        <v>58</v>
      </c>
      <c r="R362">
        <v>1322</v>
      </c>
      <c r="S362" t="s">
        <v>65</v>
      </c>
      <c r="T362">
        <v>13</v>
      </c>
      <c r="U362" t="s">
        <v>76</v>
      </c>
      <c r="V362" s="1">
        <v>210001.87</v>
      </c>
      <c r="W362" s="1">
        <v>105162275.34</v>
      </c>
      <c r="X362" s="1">
        <v>218306.17</v>
      </c>
      <c r="Y362" s="1">
        <v>218306.17</v>
      </c>
      <c r="Z362" s="1">
        <v>218306.17</v>
      </c>
      <c r="AA362" s="1">
        <v>218306.17</v>
      </c>
      <c r="AB362" s="1">
        <v>218306.17</v>
      </c>
      <c r="AC362" s="1">
        <f t="shared" si="11"/>
        <v>-8304.3000000000175</v>
      </c>
      <c r="AD362" s="1">
        <v>0</v>
      </c>
      <c r="AE362" s="1">
        <v>1.78</v>
      </c>
      <c r="AF362" s="1">
        <v>0</v>
      </c>
      <c r="AG362" s="1">
        <v>104952275.25</v>
      </c>
      <c r="AH362" s="1">
        <v>-104952273.47</v>
      </c>
    </row>
    <row r="363" spans="1:34" x14ac:dyDescent="0.25">
      <c r="A363" t="str">
        <f t="shared" si="10"/>
        <v>1.1-00-2405_24624015_24132214</v>
      </c>
      <c r="B363" t="s">
        <v>148</v>
      </c>
      <c r="C363" t="s">
        <v>149</v>
      </c>
      <c r="D363" t="s">
        <v>34</v>
      </c>
      <c r="E363" t="s">
        <v>35</v>
      </c>
      <c r="F363" t="s">
        <v>51</v>
      </c>
      <c r="G363" t="s">
        <v>52</v>
      </c>
      <c r="H363" t="s">
        <v>53</v>
      </c>
      <c r="I363" t="s">
        <v>54</v>
      </c>
      <c r="J363">
        <v>6</v>
      </c>
      <c r="K363" t="s">
        <v>40</v>
      </c>
      <c r="L363">
        <v>24</v>
      </c>
      <c r="M363" t="s">
        <v>58</v>
      </c>
      <c r="N363" t="s">
        <v>56</v>
      </c>
      <c r="O363" t="s">
        <v>57</v>
      </c>
      <c r="P363">
        <v>1000</v>
      </c>
      <c r="Q363" t="s">
        <v>58</v>
      </c>
      <c r="R363">
        <v>1322</v>
      </c>
      <c r="S363" t="s">
        <v>65</v>
      </c>
      <c r="T363">
        <v>14</v>
      </c>
      <c r="U363" t="s">
        <v>60</v>
      </c>
      <c r="V363" s="1">
        <v>62676.46</v>
      </c>
      <c r="W363" s="1">
        <v>15123264.68</v>
      </c>
      <c r="X363" s="1">
        <v>62676.46</v>
      </c>
      <c r="Y363" s="1">
        <v>62676.46</v>
      </c>
      <c r="Z363" s="1">
        <v>62676.46</v>
      </c>
      <c r="AA363" s="1">
        <v>62676.46</v>
      </c>
      <c r="AB363" s="1">
        <v>62676.46</v>
      </c>
      <c r="AC363" s="1">
        <f t="shared" si="11"/>
        <v>0</v>
      </c>
      <c r="AD363" s="1">
        <v>0</v>
      </c>
      <c r="AE363" s="1">
        <v>0</v>
      </c>
      <c r="AF363" s="1">
        <v>0</v>
      </c>
      <c r="AG363" s="1">
        <v>15060588.220000001</v>
      </c>
      <c r="AH363" s="1">
        <v>-15060588.220000001</v>
      </c>
    </row>
    <row r="364" spans="1:34" x14ac:dyDescent="0.25">
      <c r="A364" t="str">
        <f t="shared" si="10"/>
        <v>1.1-00-2405_24624015_2413310</v>
      </c>
      <c r="B364" t="s">
        <v>148</v>
      </c>
      <c r="C364" t="s">
        <v>149</v>
      </c>
      <c r="D364" t="s">
        <v>34</v>
      </c>
      <c r="E364" t="s">
        <v>35</v>
      </c>
      <c r="F364" t="s">
        <v>51</v>
      </c>
      <c r="G364" t="s">
        <v>52</v>
      </c>
      <c r="H364" t="s">
        <v>53</v>
      </c>
      <c r="I364" t="s">
        <v>54</v>
      </c>
      <c r="J364">
        <v>6</v>
      </c>
      <c r="K364" t="s">
        <v>40</v>
      </c>
      <c r="L364">
        <v>24</v>
      </c>
      <c r="M364" t="s">
        <v>58</v>
      </c>
      <c r="N364" t="s">
        <v>56</v>
      </c>
      <c r="O364" t="s">
        <v>57</v>
      </c>
      <c r="P364">
        <v>1000</v>
      </c>
      <c r="Q364" t="s">
        <v>58</v>
      </c>
      <c r="R364">
        <v>1331</v>
      </c>
      <c r="S364" t="s">
        <v>66</v>
      </c>
      <c r="T364">
        <v>0</v>
      </c>
      <c r="U364" t="s">
        <v>46</v>
      </c>
      <c r="V364" s="1">
        <v>700000</v>
      </c>
      <c r="W364" s="1">
        <v>700000</v>
      </c>
      <c r="X364" s="1">
        <v>210546.86</v>
      </c>
      <c r="Y364" s="1">
        <v>210546.86</v>
      </c>
      <c r="Z364" s="1">
        <v>210546.86</v>
      </c>
      <c r="AA364" s="1">
        <v>210546.86</v>
      </c>
      <c r="AB364" s="1">
        <v>210546.86</v>
      </c>
      <c r="AC364" s="1">
        <f t="shared" si="11"/>
        <v>489453.14</v>
      </c>
      <c r="AD364" s="1">
        <v>0</v>
      </c>
      <c r="AE364" s="1">
        <v>0</v>
      </c>
      <c r="AF364" s="1">
        <v>0</v>
      </c>
      <c r="AG364" s="1">
        <v>0</v>
      </c>
      <c r="AH364" s="1">
        <v>0</v>
      </c>
    </row>
    <row r="365" spans="1:34" x14ac:dyDescent="0.25">
      <c r="A365" t="str">
        <f t="shared" si="10"/>
        <v>1.1-00-2405_24624015_2413410</v>
      </c>
      <c r="B365" t="s">
        <v>148</v>
      </c>
      <c r="C365" t="s">
        <v>149</v>
      </c>
      <c r="D365" t="s">
        <v>34</v>
      </c>
      <c r="E365" t="s">
        <v>35</v>
      </c>
      <c r="F365" t="s">
        <v>51</v>
      </c>
      <c r="G365" t="s">
        <v>52</v>
      </c>
      <c r="H365" t="s">
        <v>53</v>
      </c>
      <c r="I365" t="s">
        <v>54</v>
      </c>
      <c r="J365">
        <v>6</v>
      </c>
      <c r="K365" t="s">
        <v>40</v>
      </c>
      <c r="L365">
        <v>24</v>
      </c>
      <c r="M365" t="s">
        <v>58</v>
      </c>
      <c r="N365" t="s">
        <v>56</v>
      </c>
      <c r="O365" t="s">
        <v>57</v>
      </c>
      <c r="P365">
        <v>1000</v>
      </c>
      <c r="Q365" t="s">
        <v>58</v>
      </c>
      <c r="R365">
        <v>1341</v>
      </c>
      <c r="S365" t="s">
        <v>67</v>
      </c>
      <c r="T365">
        <v>0</v>
      </c>
      <c r="U365" t="s">
        <v>46</v>
      </c>
      <c r="V365" s="1">
        <v>7500000</v>
      </c>
      <c r="W365" s="1">
        <v>7500000</v>
      </c>
      <c r="X365" s="1">
        <v>124381.8</v>
      </c>
      <c r="Y365" s="1">
        <v>124381.8</v>
      </c>
      <c r="Z365" s="1">
        <v>124381.8</v>
      </c>
      <c r="AA365" s="1">
        <v>124381.8</v>
      </c>
      <c r="AB365" s="1">
        <v>124381.8</v>
      </c>
      <c r="AC365" s="1">
        <f t="shared" si="11"/>
        <v>7375618.2000000002</v>
      </c>
      <c r="AD365" s="1">
        <v>0</v>
      </c>
      <c r="AE365" s="1">
        <v>0</v>
      </c>
      <c r="AF365" s="1">
        <v>0</v>
      </c>
      <c r="AG365" s="1">
        <v>0</v>
      </c>
      <c r="AH365" s="1">
        <v>0</v>
      </c>
    </row>
    <row r="366" spans="1:34" x14ac:dyDescent="0.25">
      <c r="A366" t="str">
        <f t="shared" si="10"/>
        <v>1.1-00-2405_24624015_24141113</v>
      </c>
      <c r="B366" t="s">
        <v>148</v>
      </c>
      <c r="C366" t="s">
        <v>149</v>
      </c>
      <c r="D366" t="s">
        <v>34</v>
      </c>
      <c r="E366" t="s">
        <v>35</v>
      </c>
      <c r="F366" t="s">
        <v>51</v>
      </c>
      <c r="G366" t="s">
        <v>52</v>
      </c>
      <c r="H366" t="s">
        <v>53</v>
      </c>
      <c r="I366" t="s">
        <v>54</v>
      </c>
      <c r="J366">
        <v>6</v>
      </c>
      <c r="K366" t="s">
        <v>40</v>
      </c>
      <c r="L366">
        <v>24</v>
      </c>
      <c r="M366" t="s">
        <v>58</v>
      </c>
      <c r="N366" t="s">
        <v>56</v>
      </c>
      <c r="O366" t="s">
        <v>57</v>
      </c>
      <c r="P366">
        <v>1000</v>
      </c>
      <c r="Q366" t="s">
        <v>58</v>
      </c>
      <c r="R366">
        <v>1411</v>
      </c>
      <c r="S366" t="s">
        <v>68</v>
      </c>
      <c r="T366">
        <v>13</v>
      </c>
      <c r="U366" t="s">
        <v>76</v>
      </c>
      <c r="V366" s="1">
        <v>3492370.32</v>
      </c>
      <c r="W366" s="1">
        <v>45430103.369999997</v>
      </c>
      <c r="X366" s="1">
        <v>3492404.12</v>
      </c>
      <c r="Y366" s="1">
        <v>3492404.12</v>
      </c>
      <c r="Z366" s="1">
        <v>3492404.12</v>
      </c>
      <c r="AA366" s="1">
        <v>3492404.12</v>
      </c>
      <c r="AB366" s="1">
        <v>3492404.12</v>
      </c>
      <c r="AC366" s="1">
        <f t="shared" si="11"/>
        <v>-33.800000000279397</v>
      </c>
      <c r="AD366" s="1">
        <v>0</v>
      </c>
      <c r="AE366" s="1">
        <v>0.34</v>
      </c>
      <c r="AF366" s="1">
        <v>0</v>
      </c>
      <c r="AG366" s="1">
        <v>41937733.390000001</v>
      </c>
      <c r="AH366" s="1">
        <v>-41937733.049999997</v>
      </c>
    </row>
    <row r="367" spans="1:34" x14ac:dyDescent="0.25">
      <c r="A367" t="str">
        <f t="shared" si="10"/>
        <v>1.1-00-2405_24624015_24141114</v>
      </c>
      <c r="B367" t="s">
        <v>148</v>
      </c>
      <c r="C367" t="s">
        <v>149</v>
      </c>
      <c r="D367" t="s">
        <v>34</v>
      </c>
      <c r="E367" t="s">
        <v>35</v>
      </c>
      <c r="F367" t="s">
        <v>51</v>
      </c>
      <c r="G367" t="s">
        <v>52</v>
      </c>
      <c r="H367" t="s">
        <v>53</v>
      </c>
      <c r="I367" t="s">
        <v>54</v>
      </c>
      <c r="J367">
        <v>6</v>
      </c>
      <c r="K367" t="s">
        <v>40</v>
      </c>
      <c r="L367">
        <v>24</v>
      </c>
      <c r="M367" t="s">
        <v>58</v>
      </c>
      <c r="N367" t="s">
        <v>56</v>
      </c>
      <c r="O367" t="s">
        <v>57</v>
      </c>
      <c r="P367">
        <v>1000</v>
      </c>
      <c r="Q367" t="s">
        <v>58</v>
      </c>
      <c r="R367">
        <v>1411</v>
      </c>
      <c r="S367" t="s">
        <v>68</v>
      </c>
      <c r="T367">
        <v>14</v>
      </c>
      <c r="U367" t="s">
        <v>60</v>
      </c>
      <c r="V367" s="1">
        <v>7330348.3200000003</v>
      </c>
      <c r="W367" s="1">
        <v>6533249.9100000001</v>
      </c>
      <c r="X367" s="1">
        <v>1264922.69</v>
      </c>
      <c r="Y367" s="1">
        <v>1264922.69</v>
      </c>
      <c r="Z367" s="1">
        <v>1264922.69</v>
      </c>
      <c r="AA367" s="1">
        <v>1264922.69</v>
      </c>
      <c r="AB367" s="1">
        <v>1264922.69</v>
      </c>
      <c r="AC367" s="1">
        <f t="shared" si="11"/>
        <v>6065425.6300000008</v>
      </c>
      <c r="AD367" s="1">
        <v>0</v>
      </c>
      <c r="AE367" s="1">
        <v>797098.75</v>
      </c>
      <c r="AF367" s="1">
        <v>0</v>
      </c>
      <c r="AG367" s="1">
        <v>0.34</v>
      </c>
      <c r="AH367" s="1">
        <v>797098.41</v>
      </c>
    </row>
    <row r="368" spans="1:34" x14ac:dyDescent="0.25">
      <c r="A368" t="str">
        <f t="shared" si="10"/>
        <v>1.1-00-2405_24624015_24142113</v>
      </c>
      <c r="B368" t="s">
        <v>148</v>
      </c>
      <c r="C368" t="s">
        <v>149</v>
      </c>
      <c r="D368" t="s">
        <v>34</v>
      </c>
      <c r="E368" t="s">
        <v>35</v>
      </c>
      <c r="F368" t="s">
        <v>51</v>
      </c>
      <c r="G368" t="s">
        <v>52</v>
      </c>
      <c r="H368" t="s">
        <v>53</v>
      </c>
      <c r="I368" t="s">
        <v>54</v>
      </c>
      <c r="J368">
        <v>6</v>
      </c>
      <c r="K368" t="s">
        <v>40</v>
      </c>
      <c r="L368">
        <v>24</v>
      </c>
      <c r="M368" t="s">
        <v>58</v>
      </c>
      <c r="N368" t="s">
        <v>56</v>
      </c>
      <c r="O368" t="s">
        <v>57</v>
      </c>
      <c r="P368">
        <v>1000</v>
      </c>
      <c r="Q368" t="s">
        <v>58</v>
      </c>
      <c r="R368">
        <v>1421</v>
      </c>
      <c r="S368" t="s">
        <v>61</v>
      </c>
      <c r="T368">
        <v>13</v>
      </c>
      <c r="U368" t="s">
        <v>76</v>
      </c>
      <c r="V368" s="1">
        <v>1647769.43</v>
      </c>
      <c r="W368" s="1">
        <v>22715052.239999998</v>
      </c>
      <c r="X368" s="1">
        <v>1647769.43</v>
      </c>
      <c r="Y368" s="1">
        <v>1647769.43</v>
      </c>
      <c r="Z368" s="1">
        <v>1647769.43</v>
      </c>
      <c r="AA368" s="1">
        <v>1647769.43</v>
      </c>
      <c r="AB368" s="1">
        <v>1647769.43</v>
      </c>
      <c r="AC368" s="1">
        <f t="shared" si="11"/>
        <v>0</v>
      </c>
      <c r="AD368" s="1">
        <v>0</v>
      </c>
      <c r="AE368" s="1">
        <v>0</v>
      </c>
      <c r="AF368" s="1">
        <v>0</v>
      </c>
      <c r="AG368" s="1">
        <v>21067282.809999999</v>
      </c>
      <c r="AH368" s="1">
        <v>-21067282.809999999</v>
      </c>
    </row>
    <row r="369" spans="1:34" x14ac:dyDescent="0.25">
      <c r="A369" t="str">
        <f t="shared" si="10"/>
        <v>1.1-00-2405_24624015_24142114</v>
      </c>
      <c r="B369" t="s">
        <v>148</v>
      </c>
      <c r="C369" t="s">
        <v>149</v>
      </c>
      <c r="D369" t="s">
        <v>34</v>
      </c>
      <c r="E369" t="s">
        <v>35</v>
      </c>
      <c r="F369" t="s">
        <v>51</v>
      </c>
      <c r="G369" t="s">
        <v>52</v>
      </c>
      <c r="H369" t="s">
        <v>53</v>
      </c>
      <c r="I369" t="s">
        <v>54</v>
      </c>
      <c r="J369">
        <v>6</v>
      </c>
      <c r="K369" t="s">
        <v>40</v>
      </c>
      <c r="L369">
        <v>24</v>
      </c>
      <c r="M369" t="s">
        <v>58</v>
      </c>
      <c r="N369" t="s">
        <v>56</v>
      </c>
      <c r="O369" t="s">
        <v>57</v>
      </c>
      <c r="P369">
        <v>1000</v>
      </c>
      <c r="Q369" t="s">
        <v>58</v>
      </c>
      <c r="R369">
        <v>1421</v>
      </c>
      <c r="S369" t="s">
        <v>61</v>
      </c>
      <c r="T369">
        <v>14</v>
      </c>
      <c r="U369" t="s">
        <v>60</v>
      </c>
      <c r="V369" s="1">
        <v>788066.56</v>
      </c>
      <c r="W369" s="1">
        <v>3266624.41</v>
      </c>
      <c r="X369" s="1">
        <v>462325.63</v>
      </c>
      <c r="Y369" s="1">
        <v>462325.63</v>
      </c>
      <c r="Z369" s="1">
        <v>462325.63</v>
      </c>
      <c r="AA369" s="1">
        <v>462325.63</v>
      </c>
      <c r="AB369" s="1">
        <v>462325.63</v>
      </c>
      <c r="AC369" s="1">
        <f t="shared" si="11"/>
        <v>325740.93000000005</v>
      </c>
      <c r="AD369" s="1">
        <v>0</v>
      </c>
      <c r="AE369" s="1">
        <v>0.38</v>
      </c>
      <c r="AF369" s="1">
        <v>0</v>
      </c>
      <c r="AG369" s="1">
        <v>2478558.23</v>
      </c>
      <c r="AH369" s="1">
        <v>-2478557.85</v>
      </c>
    </row>
    <row r="370" spans="1:34" x14ac:dyDescent="0.25">
      <c r="A370" t="str">
        <f t="shared" si="10"/>
        <v>1.1-00-2405_24624015_24143113</v>
      </c>
      <c r="B370" t="s">
        <v>148</v>
      </c>
      <c r="C370" t="s">
        <v>149</v>
      </c>
      <c r="D370" t="s">
        <v>34</v>
      </c>
      <c r="E370" t="s">
        <v>35</v>
      </c>
      <c r="F370" t="s">
        <v>51</v>
      </c>
      <c r="G370" t="s">
        <v>52</v>
      </c>
      <c r="H370" t="s">
        <v>53</v>
      </c>
      <c r="I370" t="s">
        <v>54</v>
      </c>
      <c r="J370">
        <v>6</v>
      </c>
      <c r="K370" t="s">
        <v>40</v>
      </c>
      <c r="L370">
        <v>24</v>
      </c>
      <c r="M370" t="s">
        <v>58</v>
      </c>
      <c r="N370" t="s">
        <v>56</v>
      </c>
      <c r="O370" t="s">
        <v>57</v>
      </c>
      <c r="P370">
        <v>1000</v>
      </c>
      <c r="Q370" t="s">
        <v>58</v>
      </c>
      <c r="R370">
        <v>1431</v>
      </c>
      <c r="S370" t="s">
        <v>69</v>
      </c>
      <c r="T370">
        <v>13</v>
      </c>
      <c r="U370" t="s">
        <v>76</v>
      </c>
      <c r="V370" s="1">
        <v>1693284.75</v>
      </c>
      <c r="W370" s="1">
        <v>15143370.32</v>
      </c>
      <c r="X370" s="1">
        <v>1693329.93</v>
      </c>
      <c r="Y370" s="1">
        <v>1693329.93</v>
      </c>
      <c r="Z370" s="1">
        <v>1693329.93</v>
      </c>
      <c r="AA370" s="1">
        <v>1693329.93</v>
      </c>
      <c r="AB370" s="1">
        <v>1693329.93</v>
      </c>
      <c r="AC370" s="1">
        <f t="shared" si="11"/>
        <v>-45.179999999934807</v>
      </c>
      <c r="AD370" s="1">
        <v>0</v>
      </c>
      <c r="AE370" s="1">
        <v>0</v>
      </c>
      <c r="AF370" s="1">
        <v>0</v>
      </c>
      <c r="AG370" s="1">
        <v>13450085.57</v>
      </c>
      <c r="AH370" s="1">
        <v>-13450085.57</v>
      </c>
    </row>
    <row r="371" spans="1:34" x14ac:dyDescent="0.25">
      <c r="A371" t="str">
        <f t="shared" si="10"/>
        <v>1.1-00-2405_24624015_24143114</v>
      </c>
      <c r="B371" t="s">
        <v>148</v>
      </c>
      <c r="C371" t="s">
        <v>149</v>
      </c>
      <c r="D371" t="s">
        <v>34</v>
      </c>
      <c r="E371" t="s">
        <v>35</v>
      </c>
      <c r="F371" t="s">
        <v>51</v>
      </c>
      <c r="G371" t="s">
        <v>52</v>
      </c>
      <c r="H371" t="s">
        <v>53</v>
      </c>
      <c r="I371" t="s">
        <v>54</v>
      </c>
      <c r="J371">
        <v>6</v>
      </c>
      <c r="K371" t="s">
        <v>40</v>
      </c>
      <c r="L371">
        <v>24</v>
      </c>
      <c r="M371" t="s">
        <v>58</v>
      </c>
      <c r="N371" t="s">
        <v>56</v>
      </c>
      <c r="O371" t="s">
        <v>57</v>
      </c>
      <c r="P371">
        <v>1000</v>
      </c>
      <c r="Q371" t="s">
        <v>58</v>
      </c>
      <c r="R371">
        <v>1431</v>
      </c>
      <c r="S371" t="s">
        <v>69</v>
      </c>
      <c r="T371">
        <v>14</v>
      </c>
      <c r="U371" t="s">
        <v>60</v>
      </c>
      <c r="V371" s="1">
        <v>2443449.44</v>
      </c>
      <c r="W371" s="1">
        <v>2177747.44</v>
      </c>
      <c r="X371" s="1">
        <v>514513.31</v>
      </c>
      <c r="Y371" s="1">
        <v>514513.31</v>
      </c>
      <c r="Z371" s="1">
        <v>514513.31</v>
      </c>
      <c r="AA371" s="1">
        <v>514513.31</v>
      </c>
      <c r="AB371" s="1">
        <v>514513.31</v>
      </c>
      <c r="AC371" s="1">
        <f t="shared" si="11"/>
        <v>1928936.13</v>
      </c>
      <c r="AD371" s="1">
        <v>0</v>
      </c>
      <c r="AE371" s="1">
        <v>265702</v>
      </c>
      <c r="AF371" s="1">
        <v>0</v>
      </c>
      <c r="AG371" s="1">
        <v>0</v>
      </c>
      <c r="AH371" s="1">
        <v>265702</v>
      </c>
    </row>
    <row r="372" spans="1:34" x14ac:dyDescent="0.25">
      <c r="A372" t="str">
        <f t="shared" si="10"/>
        <v>1.1-00-2405_24624015_24143213</v>
      </c>
      <c r="B372" t="s">
        <v>148</v>
      </c>
      <c r="C372" t="s">
        <v>149</v>
      </c>
      <c r="D372" t="s">
        <v>34</v>
      </c>
      <c r="E372" t="s">
        <v>35</v>
      </c>
      <c r="F372" t="s">
        <v>51</v>
      </c>
      <c r="G372" t="s">
        <v>52</v>
      </c>
      <c r="H372" t="s">
        <v>53</v>
      </c>
      <c r="I372" t="s">
        <v>54</v>
      </c>
      <c r="J372">
        <v>6</v>
      </c>
      <c r="K372" t="s">
        <v>40</v>
      </c>
      <c r="L372">
        <v>24</v>
      </c>
      <c r="M372" t="s">
        <v>58</v>
      </c>
      <c r="N372" t="s">
        <v>56</v>
      </c>
      <c r="O372" t="s">
        <v>57</v>
      </c>
      <c r="P372">
        <v>1000</v>
      </c>
      <c r="Q372" t="s">
        <v>58</v>
      </c>
      <c r="R372">
        <v>1432</v>
      </c>
      <c r="S372" t="s">
        <v>62</v>
      </c>
      <c r="T372">
        <v>13</v>
      </c>
      <c r="U372" t="s">
        <v>76</v>
      </c>
      <c r="V372" s="1">
        <v>9611981.8100000005</v>
      </c>
      <c r="W372" s="1">
        <v>132504454.87</v>
      </c>
      <c r="X372" s="1">
        <v>9611981.8100000005</v>
      </c>
      <c r="Y372" s="1">
        <v>9611981.8100000005</v>
      </c>
      <c r="Z372" s="1">
        <v>9611981.8100000005</v>
      </c>
      <c r="AA372" s="1">
        <v>9611981.8100000005</v>
      </c>
      <c r="AB372" s="1">
        <v>9611981.8100000005</v>
      </c>
      <c r="AC372" s="1">
        <f t="shared" si="11"/>
        <v>0</v>
      </c>
      <c r="AD372" s="1">
        <v>0</v>
      </c>
      <c r="AE372" s="1">
        <v>14.3</v>
      </c>
      <c r="AF372" s="1">
        <v>0</v>
      </c>
      <c r="AG372" s="1">
        <v>122892487.36</v>
      </c>
      <c r="AH372" s="1">
        <v>-122892473.06</v>
      </c>
    </row>
    <row r="373" spans="1:34" x14ac:dyDescent="0.25">
      <c r="A373" t="str">
        <f t="shared" si="10"/>
        <v>1.1-00-2405_24624015_24143214</v>
      </c>
      <c r="B373" t="s">
        <v>148</v>
      </c>
      <c r="C373" t="s">
        <v>149</v>
      </c>
      <c r="D373" t="s">
        <v>34</v>
      </c>
      <c r="E373" t="s">
        <v>35</v>
      </c>
      <c r="F373" t="s">
        <v>51</v>
      </c>
      <c r="G373" t="s">
        <v>52</v>
      </c>
      <c r="H373" t="s">
        <v>53</v>
      </c>
      <c r="I373" t="s">
        <v>54</v>
      </c>
      <c r="J373">
        <v>6</v>
      </c>
      <c r="K373" t="s">
        <v>40</v>
      </c>
      <c r="L373">
        <v>24</v>
      </c>
      <c r="M373" t="s">
        <v>58</v>
      </c>
      <c r="N373" t="s">
        <v>56</v>
      </c>
      <c r="O373" t="s">
        <v>57</v>
      </c>
      <c r="P373">
        <v>1000</v>
      </c>
      <c r="Q373" t="s">
        <v>58</v>
      </c>
      <c r="R373">
        <v>1432</v>
      </c>
      <c r="S373" t="s">
        <v>62</v>
      </c>
      <c r="T373">
        <v>14</v>
      </c>
      <c r="U373" t="s">
        <v>60</v>
      </c>
      <c r="V373" s="1">
        <v>4551856.1900000004</v>
      </c>
      <c r="W373" s="1">
        <v>19055325.550000001</v>
      </c>
      <c r="X373" s="1">
        <v>4551856.1900000004</v>
      </c>
      <c r="Y373" s="1">
        <v>4551856.1900000004</v>
      </c>
      <c r="Z373" s="1">
        <v>4551856.1900000004</v>
      </c>
      <c r="AA373" s="1">
        <v>4551856.1900000004</v>
      </c>
      <c r="AB373" s="1">
        <v>4551856.1900000004</v>
      </c>
      <c r="AC373" s="1">
        <f t="shared" si="11"/>
        <v>0</v>
      </c>
      <c r="AD373" s="1">
        <v>0</v>
      </c>
      <c r="AE373" s="1">
        <v>0</v>
      </c>
      <c r="AF373" s="1">
        <v>0</v>
      </c>
      <c r="AG373" s="1">
        <v>14503469.359999999</v>
      </c>
      <c r="AH373" s="1">
        <v>-14503469.359999999</v>
      </c>
    </row>
    <row r="374" spans="1:34" x14ac:dyDescent="0.25">
      <c r="A374" t="str">
        <f t="shared" si="10"/>
        <v>1.1-00-2405_24624015_2414410</v>
      </c>
      <c r="B374" t="s">
        <v>148</v>
      </c>
      <c r="C374" t="s">
        <v>149</v>
      </c>
      <c r="D374" t="s">
        <v>34</v>
      </c>
      <c r="E374" t="s">
        <v>35</v>
      </c>
      <c r="F374" t="s">
        <v>51</v>
      </c>
      <c r="G374" t="s">
        <v>52</v>
      </c>
      <c r="H374" t="s">
        <v>53</v>
      </c>
      <c r="I374" t="s">
        <v>54</v>
      </c>
      <c r="J374">
        <v>6</v>
      </c>
      <c r="K374" t="s">
        <v>40</v>
      </c>
      <c r="L374">
        <v>24</v>
      </c>
      <c r="M374" t="s">
        <v>58</v>
      </c>
      <c r="N374" t="s">
        <v>56</v>
      </c>
      <c r="O374" t="s">
        <v>57</v>
      </c>
      <c r="P374">
        <v>1000</v>
      </c>
      <c r="Q374" t="s">
        <v>58</v>
      </c>
      <c r="R374">
        <v>1441</v>
      </c>
      <c r="S374" t="s">
        <v>392</v>
      </c>
      <c r="T374">
        <v>0</v>
      </c>
      <c r="U374" t="s">
        <v>46</v>
      </c>
      <c r="V374" s="1">
        <v>13616211</v>
      </c>
      <c r="W374" s="1">
        <v>13616211</v>
      </c>
      <c r="X374" s="1">
        <v>11088589.48</v>
      </c>
      <c r="Y374" s="1">
        <v>11088589.48</v>
      </c>
      <c r="Z374" s="1">
        <v>11088589.48</v>
      </c>
      <c r="AA374" s="1">
        <v>11088589.48</v>
      </c>
      <c r="AB374" s="1">
        <v>11088589.48</v>
      </c>
      <c r="AC374" s="1">
        <f t="shared" si="11"/>
        <v>2527621.5199999996</v>
      </c>
      <c r="AD374" s="1">
        <v>0</v>
      </c>
      <c r="AE374" s="1">
        <v>0</v>
      </c>
      <c r="AF374" s="1">
        <v>0</v>
      </c>
      <c r="AG374" s="1">
        <v>0</v>
      </c>
      <c r="AH374" s="1">
        <v>0</v>
      </c>
    </row>
    <row r="375" spans="1:34" x14ac:dyDescent="0.25">
      <c r="A375" t="str">
        <f t="shared" si="10"/>
        <v>1.1-00-2405_24624015_2415210</v>
      </c>
      <c r="B375" t="s">
        <v>148</v>
      </c>
      <c r="C375" t="s">
        <v>149</v>
      </c>
      <c r="D375" t="s">
        <v>34</v>
      </c>
      <c r="E375" t="s">
        <v>35</v>
      </c>
      <c r="F375" t="s">
        <v>51</v>
      </c>
      <c r="G375" t="s">
        <v>52</v>
      </c>
      <c r="H375" t="s">
        <v>53</v>
      </c>
      <c r="I375" t="s">
        <v>54</v>
      </c>
      <c r="J375">
        <v>6</v>
      </c>
      <c r="K375" t="s">
        <v>40</v>
      </c>
      <c r="L375">
        <v>24</v>
      </c>
      <c r="M375" t="s">
        <v>58</v>
      </c>
      <c r="N375" t="s">
        <v>56</v>
      </c>
      <c r="O375" t="s">
        <v>57</v>
      </c>
      <c r="P375">
        <v>1000</v>
      </c>
      <c r="Q375" t="s">
        <v>58</v>
      </c>
      <c r="R375">
        <v>1521</v>
      </c>
      <c r="S375" t="s">
        <v>393</v>
      </c>
      <c r="T375">
        <v>0</v>
      </c>
      <c r="U375" t="s">
        <v>46</v>
      </c>
      <c r="V375" s="1">
        <v>5373789</v>
      </c>
      <c r="W375" s="1">
        <v>5373789</v>
      </c>
      <c r="X375" s="1">
        <v>1119343.1200000001</v>
      </c>
      <c r="Y375" s="1">
        <v>1119343.1200000001</v>
      </c>
      <c r="Z375" s="1">
        <v>1119343.1200000001</v>
      </c>
      <c r="AA375" s="1">
        <v>1119343.1200000001</v>
      </c>
      <c r="AB375" s="1">
        <v>1119343.1200000001</v>
      </c>
      <c r="AC375" s="1">
        <f t="shared" si="11"/>
        <v>4254445.88</v>
      </c>
      <c r="AD375" s="1">
        <v>0</v>
      </c>
      <c r="AE375" s="1">
        <v>0</v>
      </c>
      <c r="AF375" s="1">
        <v>0</v>
      </c>
      <c r="AG375" s="1">
        <v>0</v>
      </c>
      <c r="AH375" s="1">
        <v>0</v>
      </c>
    </row>
    <row r="376" spans="1:34" x14ac:dyDescent="0.25">
      <c r="A376" t="str">
        <f t="shared" si="10"/>
        <v>1.1-00-2405_24624015_2415910</v>
      </c>
      <c r="B376" t="s">
        <v>148</v>
      </c>
      <c r="C376" t="s">
        <v>149</v>
      </c>
      <c r="D376" t="s">
        <v>34</v>
      </c>
      <c r="E376" t="s">
        <v>35</v>
      </c>
      <c r="F376" t="s">
        <v>51</v>
      </c>
      <c r="G376" t="s">
        <v>52</v>
      </c>
      <c r="H376" t="s">
        <v>53</v>
      </c>
      <c r="I376" t="s">
        <v>54</v>
      </c>
      <c r="J376">
        <v>6</v>
      </c>
      <c r="K376" t="s">
        <v>40</v>
      </c>
      <c r="L376">
        <v>24</v>
      </c>
      <c r="M376" t="s">
        <v>58</v>
      </c>
      <c r="N376" t="s">
        <v>56</v>
      </c>
      <c r="O376" t="s">
        <v>57</v>
      </c>
      <c r="P376">
        <v>1000</v>
      </c>
      <c r="Q376" t="s">
        <v>58</v>
      </c>
      <c r="R376">
        <v>1591</v>
      </c>
      <c r="S376" t="s">
        <v>70</v>
      </c>
      <c r="T376">
        <v>0</v>
      </c>
      <c r="U376" t="s">
        <v>46</v>
      </c>
      <c r="V376" s="1">
        <v>13747318.16</v>
      </c>
      <c r="W376" s="1">
        <v>38357222.049999997</v>
      </c>
      <c r="X376" s="1">
        <v>7894713.7000000002</v>
      </c>
      <c r="Y376" s="1">
        <v>7894713.7000000002</v>
      </c>
      <c r="Z376" s="1">
        <v>7894713.7000000002</v>
      </c>
      <c r="AA376" s="1">
        <v>7894713.7000000002</v>
      </c>
      <c r="AB376" s="1">
        <v>7894713.7000000002</v>
      </c>
      <c r="AC376" s="1">
        <f t="shared" si="11"/>
        <v>5852604.46</v>
      </c>
      <c r="AD376" s="1">
        <v>0</v>
      </c>
      <c r="AE376" s="1">
        <v>0.16</v>
      </c>
      <c r="AF376" s="1">
        <v>0</v>
      </c>
      <c r="AG376" s="1">
        <v>24609904.050000001</v>
      </c>
      <c r="AH376" s="1">
        <v>-24609903.890000001</v>
      </c>
    </row>
    <row r="377" spans="1:34" x14ac:dyDescent="0.25">
      <c r="A377" t="str">
        <f t="shared" si="10"/>
        <v>1.1-00-2405_24624015_2434110</v>
      </c>
      <c r="B377" t="s">
        <v>148</v>
      </c>
      <c r="C377" t="s">
        <v>149</v>
      </c>
      <c r="D377" t="s">
        <v>34</v>
      </c>
      <c r="E377" t="s">
        <v>35</v>
      </c>
      <c r="F377" t="s">
        <v>51</v>
      </c>
      <c r="G377" t="s">
        <v>52</v>
      </c>
      <c r="H377" t="s">
        <v>53</v>
      </c>
      <c r="I377" t="s">
        <v>54</v>
      </c>
      <c r="J377">
        <v>6</v>
      </c>
      <c r="K377" t="s">
        <v>40</v>
      </c>
      <c r="L377">
        <v>24</v>
      </c>
      <c r="M377" t="s">
        <v>58</v>
      </c>
      <c r="N377" t="s">
        <v>56</v>
      </c>
      <c r="O377" t="s">
        <v>57</v>
      </c>
      <c r="P377">
        <v>3000</v>
      </c>
      <c r="Q377" t="s">
        <v>44</v>
      </c>
      <c r="R377">
        <v>3411</v>
      </c>
      <c r="S377" t="s">
        <v>326</v>
      </c>
      <c r="T377">
        <v>0</v>
      </c>
      <c r="U377" t="s">
        <v>46</v>
      </c>
      <c r="V377" s="1">
        <v>1000000</v>
      </c>
      <c r="W377" s="1">
        <v>1000000</v>
      </c>
      <c r="X377" s="1">
        <v>29302799.059999999</v>
      </c>
      <c r="Y377" s="1">
        <v>29302799.059999999</v>
      </c>
      <c r="Z377" s="1">
        <v>29302799.059999999</v>
      </c>
      <c r="AA377" s="1">
        <v>29302799.059999999</v>
      </c>
      <c r="AB377" s="1">
        <v>29302799.059999999</v>
      </c>
      <c r="AC377" s="1">
        <f t="shared" si="11"/>
        <v>-28302799.059999999</v>
      </c>
      <c r="AD377" s="1">
        <v>0</v>
      </c>
      <c r="AE377" s="1">
        <v>0</v>
      </c>
      <c r="AF377" s="1">
        <v>0</v>
      </c>
      <c r="AG377" s="1">
        <v>0</v>
      </c>
      <c r="AH377" s="1">
        <v>0</v>
      </c>
    </row>
    <row r="378" spans="1:34" x14ac:dyDescent="0.25">
      <c r="A378" t="str">
        <f t="shared" si="10"/>
        <v>1.1-00-2407_24333019_2421610</v>
      </c>
      <c r="B378" t="s">
        <v>148</v>
      </c>
      <c r="C378" t="s">
        <v>149</v>
      </c>
      <c r="D378" t="s">
        <v>34</v>
      </c>
      <c r="E378" t="s">
        <v>35</v>
      </c>
      <c r="F378" t="s">
        <v>51</v>
      </c>
      <c r="G378" t="s">
        <v>52</v>
      </c>
      <c r="H378" t="s">
        <v>103</v>
      </c>
      <c r="I378" t="s">
        <v>104</v>
      </c>
      <c r="J378">
        <v>3</v>
      </c>
      <c r="K378" t="s">
        <v>87</v>
      </c>
      <c r="L378">
        <v>33</v>
      </c>
      <c r="M378" t="s">
        <v>394</v>
      </c>
      <c r="N378" t="s">
        <v>395</v>
      </c>
      <c r="O378" t="s">
        <v>396</v>
      </c>
      <c r="P378">
        <v>2000</v>
      </c>
      <c r="Q378" t="s">
        <v>121</v>
      </c>
      <c r="R378">
        <v>2161</v>
      </c>
      <c r="S378" t="s">
        <v>202</v>
      </c>
      <c r="T378">
        <v>0</v>
      </c>
      <c r="U378" t="s">
        <v>46</v>
      </c>
      <c r="V378" s="1">
        <v>1250000</v>
      </c>
      <c r="W378" s="1">
        <v>1250000</v>
      </c>
      <c r="X378" s="1">
        <v>1249162.48</v>
      </c>
      <c r="Y378" s="1">
        <v>556062.48</v>
      </c>
      <c r="Z378" s="1">
        <v>424062.48</v>
      </c>
      <c r="AA378" s="1">
        <v>424062.48</v>
      </c>
      <c r="AB378" s="1">
        <v>424062.48</v>
      </c>
      <c r="AC378" s="1">
        <f t="shared" si="11"/>
        <v>837.52000000001863</v>
      </c>
      <c r="AD378" s="1">
        <v>0</v>
      </c>
      <c r="AE378" s="1">
        <v>0</v>
      </c>
      <c r="AF378" s="1">
        <v>0</v>
      </c>
      <c r="AG378" s="1">
        <v>0</v>
      </c>
      <c r="AH378" s="1">
        <v>0</v>
      </c>
    </row>
    <row r="379" spans="1:34" x14ac:dyDescent="0.25">
      <c r="A379" t="str">
        <f t="shared" si="10"/>
        <v>1.1-00-2407_24333019_2424110</v>
      </c>
      <c r="B379" t="s">
        <v>148</v>
      </c>
      <c r="C379" t="s">
        <v>149</v>
      </c>
      <c r="D379" t="s">
        <v>34</v>
      </c>
      <c r="E379" t="s">
        <v>35</v>
      </c>
      <c r="F379" t="s">
        <v>51</v>
      </c>
      <c r="G379" t="s">
        <v>52</v>
      </c>
      <c r="H379" t="s">
        <v>103</v>
      </c>
      <c r="I379" t="s">
        <v>104</v>
      </c>
      <c r="J379">
        <v>3</v>
      </c>
      <c r="K379" t="s">
        <v>87</v>
      </c>
      <c r="L379">
        <v>33</v>
      </c>
      <c r="M379" t="s">
        <v>394</v>
      </c>
      <c r="N379" t="s">
        <v>395</v>
      </c>
      <c r="O379" t="s">
        <v>396</v>
      </c>
      <c r="P379">
        <v>2000</v>
      </c>
      <c r="Q379" t="s">
        <v>121</v>
      </c>
      <c r="R379">
        <v>2411</v>
      </c>
      <c r="S379" t="s">
        <v>210</v>
      </c>
      <c r="T379">
        <v>0</v>
      </c>
      <c r="U379" t="s">
        <v>46</v>
      </c>
      <c r="V379" s="1">
        <v>236389.6</v>
      </c>
      <c r="W379" s="1">
        <v>236389.6</v>
      </c>
      <c r="X379" s="1">
        <v>185055.41</v>
      </c>
      <c r="Y379" s="1">
        <v>185055.41</v>
      </c>
      <c r="Z379" s="1">
        <v>113044.89</v>
      </c>
      <c r="AA379" s="1">
        <v>89497.05</v>
      </c>
      <c r="AB379" s="1">
        <v>89497.05</v>
      </c>
      <c r="AC379" s="1">
        <f t="shared" si="11"/>
        <v>51334.19</v>
      </c>
      <c r="AD379" s="1">
        <v>0</v>
      </c>
      <c r="AE379" s="1">
        <v>0</v>
      </c>
      <c r="AF379" s="1">
        <v>0</v>
      </c>
      <c r="AG379" s="1">
        <v>0</v>
      </c>
      <c r="AH379" s="1">
        <v>0</v>
      </c>
    </row>
    <row r="380" spans="1:34" x14ac:dyDescent="0.25">
      <c r="A380" t="str">
        <f t="shared" si="10"/>
        <v>1.1-00-2407_24333019_2424210</v>
      </c>
      <c r="B380" t="s">
        <v>148</v>
      </c>
      <c r="C380" t="s">
        <v>149</v>
      </c>
      <c r="D380" t="s">
        <v>34</v>
      </c>
      <c r="E380" t="s">
        <v>35</v>
      </c>
      <c r="F380" t="s">
        <v>51</v>
      </c>
      <c r="G380" t="s">
        <v>52</v>
      </c>
      <c r="H380" t="s">
        <v>103</v>
      </c>
      <c r="I380" t="s">
        <v>104</v>
      </c>
      <c r="J380">
        <v>3</v>
      </c>
      <c r="K380" t="s">
        <v>87</v>
      </c>
      <c r="L380">
        <v>33</v>
      </c>
      <c r="M380" t="s">
        <v>394</v>
      </c>
      <c r="N380" t="s">
        <v>395</v>
      </c>
      <c r="O380" t="s">
        <v>396</v>
      </c>
      <c r="P380">
        <v>2000</v>
      </c>
      <c r="Q380" t="s">
        <v>121</v>
      </c>
      <c r="R380">
        <v>2421</v>
      </c>
      <c r="S380" t="s">
        <v>211</v>
      </c>
      <c r="T380">
        <v>0</v>
      </c>
      <c r="U380" t="s">
        <v>46</v>
      </c>
      <c r="V380" s="1">
        <v>12100000</v>
      </c>
      <c r="W380" s="1">
        <v>12100000</v>
      </c>
      <c r="X380" s="1">
        <v>12639822.560000001</v>
      </c>
      <c r="Y380" s="1">
        <v>12465781.26</v>
      </c>
      <c r="Z380" s="1">
        <v>6253935.3099999996</v>
      </c>
      <c r="AA380" s="1">
        <v>6246990.8200000003</v>
      </c>
      <c r="AB380" s="1">
        <v>6246990.8200000003</v>
      </c>
      <c r="AC380" s="1">
        <f t="shared" si="11"/>
        <v>-539822.56000000052</v>
      </c>
      <c r="AD380" s="1">
        <v>0</v>
      </c>
      <c r="AE380" s="1">
        <v>0</v>
      </c>
      <c r="AF380" s="1">
        <v>0</v>
      </c>
      <c r="AG380" s="1">
        <v>0</v>
      </c>
      <c r="AH380" s="1">
        <v>0</v>
      </c>
    </row>
    <row r="381" spans="1:34" x14ac:dyDescent="0.25">
      <c r="A381" t="str">
        <f t="shared" si="10"/>
        <v>1.1-00-2407_24333019_2424710</v>
      </c>
      <c r="B381" t="s">
        <v>148</v>
      </c>
      <c r="C381" t="s">
        <v>149</v>
      </c>
      <c r="D381" t="s">
        <v>34</v>
      </c>
      <c r="E381" t="s">
        <v>35</v>
      </c>
      <c r="F381" t="s">
        <v>51</v>
      </c>
      <c r="G381" t="s">
        <v>52</v>
      </c>
      <c r="H381" t="s">
        <v>103</v>
      </c>
      <c r="I381" t="s">
        <v>104</v>
      </c>
      <c r="J381">
        <v>3</v>
      </c>
      <c r="K381" t="s">
        <v>87</v>
      </c>
      <c r="L381">
        <v>33</v>
      </c>
      <c r="M381" t="s">
        <v>394</v>
      </c>
      <c r="N381" t="s">
        <v>395</v>
      </c>
      <c r="O381" t="s">
        <v>396</v>
      </c>
      <c r="P381">
        <v>2000</v>
      </c>
      <c r="Q381" t="s">
        <v>121</v>
      </c>
      <c r="R381">
        <v>2471</v>
      </c>
      <c r="S381" t="s">
        <v>213</v>
      </c>
      <c r="T381">
        <v>0</v>
      </c>
      <c r="U381" t="s">
        <v>46</v>
      </c>
      <c r="V381" s="1">
        <v>575211.68000000005</v>
      </c>
      <c r="W381" s="1">
        <v>575211.68000000005</v>
      </c>
      <c r="X381" s="1">
        <v>553821.28</v>
      </c>
      <c r="Y381" s="1">
        <v>456504.13</v>
      </c>
      <c r="Z381" s="1">
        <v>456504.13</v>
      </c>
      <c r="AA381" s="1">
        <v>456504.13</v>
      </c>
      <c r="AB381" s="1">
        <v>456504.13</v>
      </c>
      <c r="AC381" s="1">
        <f t="shared" si="11"/>
        <v>21390.400000000023</v>
      </c>
      <c r="AD381" s="1">
        <v>0</v>
      </c>
      <c r="AE381" s="1">
        <v>0</v>
      </c>
      <c r="AF381" s="1">
        <v>0</v>
      </c>
      <c r="AG381" s="1">
        <v>0</v>
      </c>
      <c r="AH381" s="1">
        <v>0</v>
      </c>
    </row>
    <row r="382" spans="1:34" x14ac:dyDescent="0.25">
      <c r="A382" t="str">
        <f t="shared" si="10"/>
        <v>1.1-00-2407_24333019_2424910</v>
      </c>
      <c r="B382" t="s">
        <v>148</v>
      </c>
      <c r="C382" t="s">
        <v>149</v>
      </c>
      <c r="D382" t="s">
        <v>34</v>
      </c>
      <c r="E382" t="s">
        <v>35</v>
      </c>
      <c r="F382" t="s">
        <v>51</v>
      </c>
      <c r="G382" t="s">
        <v>52</v>
      </c>
      <c r="H382" t="s">
        <v>103</v>
      </c>
      <c r="I382" t="s">
        <v>104</v>
      </c>
      <c r="J382">
        <v>3</v>
      </c>
      <c r="K382" t="s">
        <v>87</v>
      </c>
      <c r="L382">
        <v>33</v>
      </c>
      <c r="M382" t="s">
        <v>394</v>
      </c>
      <c r="N382" t="s">
        <v>395</v>
      </c>
      <c r="O382" t="s">
        <v>396</v>
      </c>
      <c r="P382">
        <v>2000</v>
      </c>
      <c r="Q382" t="s">
        <v>121</v>
      </c>
      <c r="R382">
        <v>2491</v>
      </c>
      <c r="S382" t="s">
        <v>203</v>
      </c>
      <c r="T382">
        <v>0</v>
      </c>
      <c r="U382" t="s">
        <v>46</v>
      </c>
      <c r="V382" s="1">
        <v>4862000</v>
      </c>
      <c r="W382" s="1">
        <v>4862000</v>
      </c>
      <c r="X382" s="1">
        <v>4597398.54</v>
      </c>
      <c r="Y382" s="1">
        <v>4557738.1399999997</v>
      </c>
      <c r="Z382" s="1">
        <v>3060327.34</v>
      </c>
      <c r="AA382" s="1">
        <v>3060327.34</v>
      </c>
      <c r="AB382" s="1">
        <v>3060327.34</v>
      </c>
      <c r="AC382" s="1">
        <f t="shared" si="11"/>
        <v>264601.45999999996</v>
      </c>
      <c r="AD382" s="1">
        <v>0</v>
      </c>
      <c r="AE382" s="1">
        <v>0</v>
      </c>
      <c r="AF382" s="1">
        <v>0</v>
      </c>
      <c r="AG382" s="1">
        <v>0</v>
      </c>
      <c r="AH382" s="1">
        <v>0</v>
      </c>
    </row>
    <row r="383" spans="1:34" x14ac:dyDescent="0.25">
      <c r="A383" t="str">
        <f t="shared" si="10"/>
        <v>1.1-00-2407_24333019_2427210</v>
      </c>
      <c r="B383" t="s">
        <v>148</v>
      </c>
      <c r="C383" t="s">
        <v>149</v>
      </c>
      <c r="D383" t="s">
        <v>34</v>
      </c>
      <c r="E383" t="s">
        <v>35</v>
      </c>
      <c r="F383" t="s">
        <v>51</v>
      </c>
      <c r="G383" t="s">
        <v>52</v>
      </c>
      <c r="H383" t="s">
        <v>103</v>
      </c>
      <c r="I383" t="s">
        <v>104</v>
      </c>
      <c r="J383">
        <v>3</v>
      </c>
      <c r="K383" t="s">
        <v>87</v>
      </c>
      <c r="L383">
        <v>33</v>
      </c>
      <c r="M383" t="s">
        <v>394</v>
      </c>
      <c r="N383" t="s">
        <v>395</v>
      </c>
      <c r="O383" t="s">
        <v>396</v>
      </c>
      <c r="P383">
        <v>2000</v>
      </c>
      <c r="Q383" t="s">
        <v>121</v>
      </c>
      <c r="R383">
        <v>2721</v>
      </c>
      <c r="S383" t="s">
        <v>170</v>
      </c>
      <c r="T383">
        <v>0</v>
      </c>
      <c r="U383" t="s">
        <v>46</v>
      </c>
      <c r="V383" s="1">
        <v>366490.4</v>
      </c>
      <c r="W383" s="1">
        <v>366490.4</v>
      </c>
      <c r="X383" s="1">
        <v>301089.59999999998</v>
      </c>
      <c r="Y383" s="1">
        <v>16599.599999999999</v>
      </c>
      <c r="Z383" s="1">
        <v>16599.599999999999</v>
      </c>
      <c r="AA383" s="1">
        <v>16599.599999999999</v>
      </c>
      <c r="AB383" s="1">
        <v>16599.599999999999</v>
      </c>
      <c r="AC383" s="1">
        <f t="shared" si="11"/>
        <v>65400.800000000047</v>
      </c>
      <c r="AD383" s="1">
        <v>0</v>
      </c>
      <c r="AE383" s="1">
        <v>0</v>
      </c>
      <c r="AF383" s="1">
        <v>0</v>
      </c>
      <c r="AG383" s="1">
        <v>0</v>
      </c>
      <c r="AH383" s="1">
        <v>0</v>
      </c>
    </row>
    <row r="384" spans="1:34" x14ac:dyDescent="0.25">
      <c r="A384" t="str">
        <f t="shared" si="10"/>
        <v>1.1-00-2407_24333019_2429110</v>
      </c>
      <c r="B384" t="s">
        <v>148</v>
      </c>
      <c r="C384" t="s">
        <v>149</v>
      </c>
      <c r="D384" t="s">
        <v>34</v>
      </c>
      <c r="E384" t="s">
        <v>35</v>
      </c>
      <c r="F384" t="s">
        <v>51</v>
      </c>
      <c r="G384" t="s">
        <v>52</v>
      </c>
      <c r="H384" t="s">
        <v>103</v>
      </c>
      <c r="I384" t="s">
        <v>104</v>
      </c>
      <c r="J384">
        <v>3</v>
      </c>
      <c r="K384" t="s">
        <v>87</v>
      </c>
      <c r="L384">
        <v>33</v>
      </c>
      <c r="M384" t="s">
        <v>394</v>
      </c>
      <c r="N384" t="s">
        <v>395</v>
      </c>
      <c r="O384" t="s">
        <v>396</v>
      </c>
      <c r="P384">
        <v>2000</v>
      </c>
      <c r="Q384" t="s">
        <v>121</v>
      </c>
      <c r="R384">
        <v>2911</v>
      </c>
      <c r="S384" t="s">
        <v>171</v>
      </c>
      <c r="T384">
        <v>0</v>
      </c>
      <c r="U384" t="s">
        <v>46</v>
      </c>
      <c r="V384" s="1">
        <v>920005</v>
      </c>
      <c r="W384" s="1">
        <v>921350</v>
      </c>
      <c r="X384" s="1">
        <v>425197.29</v>
      </c>
      <c r="Y384" s="1">
        <v>327641.28999999998</v>
      </c>
      <c r="Z384" s="1">
        <v>254941.82</v>
      </c>
      <c r="AA384" s="1">
        <v>254941.82</v>
      </c>
      <c r="AB384" s="1">
        <v>254941.82</v>
      </c>
      <c r="AC384" s="1">
        <f t="shared" si="11"/>
        <v>494807.71</v>
      </c>
      <c r="AD384" s="1">
        <v>0</v>
      </c>
      <c r="AE384" s="1">
        <v>0</v>
      </c>
      <c r="AF384" s="1">
        <v>0</v>
      </c>
      <c r="AG384" s="1">
        <v>1345</v>
      </c>
      <c r="AH384" s="1">
        <v>-1345</v>
      </c>
    </row>
    <row r="385" spans="1:34" x14ac:dyDescent="0.25">
      <c r="A385" t="str">
        <f t="shared" si="10"/>
        <v>1.1-00-2407_24333019_2429810</v>
      </c>
      <c r="B385" t="s">
        <v>148</v>
      </c>
      <c r="C385" t="s">
        <v>149</v>
      </c>
      <c r="D385" t="s">
        <v>34</v>
      </c>
      <c r="E385" t="s">
        <v>35</v>
      </c>
      <c r="F385" t="s">
        <v>51</v>
      </c>
      <c r="G385" t="s">
        <v>52</v>
      </c>
      <c r="H385" t="s">
        <v>103</v>
      </c>
      <c r="I385" t="s">
        <v>104</v>
      </c>
      <c r="J385">
        <v>3</v>
      </c>
      <c r="K385" t="s">
        <v>87</v>
      </c>
      <c r="L385">
        <v>33</v>
      </c>
      <c r="M385" t="s">
        <v>394</v>
      </c>
      <c r="N385" t="s">
        <v>395</v>
      </c>
      <c r="O385" t="s">
        <v>396</v>
      </c>
      <c r="P385">
        <v>2000</v>
      </c>
      <c r="Q385" t="s">
        <v>121</v>
      </c>
      <c r="R385">
        <v>2981</v>
      </c>
      <c r="S385" t="s">
        <v>217</v>
      </c>
      <c r="T385">
        <v>0</v>
      </c>
      <c r="U385" t="s">
        <v>46</v>
      </c>
      <c r="V385" s="1">
        <v>1345</v>
      </c>
      <c r="W385" s="1">
        <v>0</v>
      </c>
      <c r="X385" s="1">
        <v>1344.42</v>
      </c>
      <c r="Y385" s="1">
        <v>1344.42</v>
      </c>
      <c r="Z385" s="1">
        <v>1344.42</v>
      </c>
      <c r="AA385" s="1">
        <v>1344.42</v>
      </c>
      <c r="AB385" s="1">
        <v>1344.42</v>
      </c>
      <c r="AC385" s="1">
        <f t="shared" si="11"/>
        <v>0.57999999999992724</v>
      </c>
      <c r="AD385" s="1">
        <v>0</v>
      </c>
      <c r="AE385" s="1">
        <v>1345</v>
      </c>
      <c r="AF385" s="1">
        <v>0</v>
      </c>
      <c r="AG385" s="1">
        <v>0</v>
      </c>
      <c r="AH385" s="1">
        <v>1345</v>
      </c>
    </row>
    <row r="386" spans="1:34" x14ac:dyDescent="0.25">
      <c r="A386" t="str">
        <f t="shared" si="10"/>
        <v>1.1-00-2407_24333019_2432610</v>
      </c>
      <c r="B386" t="s">
        <v>148</v>
      </c>
      <c r="C386" t="s">
        <v>149</v>
      </c>
      <c r="D386" t="s">
        <v>34</v>
      </c>
      <c r="E386" t="s">
        <v>35</v>
      </c>
      <c r="F386" t="s">
        <v>51</v>
      </c>
      <c r="G386" t="s">
        <v>52</v>
      </c>
      <c r="H386" t="s">
        <v>103</v>
      </c>
      <c r="I386" t="s">
        <v>104</v>
      </c>
      <c r="J386">
        <v>3</v>
      </c>
      <c r="K386" t="s">
        <v>87</v>
      </c>
      <c r="L386">
        <v>33</v>
      </c>
      <c r="M386" t="s">
        <v>394</v>
      </c>
      <c r="N386" t="s">
        <v>395</v>
      </c>
      <c r="O386" t="s">
        <v>396</v>
      </c>
      <c r="P386">
        <v>3000</v>
      </c>
      <c r="Q386" t="s">
        <v>44</v>
      </c>
      <c r="R386">
        <v>3261</v>
      </c>
      <c r="S386" t="s">
        <v>172</v>
      </c>
      <c r="T386">
        <v>0</v>
      </c>
      <c r="U386" t="s">
        <v>46</v>
      </c>
      <c r="V386" s="1">
        <v>25969672</v>
      </c>
      <c r="W386" s="1">
        <v>5000000</v>
      </c>
      <c r="X386" s="1">
        <v>24279662</v>
      </c>
      <c r="Y386" s="1">
        <v>17489114.800000001</v>
      </c>
      <c r="Z386" s="1">
        <v>12013914.800000001</v>
      </c>
      <c r="AA386" s="1">
        <v>11301906.800000001</v>
      </c>
      <c r="AB386" s="1">
        <v>11301906.800000001</v>
      </c>
      <c r="AC386" s="1">
        <f t="shared" si="11"/>
        <v>1690010</v>
      </c>
      <c r="AD386" s="1">
        <v>0</v>
      </c>
      <c r="AE386" s="1">
        <v>20969672</v>
      </c>
      <c r="AF386" s="1">
        <v>0</v>
      </c>
      <c r="AG386" s="1">
        <v>0</v>
      </c>
      <c r="AH386" s="1">
        <v>20969672</v>
      </c>
    </row>
    <row r="387" spans="1:34" x14ac:dyDescent="0.25">
      <c r="A387" t="str">
        <f t="shared" ref="A387:A450" si="12">CONCATENATE(B387,H387,J387,L387,N387,R387,T387)</f>
        <v>1.1-00-2407_24333019_2433710</v>
      </c>
      <c r="B387" t="s">
        <v>148</v>
      </c>
      <c r="C387" t="s">
        <v>149</v>
      </c>
      <c r="D387" t="s">
        <v>34</v>
      </c>
      <c r="E387" t="s">
        <v>35</v>
      </c>
      <c r="F387" t="s">
        <v>51</v>
      </c>
      <c r="G387" t="s">
        <v>52</v>
      </c>
      <c r="H387" t="s">
        <v>103</v>
      </c>
      <c r="I387" t="s">
        <v>104</v>
      </c>
      <c r="J387">
        <v>3</v>
      </c>
      <c r="K387" t="s">
        <v>87</v>
      </c>
      <c r="L387">
        <v>33</v>
      </c>
      <c r="M387" t="s">
        <v>394</v>
      </c>
      <c r="N387" t="s">
        <v>395</v>
      </c>
      <c r="O387" t="s">
        <v>396</v>
      </c>
      <c r="P387">
        <v>3000</v>
      </c>
      <c r="Q387" t="s">
        <v>44</v>
      </c>
      <c r="R387">
        <v>3371</v>
      </c>
      <c r="S387" t="s">
        <v>382</v>
      </c>
      <c r="T387">
        <v>0</v>
      </c>
      <c r="U387" t="s">
        <v>46</v>
      </c>
      <c r="V387" s="1">
        <v>5006935</v>
      </c>
      <c r="W387" s="1">
        <v>5006935</v>
      </c>
      <c r="X387" s="1">
        <v>4724565.7699999996</v>
      </c>
      <c r="Y387" s="1">
        <v>4724565.7699999996</v>
      </c>
      <c r="Z387" s="1">
        <v>2580570.16</v>
      </c>
      <c r="AA387" s="1">
        <v>2580570.16</v>
      </c>
      <c r="AB387" s="1">
        <v>2580570.16</v>
      </c>
      <c r="AC387" s="1">
        <f t="shared" ref="AC387:AC450" si="13">V387-X387</f>
        <v>282369.23000000045</v>
      </c>
      <c r="AD387" s="1">
        <v>0</v>
      </c>
      <c r="AE387" s="1">
        <v>0</v>
      </c>
      <c r="AF387" s="1">
        <v>0</v>
      </c>
      <c r="AG387" s="1">
        <v>0</v>
      </c>
      <c r="AH387" s="1">
        <v>0</v>
      </c>
    </row>
    <row r="388" spans="1:34" x14ac:dyDescent="0.25">
      <c r="A388" t="str">
        <f t="shared" si="12"/>
        <v>1.1-00-2407_24333019_2456110</v>
      </c>
      <c r="B388" t="s">
        <v>148</v>
      </c>
      <c r="C388" t="s">
        <v>149</v>
      </c>
      <c r="D388" t="s">
        <v>34</v>
      </c>
      <c r="E388" t="s">
        <v>35</v>
      </c>
      <c r="F388" t="s">
        <v>51</v>
      </c>
      <c r="G388" t="s">
        <v>52</v>
      </c>
      <c r="H388" t="s">
        <v>103</v>
      </c>
      <c r="I388" t="s">
        <v>104</v>
      </c>
      <c r="J388">
        <v>3</v>
      </c>
      <c r="K388" t="s">
        <v>87</v>
      </c>
      <c r="L388">
        <v>33</v>
      </c>
      <c r="M388" t="s">
        <v>394</v>
      </c>
      <c r="N388" t="s">
        <v>395</v>
      </c>
      <c r="O388" t="s">
        <v>396</v>
      </c>
      <c r="P388">
        <v>5000</v>
      </c>
      <c r="Q388" t="s">
        <v>99</v>
      </c>
      <c r="R388">
        <v>5611</v>
      </c>
      <c r="S388" t="s">
        <v>223</v>
      </c>
      <c r="T388">
        <v>0</v>
      </c>
      <c r="U388" t="s">
        <v>46</v>
      </c>
      <c r="V388" s="1">
        <v>79584.960000000006</v>
      </c>
      <c r="W388" s="1">
        <v>70064.399999999994</v>
      </c>
      <c r="X388" s="1">
        <v>34442.42</v>
      </c>
      <c r="Y388" s="1">
        <v>34442.42</v>
      </c>
      <c r="Z388" s="1">
        <v>34442.42</v>
      </c>
      <c r="AA388" s="1">
        <v>28728.91</v>
      </c>
      <c r="AB388" s="1">
        <v>28728.91</v>
      </c>
      <c r="AC388" s="1">
        <f t="shared" si="13"/>
        <v>45142.540000000008</v>
      </c>
      <c r="AD388" s="1">
        <v>0</v>
      </c>
      <c r="AE388" s="1">
        <v>34260.28</v>
      </c>
      <c r="AF388" s="1">
        <v>0</v>
      </c>
      <c r="AG388" s="1">
        <v>24739.72</v>
      </c>
      <c r="AH388" s="1">
        <v>9520.56</v>
      </c>
    </row>
    <row r="389" spans="1:34" x14ac:dyDescent="0.25">
      <c r="A389" t="str">
        <f t="shared" si="12"/>
        <v>1.1-00-2407_24333019_2456310</v>
      </c>
      <c r="B389" t="s">
        <v>148</v>
      </c>
      <c r="C389" t="s">
        <v>149</v>
      </c>
      <c r="D389" t="s">
        <v>34</v>
      </c>
      <c r="E389" t="s">
        <v>35</v>
      </c>
      <c r="F389" t="s">
        <v>51</v>
      </c>
      <c r="G389" t="s">
        <v>52</v>
      </c>
      <c r="H389" t="s">
        <v>103</v>
      </c>
      <c r="I389" t="s">
        <v>104</v>
      </c>
      <c r="J389">
        <v>3</v>
      </c>
      <c r="K389" t="s">
        <v>87</v>
      </c>
      <c r="L389">
        <v>33</v>
      </c>
      <c r="M389" t="s">
        <v>394</v>
      </c>
      <c r="N389" t="s">
        <v>395</v>
      </c>
      <c r="O389" t="s">
        <v>396</v>
      </c>
      <c r="P389">
        <v>5000</v>
      </c>
      <c r="Q389" t="s">
        <v>99</v>
      </c>
      <c r="R389">
        <v>5631</v>
      </c>
      <c r="S389" t="s">
        <v>397</v>
      </c>
      <c r="T389">
        <v>0</v>
      </c>
      <c r="U389" t="s">
        <v>46</v>
      </c>
      <c r="V389" s="1">
        <v>11504.72</v>
      </c>
      <c r="W389" s="1">
        <v>45765</v>
      </c>
      <c r="X389" s="1">
        <v>0</v>
      </c>
      <c r="Y389" s="1">
        <v>0</v>
      </c>
      <c r="Z389" s="1">
        <v>0</v>
      </c>
      <c r="AA389" s="1">
        <v>0</v>
      </c>
      <c r="AB389" s="1">
        <v>0</v>
      </c>
      <c r="AC389" s="1">
        <f t="shared" si="13"/>
        <v>11504.72</v>
      </c>
      <c r="AD389" s="1">
        <v>0</v>
      </c>
      <c r="AE389" s="1">
        <v>0</v>
      </c>
      <c r="AF389" s="1">
        <v>0</v>
      </c>
      <c r="AG389" s="1">
        <v>34260.28</v>
      </c>
      <c r="AH389" s="1">
        <v>-34260.28</v>
      </c>
    </row>
    <row r="390" spans="1:34" x14ac:dyDescent="0.25">
      <c r="A390" t="str">
        <f t="shared" si="12"/>
        <v>1.1-00-2407_24333019_2456710</v>
      </c>
      <c r="B390" t="s">
        <v>148</v>
      </c>
      <c r="C390" t="s">
        <v>149</v>
      </c>
      <c r="D390" t="s">
        <v>34</v>
      </c>
      <c r="E390" t="s">
        <v>35</v>
      </c>
      <c r="F390" t="s">
        <v>51</v>
      </c>
      <c r="G390" t="s">
        <v>52</v>
      </c>
      <c r="H390" t="s">
        <v>103</v>
      </c>
      <c r="I390" t="s">
        <v>104</v>
      </c>
      <c r="J390">
        <v>3</v>
      </c>
      <c r="K390" t="s">
        <v>87</v>
      </c>
      <c r="L390">
        <v>33</v>
      </c>
      <c r="M390" t="s">
        <v>394</v>
      </c>
      <c r="N390" t="s">
        <v>395</v>
      </c>
      <c r="O390" t="s">
        <v>396</v>
      </c>
      <c r="P390">
        <v>5000</v>
      </c>
      <c r="Q390" t="s">
        <v>99</v>
      </c>
      <c r="R390">
        <v>5671</v>
      </c>
      <c r="S390" t="s">
        <v>185</v>
      </c>
      <c r="T390">
        <v>0</v>
      </c>
      <c r="U390" t="s">
        <v>46</v>
      </c>
      <c r="V390" s="1">
        <v>1024739.72</v>
      </c>
      <c r="W390" s="1">
        <v>1000000</v>
      </c>
      <c r="X390" s="1">
        <v>883586.88</v>
      </c>
      <c r="Y390" s="1">
        <v>883586.88</v>
      </c>
      <c r="Z390" s="1">
        <v>883586.88</v>
      </c>
      <c r="AA390" s="1">
        <v>833706.88</v>
      </c>
      <c r="AB390" s="1">
        <v>833706.88</v>
      </c>
      <c r="AC390" s="1">
        <f t="shared" si="13"/>
        <v>141152.83999999997</v>
      </c>
      <c r="AD390" s="1">
        <v>0</v>
      </c>
      <c r="AE390" s="1">
        <v>24739.72</v>
      </c>
      <c r="AF390" s="1">
        <v>0</v>
      </c>
      <c r="AG390" s="1">
        <v>0</v>
      </c>
      <c r="AH390" s="1">
        <v>24739.72</v>
      </c>
    </row>
    <row r="391" spans="1:34" x14ac:dyDescent="0.25">
      <c r="A391" t="str">
        <f t="shared" si="12"/>
        <v>1.1-00-2409_24343027_2422210</v>
      </c>
      <c r="B391" t="s">
        <v>148</v>
      </c>
      <c r="C391" t="s">
        <v>149</v>
      </c>
      <c r="D391" t="s">
        <v>34</v>
      </c>
      <c r="E391" t="s">
        <v>35</v>
      </c>
      <c r="F391" t="s">
        <v>51</v>
      </c>
      <c r="G391" t="s">
        <v>52</v>
      </c>
      <c r="H391" t="s">
        <v>154</v>
      </c>
      <c r="I391" t="s">
        <v>155</v>
      </c>
      <c r="J391">
        <v>3</v>
      </c>
      <c r="K391" t="s">
        <v>87</v>
      </c>
      <c r="L391">
        <v>43</v>
      </c>
      <c r="M391" t="s">
        <v>398</v>
      </c>
      <c r="N391" t="s">
        <v>399</v>
      </c>
      <c r="O391" t="s">
        <v>400</v>
      </c>
      <c r="P391">
        <v>2000</v>
      </c>
      <c r="Q391" t="s">
        <v>121</v>
      </c>
      <c r="R391">
        <v>2221</v>
      </c>
      <c r="S391" t="s">
        <v>165</v>
      </c>
      <c r="T391">
        <v>0</v>
      </c>
      <c r="U391" t="s">
        <v>46</v>
      </c>
      <c r="V391" s="1">
        <v>65337.55</v>
      </c>
      <c r="W391" s="1">
        <v>70000</v>
      </c>
      <c r="X391" s="1">
        <v>64000</v>
      </c>
      <c r="Y391" s="1">
        <v>0</v>
      </c>
      <c r="Z391" s="1">
        <v>0</v>
      </c>
      <c r="AA391" s="1">
        <v>0</v>
      </c>
      <c r="AB391" s="1">
        <v>0</v>
      </c>
      <c r="AC391" s="1">
        <f t="shared" si="13"/>
        <v>1337.5500000000029</v>
      </c>
      <c r="AD391" s="1">
        <v>0</v>
      </c>
      <c r="AE391" s="1">
        <v>45337.55</v>
      </c>
      <c r="AF391" s="1">
        <v>0</v>
      </c>
      <c r="AG391" s="1">
        <v>50000</v>
      </c>
      <c r="AH391" s="1">
        <v>-4662.45</v>
      </c>
    </row>
    <row r="392" spans="1:34" x14ac:dyDescent="0.25">
      <c r="A392" t="str">
        <f t="shared" si="12"/>
        <v>1.1-00-2409_24343027_2427210</v>
      </c>
      <c r="B392" t="s">
        <v>148</v>
      </c>
      <c r="C392" t="s">
        <v>149</v>
      </c>
      <c r="D392" t="s">
        <v>34</v>
      </c>
      <c r="E392" t="s">
        <v>35</v>
      </c>
      <c r="F392" t="s">
        <v>51</v>
      </c>
      <c r="G392" t="s">
        <v>52</v>
      </c>
      <c r="H392" t="s">
        <v>154</v>
      </c>
      <c r="I392" t="s">
        <v>155</v>
      </c>
      <c r="J392">
        <v>3</v>
      </c>
      <c r="K392" t="s">
        <v>87</v>
      </c>
      <c r="L392">
        <v>43</v>
      </c>
      <c r="M392" t="s">
        <v>398</v>
      </c>
      <c r="N392" t="s">
        <v>399</v>
      </c>
      <c r="O392" t="s">
        <v>400</v>
      </c>
      <c r="P392">
        <v>2000</v>
      </c>
      <c r="Q392" t="s">
        <v>121</v>
      </c>
      <c r="R392">
        <v>2721</v>
      </c>
      <c r="S392" t="s">
        <v>170</v>
      </c>
      <c r="T392">
        <v>0</v>
      </c>
      <c r="U392" t="s">
        <v>46</v>
      </c>
      <c r="V392" s="1">
        <v>0</v>
      </c>
      <c r="W392" s="1">
        <v>50000</v>
      </c>
      <c r="X392" s="1">
        <v>0</v>
      </c>
      <c r="Y392" s="1">
        <v>0</v>
      </c>
      <c r="Z392" s="1">
        <v>0</v>
      </c>
      <c r="AA392" s="1">
        <v>0</v>
      </c>
      <c r="AB392" s="1">
        <v>0</v>
      </c>
      <c r="AC392" s="1">
        <f t="shared" si="13"/>
        <v>0</v>
      </c>
      <c r="AD392" s="1">
        <v>0</v>
      </c>
      <c r="AE392" s="1">
        <v>0</v>
      </c>
      <c r="AF392" s="1">
        <v>0</v>
      </c>
      <c r="AG392" s="1">
        <v>50000</v>
      </c>
      <c r="AH392" s="1">
        <v>-50000</v>
      </c>
    </row>
    <row r="393" spans="1:34" x14ac:dyDescent="0.25">
      <c r="A393" t="str">
        <f t="shared" si="12"/>
        <v>1.1-00-2409_24343027_2429110</v>
      </c>
      <c r="B393" t="s">
        <v>148</v>
      </c>
      <c r="C393" t="s">
        <v>149</v>
      </c>
      <c r="D393" t="s">
        <v>34</v>
      </c>
      <c r="E393" t="s">
        <v>35</v>
      </c>
      <c r="F393" t="s">
        <v>51</v>
      </c>
      <c r="G393" t="s">
        <v>52</v>
      </c>
      <c r="H393" t="s">
        <v>154</v>
      </c>
      <c r="I393" t="s">
        <v>155</v>
      </c>
      <c r="J393">
        <v>3</v>
      </c>
      <c r="K393" t="s">
        <v>87</v>
      </c>
      <c r="L393">
        <v>43</v>
      </c>
      <c r="M393" t="s">
        <v>398</v>
      </c>
      <c r="N393" t="s">
        <v>399</v>
      </c>
      <c r="O393" t="s">
        <v>400</v>
      </c>
      <c r="P393">
        <v>2000</v>
      </c>
      <c r="Q393" t="s">
        <v>121</v>
      </c>
      <c r="R393">
        <v>2911</v>
      </c>
      <c r="S393" t="s">
        <v>171</v>
      </c>
      <c r="T393">
        <v>0</v>
      </c>
      <c r="U393" t="s">
        <v>46</v>
      </c>
      <c r="V393" s="1">
        <v>120000</v>
      </c>
      <c r="W393" s="1">
        <v>70000</v>
      </c>
      <c r="X393" s="1">
        <v>78880</v>
      </c>
      <c r="Y393" s="1">
        <v>0</v>
      </c>
      <c r="Z393" s="1">
        <v>0</v>
      </c>
      <c r="AA393" s="1">
        <v>0</v>
      </c>
      <c r="AB393" s="1">
        <v>0</v>
      </c>
      <c r="AC393" s="1">
        <f t="shared" si="13"/>
        <v>41120</v>
      </c>
      <c r="AD393" s="1">
        <v>0</v>
      </c>
      <c r="AE393" s="1">
        <v>50000</v>
      </c>
      <c r="AF393" s="1">
        <v>0</v>
      </c>
      <c r="AG393" s="1">
        <v>0</v>
      </c>
      <c r="AH393" s="1">
        <v>50000</v>
      </c>
    </row>
    <row r="394" spans="1:34" x14ac:dyDescent="0.25">
      <c r="A394" t="str">
        <f t="shared" si="12"/>
        <v>1.1-00-2409_24343027_2435710</v>
      </c>
      <c r="B394" t="s">
        <v>148</v>
      </c>
      <c r="C394" t="s">
        <v>149</v>
      </c>
      <c r="D394" t="s">
        <v>34</v>
      </c>
      <c r="E394" t="s">
        <v>35</v>
      </c>
      <c r="F394" t="s">
        <v>51</v>
      </c>
      <c r="G394" t="s">
        <v>52</v>
      </c>
      <c r="H394" t="s">
        <v>154</v>
      </c>
      <c r="I394" t="s">
        <v>155</v>
      </c>
      <c r="J394">
        <v>3</v>
      </c>
      <c r="K394" t="s">
        <v>87</v>
      </c>
      <c r="L394">
        <v>43</v>
      </c>
      <c r="M394" t="s">
        <v>398</v>
      </c>
      <c r="N394" t="s">
        <v>399</v>
      </c>
      <c r="O394" t="s">
        <v>400</v>
      </c>
      <c r="P394">
        <v>3000</v>
      </c>
      <c r="Q394" t="s">
        <v>44</v>
      </c>
      <c r="R394">
        <v>3571</v>
      </c>
      <c r="S394" t="s">
        <v>221</v>
      </c>
      <c r="T394">
        <v>0</v>
      </c>
      <c r="U394" t="s">
        <v>46</v>
      </c>
      <c r="V394" s="1">
        <v>100000</v>
      </c>
      <c r="W394" s="1">
        <v>300000</v>
      </c>
      <c r="X394" s="1">
        <v>0</v>
      </c>
      <c r="Y394" s="1">
        <v>0</v>
      </c>
      <c r="Z394" s="1">
        <v>0</v>
      </c>
      <c r="AA394" s="1">
        <v>0</v>
      </c>
      <c r="AB394" s="1">
        <v>0</v>
      </c>
      <c r="AC394" s="1">
        <f t="shared" si="13"/>
        <v>100000</v>
      </c>
      <c r="AD394" s="1">
        <v>0</v>
      </c>
      <c r="AE394" s="1">
        <v>0</v>
      </c>
      <c r="AF394" s="1">
        <v>0</v>
      </c>
      <c r="AG394" s="1">
        <v>200000</v>
      </c>
      <c r="AH394" s="1">
        <v>-200000</v>
      </c>
    </row>
    <row r="395" spans="1:34" x14ac:dyDescent="0.25">
      <c r="A395" t="str">
        <f t="shared" si="12"/>
        <v>1.1-00-2402_2417007_2433310</v>
      </c>
      <c r="B395" t="s">
        <v>148</v>
      </c>
      <c r="C395" t="s">
        <v>149</v>
      </c>
      <c r="D395" t="s">
        <v>34</v>
      </c>
      <c r="E395" t="s">
        <v>35</v>
      </c>
      <c r="F395" t="s">
        <v>307</v>
      </c>
      <c r="G395" t="s">
        <v>308</v>
      </c>
      <c r="H395" t="s">
        <v>85</v>
      </c>
      <c r="I395" t="s">
        <v>86</v>
      </c>
      <c r="J395">
        <v>1</v>
      </c>
      <c r="K395" t="s">
        <v>190</v>
      </c>
      <c r="L395">
        <v>7</v>
      </c>
      <c r="M395" t="s">
        <v>401</v>
      </c>
      <c r="N395" t="s">
        <v>315</v>
      </c>
      <c r="O395" t="s">
        <v>316</v>
      </c>
      <c r="P395">
        <v>3000</v>
      </c>
      <c r="Q395" t="s">
        <v>44</v>
      </c>
      <c r="R395">
        <v>3331</v>
      </c>
      <c r="S395" t="s">
        <v>251</v>
      </c>
      <c r="T395">
        <v>0</v>
      </c>
      <c r="U395" t="s">
        <v>46</v>
      </c>
      <c r="V395" s="1">
        <v>340000</v>
      </c>
      <c r="W395" s="1">
        <v>340000</v>
      </c>
      <c r="X395" s="1">
        <v>0</v>
      </c>
      <c r="Y395" s="1">
        <v>0</v>
      </c>
      <c r="Z395" s="1">
        <v>0</v>
      </c>
      <c r="AA395" s="1">
        <v>0</v>
      </c>
      <c r="AB395" s="1">
        <v>0</v>
      </c>
      <c r="AC395" s="1">
        <f t="shared" si="13"/>
        <v>340000</v>
      </c>
      <c r="AD395" s="1">
        <v>0</v>
      </c>
      <c r="AE395" s="1">
        <v>0</v>
      </c>
      <c r="AF395" s="1">
        <v>0</v>
      </c>
      <c r="AG395" s="1">
        <v>0</v>
      </c>
      <c r="AH395" s="1">
        <v>0</v>
      </c>
    </row>
    <row r="396" spans="1:34" x14ac:dyDescent="0.25">
      <c r="A396" t="str">
        <f t="shared" si="12"/>
        <v>1.1-00-2402_2417007_2433910</v>
      </c>
      <c r="B396" t="s">
        <v>148</v>
      </c>
      <c r="C396" t="s">
        <v>149</v>
      </c>
      <c r="D396" t="s">
        <v>34</v>
      </c>
      <c r="E396" t="s">
        <v>35</v>
      </c>
      <c r="F396" t="s">
        <v>307</v>
      </c>
      <c r="G396" t="s">
        <v>308</v>
      </c>
      <c r="H396" t="s">
        <v>85</v>
      </c>
      <c r="I396" t="s">
        <v>86</v>
      </c>
      <c r="J396">
        <v>1</v>
      </c>
      <c r="K396" t="s">
        <v>190</v>
      </c>
      <c r="L396">
        <v>7</v>
      </c>
      <c r="M396" t="s">
        <v>401</v>
      </c>
      <c r="N396" t="s">
        <v>315</v>
      </c>
      <c r="O396" t="s">
        <v>316</v>
      </c>
      <c r="P396">
        <v>3000</v>
      </c>
      <c r="Q396" t="s">
        <v>44</v>
      </c>
      <c r="R396">
        <v>3391</v>
      </c>
      <c r="S396" t="s">
        <v>194</v>
      </c>
      <c r="T396">
        <v>0</v>
      </c>
      <c r="U396" t="s">
        <v>46</v>
      </c>
      <c r="V396" s="1">
        <v>2000000</v>
      </c>
      <c r="W396" s="1">
        <v>500000</v>
      </c>
      <c r="X396" s="1">
        <v>0</v>
      </c>
      <c r="Y396" s="1">
        <v>0</v>
      </c>
      <c r="Z396" s="1">
        <v>0</v>
      </c>
      <c r="AA396" s="1">
        <v>0</v>
      </c>
      <c r="AB396" s="1">
        <v>0</v>
      </c>
      <c r="AC396" s="1">
        <f t="shared" si="13"/>
        <v>2000000</v>
      </c>
      <c r="AD396" s="1">
        <v>0</v>
      </c>
      <c r="AE396" s="1">
        <v>2000000</v>
      </c>
      <c r="AF396" s="1">
        <v>0</v>
      </c>
      <c r="AG396" s="1">
        <v>500000</v>
      </c>
      <c r="AH396" s="1">
        <v>1500000</v>
      </c>
    </row>
    <row r="397" spans="1:34" x14ac:dyDescent="0.25">
      <c r="A397" t="str">
        <f t="shared" si="12"/>
        <v>1.1-00-2402_2417007_2434110</v>
      </c>
      <c r="B397" t="s">
        <v>148</v>
      </c>
      <c r="C397" t="s">
        <v>149</v>
      </c>
      <c r="D397" t="s">
        <v>34</v>
      </c>
      <c r="E397" t="s">
        <v>35</v>
      </c>
      <c r="F397" t="s">
        <v>307</v>
      </c>
      <c r="G397" t="s">
        <v>308</v>
      </c>
      <c r="H397" t="s">
        <v>85</v>
      </c>
      <c r="I397" t="s">
        <v>86</v>
      </c>
      <c r="J397">
        <v>1</v>
      </c>
      <c r="K397" t="s">
        <v>190</v>
      </c>
      <c r="L397">
        <v>7</v>
      </c>
      <c r="M397" t="s">
        <v>401</v>
      </c>
      <c r="N397" t="s">
        <v>315</v>
      </c>
      <c r="O397" t="s">
        <v>316</v>
      </c>
      <c r="P397">
        <v>3000</v>
      </c>
      <c r="Q397" t="s">
        <v>44</v>
      </c>
      <c r="R397">
        <v>3411</v>
      </c>
      <c r="S397" t="s">
        <v>326</v>
      </c>
      <c r="T397">
        <v>0</v>
      </c>
      <c r="U397" t="s">
        <v>46</v>
      </c>
      <c r="V397" s="1">
        <v>1000000</v>
      </c>
      <c r="W397" s="1">
        <v>1000000</v>
      </c>
      <c r="X397" s="1">
        <v>589651.28</v>
      </c>
      <c r="Y397" s="1">
        <v>589651.28</v>
      </c>
      <c r="Z397" s="1">
        <v>589651.28</v>
      </c>
      <c r="AA397" s="1">
        <v>589651.28</v>
      </c>
      <c r="AB397" s="1">
        <v>589651.28</v>
      </c>
      <c r="AC397" s="1">
        <f t="shared" si="13"/>
        <v>410348.72</v>
      </c>
      <c r="AD397" s="1">
        <v>0</v>
      </c>
      <c r="AE397" s="1">
        <v>0</v>
      </c>
      <c r="AF397" s="1">
        <v>0</v>
      </c>
      <c r="AG397" s="1">
        <v>0</v>
      </c>
      <c r="AH397" s="1">
        <v>0</v>
      </c>
    </row>
    <row r="398" spans="1:34" x14ac:dyDescent="0.25">
      <c r="A398" t="str">
        <f t="shared" si="12"/>
        <v>1.1-00-2402_2417007_2438210</v>
      </c>
      <c r="B398" t="s">
        <v>148</v>
      </c>
      <c r="C398" t="s">
        <v>149</v>
      </c>
      <c r="D398" t="s">
        <v>34</v>
      </c>
      <c r="E398" t="s">
        <v>35</v>
      </c>
      <c r="F398" t="s">
        <v>307</v>
      </c>
      <c r="G398" t="s">
        <v>308</v>
      </c>
      <c r="H398" t="s">
        <v>85</v>
      </c>
      <c r="I398" t="s">
        <v>86</v>
      </c>
      <c r="J398">
        <v>1</v>
      </c>
      <c r="K398" t="s">
        <v>190</v>
      </c>
      <c r="L398">
        <v>7</v>
      </c>
      <c r="M398" t="s">
        <v>401</v>
      </c>
      <c r="N398" t="s">
        <v>315</v>
      </c>
      <c r="O398" t="s">
        <v>316</v>
      </c>
      <c r="P398">
        <v>3000</v>
      </c>
      <c r="Q398" t="s">
        <v>44</v>
      </c>
      <c r="R398">
        <v>3821</v>
      </c>
      <c r="S398" t="s">
        <v>175</v>
      </c>
      <c r="T398">
        <v>0</v>
      </c>
      <c r="U398" t="s">
        <v>46</v>
      </c>
      <c r="V398" s="1">
        <v>160000</v>
      </c>
      <c r="W398" s="1">
        <v>160000</v>
      </c>
      <c r="X398" s="1">
        <v>15000</v>
      </c>
      <c r="Y398" s="1">
        <v>15000</v>
      </c>
      <c r="Z398" s="1">
        <v>0</v>
      </c>
      <c r="AA398" s="1">
        <v>0</v>
      </c>
      <c r="AB398" s="1">
        <v>0</v>
      </c>
      <c r="AC398" s="1">
        <f t="shared" si="13"/>
        <v>145000</v>
      </c>
      <c r="AD398" s="1">
        <v>0</v>
      </c>
      <c r="AE398" s="1">
        <v>0</v>
      </c>
      <c r="AF398" s="1">
        <v>0</v>
      </c>
      <c r="AG398" s="1">
        <v>0</v>
      </c>
      <c r="AH398" s="1">
        <v>0</v>
      </c>
    </row>
    <row r="399" spans="1:34" x14ac:dyDescent="0.25">
      <c r="A399" t="str">
        <f t="shared" si="12"/>
        <v>1.1-00-2402_2417007_2439220</v>
      </c>
      <c r="B399" t="s">
        <v>148</v>
      </c>
      <c r="C399" t="s">
        <v>149</v>
      </c>
      <c r="D399" t="s">
        <v>34</v>
      </c>
      <c r="E399" t="s">
        <v>35</v>
      </c>
      <c r="F399" t="s">
        <v>307</v>
      </c>
      <c r="G399" t="s">
        <v>308</v>
      </c>
      <c r="H399" t="s">
        <v>85</v>
      </c>
      <c r="I399" t="s">
        <v>86</v>
      </c>
      <c r="J399">
        <v>1</v>
      </c>
      <c r="K399" t="s">
        <v>190</v>
      </c>
      <c r="L399">
        <v>7</v>
      </c>
      <c r="M399" t="s">
        <v>401</v>
      </c>
      <c r="N399" t="s">
        <v>315</v>
      </c>
      <c r="O399" t="s">
        <v>316</v>
      </c>
      <c r="P399">
        <v>3000</v>
      </c>
      <c r="Q399" t="s">
        <v>44</v>
      </c>
      <c r="R399">
        <v>3922</v>
      </c>
      <c r="S399" t="s">
        <v>222</v>
      </c>
      <c r="T399">
        <v>0</v>
      </c>
      <c r="U399" t="s">
        <v>46</v>
      </c>
      <c r="V399" s="1">
        <v>1500000</v>
      </c>
      <c r="W399" s="1">
        <v>500000</v>
      </c>
      <c r="X399" s="1">
        <v>1097045.48</v>
      </c>
      <c r="Y399" s="1">
        <v>978047.07</v>
      </c>
      <c r="Z399" s="1">
        <v>341845.66</v>
      </c>
      <c r="AA399" s="1">
        <v>170922.83</v>
      </c>
      <c r="AB399" s="1">
        <v>170922.83</v>
      </c>
      <c r="AC399" s="1">
        <f t="shared" si="13"/>
        <v>402954.52</v>
      </c>
      <c r="AD399" s="1">
        <v>0</v>
      </c>
      <c r="AE399" s="1">
        <v>1000000</v>
      </c>
      <c r="AF399" s="1">
        <v>0</v>
      </c>
      <c r="AG399" s="1">
        <v>0</v>
      </c>
      <c r="AH399" s="1">
        <v>1000000</v>
      </c>
    </row>
    <row r="400" spans="1:34" x14ac:dyDescent="0.25">
      <c r="A400" t="str">
        <f t="shared" si="12"/>
        <v>1.1-00-2402_2417007_2458110</v>
      </c>
      <c r="B400" t="s">
        <v>148</v>
      </c>
      <c r="C400" t="s">
        <v>149</v>
      </c>
      <c r="D400" t="s">
        <v>34</v>
      </c>
      <c r="E400" t="s">
        <v>35</v>
      </c>
      <c r="F400" t="s">
        <v>307</v>
      </c>
      <c r="G400" t="s">
        <v>308</v>
      </c>
      <c r="H400" t="s">
        <v>85</v>
      </c>
      <c r="I400" t="s">
        <v>86</v>
      </c>
      <c r="J400">
        <v>1</v>
      </c>
      <c r="K400" t="s">
        <v>190</v>
      </c>
      <c r="L400">
        <v>7</v>
      </c>
      <c r="M400" t="s">
        <v>401</v>
      </c>
      <c r="N400" t="s">
        <v>315</v>
      </c>
      <c r="O400" t="s">
        <v>316</v>
      </c>
      <c r="P400">
        <v>5000</v>
      </c>
      <c r="Q400" t="s">
        <v>99</v>
      </c>
      <c r="R400">
        <v>5811</v>
      </c>
      <c r="S400" t="s">
        <v>338</v>
      </c>
      <c r="T400">
        <v>0</v>
      </c>
      <c r="U400" t="s">
        <v>46</v>
      </c>
      <c r="V400" s="1">
        <v>3000000</v>
      </c>
      <c r="W400" s="1">
        <v>0</v>
      </c>
      <c r="X400" s="1">
        <v>0</v>
      </c>
      <c r="Y400" s="1">
        <v>0</v>
      </c>
      <c r="Z400" s="1">
        <v>0</v>
      </c>
      <c r="AA400" s="1">
        <v>0</v>
      </c>
      <c r="AB400" s="1">
        <v>0</v>
      </c>
      <c r="AC400" s="1">
        <f t="shared" si="13"/>
        <v>3000000</v>
      </c>
      <c r="AD400" s="1">
        <v>0</v>
      </c>
      <c r="AE400" s="1">
        <v>3000000</v>
      </c>
      <c r="AF400" s="1">
        <v>0</v>
      </c>
      <c r="AG400" s="1">
        <v>0</v>
      </c>
      <c r="AH400" s="1">
        <v>3000000</v>
      </c>
    </row>
    <row r="401" spans="1:34" x14ac:dyDescent="0.25">
      <c r="A401" t="str">
        <f t="shared" si="12"/>
        <v>1.1-00-2407_24337023_2427210</v>
      </c>
      <c r="B401" t="s">
        <v>148</v>
      </c>
      <c r="C401" t="s">
        <v>149</v>
      </c>
      <c r="D401" t="s">
        <v>34</v>
      </c>
      <c r="E401" t="s">
        <v>35</v>
      </c>
      <c r="F401" t="s">
        <v>126</v>
      </c>
      <c r="G401" t="s">
        <v>127</v>
      </c>
      <c r="H401" t="s">
        <v>103</v>
      </c>
      <c r="I401" t="s">
        <v>104</v>
      </c>
      <c r="J401">
        <v>3</v>
      </c>
      <c r="K401" t="s">
        <v>87</v>
      </c>
      <c r="L401">
        <v>37</v>
      </c>
      <c r="M401" t="s">
        <v>128</v>
      </c>
      <c r="N401" t="s">
        <v>129</v>
      </c>
      <c r="O401" t="s">
        <v>130</v>
      </c>
      <c r="P401">
        <v>2000</v>
      </c>
      <c r="Q401" t="s">
        <v>121</v>
      </c>
      <c r="R401">
        <v>2721</v>
      </c>
      <c r="S401" t="s">
        <v>170</v>
      </c>
      <c r="T401">
        <v>0</v>
      </c>
      <c r="U401" t="s">
        <v>46</v>
      </c>
      <c r="V401" s="1">
        <v>57223</v>
      </c>
      <c r="W401" s="1">
        <v>75000</v>
      </c>
      <c r="X401" s="1">
        <v>0</v>
      </c>
      <c r="Y401" s="1">
        <v>0</v>
      </c>
      <c r="Z401" s="1">
        <v>0</v>
      </c>
      <c r="AA401" s="1">
        <v>0</v>
      </c>
      <c r="AB401" s="1">
        <v>0</v>
      </c>
      <c r="AC401" s="1">
        <f t="shared" si="13"/>
        <v>57223</v>
      </c>
      <c r="AD401" s="1">
        <v>0</v>
      </c>
      <c r="AE401" s="1">
        <v>0</v>
      </c>
      <c r="AF401" s="1">
        <v>0</v>
      </c>
      <c r="AG401" s="1">
        <v>17777</v>
      </c>
      <c r="AH401" s="1">
        <v>-17777</v>
      </c>
    </row>
    <row r="402" spans="1:34" x14ac:dyDescent="0.25">
      <c r="A402" t="str">
        <f t="shared" si="12"/>
        <v>1.1-00-2407_24337023_2433610</v>
      </c>
      <c r="B402" t="s">
        <v>148</v>
      </c>
      <c r="C402" t="s">
        <v>149</v>
      </c>
      <c r="D402" t="s">
        <v>34</v>
      </c>
      <c r="E402" t="s">
        <v>35</v>
      </c>
      <c r="F402" t="s">
        <v>126</v>
      </c>
      <c r="G402" t="s">
        <v>127</v>
      </c>
      <c r="H402" t="s">
        <v>103</v>
      </c>
      <c r="I402" t="s">
        <v>104</v>
      </c>
      <c r="J402">
        <v>3</v>
      </c>
      <c r="K402" t="s">
        <v>87</v>
      </c>
      <c r="L402">
        <v>37</v>
      </c>
      <c r="M402" t="s">
        <v>128</v>
      </c>
      <c r="N402" t="s">
        <v>129</v>
      </c>
      <c r="O402" t="s">
        <v>130</v>
      </c>
      <c r="P402">
        <v>3000</v>
      </c>
      <c r="Q402" t="s">
        <v>44</v>
      </c>
      <c r="R402">
        <v>3361</v>
      </c>
      <c r="S402" t="s">
        <v>123</v>
      </c>
      <c r="T402">
        <v>0</v>
      </c>
      <c r="U402" t="s">
        <v>46</v>
      </c>
      <c r="V402" s="1">
        <v>20000</v>
      </c>
      <c r="W402" s="1">
        <v>20000</v>
      </c>
      <c r="X402" s="1">
        <v>0</v>
      </c>
      <c r="Y402" s="1">
        <v>0</v>
      </c>
      <c r="Z402" s="1">
        <v>0</v>
      </c>
      <c r="AA402" s="1">
        <v>0</v>
      </c>
      <c r="AB402" s="1">
        <v>0</v>
      </c>
      <c r="AC402" s="1">
        <f t="shared" si="13"/>
        <v>20000</v>
      </c>
      <c r="AD402" s="1">
        <v>0</v>
      </c>
      <c r="AE402" s="1">
        <v>0</v>
      </c>
      <c r="AF402" s="1">
        <v>0</v>
      </c>
      <c r="AG402" s="1">
        <v>0</v>
      </c>
      <c r="AH402" s="1">
        <v>0</v>
      </c>
    </row>
    <row r="403" spans="1:34" x14ac:dyDescent="0.25">
      <c r="A403" t="str">
        <f t="shared" si="12"/>
        <v>1.1-00-2407_24337023_2461210</v>
      </c>
      <c r="B403" t="s">
        <v>148</v>
      </c>
      <c r="C403" t="s">
        <v>149</v>
      </c>
      <c r="D403" t="s">
        <v>34</v>
      </c>
      <c r="E403" t="s">
        <v>35</v>
      </c>
      <c r="F403" t="s">
        <v>126</v>
      </c>
      <c r="G403" t="s">
        <v>127</v>
      </c>
      <c r="H403" t="s">
        <v>103</v>
      </c>
      <c r="I403" t="s">
        <v>104</v>
      </c>
      <c r="J403">
        <v>3</v>
      </c>
      <c r="K403" t="s">
        <v>87</v>
      </c>
      <c r="L403">
        <v>37</v>
      </c>
      <c r="M403" t="s">
        <v>128</v>
      </c>
      <c r="N403" t="s">
        <v>129</v>
      </c>
      <c r="O403" t="s">
        <v>130</v>
      </c>
      <c r="P403">
        <v>6000</v>
      </c>
      <c r="Q403" t="s">
        <v>131</v>
      </c>
      <c r="R403">
        <v>6121</v>
      </c>
      <c r="S403" t="s">
        <v>132</v>
      </c>
      <c r="T403">
        <v>0</v>
      </c>
      <c r="U403" t="s">
        <v>46</v>
      </c>
      <c r="V403" s="1">
        <v>10000000</v>
      </c>
      <c r="W403" s="1">
        <v>0</v>
      </c>
      <c r="X403" s="1">
        <v>8722455.2100000009</v>
      </c>
      <c r="Y403" s="1">
        <v>8722455.2100000009</v>
      </c>
      <c r="Z403" s="1">
        <v>6034397.2699999996</v>
      </c>
      <c r="AA403" s="1">
        <v>6034397.2699999996</v>
      </c>
      <c r="AB403" s="1">
        <v>6034397.2699999996</v>
      </c>
      <c r="AC403" s="1">
        <f t="shared" si="13"/>
        <v>1277544.7899999991</v>
      </c>
      <c r="AD403" s="1">
        <v>0</v>
      </c>
      <c r="AE403" s="1">
        <v>10000000</v>
      </c>
      <c r="AF403" s="1">
        <v>0</v>
      </c>
      <c r="AG403" s="1">
        <v>0</v>
      </c>
      <c r="AH403" s="1">
        <v>10000000</v>
      </c>
    </row>
    <row r="404" spans="1:34" x14ac:dyDescent="0.25">
      <c r="A404" t="str">
        <f t="shared" si="12"/>
        <v>1.1-00-2407_24337023_2461310</v>
      </c>
      <c r="B404" t="s">
        <v>148</v>
      </c>
      <c r="C404" t="s">
        <v>149</v>
      </c>
      <c r="D404" t="s">
        <v>34</v>
      </c>
      <c r="E404" t="s">
        <v>35</v>
      </c>
      <c r="F404" t="s">
        <v>126</v>
      </c>
      <c r="G404" t="s">
        <v>127</v>
      </c>
      <c r="H404" t="s">
        <v>103</v>
      </c>
      <c r="I404" t="s">
        <v>104</v>
      </c>
      <c r="J404">
        <v>3</v>
      </c>
      <c r="K404" t="s">
        <v>87</v>
      </c>
      <c r="L404">
        <v>37</v>
      </c>
      <c r="M404" t="s">
        <v>128</v>
      </c>
      <c r="N404" t="s">
        <v>129</v>
      </c>
      <c r="O404" t="s">
        <v>130</v>
      </c>
      <c r="P404">
        <v>6000</v>
      </c>
      <c r="Q404" t="s">
        <v>131</v>
      </c>
      <c r="R404">
        <v>6131</v>
      </c>
      <c r="S404" t="s">
        <v>134</v>
      </c>
      <c r="T404">
        <v>0</v>
      </c>
      <c r="U404" t="s">
        <v>46</v>
      </c>
      <c r="V404" s="1">
        <v>5000000</v>
      </c>
      <c r="W404" s="1">
        <v>0</v>
      </c>
      <c r="X404" s="1">
        <v>2131229.67</v>
      </c>
      <c r="Y404" s="1">
        <v>2131229.67</v>
      </c>
      <c r="Z404" s="1">
        <v>1291920.43</v>
      </c>
      <c r="AA404" s="1">
        <v>1291920.43</v>
      </c>
      <c r="AB404" s="1">
        <v>1291920.43</v>
      </c>
      <c r="AC404" s="1">
        <f t="shared" si="13"/>
        <v>2868770.33</v>
      </c>
      <c r="AD404" s="1">
        <v>0</v>
      </c>
      <c r="AE404" s="1">
        <v>5000000</v>
      </c>
      <c r="AF404" s="1">
        <v>0</v>
      </c>
      <c r="AG404" s="1">
        <v>0</v>
      </c>
      <c r="AH404" s="1">
        <v>5000000</v>
      </c>
    </row>
    <row r="405" spans="1:34" x14ac:dyDescent="0.25">
      <c r="A405" t="str">
        <f t="shared" si="12"/>
        <v>1.1-00-2407_24337023_24613120</v>
      </c>
      <c r="B405" t="s">
        <v>148</v>
      </c>
      <c r="C405" t="s">
        <v>149</v>
      </c>
      <c r="D405" t="s">
        <v>34</v>
      </c>
      <c r="E405" t="s">
        <v>35</v>
      </c>
      <c r="F405" t="s">
        <v>126</v>
      </c>
      <c r="G405" t="s">
        <v>127</v>
      </c>
      <c r="H405" t="s">
        <v>103</v>
      </c>
      <c r="I405" t="s">
        <v>104</v>
      </c>
      <c r="J405">
        <v>3</v>
      </c>
      <c r="K405" t="s">
        <v>87</v>
      </c>
      <c r="L405">
        <v>37</v>
      </c>
      <c r="M405" t="s">
        <v>128</v>
      </c>
      <c r="N405" t="s">
        <v>129</v>
      </c>
      <c r="O405" t="s">
        <v>130</v>
      </c>
      <c r="P405">
        <v>6000</v>
      </c>
      <c r="Q405" t="s">
        <v>131</v>
      </c>
      <c r="R405">
        <v>6131</v>
      </c>
      <c r="S405" t="s">
        <v>134</v>
      </c>
      <c r="T405">
        <v>20</v>
      </c>
      <c r="U405" t="s">
        <v>402</v>
      </c>
      <c r="V405" s="1">
        <v>56816248.5</v>
      </c>
      <c r="W405" s="1">
        <v>28408125.199999999</v>
      </c>
      <c r="X405" s="1">
        <v>0</v>
      </c>
      <c r="Y405" s="1">
        <v>0</v>
      </c>
      <c r="Z405" s="1">
        <v>0</v>
      </c>
      <c r="AA405" s="1">
        <v>0</v>
      </c>
      <c r="AB405" s="1">
        <v>0</v>
      </c>
      <c r="AC405" s="1">
        <f t="shared" si="13"/>
        <v>56816248.5</v>
      </c>
      <c r="AD405" s="1">
        <v>0</v>
      </c>
      <c r="AE405" s="1">
        <v>28408124.25</v>
      </c>
      <c r="AF405" s="1">
        <v>0</v>
      </c>
      <c r="AG405" s="1">
        <v>0.95</v>
      </c>
      <c r="AH405" s="1">
        <v>28408123.300000001</v>
      </c>
    </row>
    <row r="406" spans="1:34" x14ac:dyDescent="0.25">
      <c r="A406" t="str">
        <f t="shared" si="12"/>
        <v>1.1-00-2407_24337023_24613133</v>
      </c>
      <c r="B406" t="s">
        <v>148</v>
      </c>
      <c r="C406" t="s">
        <v>149</v>
      </c>
      <c r="D406" t="s">
        <v>34</v>
      </c>
      <c r="E406" t="s">
        <v>35</v>
      </c>
      <c r="F406" t="s">
        <v>126</v>
      </c>
      <c r="G406" t="s">
        <v>127</v>
      </c>
      <c r="H406" t="s">
        <v>103</v>
      </c>
      <c r="I406" t="s">
        <v>104</v>
      </c>
      <c r="J406">
        <v>3</v>
      </c>
      <c r="K406" t="s">
        <v>87</v>
      </c>
      <c r="L406">
        <v>37</v>
      </c>
      <c r="M406" t="s">
        <v>128</v>
      </c>
      <c r="N406" t="s">
        <v>129</v>
      </c>
      <c r="O406" t="s">
        <v>130</v>
      </c>
      <c r="P406">
        <v>6000</v>
      </c>
      <c r="Q406" t="s">
        <v>131</v>
      </c>
      <c r="R406">
        <v>6131</v>
      </c>
      <c r="S406" t="s">
        <v>134</v>
      </c>
      <c r="T406">
        <v>33</v>
      </c>
      <c r="U406" t="s">
        <v>403</v>
      </c>
      <c r="V406" s="1">
        <v>55000000</v>
      </c>
      <c r="W406" s="1">
        <v>0</v>
      </c>
      <c r="X406" s="1">
        <v>0</v>
      </c>
      <c r="Y406" s="1">
        <v>0</v>
      </c>
      <c r="Z406" s="1">
        <v>0</v>
      </c>
      <c r="AA406" s="1">
        <v>0</v>
      </c>
      <c r="AB406" s="1">
        <v>0</v>
      </c>
      <c r="AC406" s="1">
        <f t="shared" si="13"/>
        <v>55000000</v>
      </c>
      <c r="AD406" s="1">
        <v>0</v>
      </c>
      <c r="AE406" s="1">
        <v>55000000</v>
      </c>
      <c r="AF406" s="1">
        <v>0</v>
      </c>
      <c r="AG406" s="1">
        <v>0</v>
      </c>
      <c r="AH406" s="1">
        <v>55000000</v>
      </c>
    </row>
    <row r="407" spans="1:34" x14ac:dyDescent="0.25">
      <c r="A407" t="str">
        <f t="shared" si="12"/>
        <v>1.1-00-2407_24337023_2461510</v>
      </c>
      <c r="B407" t="s">
        <v>148</v>
      </c>
      <c r="C407" t="s">
        <v>149</v>
      </c>
      <c r="D407" t="s">
        <v>34</v>
      </c>
      <c r="E407" t="s">
        <v>35</v>
      </c>
      <c r="F407" t="s">
        <v>126</v>
      </c>
      <c r="G407" t="s">
        <v>127</v>
      </c>
      <c r="H407" t="s">
        <v>103</v>
      </c>
      <c r="I407" t="s">
        <v>104</v>
      </c>
      <c r="J407">
        <v>3</v>
      </c>
      <c r="K407" t="s">
        <v>87</v>
      </c>
      <c r="L407">
        <v>37</v>
      </c>
      <c r="M407" t="s">
        <v>128</v>
      </c>
      <c r="N407" t="s">
        <v>129</v>
      </c>
      <c r="O407" t="s">
        <v>130</v>
      </c>
      <c r="P407">
        <v>6000</v>
      </c>
      <c r="Q407" t="s">
        <v>131</v>
      </c>
      <c r="R407">
        <v>6151</v>
      </c>
      <c r="S407" t="s">
        <v>135</v>
      </c>
      <c r="T407">
        <v>0</v>
      </c>
      <c r="U407" t="s">
        <v>46</v>
      </c>
      <c r="V407" s="1">
        <v>15000000</v>
      </c>
      <c r="W407" s="1">
        <v>21369154.550000001</v>
      </c>
      <c r="X407" s="1">
        <v>14837749.82</v>
      </c>
      <c r="Y407" s="1">
        <v>14837749.82</v>
      </c>
      <c r="Z407" s="1">
        <v>13503375.49</v>
      </c>
      <c r="AA407" s="1">
        <v>11497188.130000001</v>
      </c>
      <c r="AB407" s="1">
        <v>11497188.130000001</v>
      </c>
      <c r="AC407" s="1">
        <f t="shared" si="13"/>
        <v>162250.1799999997</v>
      </c>
      <c r="AD407" s="1">
        <v>0</v>
      </c>
      <c r="AE407" s="1">
        <v>8630845.4499999993</v>
      </c>
      <c r="AF407" s="1">
        <v>0</v>
      </c>
      <c r="AG407" s="1">
        <v>15000000</v>
      </c>
      <c r="AH407" s="1">
        <v>-6369154.5499999998</v>
      </c>
    </row>
    <row r="408" spans="1:34" x14ac:dyDescent="0.25">
      <c r="A408" t="str">
        <f t="shared" si="12"/>
        <v>1.1-00-2407_24338023_2461510</v>
      </c>
      <c r="B408" t="s">
        <v>148</v>
      </c>
      <c r="C408" t="s">
        <v>149</v>
      </c>
      <c r="D408" t="s">
        <v>34</v>
      </c>
      <c r="E408" t="s">
        <v>35</v>
      </c>
      <c r="F408" t="s">
        <v>126</v>
      </c>
      <c r="G408" t="s">
        <v>127</v>
      </c>
      <c r="H408" t="s">
        <v>103</v>
      </c>
      <c r="I408" t="s">
        <v>104</v>
      </c>
      <c r="J408">
        <v>3</v>
      </c>
      <c r="K408" t="s">
        <v>87</v>
      </c>
      <c r="L408">
        <v>38</v>
      </c>
      <c r="M408" t="s">
        <v>404</v>
      </c>
      <c r="N408" t="s">
        <v>129</v>
      </c>
      <c r="O408" t="s">
        <v>130</v>
      </c>
      <c r="P408">
        <v>6000</v>
      </c>
      <c r="Q408" t="s">
        <v>131</v>
      </c>
      <c r="R408">
        <v>6151</v>
      </c>
      <c r="S408" t="s">
        <v>135</v>
      </c>
      <c r="T408">
        <v>0</v>
      </c>
      <c r="U408" t="s">
        <v>46</v>
      </c>
      <c r="V408" s="1">
        <v>30000000</v>
      </c>
      <c r="W408" s="1">
        <v>30000000</v>
      </c>
      <c r="X408" s="1">
        <v>0</v>
      </c>
      <c r="Y408" s="1">
        <v>0</v>
      </c>
      <c r="Z408" s="1">
        <v>0</v>
      </c>
      <c r="AA408" s="1">
        <v>0</v>
      </c>
      <c r="AB408" s="1">
        <v>0</v>
      </c>
      <c r="AC408" s="1">
        <f t="shared" si="13"/>
        <v>30000000</v>
      </c>
      <c r="AD408" s="1">
        <v>0</v>
      </c>
      <c r="AE408" s="1">
        <v>0</v>
      </c>
      <c r="AF408" s="1">
        <v>0</v>
      </c>
      <c r="AG408" s="1">
        <v>0</v>
      </c>
      <c r="AH408" s="1">
        <v>0</v>
      </c>
    </row>
    <row r="409" spans="1:34" x14ac:dyDescent="0.25">
      <c r="A409" t="str">
        <f t="shared" si="12"/>
        <v>1.1-00-2401_2466006_2433910</v>
      </c>
      <c r="B409" t="s">
        <v>148</v>
      </c>
      <c r="C409" t="s">
        <v>149</v>
      </c>
      <c r="D409" t="s">
        <v>34</v>
      </c>
      <c r="E409" t="s">
        <v>35</v>
      </c>
      <c r="F409" t="s">
        <v>405</v>
      </c>
      <c r="G409" t="s">
        <v>406</v>
      </c>
      <c r="H409" t="s">
        <v>351</v>
      </c>
      <c r="I409" t="s">
        <v>352</v>
      </c>
      <c r="J409">
        <v>6</v>
      </c>
      <c r="K409" t="s">
        <v>40</v>
      </c>
      <c r="L409">
        <v>6</v>
      </c>
      <c r="M409" t="s">
        <v>407</v>
      </c>
      <c r="N409" t="s">
        <v>408</v>
      </c>
      <c r="O409" t="s">
        <v>409</v>
      </c>
      <c r="P409">
        <v>3000</v>
      </c>
      <c r="Q409" t="s">
        <v>44</v>
      </c>
      <c r="R409">
        <v>3391</v>
      </c>
      <c r="S409" t="s">
        <v>194</v>
      </c>
      <c r="T409">
        <v>0</v>
      </c>
      <c r="U409" t="s">
        <v>46</v>
      </c>
      <c r="V409" s="1">
        <v>3000000</v>
      </c>
      <c r="W409" s="1">
        <v>1570000</v>
      </c>
      <c r="X409" s="1">
        <v>2582239.5499999998</v>
      </c>
      <c r="Y409" s="1">
        <v>2582239.5499999998</v>
      </c>
      <c r="Z409" s="1">
        <v>378239.55</v>
      </c>
      <c r="AA409" s="1">
        <v>378239.55</v>
      </c>
      <c r="AB409" s="1">
        <v>378239.55</v>
      </c>
      <c r="AC409" s="1">
        <f t="shared" si="13"/>
        <v>417760.45000000019</v>
      </c>
      <c r="AD409" s="1">
        <v>0</v>
      </c>
      <c r="AE409" s="1">
        <v>1430000</v>
      </c>
      <c r="AF409" s="1">
        <v>0</v>
      </c>
      <c r="AG409" s="1">
        <v>0</v>
      </c>
      <c r="AH409" s="1">
        <v>1430000</v>
      </c>
    </row>
    <row r="410" spans="1:34" x14ac:dyDescent="0.25">
      <c r="A410" t="str">
        <f t="shared" si="12"/>
        <v>1.1-00-2402_2419007_2444810</v>
      </c>
      <c r="B410" t="s">
        <v>148</v>
      </c>
      <c r="C410" t="s">
        <v>149</v>
      </c>
      <c r="D410" t="s">
        <v>34</v>
      </c>
      <c r="E410" t="s">
        <v>35</v>
      </c>
      <c r="F410" t="s">
        <v>410</v>
      </c>
      <c r="G410" t="s">
        <v>411</v>
      </c>
      <c r="H410" t="s">
        <v>85</v>
      </c>
      <c r="I410" t="s">
        <v>86</v>
      </c>
      <c r="J410">
        <v>1</v>
      </c>
      <c r="K410" t="s">
        <v>190</v>
      </c>
      <c r="L410">
        <v>9</v>
      </c>
      <c r="M410" t="s">
        <v>412</v>
      </c>
      <c r="N410" t="s">
        <v>315</v>
      </c>
      <c r="O410" t="s">
        <v>316</v>
      </c>
      <c r="P410">
        <v>4000</v>
      </c>
      <c r="Q410" t="s">
        <v>49</v>
      </c>
      <c r="R410">
        <v>4481</v>
      </c>
      <c r="S410" t="s">
        <v>413</v>
      </c>
      <c r="T410">
        <v>0</v>
      </c>
      <c r="U410" t="s">
        <v>46</v>
      </c>
      <c r="V410" s="1">
        <v>1000000</v>
      </c>
      <c r="W410" s="1">
        <v>1000000</v>
      </c>
      <c r="X410" s="1">
        <v>0</v>
      </c>
      <c r="Y410" s="1">
        <v>0</v>
      </c>
      <c r="Z410" s="1">
        <v>0</v>
      </c>
      <c r="AA410" s="1">
        <v>0</v>
      </c>
      <c r="AB410" s="1">
        <v>0</v>
      </c>
      <c r="AC410" s="1">
        <f t="shared" si="13"/>
        <v>1000000</v>
      </c>
      <c r="AD410" s="1">
        <v>0</v>
      </c>
      <c r="AE410" s="1">
        <v>0</v>
      </c>
      <c r="AF410" s="1">
        <v>0</v>
      </c>
      <c r="AG410" s="1">
        <v>0</v>
      </c>
      <c r="AH410" s="1">
        <v>0</v>
      </c>
    </row>
    <row r="411" spans="1:34" x14ac:dyDescent="0.25">
      <c r="A411" t="str">
        <f t="shared" si="12"/>
        <v>1.1-00-2409_24845028_2443110</v>
      </c>
      <c r="B411" t="s">
        <v>148</v>
      </c>
      <c r="C411" t="s">
        <v>149</v>
      </c>
      <c r="D411" t="s">
        <v>150</v>
      </c>
      <c r="E411" t="s">
        <v>151</v>
      </c>
      <c r="F411" t="s">
        <v>152</v>
      </c>
      <c r="G411" t="s">
        <v>153</v>
      </c>
      <c r="H411" t="s">
        <v>154</v>
      </c>
      <c r="I411" t="s">
        <v>155</v>
      </c>
      <c r="J411">
        <v>8</v>
      </c>
      <c r="K411" t="s">
        <v>156</v>
      </c>
      <c r="L411">
        <v>45</v>
      </c>
      <c r="M411" t="s">
        <v>157</v>
      </c>
      <c r="N411" t="s">
        <v>158</v>
      </c>
      <c r="O411" t="s">
        <v>159</v>
      </c>
      <c r="P411">
        <v>4000</v>
      </c>
      <c r="Q411" t="s">
        <v>49</v>
      </c>
      <c r="R411">
        <v>4311</v>
      </c>
      <c r="S411" t="s">
        <v>160</v>
      </c>
      <c r="T411">
        <v>0</v>
      </c>
      <c r="U411" t="s">
        <v>46</v>
      </c>
      <c r="V411" s="1">
        <v>3000000</v>
      </c>
      <c r="W411" s="1">
        <v>3000000</v>
      </c>
      <c r="X411" s="1">
        <v>2978400</v>
      </c>
      <c r="Y411" s="1">
        <v>2978400</v>
      </c>
      <c r="Z411" s="1">
        <v>848625</v>
      </c>
      <c r="AA411" s="1">
        <v>848625</v>
      </c>
      <c r="AB411" s="1">
        <v>848625</v>
      </c>
      <c r="AC411" s="1">
        <f t="shared" si="13"/>
        <v>21600</v>
      </c>
      <c r="AD411" s="1">
        <v>0</v>
      </c>
      <c r="AE411" s="1">
        <v>0</v>
      </c>
      <c r="AF411" s="1">
        <v>0</v>
      </c>
      <c r="AG411" s="1">
        <v>0</v>
      </c>
      <c r="AH411" s="1">
        <v>0</v>
      </c>
    </row>
    <row r="412" spans="1:34" x14ac:dyDescent="0.25">
      <c r="A412" t="str">
        <f t="shared" si="12"/>
        <v>1.1-00-2409_24846028_2443110</v>
      </c>
      <c r="B412" t="s">
        <v>148</v>
      </c>
      <c r="C412" t="s">
        <v>149</v>
      </c>
      <c r="D412" t="s">
        <v>150</v>
      </c>
      <c r="E412" t="s">
        <v>151</v>
      </c>
      <c r="F412" t="s">
        <v>152</v>
      </c>
      <c r="G412" t="s">
        <v>153</v>
      </c>
      <c r="H412" t="s">
        <v>154</v>
      </c>
      <c r="I412" t="s">
        <v>155</v>
      </c>
      <c r="J412">
        <v>8</v>
      </c>
      <c r="K412" t="s">
        <v>156</v>
      </c>
      <c r="L412">
        <v>46</v>
      </c>
      <c r="M412" t="s">
        <v>161</v>
      </c>
      <c r="N412" t="s">
        <v>158</v>
      </c>
      <c r="O412" t="s">
        <v>159</v>
      </c>
      <c r="P412">
        <v>4000</v>
      </c>
      <c r="Q412" t="s">
        <v>49</v>
      </c>
      <c r="R412">
        <v>4311</v>
      </c>
      <c r="S412" t="s">
        <v>160</v>
      </c>
      <c r="T412">
        <v>0</v>
      </c>
      <c r="U412" t="s">
        <v>46</v>
      </c>
      <c r="V412" s="1">
        <v>400000</v>
      </c>
      <c r="W412" s="1">
        <v>400000</v>
      </c>
      <c r="X412" s="1">
        <v>35000</v>
      </c>
      <c r="Y412" s="1">
        <v>35000</v>
      </c>
      <c r="Z412" s="1">
        <v>35000</v>
      </c>
      <c r="AA412" s="1">
        <v>16000</v>
      </c>
      <c r="AB412" s="1">
        <v>16000</v>
      </c>
      <c r="AC412" s="1">
        <f t="shared" si="13"/>
        <v>365000</v>
      </c>
      <c r="AD412" s="1">
        <v>0</v>
      </c>
      <c r="AE412" s="1">
        <v>0</v>
      </c>
      <c r="AF412" s="1">
        <v>0</v>
      </c>
      <c r="AG412" s="1">
        <v>0</v>
      </c>
      <c r="AH412" s="1">
        <v>0</v>
      </c>
    </row>
    <row r="413" spans="1:34" x14ac:dyDescent="0.25">
      <c r="A413" t="str">
        <f t="shared" si="12"/>
        <v>1.1-00-2409_24842026_2422210</v>
      </c>
      <c r="B413" t="s">
        <v>148</v>
      </c>
      <c r="C413" t="s">
        <v>149</v>
      </c>
      <c r="D413" t="s">
        <v>150</v>
      </c>
      <c r="E413" t="s">
        <v>151</v>
      </c>
      <c r="F413" t="s">
        <v>51</v>
      </c>
      <c r="G413" t="s">
        <v>52</v>
      </c>
      <c r="H413" t="s">
        <v>154</v>
      </c>
      <c r="I413" t="s">
        <v>155</v>
      </c>
      <c r="J413">
        <v>8</v>
      </c>
      <c r="K413" t="s">
        <v>156</v>
      </c>
      <c r="L413">
        <v>42</v>
      </c>
      <c r="M413" t="s">
        <v>162</v>
      </c>
      <c r="N413" t="s">
        <v>163</v>
      </c>
      <c r="O413" t="s">
        <v>164</v>
      </c>
      <c r="P413">
        <v>2000</v>
      </c>
      <c r="Q413" t="s">
        <v>121</v>
      </c>
      <c r="R413">
        <v>2221</v>
      </c>
      <c r="S413" t="s">
        <v>165</v>
      </c>
      <c r="T413">
        <v>0</v>
      </c>
      <c r="U413" t="s">
        <v>46</v>
      </c>
      <c r="V413" s="1">
        <v>94500</v>
      </c>
      <c r="W413" s="1">
        <v>96000</v>
      </c>
      <c r="X413" s="1">
        <v>94500</v>
      </c>
      <c r="Y413" s="1">
        <v>94500</v>
      </c>
      <c r="Z413" s="1">
        <v>94500</v>
      </c>
      <c r="AA413" s="1">
        <v>94500</v>
      </c>
      <c r="AB413" s="1">
        <v>94500</v>
      </c>
      <c r="AC413" s="1">
        <f t="shared" si="13"/>
        <v>0</v>
      </c>
      <c r="AD413" s="1">
        <v>0</v>
      </c>
      <c r="AE413" s="1">
        <v>0</v>
      </c>
      <c r="AF413" s="1">
        <v>0</v>
      </c>
      <c r="AG413" s="1">
        <v>1500</v>
      </c>
      <c r="AH413" s="1">
        <v>-1500</v>
      </c>
    </row>
    <row r="414" spans="1:34" x14ac:dyDescent="0.25">
      <c r="A414" t="str">
        <f t="shared" si="12"/>
        <v>1.1-00-2409_24842026_2423510</v>
      </c>
      <c r="B414" t="s">
        <v>148</v>
      </c>
      <c r="C414" t="s">
        <v>149</v>
      </c>
      <c r="D414" t="s">
        <v>150</v>
      </c>
      <c r="E414" t="s">
        <v>151</v>
      </c>
      <c r="F414" t="s">
        <v>51</v>
      </c>
      <c r="G414" t="s">
        <v>52</v>
      </c>
      <c r="H414" t="s">
        <v>154</v>
      </c>
      <c r="I414" t="s">
        <v>155</v>
      </c>
      <c r="J414">
        <v>8</v>
      </c>
      <c r="K414" t="s">
        <v>156</v>
      </c>
      <c r="L414">
        <v>42</v>
      </c>
      <c r="M414" t="s">
        <v>162</v>
      </c>
      <c r="N414" t="s">
        <v>163</v>
      </c>
      <c r="O414" t="s">
        <v>164</v>
      </c>
      <c r="P414">
        <v>2000</v>
      </c>
      <c r="Q414" t="s">
        <v>121</v>
      </c>
      <c r="R414">
        <v>2351</v>
      </c>
      <c r="S414" t="s">
        <v>166</v>
      </c>
      <c r="T414">
        <v>0</v>
      </c>
      <c r="U414" t="s">
        <v>46</v>
      </c>
      <c r="V414" s="1">
        <v>583287.44999999995</v>
      </c>
      <c r="W414" s="1">
        <v>500000</v>
      </c>
      <c r="X414" s="1">
        <v>583067.44999999995</v>
      </c>
      <c r="Y414" s="1">
        <v>583067.44999999995</v>
      </c>
      <c r="Z414" s="1">
        <v>358764</v>
      </c>
      <c r="AA414" s="1">
        <v>358764</v>
      </c>
      <c r="AB414" s="1">
        <v>358764</v>
      </c>
      <c r="AC414" s="1">
        <f t="shared" si="13"/>
        <v>220</v>
      </c>
      <c r="AD414" s="1">
        <v>0</v>
      </c>
      <c r="AE414" s="1">
        <v>100000</v>
      </c>
      <c r="AF414" s="1">
        <v>0</v>
      </c>
      <c r="AG414" s="1">
        <v>16712.55</v>
      </c>
      <c r="AH414" s="1">
        <v>83287.45</v>
      </c>
    </row>
    <row r="415" spans="1:34" x14ac:dyDescent="0.25">
      <c r="A415" t="str">
        <f t="shared" si="12"/>
        <v>1.1-00-2409_24842026_2423910</v>
      </c>
      <c r="B415" t="s">
        <v>148</v>
      </c>
      <c r="C415" t="s">
        <v>149</v>
      </c>
      <c r="D415" t="s">
        <v>150</v>
      </c>
      <c r="E415" t="s">
        <v>151</v>
      </c>
      <c r="F415" t="s">
        <v>51</v>
      </c>
      <c r="G415" t="s">
        <v>52</v>
      </c>
      <c r="H415" t="s">
        <v>154</v>
      </c>
      <c r="I415" t="s">
        <v>155</v>
      </c>
      <c r="J415">
        <v>8</v>
      </c>
      <c r="K415" t="s">
        <v>156</v>
      </c>
      <c r="L415">
        <v>42</v>
      </c>
      <c r="M415" t="s">
        <v>162</v>
      </c>
      <c r="N415" t="s">
        <v>163</v>
      </c>
      <c r="O415" t="s">
        <v>164</v>
      </c>
      <c r="P415">
        <v>2000</v>
      </c>
      <c r="Q415" t="s">
        <v>121</v>
      </c>
      <c r="R415">
        <v>2391</v>
      </c>
      <c r="S415" t="s">
        <v>167</v>
      </c>
      <c r="T415">
        <v>0</v>
      </c>
      <c r="U415" t="s">
        <v>46</v>
      </c>
      <c r="V415" s="1">
        <v>1322875</v>
      </c>
      <c r="W415" s="1">
        <v>700000</v>
      </c>
      <c r="X415" s="1">
        <v>1322875</v>
      </c>
      <c r="Y415" s="1">
        <v>1322875</v>
      </c>
      <c r="Z415" s="1">
        <v>1322875</v>
      </c>
      <c r="AA415" s="1">
        <v>1322875</v>
      </c>
      <c r="AB415" s="1">
        <v>1322875</v>
      </c>
      <c r="AC415" s="1">
        <f t="shared" si="13"/>
        <v>0</v>
      </c>
      <c r="AD415" s="1">
        <v>0</v>
      </c>
      <c r="AE415" s="1">
        <v>650000</v>
      </c>
      <c r="AF415" s="1">
        <v>0</v>
      </c>
      <c r="AG415" s="1">
        <v>27125</v>
      </c>
      <c r="AH415" s="1">
        <v>622875</v>
      </c>
    </row>
    <row r="416" spans="1:34" x14ac:dyDescent="0.25">
      <c r="A416" t="str">
        <f t="shared" si="12"/>
        <v>1.1-00-2409_24842026_2424310</v>
      </c>
      <c r="B416" t="s">
        <v>148</v>
      </c>
      <c r="C416" t="s">
        <v>149</v>
      </c>
      <c r="D416" t="s">
        <v>150</v>
      </c>
      <c r="E416" t="s">
        <v>151</v>
      </c>
      <c r="F416" t="s">
        <v>51</v>
      </c>
      <c r="G416" t="s">
        <v>52</v>
      </c>
      <c r="H416" t="s">
        <v>154</v>
      </c>
      <c r="I416" t="s">
        <v>155</v>
      </c>
      <c r="J416">
        <v>8</v>
      </c>
      <c r="K416" t="s">
        <v>156</v>
      </c>
      <c r="L416">
        <v>42</v>
      </c>
      <c r="M416" t="s">
        <v>162</v>
      </c>
      <c r="N416" t="s">
        <v>163</v>
      </c>
      <c r="O416" t="s">
        <v>164</v>
      </c>
      <c r="P416">
        <v>2000</v>
      </c>
      <c r="Q416" t="s">
        <v>121</v>
      </c>
      <c r="R416">
        <v>2431</v>
      </c>
      <c r="S416" t="s">
        <v>168</v>
      </c>
      <c r="T416">
        <v>0</v>
      </c>
      <c r="U416" t="s">
        <v>46</v>
      </c>
      <c r="V416" s="1">
        <v>0</v>
      </c>
      <c r="W416" s="1">
        <v>50000</v>
      </c>
      <c r="X416" s="1">
        <v>0</v>
      </c>
      <c r="Y416" s="1">
        <v>0</v>
      </c>
      <c r="Z416" s="1">
        <v>0</v>
      </c>
      <c r="AA416" s="1">
        <v>0</v>
      </c>
      <c r="AB416" s="1">
        <v>0</v>
      </c>
      <c r="AC416" s="1">
        <f t="shared" si="13"/>
        <v>0</v>
      </c>
      <c r="AD416" s="1">
        <v>0</v>
      </c>
      <c r="AE416" s="1">
        <v>0</v>
      </c>
      <c r="AF416" s="1">
        <v>0</v>
      </c>
      <c r="AG416" s="1">
        <v>50000</v>
      </c>
      <c r="AH416" s="1">
        <v>-50000</v>
      </c>
    </row>
    <row r="417" spans="1:34" x14ac:dyDescent="0.25">
      <c r="A417" t="str">
        <f t="shared" si="12"/>
        <v>1.1-00-2409_24842026_2424510</v>
      </c>
      <c r="B417" t="s">
        <v>148</v>
      </c>
      <c r="C417" t="s">
        <v>149</v>
      </c>
      <c r="D417" t="s">
        <v>150</v>
      </c>
      <c r="E417" t="s">
        <v>151</v>
      </c>
      <c r="F417" t="s">
        <v>51</v>
      </c>
      <c r="G417" t="s">
        <v>52</v>
      </c>
      <c r="H417" t="s">
        <v>154</v>
      </c>
      <c r="I417" t="s">
        <v>155</v>
      </c>
      <c r="J417">
        <v>8</v>
      </c>
      <c r="K417" t="s">
        <v>156</v>
      </c>
      <c r="L417">
        <v>42</v>
      </c>
      <c r="M417" t="s">
        <v>162</v>
      </c>
      <c r="N417" t="s">
        <v>163</v>
      </c>
      <c r="O417" t="s">
        <v>164</v>
      </c>
      <c r="P417">
        <v>2000</v>
      </c>
      <c r="Q417" t="s">
        <v>121</v>
      </c>
      <c r="R417">
        <v>2451</v>
      </c>
      <c r="S417" t="s">
        <v>169</v>
      </c>
      <c r="T417">
        <v>0</v>
      </c>
      <c r="U417" t="s">
        <v>46</v>
      </c>
      <c r="V417" s="1">
        <v>0</v>
      </c>
      <c r="W417" s="1">
        <v>500000</v>
      </c>
      <c r="X417" s="1">
        <v>0</v>
      </c>
      <c r="Y417" s="1">
        <v>0</v>
      </c>
      <c r="Z417" s="1">
        <v>0</v>
      </c>
      <c r="AA417" s="1">
        <v>0</v>
      </c>
      <c r="AB417" s="1">
        <v>0</v>
      </c>
      <c r="AC417" s="1">
        <f t="shared" si="13"/>
        <v>0</v>
      </c>
      <c r="AD417" s="1">
        <v>0</v>
      </c>
      <c r="AE417" s="1">
        <v>0</v>
      </c>
      <c r="AF417" s="1">
        <v>0</v>
      </c>
      <c r="AG417" s="1">
        <v>500000</v>
      </c>
      <c r="AH417" s="1">
        <v>-500000</v>
      </c>
    </row>
    <row r="418" spans="1:34" x14ac:dyDescent="0.25">
      <c r="A418" t="str">
        <f t="shared" si="12"/>
        <v>1.1-00-2409_24842026_2427210</v>
      </c>
      <c r="B418" t="s">
        <v>148</v>
      </c>
      <c r="C418" t="s">
        <v>149</v>
      </c>
      <c r="D418" t="s">
        <v>150</v>
      </c>
      <c r="E418" t="s">
        <v>151</v>
      </c>
      <c r="F418" t="s">
        <v>51</v>
      </c>
      <c r="G418" t="s">
        <v>52</v>
      </c>
      <c r="H418" t="s">
        <v>154</v>
      </c>
      <c r="I418" t="s">
        <v>155</v>
      </c>
      <c r="J418">
        <v>8</v>
      </c>
      <c r="K418" t="s">
        <v>156</v>
      </c>
      <c r="L418">
        <v>42</v>
      </c>
      <c r="M418" t="s">
        <v>162</v>
      </c>
      <c r="N418" t="s">
        <v>163</v>
      </c>
      <c r="O418" t="s">
        <v>164</v>
      </c>
      <c r="P418">
        <v>2000</v>
      </c>
      <c r="Q418" t="s">
        <v>121</v>
      </c>
      <c r="R418">
        <v>2721</v>
      </c>
      <c r="S418" t="s">
        <v>170</v>
      </c>
      <c r="T418">
        <v>0</v>
      </c>
      <c r="U418" t="s">
        <v>46</v>
      </c>
      <c r="V418" s="1">
        <v>200000</v>
      </c>
      <c r="W418" s="1">
        <v>200000</v>
      </c>
      <c r="X418" s="1">
        <v>84472.45</v>
      </c>
      <c r="Y418" s="1">
        <v>42840.05</v>
      </c>
      <c r="Z418" s="1">
        <v>15023.79</v>
      </c>
      <c r="AA418" s="1">
        <v>0</v>
      </c>
      <c r="AB418" s="1">
        <v>0</v>
      </c>
      <c r="AC418" s="1">
        <f t="shared" si="13"/>
        <v>115527.55</v>
      </c>
      <c r="AD418" s="1">
        <v>0</v>
      </c>
      <c r="AE418" s="1">
        <v>0</v>
      </c>
      <c r="AF418" s="1">
        <v>0</v>
      </c>
      <c r="AG418" s="1">
        <v>0</v>
      </c>
      <c r="AH418" s="1">
        <v>0</v>
      </c>
    </row>
    <row r="419" spans="1:34" x14ac:dyDescent="0.25">
      <c r="A419" t="str">
        <f t="shared" si="12"/>
        <v>1.1-00-2409_24842026_2429110</v>
      </c>
      <c r="B419" t="s">
        <v>148</v>
      </c>
      <c r="C419" t="s">
        <v>149</v>
      </c>
      <c r="D419" t="s">
        <v>150</v>
      </c>
      <c r="E419" t="s">
        <v>151</v>
      </c>
      <c r="F419" t="s">
        <v>51</v>
      </c>
      <c r="G419" t="s">
        <v>52</v>
      </c>
      <c r="H419" t="s">
        <v>154</v>
      </c>
      <c r="I419" t="s">
        <v>155</v>
      </c>
      <c r="J419">
        <v>8</v>
      </c>
      <c r="K419" t="s">
        <v>156</v>
      </c>
      <c r="L419">
        <v>42</v>
      </c>
      <c r="M419" t="s">
        <v>162</v>
      </c>
      <c r="N419" t="s">
        <v>163</v>
      </c>
      <c r="O419" t="s">
        <v>164</v>
      </c>
      <c r="P419">
        <v>2000</v>
      </c>
      <c r="Q419" t="s">
        <v>121</v>
      </c>
      <c r="R419">
        <v>2911</v>
      </c>
      <c r="S419" t="s">
        <v>171</v>
      </c>
      <c r="T419">
        <v>0</v>
      </c>
      <c r="U419" t="s">
        <v>46</v>
      </c>
      <c r="V419" s="1">
        <v>0</v>
      </c>
      <c r="W419" s="1">
        <v>150000</v>
      </c>
      <c r="X419" s="1">
        <v>0</v>
      </c>
      <c r="Y419" s="1">
        <v>0</v>
      </c>
      <c r="Z419" s="1">
        <v>0</v>
      </c>
      <c r="AA419" s="1">
        <v>0</v>
      </c>
      <c r="AB419" s="1">
        <v>0</v>
      </c>
      <c r="AC419" s="1">
        <f t="shared" si="13"/>
        <v>0</v>
      </c>
      <c r="AD419" s="1">
        <v>0</v>
      </c>
      <c r="AE419" s="1">
        <v>0</v>
      </c>
      <c r="AF419" s="1">
        <v>0</v>
      </c>
      <c r="AG419" s="1">
        <v>150000</v>
      </c>
      <c r="AH419" s="1">
        <v>-150000</v>
      </c>
    </row>
    <row r="420" spans="1:34" x14ac:dyDescent="0.25">
      <c r="A420" t="str">
        <f t="shared" si="12"/>
        <v>1.1-00-2409_24842026_24326121</v>
      </c>
      <c r="B420" t="s">
        <v>148</v>
      </c>
      <c r="C420" t="s">
        <v>149</v>
      </c>
      <c r="D420" t="s">
        <v>150</v>
      </c>
      <c r="E420" t="s">
        <v>151</v>
      </c>
      <c r="F420" t="s">
        <v>51</v>
      </c>
      <c r="G420" t="s">
        <v>52</v>
      </c>
      <c r="H420" t="s">
        <v>154</v>
      </c>
      <c r="I420" t="s">
        <v>155</v>
      </c>
      <c r="J420">
        <v>8</v>
      </c>
      <c r="K420" t="s">
        <v>156</v>
      </c>
      <c r="L420">
        <v>42</v>
      </c>
      <c r="M420" t="s">
        <v>162</v>
      </c>
      <c r="N420" t="s">
        <v>163</v>
      </c>
      <c r="O420" t="s">
        <v>164</v>
      </c>
      <c r="P420">
        <v>3000</v>
      </c>
      <c r="Q420" t="s">
        <v>44</v>
      </c>
      <c r="R420">
        <v>3261</v>
      </c>
      <c r="S420" t="s">
        <v>172</v>
      </c>
      <c r="T420">
        <v>21</v>
      </c>
      <c r="U420" t="s">
        <v>173</v>
      </c>
      <c r="V420" s="1">
        <v>586960</v>
      </c>
      <c r="W420" s="1">
        <v>800000</v>
      </c>
      <c r="X420" s="1">
        <v>586960</v>
      </c>
      <c r="Y420" s="1">
        <v>586960</v>
      </c>
      <c r="Z420" s="1">
        <v>586960</v>
      </c>
      <c r="AA420" s="1">
        <v>586960</v>
      </c>
      <c r="AB420" s="1">
        <v>586960</v>
      </c>
      <c r="AC420" s="1">
        <f t="shared" si="13"/>
        <v>0</v>
      </c>
      <c r="AD420" s="1">
        <v>0</v>
      </c>
      <c r="AE420" s="1">
        <v>0</v>
      </c>
      <c r="AF420" s="1">
        <v>0</v>
      </c>
      <c r="AG420" s="1">
        <v>213040</v>
      </c>
      <c r="AH420" s="1">
        <v>-213040</v>
      </c>
    </row>
    <row r="421" spans="1:34" x14ac:dyDescent="0.25">
      <c r="A421" t="str">
        <f t="shared" si="12"/>
        <v>1.1-00-2409_24842026_2432910</v>
      </c>
      <c r="B421" t="s">
        <v>148</v>
      </c>
      <c r="C421" t="s">
        <v>149</v>
      </c>
      <c r="D421" t="s">
        <v>150</v>
      </c>
      <c r="E421" t="s">
        <v>151</v>
      </c>
      <c r="F421" t="s">
        <v>51</v>
      </c>
      <c r="G421" t="s">
        <v>52</v>
      </c>
      <c r="H421" t="s">
        <v>154</v>
      </c>
      <c r="I421" t="s">
        <v>155</v>
      </c>
      <c r="J421">
        <v>8</v>
      </c>
      <c r="K421" t="s">
        <v>156</v>
      </c>
      <c r="L421">
        <v>42</v>
      </c>
      <c r="M421" t="s">
        <v>162</v>
      </c>
      <c r="N421" t="s">
        <v>163</v>
      </c>
      <c r="O421" t="s">
        <v>164</v>
      </c>
      <c r="P421">
        <v>3000</v>
      </c>
      <c r="Q421" t="s">
        <v>44</v>
      </c>
      <c r="R421">
        <v>3291</v>
      </c>
      <c r="S421" t="s">
        <v>174</v>
      </c>
      <c r="T421">
        <v>0</v>
      </c>
      <c r="U421" t="s">
        <v>46</v>
      </c>
      <c r="V421" s="1">
        <v>0</v>
      </c>
      <c r="W421" s="1">
        <v>42000</v>
      </c>
      <c r="X421" s="1">
        <v>0</v>
      </c>
      <c r="Y421" s="1">
        <v>0</v>
      </c>
      <c r="Z421" s="1">
        <v>0</v>
      </c>
      <c r="AA421" s="1">
        <v>0</v>
      </c>
      <c r="AB421" s="1">
        <v>0</v>
      </c>
      <c r="AC421" s="1">
        <f t="shared" si="13"/>
        <v>0</v>
      </c>
      <c r="AD421" s="1">
        <v>0</v>
      </c>
      <c r="AE421" s="1">
        <v>0</v>
      </c>
      <c r="AF421" s="1">
        <v>0</v>
      </c>
      <c r="AG421" s="1">
        <v>42000</v>
      </c>
      <c r="AH421" s="1">
        <v>-42000</v>
      </c>
    </row>
    <row r="422" spans="1:34" x14ac:dyDescent="0.25">
      <c r="A422" t="str">
        <f t="shared" si="12"/>
        <v>1.1-00-2409_24842026_2438210</v>
      </c>
      <c r="B422" t="s">
        <v>148</v>
      </c>
      <c r="C422" t="s">
        <v>149</v>
      </c>
      <c r="D422" t="s">
        <v>150</v>
      </c>
      <c r="E422" t="s">
        <v>151</v>
      </c>
      <c r="F422" t="s">
        <v>51</v>
      </c>
      <c r="G422" t="s">
        <v>52</v>
      </c>
      <c r="H422" t="s">
        <v>154</v>
      </c>
      <c r="I422" t="s">
        <v>155</v>
      </c>
      <c r="J422">
        <v>8</v>
      </c>
      <c r="K422" t="s">
        <v>156</v>
      </c>
      <c r="L422">
        <v>42</v>
      </c>
      <c r="M422" t="s">
        <v>162</v>
      </c>
      <c r="N422" t="s">
        <v>163</v>
      </c>
      <c r="O422" t="s">
        <v>164</v>
      </c>
      <c r="P422">
        <v>3000</v>
      </c>
      <c r="Q422" t="s">
        <v>44</v>
      </c>
      <c r="R422">
        <v>3821</v>
      </c>
      <c r="S422" t="s">
        <v>175</v>
      </c>
      <c r="T422">
        <v>0</v>
      </c>
      <c r="U422" t="s">
        <v>46</v>
      </c>
      <c r="V422" s="1">
        <v>1887360</v>
      </c>
      <c r="W422" s="1">
        <v>500000</v>
      </c>
      <c r="X422" s="1">
        <v>2036000</v>
      </c>
      <c r="Y422" s="1">
        <v>2036000</v>
      </c>
      <c r="Z422" s="1">
        <v>1886000</v>
      </c>
      <c r="AA422" s="1">
        <v>1886000</v>
      </c>
      <c r="AB422" s="1">
        <v>1886000</v>
      </c>
      <c r="AC422" s="1">
        <f t="shared" si="13"/>
        <v>-148640</v>
      </c>
      <c r="AD422" s="1">
        <v>0</v>
      </c>
      <c r="AE422" s="1">
        <v>1437360</v>
      </c>
      <c r="AF422" s="1">
        <v>0</v>
      </c>
      <c r="AG422" s="1">
        <v>50000</v>
      </c>
      <c r="AH422" s="1">
        <v>1387360</v>
      </c>
    </row>
    <row r="423" spans="1:34" x14ac:dyDescent="0.25">
      <c r="A423" t="str">
        <f t="shared" si="12"/>
        <v>1.1-00-2409_24842026_24382123</v>
      </c>
      <c r="B423" t="s">
        <v>148</v>
      </c>
      <c r="C423" t="s">
        <v>149</v>
      </c>
      <c r="D423" t="s">
        <v>150</v>
      </c>
      <c r="E423" t="s">
        <v>151</v>
      </c>
      <c r="F423" t="s">
        <v>51</v>
      </c>
      <c r="G423" t="s">
        <v>52</v>
      </c>
      <c r="H423" t="s">
        <v>154</v>
      </c>
      <c r="I423" t="s">
        <v>155</v>
      </c>
      <c r="J423">
        <v>8</v>
      </c>
      <c r="K423" t="s">
        <v>156</v>
      </c>
      <c r="L423">
        <v>42</v>
      </c>
      <c r="M423" t="s">
        <v>162</v>
      </c>
      <c r="N423" t="s">
        <v>163</v>
      </c>
      <c r="O423" t="s">
        <v>164</v>
      </c>
      <c r="P423">
        <v>3000</v>
      </c>
      <c r="Q423" t="s">
        <v>44</v>
      </c>
      <c r="R423">
        <v>3821</v>
      </c>
      <c r="S423" t="s">
        <v>175</v>
      </c>
      <c r="T423">
        <v>23</v>
      </c>
      <c r="U423" t="s">
        <v>176</v>
      </c>
      <c r="V423" s="1">
        <v>740080</v>
      </c>
      <c r="W423" s="1">
        <v>500000</v>
      </c>
      <c r="X423" s="1">
        <v>740080</v>
      </c>
      <c r="Y423" s="1">
        <v>740080</v>
      </c>
      <c r="Z423" s="1">
        <v>740080</v>
      </c>
      <c r="AA423" s="1">
        <v>740080</v>
      </c>
      <c r="AB423" s="1">
        <v>740080</v>
      </c>
      <c r="AC423" s="1">
        <f t="shared" si="13"/>
        <v>0</v>
      </c>
      <c r="AD423" s="1">
        <v>0</v>
      </c>
      <c r="AE423" s="1">
        <v>250000</v>
      </c>
      <c r="AF423" s="1">
        <v>0</v>
      </c>
      <c r="AG423" s="1">
        <v>9920</v>
      </c>
      <c r="AH423" s="1">
        <v>240080</v>
      </c>
    </row>
    <row r="424" spans="1:34" x14ac:dyDescent="0.25">
      <c r="A424" t="str">
        <f t="shared" si="12"/>
        <v>1.1-00-2409_24842026_24382124</v>
      </c>
      <c r="B424" t="s">
        <v>148</v>
      </c>
      <c r="C424" t="s">
        <v>149</v>
      </c>
      <c r="D424" t="s">
        <v>150</v>
      </c>
      <c r="E424" t="s">
        <v>151</v>
      </c>
      <c r="F424" t="s">
        <v>51</v>
      </c>
      <c r="G424" t="s">
        <v>52</v>
      </c>
      <c r="H424" t="s">
        <v>154</v>
      </c>
      <c r="I424" t="s">
        <v>155</v>
      </c>
      <c r="J424">
        <v>8</v>
      </c>
      <c r="K424" t="s">
        <v>156</v>
      </c>
      <c r="L424">
        <v>42</v>
      </c>
      <c r="M424" t="s">
        <v>162</v>
      </c>
      <c r="N424" t="s">
        <v>163</v>
      </c>
      <c r="O424" t="s">
        <v>164</v>
      </c>
      <c r="P424">
        <v>3000</v>
      </c>
      <c r="Q424" t="s">
        <v>44</v>
      </c>
      <c r="R424">
        <v>3821</v>
      </c>
      <c r="S424" t="s">
        <v>175</v>
      </c>
      <c r="T424">
        <v>24</v>
      </c>
      <c r="U424" t="s">
        <v>177</v>
      </c>
      <c r="V424" s="1">
        <v>640000</v>
      </c>
      <c r="W424" s="1">
        <v>500000</v>
      </c>
      <c r="X424" s="1">
        <v>640000</v>
      </c>
      <c r="Y424" s="1">
        <v>640000</v>
      </c>
      <c r="Z424" s="1">
        <v>640000</v>
      </c>
      <c r="AA424" s="1">
        <v>640000</v>
      </c>
      <c r="AB424" s="1">
        <v>640000</v>
      </c>
      <c r="AC424" s="1">
        <f t="shared" si="13"/>
        <v>0</v>
      </c>
      <c r="AD424" s="1">
        <v>0</v>
      </c>
      <c r="AE424" s="1">
        <v>150000</v>
      </c>
      <c r="AF424" s="1">
        <v>0</v>
      </c>
      <c r="AG424" s="1">
        <v>10000</v>
      </c>
      <c r="AH424" s="1">
        <v>140000</v>
      </c>
    </row>
    <row r="425" spans="1:34" x14ac:dyDescent="0.25">
      <c r="A425" t="str">
        <f t="shared" si="12"/>
        <v>1.1-00-2409_24842026_24382125</v>
      </c>
      <c r="B425" t="s">
        <v>148</v>
      </c>
      <c r="C425" t="s">
        <v>149</v>
      </c>
      <c r="D425" t="s">
        <v>150</v>
      </c>
      <c r="E425" t="s">
        <v>151</v>
      </c>
      <c r="F425" t="s">
        <v>51</v>
      </c>
      <c r="G425" t="s">
        <v>52</v>
      </c>
      <c r="H425" t="s">
        <v>154</v>
      </c>
      <c r="I425" t="s">
        <v>155</v>
      </c>
      <c r="J425">
        <v>8</v>
      </c>
      <c r="K425" t="s">
        <v>156</v>
      </c>
      <c r="L425">
        <v>42</v>
      </c>
      <c r="M425" t="s">
        <v>162</v>
      </c>
      <c r="N425" t="s">
        <v>163</v>
      </c>
      <c r="O425" t="s">
        <v>164</v>
      </c>
      <c r="P425">
        <v>3000</v>
      </c>
      <c r="Q425" t="s">
        <v>44</v>
      </c>
      <c r="R425">
        <v>3821</v>
      </c>
      <c r="S425" t="s">
        <v>175</v>
      </c>
      <c r="T425">
        <v>25</v>
      </c>
      <c r="U425" t="s">
        <v>178</v>
      </c>
      <c r="V425" s="1">
        <v>1287600</v>
      </c>
      <c r="W425" s="1">
        <v>615000</v>
      </c>
      <c r="X425" s="1">
        <v>1287600</v>
      </c>
      <c r="Y425" s="1">
        <v>1287600</v>
      </c>
      <c r="Z425" s="1">
        <v>453560</v>
      </c>
      <c r="AA425" s="1">
        <v>453560</v>
      </c>
      <c r="AB425" s="1">
        <v>453560</v>
      </c>
      <c r="AC425" s="1">
        <f t="shared" si="13"/>
        <v>0</v>
      </c>
      <c r="AD425" s="1">
        <v>0</v>
      </c>
      <c r="AE425" s="1">
        <v>700000</v>
      </c>
      <c r="AF425" s="1">
        <v>0</v>
      </c>
      <c r="AG425" s="1">
        <v>27400</v>
      </c>
      <c r="AH425" s="1">
        <v>672600</v>
      </c>
    </row>
    <row r="426" spans="1:34" x14ac:dyDescent="0.25">
      <c r="A426" t="str">
        <f t="shared" si="12"/>
        <v>1.1-00-2409_24842026_24382126</v>
      </c>
      <c r="B426" t="s">
        <v>148</v>
      </c>
      <c r="C426" t="s">
        <v>149</v>
      </c>
      <c r="D426" t="s">
        <v>150</v>
      </c>
      <c r="E426" t="s">
        <v>151</v>
      </c>
      <c r="F426" t="s">
        <v>51</v>
      </c>
      <c r="G426" t="s">
        <v>52</v>
      </c>
      <c r="H426" t="s">
        <v>154</v>
      </c>
      <c r="I426" t="s">
        <v>155</v>
      </c>
      <c r="J426">
        <v>8</v>
      </c>
      <c r="K426" t="s">
        <v>156</v>
      </c>
      <c r="L426">
        <v>42</v>
      </c>
      <c r="M426" t="s">
        <v>162</v>
      </c>
      <c r="N426" t="s">
        <v>163</v>
      </c>
      <c r="O426" t="s">
        <v>164</v>
      </c>
      <c r="P426">
        <v>3000</v>
      </c>
      <c r="Q426" t="s">
        <v>44</v>
      </c>
      <c r="R426">
        <v>3821</v>
      </c>
      <c r="S426" t="s">
        <v>175</v>
      </c>
      <c r="T426">
        <v>26</v>
      </c>
      <c r="U426" t="s">
        <v>179</v>
      </c>
      <c r="V426" s="1">
        <v>0</v>
      </c>
      <c r="W426" s="1">
        <v>735000</v>
      </c>
      <c r="X426" s="1">
        <v>0</v>
      </c>
      <c r="Y426" s="1">
        <v>0</v>
      </c>
      <c r="Z426" s="1">
        <v>0</v>
      </c>
      <c r="AA426" s="1">
        <v>0</v>
      </c>
      <c r="AB426" s="1">
        <v>0</v>
      </c>
      <c r="AC426" s="1">
        <f t="shared" si="13"/>
        <v>0</v>
      </c>
      <c r="AD426" s="1">
        <v>0</v>
      </c>
      <c r="AE426" s="1">
        <v>15000</v>
      </c>
      <c r="AF426" s="1">
        <v>0</v>
      </c>
      <c r="AG426" s="1">
        <v>750000</v>
      </c>
      <c r="AH426" s="1">
        <v>-735000</v>
      </c>
    </row>
    <row r="427" spans="1:34" x14ac:dyDescent="0.25">
      <c r="A427" t="str">
        <f t="shared" si="12"/>
        <v>1.1-00-2409_24842026_24382127</v>
      </c>
      <c r="B427" t="s">
        <v>148</v>
      </c>
      <c r="C427" t="s">
        <v>149</v>
      </c>
      <c r="D427" t="s">
        <v>150</v>
      </c>
      <c r="E427" t="s">
        <v>151</v>
      </c>
      <c r="F427" t="s">
        <v>51</v>
      </c>
      <c r="G427" t="s">
        <v>52</v>
      </c>
      <c r="H427" t="s">
        <v>154</v>
      </c>
      <c r="I427" t="s">
        <v>155</v>
      </c>
      <c r="J427">
        <v>8</v>
      </c>
      <c r="K427" t="s">
        <v>156</v>
      </c>
      <c r="L427">
        <v>42</v>
      </c>
      <c r="M427" t="s">
        <v>162</v>
      </c>
      <c r="N427" t="s">
        <v>163</v>
      </c>
      <c r="O427" t="s">
        <v>164</v>
      </c>
      <c r="P427">
        <v>3000</v>
      </c>
      <c r="Q427" t="s">
        <v>44</v>
      </c>
      <c r="R427">
        <v>3821</v>
      </c>
      <c r="S427" t="s">
        <v>175</v>
      </c>
      <c r="T427">
        <v>27</v>
      </c>
      <c r="U427" t="s">
        <v>180</v>
      </c>
      <c r="V427" s="1">
        <v>0</v>
      </c>
      <c r="W427" s="1">
        <v>450000</v>
      </c>
      <c r="X427" s="1">
        <v>0</v>
      </c>
      <c r="Y427" s="1">
        <v>0</v>
      </c>
      <c r="Z427" s="1">
        <v>0</v>
      </c>
      <c r="AA427" s="1">
        <v>0</v>
      </c>
      <c r="AB427" s="1">
        <v>0</v>
      </c>
      <c r="AC427" s="1">
        <f t="shared" si="13"/>
        <v>0</v>
      </c>
      <c r="AD427" s="1">
        <v>0</v>
      </c>
      <c r="AE427" s="1">
        <v>0</v>
      </c>
      <c r="AF427" s="1">
        <v>0</v>
      </c>
      <c r="AG427" s="1">
        <v>450000</v>
      </c>
      <c r="AH427" s="1">
        <v>-450000</v>
      </c>
    </row>
    <row r="428" spans="1:34" x14ac:dyDescent="0.25">
      <c r="A428" t="str">
        <f t="shared" si="12"/>
        <v>1.1-00-2409_24842026_24382128</v>
      </c>
      <c r="B428" t="s">
        <v>148</v>
      </c>
      <c r="C428" t="s">
        <v>149</v>
      </c>
      <c r="D428" t="s">
        <v>150</v>
      </c>
      <c r="E428" t="s">
        <v>151</v>
      </c>
      <c r="F428" t="s">
        <v>51</v>
      </c>
      <c r="G428" t="s">
        <v>52</v>
      </c>
      <c r="H428" t="s">
        <v>154</v>
      </c>
      <c r="I428" t="s">
        <v>155</v>
      </c>
      <c r="J428">
        <v>8</v>
      </c>
      <c r="K428" t="s">
        <v>156</v>
      </c>
      <c r="L428">
        <v>42</v>
      </c>
      <c r="M428" t="s">
        <v>162</v>
      </c>
      <c r="N428" t="s">
        <v>163</v>
      </c>
      <c r="O428" t="s">
        <v>164</v>
      </c>
      <c r="P428">
        <v>3000</v>
      </c>
      <c r="Q428" t="s">
        <v>44</v>
      </c>
      <c r="R428">
        <v>3821</v>
      </c>
      <c r="S428" t="s">
        <v>175</v>
      </c>
      <c r="T428">
        <v>28</v>
      </c>
      <c r="U428" t="s">
        <v>181</v>
      </c>
      <c r="V428" s="1">
        <v>200000</v>
      </c>
      <c r="W428" s="1">
        <v>200000</v>
      </c>
      <c r="X428" s="1">
        <v>200000</v>
      </c>
      <c r="Y428" s="1">
        <v>200000</v>
      </c>
      <c r="Z428" s="1">
        <v>200000</v>
      </c>
      <c r="AA428" s="1">
        <v>200000</v>
      </c>
      <c r="AB428" s="1">
        <v>200000</v>
      </c>
      <c r="AC428" s="1">
        <f t="shared" si="13"/>
        <v>0</v>
      </c>
      <c r="AD428" s="1">
        <v>0</v>
      </c>
      <c r="AE428" s="1">
        <v>0</v>
      </c>
      <c r="AF428" s="1">
        <v>0</v>
      </c>
      <c r="AG428" s="1">
        <v>0</v>
      </c>
      <c r="AH428" s="1">
        <v>0</v>
      </c>
    </row>
    <row r="429" spans="1:34" x14ac:dyDescent="0.25">
      <c r="A429" t="str">
        <f t="shared" si="12"/>
        <v>1.1-00-2409_24842026_2451210</v>
      </c>
      <c r="B429" t="s">
        <v>148</v>
      </c>
      <c r="C429" t="s">
        <v>149</v>
      </c>
      <c r="D429" t="s">
        <v>150</v>
      </c>
      <c r="E429" t="s">
        <v>151</v>
      </c>
      <c r="F429" t="s">
        <v>51</v>
      </c>
      <c r="G429" t="s">
        <v>52</v>
      </c>
      <c r="H429" t="s">
        <v>154</v>
      </c>
      <c r="I429" t="s">
        <v>155</v>
      </c>
      <c r="J429">
        <v>8</v>
      </c>
      <c r="K429" t="s">
        <v>156</v>
      </c>
      <c r="L429">
        <v>42</v>
      </c>
      <c r="M429" t="s">
        <v>162</v>
      </c>
      <c r="N429" t="s">
        <v>163</v>
      </c>
      <c r="O429" t="s">
        <v>164</v>
      </c>
      <c r="P429">
        <v>5000</v>
      </c>
      <c r="Q429" t="s">
        <v>99</v>
      </c>
      <c r="R429">
        <v>5121</v>
      </c>
      <c r="S429" t="s">
        <v>182</v>
      </c>
      <c r="T429">
        <v>0</v>
      </c>
      <c r="U429" t="s">
        <v>46</v>
      </c>
      <c r="V429" s="1">
        <v>100000</v>
      </c>
      <c r="W429" s="1">
        <v>100000</v>
      </c>
      <c r="X429" s="1">
        <v>0</v>
      </c>
      <c r="Y429" s="1">
        <v>0</v>
      </c>
      <c r="Z429" s="1">
        <v>0</v>
      </c>
      <c r="AA429" s="1">
        <v>0</v>
      </c>
      <c r="AB429" s="1">
        <v>0</v>
      </c>
      <c r="AC429" s="1">
        <f t="shared" si="13"/>
        <v>100000</v>
      </c>
      <c r="AD429" s="1">
        <v>0</v>
      </c>
      <c r="AE429" s="1">
        <v>0</v>
      </c>
      <c r="AF429" s="1">
        <v>0</v>
      </c>
      <c r="AG429" s="1">
        <v>0</v>
      </c>
      <c r="AH429" s="1">
        <v>0</v>
      </c>
    </row>
    <row r="430" spans="1:34" x14ac:dyDescent="0.25">
      <c r="A430" t="str">
        <f t="shared" si="12"/>
        <v>1.1-00-2409_24842026_2453110</v>
      </c>
      <c r="B430" t="s">
        <v>148</v>
      </c>
      <c r="C430" t="s">
        <v>149</v>
      </c>
      <c r="D430" t="s">
        <v>150</v>
      </c>
      <c r="E430" t="s">
        <v>151</v>
      </c>
      <c r="F430" t="s">
        <v>51</v>
      </c>
      <c r="G430" t="s">
        <v>52</v>
      </c>
      <c r="H430" t="s">
        <v>154</v>
      </c>
      <c r="I430" t="s">
        <v>155</v>
      </c>
      <c r="J430">
        <v>8</v>
      </c>
      <c r="K430" t="s">
        <v>156</v>
      </c>
      <c r="L430">
        <v>42</v>
      </c>
      <c r="M430" t="s">
        <v>162</v>
      </c>
      <c r="N430" t="s">
        <v>163</v>
      </c>
      <c r="O430" t="s">
        <v>164</v>
      </c>
      <c r="P430">
        <v>5000</v>
      </c>
      <c r="Q430" t="s">
        <v>99</v>
      </c>
      <c r="R430">
        <v>5311</v>
      </c>
      <c r="S430" t="s">
        <v>183</v>
      </c>
      <c r="T430">
        <v>0</v>
      </c>
      <c r="U430" t="s">
        <v>46</v>
      </c>
      <c r="V430" s="1">
        <v>250000</v>
      </c>
      <c r="W430" s="1">
        <v>250000</v>
      </c>
      <c r="X430" s="1">
        <v>115574.8</v>
      </c>
      <c r="Y430" s="1">
        <v>115574.8</v>
      </c>
      <c r="Z430" s="1">
        <v>0</v>
      </c>
      <c r="AA430" s="1">
        <v>0</v>
      </c>
      <c r="AB430" s="1">
        <v>0</v>
      </c>
      <c r="AC430" s="1">
        <f t="shared" si="13"/>
        <v>134425.20000000001</v>
      </c>
      <c r="AD430" s="1">
        <v>0</v>
      </c>
      <c r="AE430" s="1">
        <v>0</v>
      </c>
      <c r="AF430" s="1">
        <v>0</v>
      </c>
      <c r="AG430" s="1">
        <v>0</v>
      </c>
      <c r="AH430" s="1">
        <v>0</v>
      </c>
    </row>
    <row r="431" spans="1:34" x14ac:dyDescent="0.25">
      <c r="A431" t="str">
        <f t="shared" si="12"/>
        <v>1.1-00-2409_24842026_2454510</v>
      </c>
      <c r="B431" t="s">
        <v>148</v>
      </c>
      <c r="C431" t="s">
        <v>149</v>
      </c>
      <c r="D431" t="s">
        <v>150</v>
      </c>
      <c r="E431" t="s">
        <v>151</v>
      </c>
      <c r="F431" t="s">
        <v>51</v>
      </c>
      <c r="G431" t="s">
        <v>52</v>
      </c>
      <c r="H431" t="s">
        <v>154</v>
      </c>
      <c r="I431" t="s">
        <v>155</v>
      </c>
      <c r="J431">
        <v>8</v>
      </c>
      <c r="K431" t="s">
        <v>156</v>
      </c>
      <c r="L431">
        <v>42</v>
      </c>
      <c r="M431" t="s">
        <v>162</v>
      </c>
      <c r="N431" t="s">
        <v>163</v>
      </c>
      <c r="O431" t="s">
        <v>164</v>
      </c>
      <c r="P431">
        <v>5000</v>
      </c>
      <c r="Q431" t="s">
        <v>99</v>
      </c>
      <c r="R431">
        <v>5451</v>
      </c>
      <c r="S431" t="s">
        <v>184</v>
      </c>
      <c r="T431">
        <v>0</v>
      </c>
      <c r="U431" t="s">
        <v>46</v>
      </c>
      <c r="V431" s="1">
        <v>0</v>
      </c>
      <c r="W431" s="1">
        <v>120000</v>
      </c>
      <c r="X431" s="1">
        <v>0</v>
      </c>
      <c r="Y431" s="1">
        <v>0</v>
      </c>
      <c r="Z431" s="1">
        <v>0</v>
      </c>
      <c r="AA431" s="1">
        <v>0</v>
      </c>
      <c r="AB431" s="1">
        <v>0</v>
      </c>
      <c r="AC431" s="1">
        <f t="shared" si="13"/>
        <v>0</v>
      </c>
      <c r="AD431" s="1">
        <v>0</v>
      </c>
      <c r="AE431" s="1">
        <v>0</v>
      </c>
      <c r="AF431" s="1">
        <v>0</v>
      </c>
      <c r="AG431" s="1">
        <v>120000</v>
      </c>
      <c r="AH431" s="1">
        <v>-120000</v>
      </c>
    </row>
    <row r="432" spans="1:34" x14ac:dyDescent="0.25">
      <c r="A432" t="str">
        <f t="shared" si="12"/>
        <v>1.1-00-2409_24842026_2456710</v>
      </c>
      <c r="B432" t="s">
        <v>148</v>
      </c>
      <c r="C432" t="s">
        <v>149</v>
      </c>
      <c r="D432" t="s">
        <v>150</v>
      </c>
      <c r="E432" t="s">
        <v>151</v>
      </c>
      <c r="F432" t="s">
        <v>51</v>
      </c>
      <c r="G432" t="s">
        <v>52</v>
      </c>
      <c r="H432" t="s">
        <v>154</v>
      </c>
      <c r="I432" t="s">
        <v>155</v>
      </c>
      <c r="J432">
        <v>8</v>
      </c>
      <c r="K432" t="s">
        <v>156</v>
      </c>
      <c r="L432">
        <v>42</v>
      </c>
      <c r="M432" t="s">
        <v>162</v>
      </c>
      <c r="N432" t="s">
        <v>163</v>
      </c>
      <c r="O432" t="s">
        <v>164</v>
      </c>
      <c r="P432">
        <v>5000</v>
      </c>
      <c r="Q432" t="s">
        <v>99</v>
      </c>
      <c r="R432">
        <v>5671</v>
      </c>
      <c r="S432" t="s">
        <v>185</v>
      </c>
      <c r="T432">
        <v>0</v>
      </c>
      <c r="U432" t="s">
        <v>46</v>
      </c>
      <c r="V432" s="1">
        <v>170000</v>
      </c>
      <c r="W432" s="1">
        <v>150000</v>
      </c>
      <c r="X432" s="1">
        <v>167040</v>
      </c>
      <c r="Y432" s="1">
        <v>167040</v>
      </c>
      <c r="Z432" s="1">
        <v>167040</v>
      </c>
      <c r="AA432" s="1">
        <v>167040</v>
      </c>
      <c r="AB432" s="1">
        <v>167040</v>
      </c>
      <c r="AC432" s="1">
        <f t="shared" si="13"/>
        <v>2960</v>
      </c>
      <c r="AD432" s="1">
        <v>0</v>
      </c>
      <c r="AE432" s="1">
        <v>20000</v>
      </c>
      <c r="AF432" s="1">
        <v>0</v>
      </c>
      <c r="AG432" s="1">
        <v>0</v>
      </c>
      <c r="AH432" s="1">
        <v>20000</v>
      </c>
    </row>
    <row r="433" spans="1:34" x14ac:dyDescent="0.25">
      <c r="A433" t="str">
        <f t="shared" si="12"/>
        <v>1.1-00-2409_24844028_2425210</v>
      </c>
      <c r="B433" t="s">
        <v>148</v>
      </c>
      <c r="C433" t="s">
        <v>149</v>
      </c>
      <c r="D433" t="s">
        <v>150</v>
      </c>
      <c r="E433" t="s">
        <v>151</v>
      </c>
      <c r="F433" t="s">
        <v>51</v>
      </c>
      <c r="G433" t="s">
        <v>52</v>
      </c>
      <c r="H433" t="s">
        <v>154</v>
      </c>
      <c r="I433" t="s">
        <v>155</v>
      </c>
      <c r="J433">
        <v>8</v>
      </c>
      <c r="K433" t="s">
        <v>156</v>
      </c>
      <c r="L433">
        <v>44</v>
      </c>
      <c r="M433" t="s">
        <v>186</v>
      </c>
      <c r="N433" t="s">
        <v>158</v>
      </c>
      <c r="O433" t="s">
        <v>159</v>
      </c>
      <c r="P433">
        <v>2000</v>
      </c>
      <c r="Q433" t="s">
        <v>121</v>
      </c>
      <c r="R433">
        <v>2521</v>
      </c>
      <c r="S433" t="s">
        <v>187</v>
      </c>
      <c r="T433">
        <v>0</v>
      </c>
      <c r="U433" t="s">
        <v>46</v>
      </c>
      <c r="V433" s="1">
        <v>0</v>
      </c>
      <c r="W433" s="1">
        <v>500000</v>
      </c>
      <c r="X433" s="1">
        <v>0</v>
      </c>
      <c r="Y433" s="1">
        <v>0</v>
      </c>
      <c r="Z433" s="1">
        <v>0</v>
      </c>
      <c r="AA433" s="1">
        <v>0</v>
      </c>
      <c r="AB433" s="1">
        <v>0</v>
      </c>
      <c r="AC433" s="1">
        <f t="shared" si="13"/>
        <v>0</v>
      </c>
      <c r="AD433" s="1">
        <v>0</v>
      </c>
      <c r="AE433" s="1">
        <v>0</v>
      </c>
      <c r="AF433" s="1">
        <v>0</v>
      </c>
      <c r="AG433" s="1">
        <v>500000</v>
      </c>
      <c r="AH433" s="1">
        <v>-500000</v>
      </c>
    </row>
    <row r="434" spans="1:34" x14ac:dyDescent="0.25">
      <c r="A434" t="str">
        <f t="shared" si="12"/>
        <v>1.1-00-2409_24844028_2443110</v>
      </c>
      <c r="B434" t="s">
        <v>148</v>
      </c>
      <c r="C434" t="s">
        <v>149</v>
      </c>
      <c r="D434" t="s">
        <v>150</v>
      </c>
      <c r="E434" t="s">
        <v>151</v>
      </c>
      <c r="F434" t="s">
        <v>51</v>
      </c>
      <c r="G434" t="s">
        <v>52</v>
      </c>
      <c r="H434" t="s">
        <v>154</v>
      </c>
      <c r="I434" t="s">
        <v>155</v>
      </c>
      <c r="J434">
        <v>8</v>
      </c>
      <c r="K434" t="s">
        <v>156</v>
      </c>
      <c r="L434">
        <v>44</v>
      </c>
      <c r="M434" t="s">
        <v>186</v>
      </c>
      <c r="N434" t="s">
        <v>158</v>
      </c>
      <c r="O434" t="s">
        <v>159</v>
      </c>
      <c r="P434">
        <v>4000</v>
      </c>
      <c r="Q434" t="s">
        <v>49</v>
      </c>
      <c r="R434">
        <v>4311</v>
      </c>
      <c r="S434" t="s">
        <v>160</v>
      </c>
      <c r="T434">
        <v>0</v>
      </c>
      <c r="U434" t="s">
        <v>46</v>
      </c>
      <c r="V434" s="1">
        <v>500000</v>
      </c>
      <c r="W434" s="1">
        <v>0</v>
      </c>
      <c r="X434" s="1">
        <v>0</v>
      </c>
      <c r="Y434" s="1">
        <v>0</v>
      </c>
      <c r="Z434" s="1">
        <v>0</v>
      </c>
      <c r="AA434" s="1">
        <v>0</v>
      </c>
      <c r="AB434" s="1">
        <v>0</v>
      </c>
      <c r="AC434" s="1">
        <f t="shared" si="13"/>
        <v>500000</v>
      </c>
      <c r="AD434" s="1">
        <v>0</v>
      </c>
      <c r="AE434" s="1">
        <v>500000</v>
      </c>
      <c r="AF434" s="1">
        <v>0</v>
      </c>
      <c r="AG434" s="1">
        <v>0</v>
      </c>
      <c r="AH434" s="1">
        <v>500000</v>
      </c>
    </row>
    <row r="435" spans="1:34" x14ac:dyDescent="0.25">
      <c r="A435" t="str">
        <f t="shared" si="12"/>
        <v>1.1-00-2407_24334020_2424610</v>
      </c>
      <c r="B435" t="s">
        <v>148</v>
      </c>
      <c r="C435" t="s">
        <v>149</v>
      </c>
      <c r="D435" t="s">
        <v>136</v>
      </c>
      <c r="E435" t="s">
        <v>137</v>
      </c>
      <c r="F435" t="s">
        <v>51</v>
      </c>
      <c r="G435" t="s">
        <v>52</v>
      </c>
      <c r="H435" t="s">
        <v>103</v>
      </c>
      <c r="I435" t="s">
        <v>104</v>
      </c>
      <c r="J435">
        <v>3</v>
      </c>
      <c r="K435" t="s">
        <v>87</v>
      </c>
      <c r="L435">
        <v>34</v>
      </c>
      <c r="M435" t="s">
        <v>138</v>
      </c>
      <c r="N435" t="s">
        <v>139</v>
      </c>
      <c r="O435" t="s">
        <v>140</v>
      </c>
      <c r="P435">
        <v>2000</v>
      </c>
      <c r="Q435" t="s">
        <v>121</v>
      </c>
      <c r="R435">
        <v>2461</v>
      </c>
      <c r="S435" t="s">
        <v>212</v>
      </c>
      <c r="T435">
        <v>0</v>
      </c>
      <c r="U435" t="s">
        <v>46</v>
      </c>
      <c r="V435" s="1">
        <v>10600000</v>
      </c>
      <c r="W435" s="1">
        <v>10600000</v>
      </c>
      <c r="X435" s="1">
        <v>9535881.4900000002</v>
      </c>
      <c r="Y435" s="1">
        <v>9535881.4900000002</v>
      </c>
      <c r="Z435" s="1">
        <v>9142743.5700000003</v>
      </c>
      <c r="AA435" s="1">
        <v>662998</v>
      </c>
      <c r="AB435" s="1">
        <v>662998</v>
      </c>
      <c r="AC435" s="1">
        <f t="shared" si="13"/>
        <v>1064118.5099999998</v>
      </c>
      <c r="AD435" s="1">
        <v>0</v>
      </c>
      <c r="AE435" s="1">
        <v>0</v>
      </c>
      <c r="AF435" s="1">
        <v>0</v>
      </c>
      <c r="AG435" s="1">
        <v>0</v>
      </c>
      <c r="AH435" s="1">
        <v>0</v>
      </c>
    </row>
    <row r="436" spans="1:34" x14ac:dyDescent="0.25">
      <c r="A436" t="str">
        <f t="shared" si="12"/>
        <v>1.1-00-2407_24334020_2427210</v>
      </c>
      <c r="B436" t="s">
        <v>148</v>
      </c>
      <c r="C436" t="s">
        <v>149</v>
      </c>
      <c r="D436" t="s">
        <v>136</v>
      </c>
      <c r="E436" t="s">
        <v>137</v>
      </c>
      <c r="F436" t="s">
        <v>51</v>
      </c>
      <c r="G436" t="s">
        <v>52</v>
      </c>
      <c r="H436" t="s">
        <v>103</v>
      </c>
      <c r="I436" t="s">
        <v>104</v>
      </c>
      <c r="J436">
        <v>3</v>
      </c>
      <c r="K436" t="s">
        <v>87</v>
      </c>
      <c r="L436">
        <v>34</v>
      </c>
      <c r="M436" t="s">
        <v>138</v>
      </c>
      <c r="N436" t="s">
        <v>139</v>
      </c>
      <c r="O436" t="s">
        <v>140</v>
      </c>
      <c r="P436">
        <v>2000</v>
      </c>
      <c r="Q436" t="s">
        <v>121</v>
      </c>
      <c r="R436">
        <v>2721</v>
      </c>
      <c r="S436" t="s">
        <v>170</v>
      </c>
      <c r="T436">
        <v>0</v>
      </c>
      <c r="U436" t="s">
        <v>46</v>
      </c>
      <c r="V436" s="1">
        <v>96000</v>
      </c>
      <c r="W436" s="1">
        <v>96000</v>
      </c>
      <c r="X436" s="1">
        <v>58549.14</v>
      </c>
      <c r="Y436" s="1">
        <v>58549.14</v>
      </c>
      <c r="Z436" s="1">
        <v>46129.02</v>
      </c>
      <c r="AA436" s="1">
        <v>0</v>
      </c>
      <c r="AB436" s="1">
        <v>0</v>
      </c>
      <c r="AC436" s="1">
        <f t="shared" si="13"/>
        <v>37450.86</v>
      </c>
      <c r="AD436" s="1">
        <v>0</v>
      </c>
      <c r="AE436" s="1">
        <v>0</v>
      </c>
      <c r="AF436" s="1">
        <v>0</v>
      </c>
      <c r="AG436" s="1">
        <v>0</v>
      </c>
      <c r="AH436" s="1">
        <v>0</v>
      </c>
    </row>
    <row r="437" spans="1:34" x14ac:dyDescent="0.25">
      <c r="A437" t="str">
        <f t="shared" si="12"/>
        <v>1.1-00-2407_24334020_2429110</v>
      </c>
      <c r="B437" t="s">
        <v>148</v>
      </c>
      <c r="C437" t="s">
        <v>149</v>
      </c>
      <c r="D437" t="s">
        <v>136</v>
      </c>
      <c r="E437" t="s">
        <v>137</v>
      </c>
      <c r="F437" t="s">
        <v>51</v>
      </c>
      <c r="G437" t="s">
        <v>52</v>
      </c>
      <c r="H437" t="s">
        <v>103</v>
      </c>
      <c r="I437" t="s">
        <v>104</v>
      </c>
      <c r="J437">
        <v>3</v>
      </c>
      <c r="K437" t="s">
        <v>87</v>
      </c>
      <c r="L437">
        <v>34</v>
      </c>
      <c r="M437" t="s">
        <v>138</v>
      </c>
      <c r="N437" t="s">
        <v>139</v>
      </c>
      <c r="O437" t="s">
        <v>140</v>
      </c>
      <c r="P437">
        <v>2000</v>
      </c>
      <c r="Q437" t="s">
        <v>121</v>
      </c>
      <c r="R437">
        <v>2911</v>
      </c>
      <c r="S437" t="s">
        <v>171</v>
      </c>
      <c r="T437">
        <v>0</v>
      </c>
      <c r="U437" t="s">
        <v>46</v>
      </c>
      <c r="V437" s="1">
        <v>150000</v>
      </c>
      <c r="W437" s="1">
        <v>150000</v>
      </c>
      <c r="X437" s="1">
        <v>126287.4</v>
      </c>
      <c r="Y437" s="1">
        <v>126287.4</v>
      </c>
      <c r="Z437" s="1">
        <v>126287.4</v>
      </c>
      <c r="AA437" s="1">
        <v>121409</v>
      </c>
      <c r="AB437" s="1">
        <v>0</v>
      </c>
      <c r="AC437" s="1">
        <f t="shared" si="13"/>
        <v>23712.600000000006</v>
      </c>
      <c r="AD437" s="1">
        <v>0</v>
      </c>
      <c r="AE437" s="1">
        <v>0</v>
      </c>
      <c r="AF437" s="1">
        <v>0</v>
      </c>
      <c r="AG437" s="1">
        <v>0</v>
      </c>
      <c r="AH437" s="1">
        <v>0</v>
      </c>
    </row>
    <row r="438" spans="1:34" x14ac:dyDescent="0.25">
      <c r="A438" t="str">
        <f t="shared" si="12"/>
        <v>1.1-00-2407_24334020_2431110</v>
      </c>
      <c r="B438" t="s">
        <v>148</v>
      </c>
      <c r="C438" t="s">
        <v>149</v>
      </c>
      <c r="D438" t="s">
        <v>136</v>
      </c>
      <c r="E438" t="s">
        <v>137</v>
      </c>
      <c r="F438" t="s">
        <v>51</v>
      </c>
      <c r="G438" t="s">
        <v>52</v>
      </c>
      <c r="H438" t="s">
        <v>103</v>
      </c>
      <c r="I438" t="s">
        <v>104</v>
      </c>
      <c r="J438">
        <v>3</v>
      </c>
      <c r="K438" t="s">
        <v>87</v>
      </c>
      <c r="L438">
        <v>34</v>
      </c>
      <c r="M438" t="s">
        <v>138</v>
      </c>
      <c r="N438" t="s">
        <v>139</v>
      </c>
      <c r="O438" t="s">
        <v>140</v>
      </c>
      <c r="P438">
        <v>3000</v>
      </c>
      <c r="Q438" t="s">
        <v>44</v>
      </c>
      <c r="R438">
        <v>3111</v>
      </c>
      <c r="S438" t="s">
        <v>141</v>
      </c>
      <c r="T438">
        <v>0</v>
      </c>
      <c r="U438" t="s">
        <v>46</v>
      </c>
      <c r="V438" s="1">
        <v>8000000</v>
      </c>
      <c r="W438" s="1">
        <v>8000000</v>
      </c>
      <c r="X438" s="1">
        <v>0</v>
      </c>
      <c r="Y438" s="1">
        <v>0</v>
      </c>
      <c r="Z438" s="1">
        <v>0</v>
      </c>
      <c r="AA438" s="1">
        <v>0</v>
      </c>
      <c r="AB438" s="1">
        <v>0</v>
      </c>
      <c r="AC438" s="1">
        <f t="shared" si="13"/>
        <v>8000000</v>
      </c>
      <c r="AD438" s="1">
        <v>0</v>
      </c>
      <c r="AE438" s="1">
        <v>0</v>
      </c>
      <c r="AF438" s="1">
        <v>0</v>
      </c>
      <c r="AG438" s="1">
        <v>0</v>
      </c>
      <c r="AH438" s="1">
        <v>0</v>
      </c>
    </row>
    <row r="439" spans="1:34" x14ac:dyDescent="0.25">
      <c r="A439" t="str">
        <f t="shared" si="12"/>
        <v>1.1-00-2406_24525016_2424910</v>
      </c>
      <c r="B439" t="s">
        <v>148</v>
      </c>
      <c r="C439" t="s">
        <v>149</v>
      </c>
      <c r="D439" t="s">
        <v>421</v>
      </c>
      <c r="E439" t="s">
        <v>422</v>
      </c>
      <c r="F439" t="s">
        <v>152</v>
      </c>
      <c r="G439" t="s">
        <v>153</v>
      </c>
      <c r="H439" t="s">
        <v>274</v>
      </c>
      <c r="I439" t="s">
        <v>275</v>
      </c>
      <c r="J439">
        <v>5</v>
      </c>
      <c r="K439" t="s">
        <v>276</v>
      </c>
      <c r="L439">
        <v>25</v>
      </c>
      <c r="M439" t="s">
        <v>423</v>
      </c>
      <c r="N439" t="s">
        <v>278</v>
      </c>
      <c r="O439" t="s">
        <v>279</v>
      </c>
      <c r="P439">
        <v>2000</v>
      </c>
      <c r="Q439" t="s">
        <v>121</v>
      </c>
      <c r="R439">
        <v>2491</v>
      </c>
      <c r="S439" t="s">
        <v>203</v>
      </c>
      <c r="T439">
        <v>0</v>
      </c>
      <c r="U439" t="s">
        <v>46</v>
      </c>
      <c r="V439" s="1">
        <v>0</v>
      </c>
      <c r="W439" s="1">
        <v>250000</v>
      </c>
      <c r="X439" s="1">
        <v>0</v>
      </c>
      <c r="Y439" s="1">
        <v>0</v>
      </c>
      <c r="Z439" s="1">
        <v>0</v>
      </c>
      <c r="AA439" s="1">
        <v>0</v>
      </c>
      <c r="AB439" s="1">
        <v>0</v>
      </c>
      <c r="AC439" s="1">
        <f t="shared" si="13"/>
        <v>0</v>
      </c>
      <c r="AD439" s="1">
        <v>0</v>
      </c>
      <c r="AE439" s="1">
        <v>0</v>
      </c>
      <c r="AF439" s="1">
        <v>0</v>
      </c>
      <c r="AG439" s="1">
        <v>250000</v>
      </c>
      <c r="AH439" s="1">
        <v>-250000</v>
      </c>
    </row>
    <row r="440" spans="1:34" x14ac:dyDescent="0.25">
      <c r="A440" t="str">
        <f t="shared" si="12"/>
        <v>1.1-00-2406_24525016_2444110</v>
      </c>
      <c r="B440" t="s">
        <v>148</v>
      </c>
      <c r="C440" t="s">
        <v>149</v>
      </c>
      <c r="D440" t="s">
        <v>421</v>
      </c>
      <c r="E440" t="s">
        <v>422</v>
      </c>
      <c r="F440" t="s">
        <v>152</v>
      </c>
      <c r="G440" t="s">
        <v>153</v>
      </c>
      <c r="H440" t="s">
        <v>274</v>
      </c>
      <c r="I440" t="s">
        <v>275</v>
      </c>
      <c r="J440">
        <v>5</v>
      </c>
      <c r="K440" t="s">
        <v>276</v>
      </c>
      <c r="L440">
        <v>25</v>
      </c>
      <c r="M440" t="s">
        <v>423</v>
      </c>
      <c r="N440" t="s">
        <v>278</v>
      </c>
      <c r="O440" t="s">
        <v>279</v>
      </c>
      <c r="P440">
        <v>4000</v>
      </c>
      <c r="Q440" t="s">
        <v>49</v>
      </c>
      <c r="R440">
        <v>4411</v>
      </c>
      <c r="S440" t="s">
        <v>195</v>
      </c>
      <c r="T440">
        <v>0</v>
      </c>
      <c r="U440" t="s">
        <v>46</v>
      </c>
      <c r="V440" s="1">
        <v>100000</v>
      </c>
      <c r="W440" s="1">
        <v>100000</v>
      </c>
      <c r="X440" s="1">
        <v>0</v>
      </c>
      <c r="Y440" s="1">
        <v>0</v>
      </c>
      <c r="Z440" s="1">
        <v>0</v>
      </c>
      <c r="AA440" s="1">
        <v>0</v>
      </c>
      <c r="AB440" s="1">
        <v>0</v>
      </c>
      <c r="AC440" s="1">
        <f t="shared" si="13"/>
        <v>100000</v>
      </c>
      <c r="AD440" s="1">
        <v>0</v>
      </c>
      <c r="AE440" s="1">
        <v>0</v>
      </c>
      <c r="AF440" s="1">
        <v>0</v>
      </c>
      <c r="AG440" s="1">
        <v>0</v>
      </c>
      <c r="AH440" s="1">
        <v>0</v>
      </c>
    </row>
    <row r="441" spans="1:34" x14ac:dyDescent="0.25">
      <c r="A441" t="str">
        <f t="shared" si="12"/>
        <v>1.1-00-2406_24525016_2444310</v>
      </c>
      <c r="B441" t="s">
        <v>148</v>
      </c>
      <c r="C441" t="s">
        <v>149</v>
      </c>
      <c r="D441" t="s">
        <v>421</v>
      </c>
      <c r="E441" t="s">
        <v>422</v>
      </c>
      <c r="F441" t="s">
        <v>152</v>
      </c>
      <c r="G441" t="s">
        <v>153</v>
      </c>
      <c r="H441" t="s">
        <v>274</v>
      </c>
      <c r="I441" t="s">
        <v>275</v>
      </c>
      <c r="J441">
        <v>5</v>
      </c>
      <c r="K441" t="s">
        <v>276</v>
      </c>
      <c r="L441">
        <v>25</v>
      </c>
      <c r="M441" t="s">
        <v>423</v>
      </c>
      <c r="N441" t="s">
        <v>278</v>
      </c>
      <c r="O441" t="s">
        <v>279</v>
      </c>
      <c r="P441">
        <v>4000</v>
      </c>
      <c r="Q441" t="s">
        <v>49</v>
      </c>
      <c r="R441">
        <v>4431</v>
      </c>
      <c r="S441" t="s">
        <v>424</v>
      </c>
      <c r="T441">
        <v>0</v>
      </c>
      <c r="U441" t="s">
        <v>46</v>
      </c>
      <c r="V441" s="1">
        <v>3900000</v>
      </c>
      <c r="W441" s="1">
        <v>3900000</v>
      </c>
      <c r="X441" s="1">
        <v>792732</v>
      </c>
      <c r="Y441" s="1">
        <v>792732</v>
      </c>
      <c r="Z441" s="1">
        <v>792732</v>
      </c>
      <c r="AA441" s="1">
        <v>792732</v>
      </c>
      <c r="AB441" s="1">
        <v>792732</v>
      </c>
      <c r="AC441" s="1">
        <f t="shared" si="13"/>
        <v>3107268</v>
      </c>
      <c r="AD441" s="1">
        <v>0</v>
      </c>
      <c r="AE441" s="1">
        <v>0</v>
      </c>
      <c r="AF441" s="1">
        <v>0</v>
      </c>
      <c r="AG441" s="1">
        <v>0</v>
      </c>
      <c r="AH441" s="1">
        <v>0</v>
      </c>
    </row>
    <row r="442" spans="1:34" x14ac:dyDescent="0.25">
      <c r="A442" t="str">
        <f t="shared" si="12"/>
        <v>1.1-00-2406_24525016_24443117</v>
      </c>
      <c r="B442" t="s">
        <v>148</v>
      </c>
      <c r="C442" t="s">
        <v>149</v>
      </c>
      <c r="D442" t="s">
        <v>421</v>
      </c>
      <c r="E442" t="s">
        <v>422</v>
      </c>
      <c r="F442" t="s">
        <v>152</v>
      </c>
      <c r="G442" t="s">
        <v>153</v>
      </c>
      <c r="H442" t="s">
        <v>274</v>
      </c>
      <c r="I442" t="s">
        <v>275</v>
      </c>
      <c r="J442">
        <v>5</v>
      </c>
      <c r="K442" t="s">
        <v>276</v>
      </c>
      <c r="L442">
        <v>25</v>
      </c>
      <c r="M442" t="s">
        <v>423</v>
      </c>
      <c r="N442" t="s">
        <v>278</v>
      </c>
      <c r="O442" t="s">
        <v>279</v>
      </c>
      <c r="P442">
        <v>4000</v>
      </c>
      <c r="Q442" t="s">
        <v>49</v>
      </c>
      <c r="R442">
        <v>4431</v>
      </c>
      <c r="S442" t="s">
        <v>424</v>
      </c>
      <c r="T442">
        <v>17</v>
      </c>
      <c r="U442" t="s">
        <v>425</v>
      </c>
      <c r="V442" s="1">
        <v>400000</v>
      </c>
      <c r="W442" s="1">
        <v>400000</v>
      </c>
      <c r="X442" s="1">
        <v>160064</v>
      </c>
      <c r="Y442" s="1">
        <v>160064</v>
      </c>
      <c r="Z442" s="1">
        <v>0</v>
      </c>
      <c r="AA442" s="1">
        <v>0</v>
      </c>
      <c r="AB442" s="1">
        <v>0</v>
      </c>
      <c r="AC442" s="1">
        <f t="shared" si="13"/>
        <v>239936</v>
      </c>
      <c r="AD442" s="1">
        <v>0</v>
      </c>
      <c r="AE442" s="1">
        <v>0</v>
      </c>
      <c r="AF442" s="1">
        <v>0</v>
      </c>
      <c r="AG442" s="1">
        <v>0</v>
      </c>
      <c r="AH442" s="1">
        <v>0</v>
      </c>
    </row>
    <row r="443" spans="1:34" x14ac:dyDescent="0.25">
      <c r="A443" t="str">
        <f t="shared" si="12"/>
        <v>1.1-00-2406_24525016_2456710</v>
      </c>
      <c r="B443" t="s">
        <v>148</v>
      </c>
      <c r="C443" t="s">
        <v>149</v>
      </c>
      <c r="D443" t="s">
        <v>421</v>
      </c>
      <c r="E443" t="s">
        <v>422</v>
      </c>
      <c r="F443" t="s">
        <v>152</v>
      </c>
      <c r="G443" t="s">
        <v>153</v>
      </c>
      <c r="H443" t="s">
        <v>274</v>
      </c>
      <c r="I443" t="s">
        <v>275</v>
      </c>
      <c r="J443">
        <v>5</v>
      </c>
      <c r="K443" t="s">
        <v>276</v>
      </c>
      <c r="L443">
        <v>25</v>
      </c>
      <c r="M443" t="s">
        <v>423</v>
      </c>
      <c r="N443" t="s">
        <v>278</v>
      </c>
      <c r="O443" t="s">
        <v>279</v>
      </c>
      <c r="P443">
        <v>5000</v>
      </c>
      <c r="Q443" t="s">
        <v>99</v>
      </c>
      <c r="R443">
        <v>5671</v>
      </c>
      <c r="S443" t="s">
        <v>185</v>
      </c>
      <c r="T443">
        <v>0</v>
      </c>
      <c r="U443" t="s">
        <v>46</v>
      </c>
      <c r="V443" s="1">
        <v>250000</v>
      </c>
      <c r="W443" s="1">
        <v>250000</v>
      </c>
      <c r="X443" s="1">
        <v>58777.55</v>
      </c>
      <c r="Y443" s="1">
        <v>58777.55</v>
      </c>
      <c r="Z443" s="1">
        <v>58777.55</v>
      </c>
      <c r="AA443" s="1">
        <v>58777.55</v>
      </c>
      <c r="AB443" s="1">
        <v>58777.55</v>
      </c>
      <c r="AC443" s="1">
        <f t="shared" si="13"/>
        <v>191222.45</v>
      </c>
      <c r="AD443" s="1">
        <v>0</v>
      </c>
      <c r="AE443" s="1">
        <v>0</v>
      </c>
      <c r="AF443" s="1">
        <v>0</v>
      </c>
      <c r="AG443" s="1">
        <v>0</v>
      </c>
      <c r="AH443" s="1">
        <v>0</v>
      </c>
    </row>
    <row r="444" spans="1:34" x14ac:dyDescent="0.25">
      <c r="A444" t="str">
        <f t="shared" si="12"/>
        <v>1.1-00-2406_24528016_2444210</v>
      </c>
      <c r="B444" t="s">
        <v>148</v>
      </c>
      <c r="C444" t="s">
        <v>149</v>
      </c>
      <c r="D444" t="s">
        <v>421</v>
      </c>
      <c r="E444" t="s">
        <v>422</v>
      </c>
      <c r="F444" t="s">
        <v>152</v>
      </c>
      <c r="G444" t="s">
        <v>153</v>
      </c>
      <c r="H444" t="s">
        <v>274</v>
      </c>
      <c r="I444" t="s">
        <v>275</v>
      </c>
      <c r="J444">
        <v>5</v>
      </c>
      <c r="K444" t="s">
        <v>276</v>
      </c>
      <c r="L444">
        <v>28</v>
      </c>
      <c r="M444" t="s">
        <v>426</v>
      </c>
      <c r="N444" t="s">
        <v>278</v>
      </c>
      <c r="O444" t="s">
        <v>279</v>
      </c>
      <c r="P444">
        <v>4000</v>
      </c>
      <c r="Q444" t="s">
        <v>49</v>
      </c>
      <c r="R444">
        <v>4421</v>
      </c>
      <c r="S444" t="s">
        <v>427</v>
      </c>
      <c r="T444">
        <v>0</v>
      </c>
      <c r="U444" t="s">
        <v>46</v>
      </c>
      <c r="V444" s="1">
        <v>200000</v>
      </c>
      <c r="W444" s="1">
        <v>200000</v>
      </c>
      <c r="X444" s="1">
        <v>0</v>
      </c>
      <c r="Y444" s="1">
        <v>0</v>
      </c>
      <c r="Z444" s="1">
        <v>0</v>
      </c>
      <c r="AA444" s="1">
        <v>0</v>
      </c>
      <c r="AB444" s="1">
        <v>0</v>
      </c>
      <c r="AC444" s="1">
        <f t="shared" si="13"/>
        <v>200000</v>
      </c>
      <c r="AD444" s="1">
        <v>0</v>
      </c>
      <c r="AE444" s="1">
        <v>0</v>
      </c>
      <c r="AF444" s="1">
        <v>0</v>
      </c>
      <c r="AG444" s="1">
        <v>0</v>
      </c>
      <c r="AH444" s="1">
        <v>0</v>
      </c>
    </row>
    <row r="445" spans="1:34" x14ac:dyDescent="0.25">
      <c r="A445" t="str">
        <f t="shared" si="12"/>
        <v>1.1-00-2406_24529017_2424910</v>
      </c>
      <c r="B445" t="s">
        <v>148</v>
      </c>
      <c r="C445" t="s">
        <v>149</v>
      </c>
      <c r="D445" t="s">
        <v>428</v>
      </c>
      <c r="E445" t="s">
        <v>429</v>
      </c>
      <c r="F445" t="s">
        <v>347</v>
      </c>
      <c r="G445" t="s">
        <v>348</v>
      </c>
      <c r="H445" t="s">
        <v>274</v>
      </c>
      <c r="I445" t="s">
        <v>275</v>
      </c>
      <c r="J445">
        <v>5</v>
      </c>
      <c r="K445" t="s">
        <v>276</v>
      </c>
      <c r="L445">
        <v>29</v>
      </c>
      <c r="M445" t="s">
        <v>430</v>
      </c>
      <c r="N445" t="s">
        <v>431</v>
      </c>
      <c r="O445" t="s">
        <v>432</v>
      </c>
      <c r="P445">
        <v>2000</v>
      </c>
      <c r="Q445" t="s">
        <v>121</v>
      </c>
      <c r="R445">
        <v>2491</v>
      </c>
      <c r="S445" t="s">
        <v>203</v>
      </c>
      <c r="T445">
        <v>0</v>
      </c>
      <c r="U445" t="s">
        <v>46</v>
      </c>
      <c r="V445" s="1">
        <v>0</v>
      </c>
      <c r="W445" s="1">
        <v>150000</v>
      </c>
      <c r="X445" s="1">
        <v>0</v>
      </c>
      <c r="Y445" s="1">
        <v>0</v>
      </c>
      <c r="Z445" s="1">
        <v>0</v>
      </c>
      <c r="AA445" s="1">
        <v>0</v>
      </c>
      <c r="AB445" s="1">
        <v>0</v>
      </c>
      <c r="AC445" s="1">
        <f t="shared" si="13"/>
        <v>0</v>
      </c>
      <c r="AD445" s="1">
        <v>0</v>
      </c>
      <c r="AE445" s="1">
        <v>0</v>
      </c>
      <c r="AF445" s="1">
        <v>0</v>
      </c>
      <c r="AG445" s="1">
        <v>150000</v>
      </c>
      <c r="AH445" s="1">
        <v>-150000</v>
      </c>
    </row>
    <row r="446" spans="1:34" x14ac:dyDescent="0.25">
      <c r="A446" t="str">
        <f t="shared" si="12"/>
        <v>1.1-00-2406_24529017_2425410</v>
      </c>
      <c r="B446" t="s">
        <v>148</v>
      </c>
      <c r="C446" t="s">
        <v>149</v>
      </c>
      <c r="D446" t="s">
        <v>428</v>
      </c>
      <c r="E446" t="s">
        <v>429</v>
      </c>
      <c r="F446" t="s">
        <v>347</v>
      </c>
      <c r="G446" t="s">
        <v>348</v>
      </c>
      <c r="H446" t="s">
        <v>274</v>
      </c>
      <c r="I446" t="s">
        <v>275</v>
      </c>
      <c r="J446">
        <v>5</v>
      </c>
      <c r="K446" t="s">
        <v>276</v>
      </c>
      <c r="L446">
        <v>29</v>
      </c>
      <c r="M446" t="s">
        <v>430</v>
      </c>
      <c r="N446" t="s">
        <v>431</v>
      </c>
      <c r="O446" t="s">
        <v>432</v>
      </c>
      <c r="P446">
        <v>2000</v>
      </c>
      <c r="Q446" t="s">
        <v>121</v>
      </c>
      <c r="R446">
        <v>2541</v>
      </c>
      <c r="S446" t="s">
        <v>234</v>
      </c>
      <c r="T446">
        <v>0</v>
      </c>
      <c r="U446" t="s">
        <v>46</v>
      </c>
      <c r="V446" s="1">
        <v>2500</v>
      </c>
      <c r="W446" s="1">
        <v>2500</v>
      </c>
      <c r="X446" s="1">
        <v>2424.4</v>
      </c>
      <c r="Y446" s="1">
        <v>0</v>
      </c>
      <c r="Z446" s="1">
        <v>0</v>
      </c>
      <c r="AA446" s="1">
        <v>0</v>
      </c>
      <c r="AB446" s="1">
        <v>0</v>
      </c>
      <c r="AC446" s="1">
        <f t="shared" si="13"/>
        <v>75.599999999999909</v>
      </c>
      <c r="AD446" s="1">
        <v>0</v>
      </c>
      <c r="AE446" s="1">
        <v>0</v>
      </c>
      <c r="AF446" s="1">
        <v>0</v>
      </c>
      <c r="AG446" s="1">
        <v>0</v>
      </c>
      <c r="AH446" s="1">
        <v>0</v>
      </c>
    </row>
    <row r="447" spans="1:34" x14ac:dyDescent="0.25">
      <c r="A447" t="str">
        <f t="shared" si="12"/>
        <v>1.1-00-2406_24529017_2429110</v>
      </c>
      <c r="B447" t="s">
        <v>148</v>
      </c>
      <c r="C447" t="s">
        <v>149</v>
      </c>
      <c r="D447" t="s">
        <v>428</v>
      </c>
      <c r="E447" t="s">
        <v>429</v>
      </c>
      <c r="F447" t="s">
        <v>347</v>
      </c>
      <c r="G447" t="s">
        <v>348</v>
      </c>
      <c r="H447" t="s">
        <v>274</v>
      </c>
      <c r="I447" t="s">
        <v>275</v>
      </c>
      <c r="J447">
        <v>5</v>
      </c>
      <c r="K447" t="s">
        <v>276</v>
      </c>
      <c r="L447">
        <v>29</v>
      </c>
      <c r="M447" t="s">
        <v>430</v>
      </c>
      <c r="N447" t="s">
        <v>431</v>
      </c>
      <c r="O447" t="s">
        <v>432</v>
      </c>
      <c r="P447">
        <v>2000</v>
      </c>
      <c r="Q447" t="s">
        <v>121</v>
      </c>
      <c r="R447">
        <v>2911</v>
      </c>
      <c r="S447" t="s">
        <v>171</v>
      </c>
      <c r="T447">
        <v>0</v>
      </c>
      <c r="U447" t="s">
        <v>46</v>
      </c>
      <c r="V447" s="1">
        <v>3500</v>
      </c>
      <c r="W447" s="1">
        <v>3500</v>
      </c>
      <c r="X447" s="1">
        <v>0</v>
      </c>
      <c r="Y447" s="1">
        <v>0</v>
      </c>
      <c r="Z447" s="1">
        <v>0</v>
      </c>
      <c r="AA447" s="1">
        <v>0</v>
      </c>
      <c r="AB447" s="1">
        <v>0</v>
      </c>
      <c r="AC447" s="1">
        <f t="shared" si="13"/>
        <v>3500</v>
      </c>
      <c r="AD447" s="1">
        <v>0</v>
      </c>
      <c r="AE447" s="1">
        <v>0</v>
      </c>
      <c r="AF447" s="1">
        <v>0</v>
      </c>
      <c r="AG447" s="1">
        <v>0</v>
      </c>
      <c r="AH447" s="1">
        <v>0</v>
      </c>
    </row>
    <row r="448" spans="1:34" x14ac:dyDescent="0.25">
      <c r="A448" t="str">
        <f t="shared" si="12"/>
        <v>1.1-00-2406_24529017_2432210</v>
      </c>
      <c r="B448" t="s">
        <v>148</v>
      </c>
      <c r="C448" t="s">
        <v>149</v>
      </c>
      <c r="D448" t="s">
        <v>428</v>
      </c>
      <c r="E448" t="s">
        <v>429</v>
      </c>
      <c r="F448" t="s">
        <v>347</v>
      </c>
      <c r="G448" t="s">
        <v>348</v>
      </c>
      <c r="H448" t="s">
        <v>274</v>
      </c>
      <c r="I448" t="s">
        <v>275</v>
      </c>
      <c r="J448">
        <v>5</v>
      </c>
      <c r="K448" t="s">
        <v>276</v>
      </c>
      <c r="L448">
        <v>29</v>
      </c>
      <c r="M448" t="s">
        <v>430</v>
      </c>
      <c r="N448" t="s">
        <v>431</v>
      </c>
      <c r="O448" t="s">
        <v>432</v>
      </c>
      <c r="P448">
        <v>3000</v>
      </c>
      <c r="Q448" t="s">
        <v>44</v>
      </c>
      <c r="R448">
        <v>3221</v>
      </c>
      <c r="S448" t="s">
        <v>381</v>
      </c>
      <c r="T448">
        <v>0</v>
      </c>
      <c r="U448" t="s">
        <v>46</v>
      </c>
      <c r="V448" s="1">
        <v>0</v>
      </c>
      <c r="W448" s="1">
        <v>348000</v>
      </c>
      <c r="X448" s="1">
        <v>0</v>
      </c>
      <c r="Y448" s="1">
        <v>0</v>
      </c>
      <c r="Z448" s="1">
        <v>0</v>
      </c>
      <c r="AA448" s="1">
        <v>0</v>
      </c>
      <c r="AB448" s="1">
        <v>0</v>
      </c>
      <c r="AC448" s="1">
        <f t="shared" si="13"/>
        <v>0</v>
      </c>
      <c r="AD448" s="1">
        <v>0</v>
      </c>
      <c r="AE448" s="1">
        <v>0</v>
      </c>
      <c r="AF448" s="1">
        <v>0</v>
      </c>
      <c r="AG448" s="1">
        <v>348000</v>
      </c>
      <c r="AH448" s="1">
        <v>-348000</v>
      </c>
    </row>
    <row r="449" spans="1:34" x14ac:dyDescent="0.25">
      <c r="A449" t="str">
        <f t="shared" si="12"/>
        <v>1.1-00-2406_24529017_2438210</v>
      </c>
      <c r="B449" t="s">
        <v>148</v>
      </c>
      <c r="C449" t="s">
        <v>149</v>
      </c>
      <c r="D449" t="s">
        <v>428</v>
      </c>
      <c r="E449" t="s">
        <v>429</v>
      </c>
      <c r="F449" t="s">
        <v>347</v>
      </c>
      <c r="G449" t="s">
        <v>348</v>
      </c>
      <c r="H449" t="s">
        <v>274</v>
      </c>
      <c r="I449" t="s">
        <v>275</v>
      </c>
      <c r="J449">
        <v>5</v>
      </c>
      <c r="K449" t="s">
        <v>276</v>
      </c>
      <c r="L449">
        <v>29</v>
      </c>
      <c r="M449" t="s">
        <v>430</v>
      </c>
      <c r="N449" t="s">
        <v>431</v>
      </c>
      <c r="O449" t="s">
        <v>432</v>
      </c>
      <c r="P449">
        <v>3000</v>
      </c>
      <c r="Q449" t="s">
        <v>44</v>
      </c>
      <c r="R449">
        <v>3821</v>
      </c>
      <c r="S449" t="s">
        <v>175</v>
      </c>
      <c r="T449">
        <v>0</v>
      </c>
      <c r="U449" t="s">
        <v>46</v>
      </c>
      <c r="V449" s="1">
        <v>400000</v>
      </c>
      <c r="W449" s="1">
        <v>400000</v>
      </c>
      <c r="X449" s="1">
        <v>74611.199999999997</v>
      </c>
      <c r="Y449" s="1">
        <v>74611.199999999997</v>
      </c>
      <c r="Z449" s="1">
        <v>74611.199999999997</v>
      </c>
      <c r="AA449" s="1">
        <v>0</v>
      </c>
      <c r="AB449" s="1">
        <v>0</v>
      </c>
      <c r="AC449" s="1">
        <f t="shared" si="13"/>
        <v>325388.79999999999</v>
      </c>
      <c r="AD449" s="1">
        <v>0</v>
      </c>
      <c r="AE449" s="1">
        <v>0</v>
      </c>
      <c r="AF449" s="1">
        <v>0</v>
      </c>
      <c r="AG449" s="1">
        <v>0</v>
      </c>
      <c r="AH449" s="1">
        <v>0</v>
      </c>
    </row>
    <row r="450" spans="1:34" x14ac:dyDescent="0.25">
      <c r="A450" t="str">
        <f t="shared" si="12"/>
        <v>1.1-00-2406_24529017_24382115</v>
      </c>
      <c r="B450" t="s">
        <v>148</v>
      </c>
      <c r="C450" t="s">
        <v>149</v>
      </c>
      <c r="D450" t="s">
        <v>428</v>
      </c>
      <c r="E450" t="s">
        <v>429</v>
      </c>
      <c r="F450" t="s">
        <v>347</v>
      </c>
      <c r="G450" t="s">
        <v>348</v>
      </c>
      <c r="H450" t="s">
        <v>274</v>
      </c>
      <c r="I450" t="s">
        <v>275</v>
      </c>
      <c r="J450">
        <v>5</v>
      </c>
      <c r="K450" t="s">
        <v>276</v>
      </c>
      <c r="L450">
        <v>29</v>
      </c>
      <c r="M450" t="s">
        <v>430</v>
      </c>
      <c r="N450" t="s">
        <v>431</v>
      </c>
      <c r="O450" t="s">
        <v>432</v>
      </c>
      <c r="P450">
        <v>3000</v>
      </c>
      <c r="Q450" t="s">
        <v>44</v>
      </c>
      <c r="R450">
        <v>3821</v>
      </c>
      <c r="S450" t="s">
        <v>175</v>
      </c>
      <c r="T450">
        <v>15</v>
      </c>
      <c r="U450" t="s">
        <v>433</v>
      </c>
      <c r="V450" s="1">
        <v>1500000</v>
      </c>
      <c r="W450" s="1">
        <v>1500000</v>
      </c>
      <c r="X450" s="1">
        <v>1492920</v>
      </c>
      <c r="Y450" s="1">
        <v>1492920</v>
      </c>
      <c r="Z450" s="1">
        <v>1492920</v>
      </c>
      <c r="AA450" s="1">
        <v>1492920</v>
      </c>
      <c r="AB450" s="1">
        <v>1492920</v>
      </c>
      <c r="AC450" s="1">
        <f t="shared" si="13"/>
        <v>7080</v>
      </c>
      <c r="AD450" s="1">
        <v>0</v>
      </c>
      <c r="AE450" s="1">
        <v>0</v>
      </c>
      <c r="AF450" s="1">
        <v>0</v>
      </c>
      <c r="AG450" s="1">
        <v>0</v>
      </c>
      <c r="AH450" s="1">
        <v>0</v>
      </c>
    </row>
    <row r="451" spans="1:34" x14ac:dyDescent="0.25">
      <c r="A451" t="str">
        <f t="shared" ref="A451:A468" si="14">CONCATENATE(B451,H451,J451,L451,N451,R451,T451)</f>
        <v>1.1-00-2406_24529017_24382116</v>
      </c>
      <c r="B451" t="s">
        <v>148</v>
      </c>
      <c r="C451" t="s">
        <v>149</v>
      </c>
      <c r="D451" t="s">
        <v>428</v>
      </c>
      <c r="E451" t="s">
        <v>429</v>
      </c>
      <c r="F451" t="s">
        <v>347</v>
      </c>
      <c r="G451" t="s">
        <v>348</v>
      </c>
      <c r="H451" t="s">
        <v>274</v>
      </c>
      <c r="I451" t="s">
        <v>275</v>
      </c>
      <c r="J451">
        <v>5</v>
      </c>
      <c r="K451" t="s">
        <v>276</v>
      </c>
      <c r="L451">
        <v>29</v>
      </c>
      <c r="M451" t="s">
        <v>430</v>
      </c>
      <c r="N451" t="s">
        <v>431</v>
      </c>
      <c r="O451" t="s">
        <v>432</v>
      </c>
      <c r="P451">
        <v>3000</v>
      </c>
      <c r="Q451" t="s">
        <v>44</v>
      </c>
      <c r="R451">
        <v>3821</v>
      </c>
      <c r="S451" t="s">
        <v>175</v>
      </c>
      <c r="T451">
        <v>16</v>
      </c>
      <c r="U451" t="s">
        <v>434</v>
      </c>
      <c r="V451" s="1">
        <v>600000</v>
      </c>
      <c r="W451" s="1">
        <v>600000</v>
      </c>
      <c r="X451" s="1">
        <v>589860</v>
      </c>
      <c r="Y451" s="1">
        <v>589860</v>
      </c>
      <c r="Z451" s="1">
        <v>589860</v>
      </c>
      <c r="AA451" s="1">
        <v>294930</v>
      </c>
      <c r="AB451" s="1">
        <v>294930</v>
      </c>
      <c r="AC451" s="1">
        <f t="shared" ref="AC451:AC468" si="15">V451-X451</f>
        <v>10140</v>
      </c>
      <c r="AD451" s="1">
        <v>0</v>
      </c>
      <c r="AE451" s="1">
        <v>0</v>
      </c>
      <c r="AF451" s="1">
        <v>0</v>
      </c>
      <c r="AG451" s="1">
        <v>0</v>
      </c>
      <c r="AH451" s="1">
        <v>0</v>
      </c>
    </row>
    <row r="452" spans="1:34" x14ac:dyDescent="0.25">
      <c r="A452" t="str">
        <f t="shared" si="14"/>
        <v>1.1-00-2409_24847029_24382122</v>
      </c>
      <c r="B452" t="s">
        <v>148</v>
      </c>
      <c r="C452" t="s">
        <v>149</v>
      </c>
      <c r="D452" t="s">
        <v>435</v>
      </c>
      <c r="E452" t="s">
        <v>436</v>
      </c>
      <c r="F452" t="s">
        <v>51</v>
      </c>
      <c r="G452" t="s">
        <v>52</v>
      </c>
      <c r="H452" t="s">
        <v>154</v>
      </c>
      <c r="I452" t="s">
        <v>155</v>
      </c>
      <c r="J452">
        <v>8</v>
      </c>
      <c r="K452" t="s">
        <v>156</v>
      </c>
      <c r="L452">
        <v>47</v>
      </c>
      <c r="M452" t="s">
        <v>437</v>
      </c>
      <c r="N452" t="s">
        <v>438</v>
      </c>
      <c r="O452" t="s">
        <v>439</v>
      </c>
      <c r="P452">
        <v>3000</v>
      </c>
      <c r="Q452" t="s">
        <v>44</v>
      </c>
      <c r="R452">
        <v>3821</v>
      </c>
      <c r="S452" t="s">
        <v>175</v>
      </c>
      <c r="T452">
        <v>22</v>
      </c>
      <c r="U452" t="s">
        <v>440</v>
      </c>
      <c r="V452" s="1">
        <v>0</v>
      </c>
      <c r="W452" s="1">
        <v>700000</v>
      </c>
      <c r="X452" s="1">
        <v>0</v>
      </c>
      <c r="Y452" s="1">
        <v>0</v>
      </c>
      <c r="Z452" s="1">
        <v>0</v>
      </c>
      <c r="AA452" s="1">
        <v>0</v>
      </c>
      <c r="AB452" s="1">
        <v>0</v>
      </c>
      <c r="AC452" s="1">
        <f t="shared" si="15"/>
        <v>0</v>
      </c>
      <c r="AD452" s="1">
        <v>0</v>
      </c>
      <c r="AE452" s="1">
        <v>0</v>
      </c>
      <c r="AF452" s="1">
        <v>0</v>
      </c>
      <c r="AG452" s="1">
        <v>700000</v>
      </c>
      <c r="AH452" s="1">
        <v>-700000</v>
      </c>
    </row>
    <row r="453" spans="1:34" x14ac:dyDescent="0.25">
      <c r="A453" t="str">
        <f t="shared" si="14"/>
        <v>1.1-00-2409_24847029_24441129</v>
      </c>
      <c r="B453" t="s">
        <v>148</v>
      </c>
      <c r="C453" t="s">
        <v>149</v>
      </c>
      <c r="D453" t="s">
        <v>435</v>
      </c>
      <c r="E453" t="s">
        <v>436</v>
      </c>
      <c r="F453" t="s">
        <v>51</v>
      </c>
      <c r="G453" t="s">
        <v>52</v>
      </c>
      <c r="H453" t="s">
        <v>154</v>
      </c>
      <c r="I453" t="s">
        <v>155</v>
      </c>
      <c r="J453">
        <v>8</v>
      </c>
      <c r="K453" t="s">
        <v>156</v>
      </c>
      <c r="L453">
        <v>47</v>
      </c>
      <c r="M453" t="s">
        <v>437</v>
      </c>
      <c r="N453" t="s">
        <v>438</v>
      </c>
      <c r="O453" t="s">
        <v>439</v>
      </c>
      <c r="P453">
        <v>4000</v>
      </c>
      <c r="Q453" t="s">
        <v>49</v>
      </c>
      <c r="R453">
        <v>4411</v>
      </c>
      <c r="S453" t="s">
        <v>195</v>
      </c>
      <c r="T453">
        <v>29</v>
      </c>
      <c r="U453" t="s">
        <v>441</v>
      </c>
      <c r="V453" s="1">
        <v>100000</v>
      </c>
      <c r="W453" s="1">
        <v>100000</v>
      </c>
      <c r="X453" s="1">
        <v>100000</v>
      </c>
      <c r="Y453" s="1">
        <v>100000</v>
      </c>
      <c r="Z453" s="1">
        <v>100000</v>
      </c>
      <c r="AA453" s="1">
        <v>100000</v>
      </c>
      <c r="AB453" s="1">
        <v>100000</v>
      </c>
      <c r="AC453" s="1">
        <f t="shared" si="15"/>
        <v>0</v>
      </c>
      <c r="AD453" s="1">
        <v>0</v>
      </c>
      <c r="AE453" s="1">
        <v>0</v>
      </c>
      <c r="AF453" s="1">
        <v>0</v>
      </c>
      <c r="AG453" s="1">
        <v>0</v>
      </c>
      <c r="AH453" s="1">
        <v>0</v>
      </c>
    </row>
    <row r="454" spans="1:34" x14ac:dyDescent="0.25">
      <c r="A454" t="str">
        <f t="shared" si="14"/>
        <v>1.1-00-2413_24152033_2442110</v>
      </c>
      <c r="B454" t="s">
        <v>148</v>
      </c>
      <c r="C454" t="s">
        <v>149</v>
      </c>
      <c r="D454" t="s">
        <v>442</v>
      </c>
      <c r="E454" t="s">
        <v>443</v>
      </c>
      <c r="F454" t="s">
        <v>111</v>
      </c>
      <c r="G454" t="s">
        <v>112</v>
      </c>
      <c r="H454" t="s">
        <v>444</v>
      </c>
      <c r="I454" t="s">
        <v>445</v>
      </c>
      <c r="J454">
        <v>1</v>
      </c>
      <c r="K454" t="s">
        <v>190</v>
      </c>
      <c r="L454">
        <v>52</v>
      </c>
      <c r="M454" t="s">
        <v>446</v>
      </c>
      <c r="N454" t="s">
        <v>447</v>
      </c>
      <c r="O454" t="s">
        <v>448</v>
      </c>
      <c r="P454">
        <v>4000</v>
      </c>
      <c r="Q454" t="s">
        <v>49</v>
      </c>
      <c r="R454">
        <v>4211</v>
      </c>
      <c r="S454" t="s">
        <v>273</v>
      </c>
      <c r="T454">
        <v>0</v>
      </c>
      <c r="U454" t="s">
        <v>46</v>
      </c>
      <c r="V454" s="1">
        <v>6135546.4699999997</v>
      </c>
      <c r="W454" s="1">
        <v>6135546.4699999997</v>
      </c>
      <c r="X454" s="1">
        <v>1955358.26</v>
      </c>
      <c r="Y454" s="1">
        <v>1955358.26</v>
      </c>
      <c r="Z454" s="1">
        <v>1955358.26</v>
      </c>
      <c r="AA454" s="1">
        <v>1955358.26</v>
      </c>
      <c r="AB454" s="1">
        <v>1955358.26</v>
      </c>
      <c r="AC454" s="1">
        <f t="shared" si="15"/>
        <v>4180188.21</v>
      </c>
      <c r="AD454" s="1">
        <v>0</v>
      </c>
      <c r="AE454" s="1">
        <v>0</v>
      </c>
      <c r="AF454" s="1">
        <v>0</v>
      </c>
      <c r="AG454" s="1">
        <v>0</v>
      </c>
      <c r="AH454" s="1">
        <v>0</v>
      </c>
    </row>
    <row r="455" spans="1:34" x14ac:dyDescent="0.25">
      <c r="A455" t="str">
        <f t="shared" si="14"/>
        <v>1.1-00-2414_24153034_2442110</v>
      </c>
      <c r="B455" t="s">
        <v>148</v>
      </c>
      <c r="C455" t="s">
        <v>149</v>
      </c>
      <c r="D455" t="s">
        <v>442</v>
      </c>
      <c r="E455" t="s">
        <v>443</v>
      </c>
      <c r="F455" t="s">
        <v>111</v>
      </c>
      <c r="G455" t="s">
        <v>112</v>
      </c>
      <c r="H455" t="s">
        <v>449</v>
      </c>
      <c r="I455" t="s">
        <v>450</v>
      </c>
      <c r="J455">
        <v>1</v>
      </c>
      <c r="K455" t="s">
        <v>190</v>
      </c>
      <c r="L455">
        <v>53</v>
      </c>
      <c r="M455" t="s">
        <v>451</v>
      </c>
      <c r="N455" t="s">
        <v>452</v>
      </c>
      <c r="O455" t="s">
        <v>453</v>
      </c>
      <c r="P455">
        <v>4000</v>
      </c>
      <c r="Q455" t="s">
        <v>49</v>
      </c>
      <c r="R455">
        <v>4211</v>
      </c>
      <c r="S455" t="s">
        <v>273</v>
      </c>
      <c r="T455">
        <v>0</v>
      </c>
      <c r="U455" t="s">
        <v>46</v>
      </c>
      <c r="V455" s="1">
        <v>13523208.92</v>
      </c>
      <c r="W455" s="1">
        <v>10523208.92</v>
      </c>
      <c r="X455" s="1">
        <v>4166666.65</v>
      </c>
      <c r="Y455" s="1">
        <v>4166666.65</v>
      </c>
      <c r="Z455" s="1">
        <v>4166666.65</v>
      </c>
      <c r="AA455" s="1">
        <v>4166666.65</v>
      </c>
      <c r="AB455" s="1">
        <v>4166666.65</v>
      </c>
      <c r="AC455" s="1">
        <f t="shared" si="15"/>
        <v>9356542.2699999996</v>
      </c>
      <c r="AD455" s="1">
        <v>3000000</v>
      </c>
      <c r="AE455" s="1">
        <v>0</v>
      </c>
      <c r="AF455" s="1">
        <v>0</v>
      </c>
      <c r="AG455" s="1">
        <v>0</v>
      </c>
      <c r="AH455" s="1">
        <v>3000000</v>
      </c>
    </row>
    <row r="456" spans="1:34" x14ac:dyDescent="0.25">
      <c r="A456" t="str">
        <f t="shared" si="14"/>
        <v>1.1-00-2412_24151032_2442110</v>
      </c>
      <c r="B456" t="s">
        <v>148</v>
      </c>
      <c r="C456" t="s">
        <v>149</v>
      </c>
      <c r="D456" t="s">
        <v>454</v>
      </c>
      <c r="E456" t="s">
        <v>455</v>
      </c>
      <c r="F456" t="s">
        <v>111</v>
      </c>
      <c r="G456" t="s">
        <v>112</v>
      </c>
      <c r="H456" t="s">
        <v>456</v>
      </c>
      <c r="I456" t="s">
        <v>457</v>
      </c>
      <c r="J456">
        <v>1</v>
      </c>
      <c r="K456" t="s">
        <v>190</v>
      </c>
      <c r="L456">
        <v>51</v>
      </c>
      <c r="M456" t="s">
        <v>458</v>
      </c>
      <c r="N456" t="s">
        <v>459</v>
      </c>
      <c r="O456" t="s">
        <v>460</v>
      </c>
      <c r="P456">
        <v>4000</v>
      </c>
      <c r="Q456" t="s">
        <v>49</v>
      </c>
      <c r="R456">
        <v>4211</v>
      </c>
      <c r="S456" t="s">
        <v>273</v>
      </c>
      <c r="T456">
        <v>0</v>
      </c>
      <c r="U456" t="s">
        <v>46</v>
      </c>
      <c r="V456" s="1">
        <v>68471532.379999995</v>
      </c>
      <c r="W456" s="1">
        <v>68471532.379999995</v>
      </c>
      <c r="X456" s="1">
        <v>36613249.939999998</v>
      </c>
      <c r="Y456" s="1">
        <v>36613249.939999998</v>
      </c>
      <c r="Z456" s="1">
        <v>36613249.939999998</v>
      </c>
      <c r="AA456" s="1">
        <v>36613249.939999998</v>
      </c>
      <c r="AB456" s="1">
        <v>36613249.939999998</v>
      </c>
      <c r="AC456" s="1">
        <f t="shared" si="15"/>
        <v>31858282.439999998</v>
      </c>
      <c r="AD456" s="1">
        <v>0</v>
      </c>
      <c r="AE456" s="1">
        <v>0</v>
      </c>
      <c r="AF456" s="1">
        <v>0</v>
      </c>
      <c r="AG456" s="1">
        <v>0</v>
      </c>
      <c r="AH456" s="1">
        <v>0</v>
      </c>
    </row>
    <row r="457" spans="1:34" x14ac:dyDescent="0.25">
      <c r="A457" t="str">
        <f t="shared" si="14"/>
        <v>1.1-00-2416_24555036_2442110</v>
      </c>
      <c r="B457" t="s">
        <v>148</v>
      </c>
      <c r="C457" t="s">
        <v>149</v>
      </c>
      <c r="D457" t="s">
        <v>461</v>
      </c>
      <c r="E457" t="s">
        <v>462</v>
      </c>
      <c r="F457" t="s">
        <v>347</v>
      </c>
      <c r="G457" t="s">
        <v>348</v>
      </c>
      <c r="H457" t="s">
        <v>463</v>
      </c>
      <c r="I457" t="s">
        <v>464</v>
      </c>
      <c r="J457">
        <v>5</v>
      </c>
      <c r="K457" t="s">
        <v>276</v>
      </c>
      <c r="L457">
        <v>55</v>
      </c>
      <c r="M457" t="s">
        <v>465</v>
      </c>
      <c r="N457" t="s">
        <v>466</v>
      </c>
      <c r="O457" t="s">
        <v>464</v>
      </c>
      <c r="P457">
        <v>4000</v>
      </c>
      <c r="Q457" t="s">
        <v>49</v>
      </c>
      <c r="R457">
        <v>4211</v>
      </c>
      <c r="S457" t="s">
        <v>273</v>
      </c>
      <c r="T457">
        <v>0</v>
      </c>
      <c r="U457" t="s">
        <v>46</v>
      </c>
      <c r="V457" s="1">
        <v>17059649.879999999</v>
      </c>
      <c r="W457" s="1">
        <v>17059649.879999999</v>
      </c>
      <c r="X457" s="1">
        <v>9807275.9199999999</v>
      </c>
      <c r="Y457" s="1">
        <v>9807275.9199999999</v>
      </c>
      <c r="Z457" s="1">
        <v>9807275.9199999999</v>
      </c>
      <c r="AA457" s="1">
        <v>9807275.9199999999</v>
      </c>
      <c r="AB457" s="1">
        <v>9807275.9199999999</v>
      </c>
      <c r="AC457" s="1">
        <f t="shared" si="15"/>
        <v>7252373.959999999</v>
      </c>
      <c r="AD457" s="1">
        <v>0</v>
      </c>
      <c r="AE457" s="1">
        <v>0</v>
      </c>
      <c r="AF457" s="1">
        <v>0</v>
      </c>
      <c r="AG457" s="1">
        <v>0</v>
      </c>
      <c r="AH457" s="1">
        <v>0</v>
      </c>
    </row>
    <row r="458" spans="1:34" x14ac:dyDescent="0.25">
      <c r="A458" t="str">
        <f t="shared" si="14"/>
        <v>2.6-12-2304_24619013_2439210</v>
      </c>
      <c r="B458" t="s">
        <v>144</v>
      </c>
      <c r="C458" t="s">
        <v>145</v>
      </c>
      <c r="D458" t="s">
        <v>34</v>
      </c>
      <c r="E458" t="s">
        <v>35</v>
      </c>
      <c r="F458" t="s">
        <v>36</v>
      </c>
      <c r="G458" t="s">
        <v>37</v>
      </c>
      <c r="H458" t="s">
        <v>38</v>
      </c>
      <c r="I458" t="s">
        <v>39</v>
      </c>
      <c r="J458">
        <v>6</v>
      </c>
      <c r="K458" t="s">
        <v>40</v>
      </c>
      <c r="L458">
        <v>19</v>
      </c>
      <c r="M458" t="s">
        <v>41</v>
      </c>
      <c r="N458" t="s">
        <v>42</v>
      </c>
      <c r="O458" t="s">
        <v>43</v>
      </c>
      <c r="P458">
        <v>3000</v>
      </c>
      <c r="Q458" t="s">
        <v>44</v>
      </c>
      <c r="R458">
        <v>3921</v>
      </c>
      <c r="S458" t="s">
        <v>45</v>
      </c>
      <c r="T458">
        <v>0</v>
      </c>
      <c r="U458" t="s">
        <v>46</v>
      </c>
      <c r="V458" s="1">
        <v>7445.91</v>
      </c>
      <c r="W458" s="1">
        <v>0</v>
      </c>
      <c r="X458" s="1">
        <v>7445.91</v>
      </c>
      <c r="Y458" s="1">
        <v>7445.91</v>
      </c>
      <c r="Z458" s="1">
        <v>7445.91</v>
      </c>
      <c r="AA458" s="1">
        <v>7445.91</v>
      </c>
      <c r="AB458" s="1">
        <v>7445.91</v>
      </c>
      <c r="AC458" s="1">
        <f t="shared" si="15"/>
        <v>0</v>
      </c>
      <c r="AD458" s="1">
        <v>7445.91</v>
      </c>
      <c r="AE458" s="1">
        <v>0</v>
      </c>
      <c r="AF458" s="1">
        <v>0</v>
      </c>
      <c r="AG458" s="1">
        <v>0</v>
      </c>
      <c r="AH458" s="1">
        <v>7445.91</v>
      </c>
    </row>
    <row r="459" spans="1:34" x14ac:dyDescent="0.25">
      <c r="A459" t="str">
        <f t="shared" si="14"/>
        <v>2.6-11-2304_24619013_2439210</v>
      </c>
      <c r="B459" t="s">
        <v>471</v>
      </c>
      <c r="C459" t="s">
        <v>472</v>
      </c>
      <c r="D459" t="s">
        <v>34</v>
      </c>
      <c r="E459" t="s">
        <v>35</v>
      </c>
      <c r="F459" t="s">
        <v>36</v>
      </c>
      <c r="G459" t="s">
        <v>37</v>
      </c>
      <c r="H459" t="s">
        <v>38</v>
      </c>
      <c r="I459" t="s">
        <v>39</v>
      </c>
      <c r="J459">
        <v>6</v>
      </c>
      <c r="K459" t="s">
        <v>40</v>
      </c>
      <c r="L459">
        <v>19</v>
      </c>
      <c r="M459" t="s">
        <v>41</v>
      </c>
      <c r="N459" t="s">
        <v>42</v>
      </c>
      <c r="O459" t="s">
        <v>43</v>
      </c>
      <c r="P459">
        <v>3000</v>
      </c>
      <c r="Q459" t="s">
        <v>44</v>
      </c>
      <c r="R459">
        <v>3921</v>
      </c>
      <c r="S459" t="s">
        <v>45</v>
      </c>
      <c r="T459">
        <v>0</v>
      </c>
      <c r="U459" t="s">
        <v>46</v>
      </c>
      <c r="V459" s="1">
        <v>1270.2</v>
      </c>
      <c r="W459" s="1">
        <v>0</v>
      </c>
      <c r="X459" s="1">
        <v>1770.05</v>
      </c>
      <c r="Y459" s="1">
        <v>1770.05</v>
      </c>
      <c r="Z459" s="1">
        <v>1770.05</v>
      </c>
      <c r="AA459" s="1">
        <v>1770.05</v>
      </c>
      <c r="AB459" s="1">
        <v>1770.05</v>
      </c>
      <c r="AC459" s="1">
        <f t="shared" si="15"/>
        <v>-499.84999999999991</v>
      </c>
      <c r="AD459" s="1">
        <v>1270.2</v>
      </c>
      <c r="AE459" s="1">
        <v>0</v>
      </c>
      <c r="AF459" s="1">
        <v>0</v>
      </c>
      <c r="AG459" s="1">
        <v>0</v>
      </c>
      <c r="AH459" s="1">
        <v>1270.2</v>
      </c>
    </row>
    <row r="460" spans="1:34" x14ac:dyDescent="0.25">
      <c r="A460" t="str">
        <f t="shared" si="14"/>
        <v>2.6-01-2304_24619013_2439210</v>
      </c>
      <c r="B460" t="s">
        <v>473</v>
      </c>
      <c r="C460" t="s">
        <v>474</v>
      </c>
      <c r="D460" t="s">
        <v>34</v>
      </c>
      <c r="E460" t="s">
        <v>35</v>
      </c>
      <c r="F460" t="s">
        <v>36</v>
      </c>
      <c r="G460" t="s">
        <v>37</v>
      </c>
      <c r="H460" t="s">
        <v>38</v>
      </c>
      <c r="I460" t="s">
        <v>39</v>
      </c>
      <c r="J460">
        <v>6</v>
      </c>
      <c r="K460" t="s">
        <v>40</v>
      </c>
      <c r="L460">
        <v>19</v>
      </c>
      <c r="M460" t="s">
        <v>41</v>
      </c>
      <c r="N460" t="s">
        <v>42</v>
      </c>
      <c r="O460" t="s">
        <v>43</v>
      </c>
      <c r="P460">
        <v>3000</v>
      </c>
      <c r="Q460" t="s">
        <v>44</v>
      </c>
      <c r="R460">
        <v>3921</v>
      </c>
      <c r="S460" t="s">
        <v>45</v>
      </c>
      <c r="T460">
        <v>0</v>
      </c>
      <c r="U460" t="s">
        <v>46</v>
      </c>
      <c r="V460" s="1">
        <v>1000247.19</v>
      </c>
      <c r="W460" s="1">
        <v>0</v>
      </c>
      <c r="X460" s="1">
        <v>1000247.19</v>
      </c>
      <c r="Y460" s="1">
        <v>1000247.19</v>
      </c>
      <c r="Z460" s="1">
        <v>1000247.19</v>
      </c>
      <c r="AA460" s="1">
        <v>1000247.19</v>
      </c>
      <c r="AB460" s="1">
        <v>1000247.19</v>
      </c>
      <c r="AC460" s="1">
        <f t="shared" si="15"/>
        <v>0</v>
      </c>
      <c r="AD460" s="1">
        <v>1000247.19</v>
      </c>
      <c r="AE460" s="1">
        <v>0</v>
      </c>
      <c r="AF460" s="1">
        <v>0</v>
      </c>
      <c r="AG460" s="1">
        <v>0</v>
      </c>
      <c r="AH460" s="1">
        <v>1000247.19</v>
      </c>
    </row>
    <row r="461" spans="1:34" x14ac:dyDescent="0.25">
      <c r="A461" t="str">
        <f t="shared" si="14"/>
        <v>2.5-01-2304_24619013_2439210</v>
      </c>
      <c r="B461" t="s">
        <v>469</v>
      </c>
      <c r="C461" t="s">
        <v>470</v>
      </c>
      <c r="D461" t="s">
        <v>34</v>
      </c>
      <c r="E461" t="s">
        <v>35</v>
      </c>
      <c r="F461" t="s">
        <v>36</v>
      </c>
      <c r="G461" t="s">
        <v>37</v>
      </c>
      <c r="H461" t="s">
        <v>38</v>
      </c>
      <c r="I461" t="s">
        <v>39</v>
      </c>
      <c r="J461">
        <v>6</v>
      </c>
      <c r="K461" t="s">
        <v>40</v>
      </c>
      <c r="L461">
        <v>19</v>
      </c>
      <c r="M461" t="s">
        <v>41</v>
      </c>
      <c r="N461" t="s">
        <v>42</v>
      </c>
      <c r="O461" t="s">
        <v>43</v>
      </c>
      <c r="P461">
        <v>3000</v>
      </c>
      <c r="Q461" t="s">
        <v>44</v>
      </c>
      <c r="R461">
        <v>3921</v>
      </c>
      <c r="S461" t="s">
        <v>45</v>
      </c>
      <c r="T461">
        <v>0</v>
      </c>
      <c r="U461" t="s">
        <v>46</v>
      </c>
      <c r="V461" s="1">
        <v>1453929.04</v>
      </c>
      <c r="W461" s="1">
        <v>0</v>
      </c>
      <c r="X461" s="1">
        <v>2224784.9500000002</v>
      </c>
      <c r="Y461" s="1">
        <v>2224784.9500000002</v>
      </c>
      <c r="Z461" s="1">
        <v>2224784.9500000002</v>
      </c>
      <c r="AA461" s="1">
        <v>2224784.9500000002</v>
      </c>
      <c r="AB461" s="1">
        <v>2224784.9500000002</v>
      </c>
      <c r="AC461" s="1">
        <f t="shared" si="15"/>
        <v>-770855.91000000015</v>
      </c>
      <c r="AD461" s="1">
        <v>1453929.04</v>
      </c>
      <c r="AE461" s="1">
        <v>0</v>
      </c>
      <c r="AF461" s="1">
        <v>0</v>
      </c>
      <c r="AG461" s="1">
        <v>0</v>
      </c>
      <c r="AH461" s="1">
        <v>1453929.04</v>
      </c>
    </row>
    <row r="462" spans="1:34" x14ac:dyDescent="0.25">
      <c r="A462" t="str">
        <f t="shared" si="14"/>
        <v>2.6-14-2304_24619013_2439210</v>
      </c>
      <c r="B462" t="s">
        <v>467</v>
      </c>
      <c r="C462" t="s">
        <v>468</v>
      </c>
      <c r="D462" t="s">
        <v>34</v>
      </c>
      <c r="E462" t="s">
        <v>35</v>
      </c>
      <c r="F462" t="s">
        <v>36</v>
      </c>
      <c r="G462" t="s">
        <v>37</v>
      </c>
      <c r="H462" t="s">
        <v>38</v>
      </c>
      <c r="I462" t="s">
        <v>39</v>
      </c>
      <c r="J462">
        <v>6</v>
      </c>
      <c r="K462" t="s">
        <v>40</v>
      </c>
      <c r="L462">
        <v>19</v>
      </c>
      <c r="M462" t="s">
        <v>41</v>
      </c>
      <c r="N462" t="s">
        <v>42</v>
      </c>
      <c r="O462" t="s">
        <v>43</v>
      </c>
      <c r="P462">
        <v>3000</v>
      </c>
      <c r="Q462" t="s">
        <v>44</v>
      </c>
      <c r="R462">
        <v>3921</v>
      </c>
      <c r="S462" t="s">
        <v>45</v>
      </c>
      <c r="T462">
        <v>0</v>
      </c>
      <c r="U462" t="s">
        <v>46</v>
      </c>
      <c r="V462" s="1">
        <v>0</v>
      </c>
      <c r="W462" s="1">
        <v>0</v>
      </c>
      <c r="X462" s="1">
        <v>2676.88</v>
      </c>
      <c r="Y462" s="1">
        <v>2676.88</v>
      </c>
      <c r="Z462" s="1">
        <v>2676.88</v>
      </c>
      <c r="AA462" s="1">
        <v>2676.88</v>
      </c>
      <c r="AB462" s="1">
        <v>2676.88</v>
      </c>
      <c r="AC462" s="1">
        <f t="shared" si="15"/>
        <v>-2676.88</v>
      </c>
      <c r="AD462" s="1">
        <v>0</v>
      </c>
      <c r="AE462" s="1">
        <v>0</v>
      </c>
      <c r="AF462" s="1">
        <v>0</v>
      </c>
      <c r="AG462" s="1">
        <v>0</v>
      </c>
      <c r="AH462" s="1">
        <v>0</v>
      </c>
    </row>
    <row r="463" spans="1:34" x14ac:dyDescent="0.25">
      <c r="A463" t="str">
        <f t="shared" si="14"/>
        <v>1.1-14-2402_2417007_2458110</v>
      </c>
      <c r="B463" t="s">
        <v>475</v>
      </c>
      <c r="C463" t="s">
        <v>476</v>
      </c>
      <c r="D463" t="s">
        <v>34</v>
      </c>
      <c r="E463" t="s">
        <v>35</v>
      </c>
      <c r="F463" t="s">
        <v>307</v>
      </c>
      <c r="G463" t="s">
        <v>308</v>
      </c>
      <c r="H463" t="s">
        <v>85</v>
      </c>
      <c r="I463" t="s">
        <v>86</v>
      </c>
      <c r="J463">
        <v>1</v>
      </c>
      <c r="K463" t="s">
        <v>190</v>
      </c>
      <c r="L463">
        <v>7</v>
      </c>
      <c r="M463" t="s">
        <v>401</v>
      </c>
      <c r="N463" t="s">
        <v>315</v>
      </c>
      <c r="O463" t="s">
        <v>316</v>
      </c>
      <c r="P463">
        <v>5000</v>
      </c>
      <c r="Q463" t="s">
        <v>99</v>
      </c>
      <c r="R463">
        <v>5811</v>
      </c>
      <c r="S463" t="s">
        <v>338</v>
      </c>
      <c r="T463">
        <v>0</v>
      </c>
      <c r="U463" t="s">
        <v>46</v>
      </c>
      <c r="V463" s="1">
        <v>20000000</v>
      </c>
      <c r="W463" s="1">
        <v>0</v>
      </c>
      <c r="X463" s="1">
        <v>39617176.020000003</v>
      </c>
      <c r="Y463" s="1">
        <v>39617176.020000003</v>
      </c>
      <c r="Z463" s="1">
        <v>39617176.020000003</v>
      </c>
      <c r="AA463" s="1">
        <v>39617176.020000003</v>
      </c>
      <c r="AB463" s="1">
        <v>39617176.020000003</v>
      </c>
      <c r="AC463" s="1">
        <f t="shared" si="15"/>
        <v>-19617176.020000003</v>
      </c>
      <c r="AD463" s="1">
        <v>20000000</v>
      </c>
      <c r="AE463" s="1">
        <v>0</v>
      </c>
      <c r="AF463" s="1">
        <v>0</v>
      </c>
      <c r="AG463" s="1">
        <v>0</v>
      </c>
      <c r="AH463" s="1">
        <v>20000000</v>
      </c>
    </row>
    <row r="464" spans="1:34" x14ac:dyDescent="0.25">
      <c r="A464" t="str">
        <f t="shared" si="14"/>
        <v>2.5-01-2407_24337023_2461210</v>
      </c>
      <c r="B464" t="s">
        <v>477</v>
      </c>
      <c r="C464" t="s">
        <v>478</v>
      </c>
      <c r="D464" t="s">
        <v>34</v>
      </c>
      <c r="E464" t="s">
        <v>35</v>
      </c>
      <c r="F464" t="s">
        <v>126</v>
      </c>
      <c r="G464" t="s">
        <v>127</v>
      </c>
      <c r="H464" t="s">
        <v>103</v>
      </c>
      <c r="I464" t="s">
        <v>104</v>
      </c>
      <c r="J464">
        <v>3</v>
      </c>
      <c r="K464" t="s">
        <v>87</v>
      </c>
      <c r="L464">
        <v>37</v>
      </c>
      <c r="M464" t="s">
        <v>128</v>
      </c>
      <c r="N464" t="s">
        <v>129</v>
      </c>
      <c r="O464" t="s">
        <v>130</v>
      </c>
      <c r="P464">
        <v>6000</v>
      </c>
      <c r="Q464" t="s">
        <v>131</v>
      </c>
      <c r="R464">
        <v>6121</v>
      </c>
      <c r="S464" t="s">
        <v>132</v>
      </c>
      <c r="T464">
        <v>0</v>
      </c>
      <c r="U464" t="s">
        <v>46</v>
      </c>
      <c r="V464" s="1">
        <v>3200000</v>
      </c>
      <c r="W464" s="1">
        <v>3200000</v>
      </c>
      <c r="X464" s="1">
        <v>0</v>
      </c>
      <c r="Y464" s="1">
        <v>0</v>
      </c>
      <c r="Z464" s="1">
        <v>0</v>
      </c>
      <c r="AA464" s="1">
        <v>0</v>
      </c>
      <c r="AB464" s="1">
        <v>0</v>
      </c>
      <c r="AC464" s="1">
        <f t="shared" si="15"/>
        <v>3200000</v>
      </c>
      <c r="AD464" s="1">
        <v>0</v>
      </c>
      <c r="AE464" s="1">
        <v>0</v>
      </c>
      <c r="AF464" s="1">
        <v>0</v>
      </c>
      <c r="AG464" s="1">
        <v>0</v>
      </c>
      <c r="AH464" s="1">
        <v>0</v>
      </c>
    </row>
    <row r="465" spans="1:34" x14ac:dyDescent="0.25">
      <c r="A465" t="str">
        <f t="shared" si="14"/>
        <v>2.5-01-2407_24337023_2461310</v>
      </c>
      <c r="B465" t="s">
        <v>477</v>
      </c>
      <c r="C465" t="s">
        <v>478</v>
      </c>
      <c r="D465" t="s">
        <v>34</v>
      </c>
      <c r="E465" t="s">
        <v>35</v>
      </c>
      <c r="F465" t="s">
        <v>126</v>
      </c>
      <c r="G465" t="s">
        <v>127</v>
      </c>
      <c r="H465" t="s">
        <v>103</v>
      </c>
      <c r="I465" t="s">
        <v>104</v>
      </c>
      <c r="J465">
        <v>3</v>
      </c>
      <c r="K465" t="s">
        <v>87</v>
      </c>
      <c r="L465">
        <v>37</v>
      </c>
      <c r="M465" t="s">
        <v>128</v>
      </c>
      <c r="N465" t="s">
        <v>129</v>
      </c>
      <c r="O465" t="s">
        <v>130</v>
      </c>
      <c r="P465">
        <v>6000</v>
      </c>
      <c r="Q465" t="s">
        <v>131</v>
      </c>
      <c r="R465">
        <v>6131</v>
      </c>
      <c r="S465" t="s">
        <v>134</v>
      </c>
      <c r="T465">
        <v>0</v>
      </c>
      <c r="U465" t="s">
        <v>46</v>
      </c>
      <c r="V465" s="1">
        <v>58426827.5</v>
      </c>
      <c r="W465" s="1">
        <v>31103392</v>
      </c>
      <c r="X465" s="1">
        <v>43891141.719999999</v>
      </c>
      <c r="Y465" s="1">
        <v>43891141.719999999</v>
      </c>
      <c r="Z465" s="1">
        <v>17774629.539999999</v>
      </c>
      <c r="AA465" s="1">
        <v>15497034.789999999</v>
      </c>
      <c r="AB465" s="1">
        <v>15497034.789999999</v>
      </c>
      <c r="AC465" s="1">
        <f t="shared" si="15"/>
        <v>14535685.780000001</v>
      </c>
      <c r="AD465" s="1">
        <v>27323435.5</v>
      </c>
      <c r="AE465" s="1">
        <v>0</v>
      </c>
      <c r="AF465" s="1">
        <v>0</v>
      </c>
      <c r="AG465" s="1">
        <v>0</v>
      </c>
      <c r="AH465" s="1">
        <v>27323435.5</v>
      </c>
    </row>
    <row r="466" spans="1:34" x14ac:dyDescent="0.25">
      <c r="A466" t="str">
        <f t="shared" si="14"/>
        <v>2.5-01-2407_24337023_2461510</v>
      </c>
      <c r="B466" t="s">
        <v>477</v>
      </c>
      <c r="C466" t="s">
        <v>478</v>
      </c>
      <c r="D466" t="s">
        <v>34</v>
      </c>
      <c r="E466" t="s">
        <v>35</v>
      </c>
      <c r="F466" t="s">
        <v>126</v>
      </c>
      <c r="G466" t="s">
        <v>127</v>
      </c>
      <c r="H466" t="s">
        <v>103</v>
      </c>
      <c r="I466" t="s">
        <v>104</v>
      </c>
      <c r="J466">
        <v>3</v>
      </c>
      <c r="K466" t="s">
        <v>87</v>
      </c>
      <c r="L466">
        <v>37</v>
      </c>
      <c r="M466" t="s">
        <v>128</v>
      </c>
      <c r="N466" t="s">
        <v>129</v>
      </c>
      <c r="O466" t="s">
        <v>130</v>
      </c>
      <c r="P466">
        <v>6000</v>
      </c>
      <c r="Q466" t="s">
        <v>131</v>
      </c>
      <c r="R466">
        <v>6151</v>
      </c>
      <c r="S466" t="s">
        <v>135</v>
      </c>
      <c r="T466">
        <v>0</v>
      </c>
      <c r="U466" t="s">
        <v>46</v>
      </c>
      <c r="V466" s="1">
        <v>49436211.5</v>
      </c>
      <c r="W466" s="1">
        <v>25000000</v>
      </c>
      <c r="X466" s="1">
        <v>0</v>
      </c>
      <c r="Y466" s="1">
        <v>0</v>
      </c>
      <c r="Z466" s="1">
        <v>0</v>
      </c>
      <c r="AA466" s="1">
        <v>0</v>
      </c>
      <c r="AB466" s="1">
        <v>0</v>
      </c>
      <c r="AC466" s="1">
        <f t="shared" si="15"/>
        <v>49436211.5</v>
      </c>
      <c r="AD466" s="1">
        <v>24436211.5</v>
      </c>
      <c r="AE466" s="1">
        <v>0</v>
      </c>
      <c r="AF466" s="1">
        <v>0</v>
      </c>
      <c r="AG466" s="1">
        <v>0</v>
      </c>
      <c r="AH466" s="1">
        <v>24436211.5</v>
      </c>
    </row>
    <row r="467" spans="1:34" x14ac:dyDescent="0.25">
      <c r="A467" t="str">
        <f t="shared" si="14"/>
        <v>1.1-01-2407_24337023_2461210</v>
      </c>
      <c r="B467" t="s">
        <v>479</v>
      </c>
      <c r="C467" t="s">
        <v>480</v>
      </c>
      <c r="D467" t="s">
        <v>34</v>
      </c>
      <c r="E467" t="s">
        <v>35</v>
      </c>
      <c r="F467" t="s">
        <v>126</v>
      </c>
      <c r="G467" t="s">
        <v>127</v>
      </c>
      <c r="H467" t="s">
        <v>103</v>
      </c>
      <c r="I467" t="s">
        <v>104</v>
      </c>
      <c r="J467">
        <v>3</v>
      </c>
      <c r="K467" t="s">
        <v>87</v>
      </c>
      <c r="L467">
        <v>37</v>
      </c>
      <c r="M467" t="s">
        <v>128</v>
      </c>
      <c r="N467" t="s">
        <v>129</v>
      </c>
      <c r="O467" t="s">
        <v>130</v>
      </c>
      <c r="P467">
        <v>6000</v>
      </c>
      <c r="Q467" t="s">
        <v>131</v>
      </c>
      <c r="R467">
        <v>6121</v>
      </c>
      <c r="S467" t="s">
        <v>132</v>
      </c>
      <c r="T467">
        <v>0</v>
      </c>
      <c r="U467" t="s">
        <v>46</v>
      </c>
      <c r="V467" s="1">
        <v>11000000</v>
      </c>
      <c r="W467" s="1">
        <v>0</v>
      </c>
      <c r="X467" s="1">
        <v>496333.99</v>
      </c>
      <c r="Y467" s="1">
        <v>496333.99</v>
      </c>
      <c r="Z467" s="1">
        <v>148900.20000000001</v>
      </c>
      <c r="AA467" s="1">
        <v>148900.20000000001</v>
      </c>
      <c r="AB467" s="1">
        <v>148900.20000000001</v>
      </c>
      <c r="AC467" s="1">
        <f t="shared" si="15"/>
        <v>10503666.01</v>
      </c>
      <c r="AD467" s="1">
        <v>0</v>
      </c>
      <c r="AE467" s="1">
        <v>11000000</v>
      </c>
      <c r="AF467" s="1">
        <v>0</v>
      </c>
      <c r="AG467" s="1">
        <v>0</v>
      </c>
      <c r="AH467" s="1">
        <v>11000000</v>
      </c>
    </row>
    <row r="468" spans="1:34" x14ac:dyDescent="0.25">
      <c r="A468" t="str">
        <f t="shared" si="14"/>
        <v>1.1-01-2407_24337023_2461310</v>
      </c>
      <c r="B468" t="s">
        <v>479</v>
      </c>
      <c r="C468" t="s">
        <v>480</v>
      </c>
      <c r="D468" t="s">
        <v>34</v>
      </c>
      <c r="E468" t="s">
        <v>35</v>
      </c>
      <c r="F468" t="s">
        <v>126</v>
      </c>
      <c r="G468" t="s">
        <v>127</v>
      </c>
      <c r="H468" t="s">
        <v>103</v>
      </c>
      <c r="I468" t="s">
        <v>104</v>
      </c>
      <c r="J468">
        <v>3</v>
      </c>
      <c r="K468" t="s">
        <v>87</v>
      </c>
      <c r="L468">
        <v>37</v>
      </c>
      <c r="M468" t="s">
        <v>128</v>
      </c>
      <c r="N468" t="s">
        <v>129</v>
      </c>
      <c r="O468" t="s">
        <v>130</v>
      </c>
      <c r="P468">
        <v>6000</v>
      </c>
      <c r="Q468" t="s">
        <v>131</v>
      </c>
      <c r="R468">
        <v>6131</v>
      </c>
      <c r="S468" t="s">
        <v>134</v>
      </c>
      <c r="T468">
        <v>0</v>
      </c>
      <c r="U468" t="s">
        <v>46</v>
      </c>
      <c r="V468" s="1">
        <v>0</v>
      </c>
      <c r="W468" s="1">
        <v>0</v>
      </c>
      <c r="X468" s="1">
        <v>0</v>
      </c>
      <c r="Y468" s="1">
        <v>0</v>
      </c>
      <c r="Z468" s="1">
        <v>0</v>
      </c>
      <c r="AA468" s="1">
        <v>0</v>
      </c>
      <c r="AB468" s="1">
        <v>0</v>
      </c>
      <c r="AC468" s="1">
        <f t="shared" si="15"/>
        <v>0</v>
      </c>
      <c r="AD468" s="1">
        <v>11000000</v>
      </c>
      <c r="AE468" s="1">
        <v>0</v>
      </c>
      <c r="AF468" s="1">
        <v>0</v>
      </c>
      <c r="AG468" s="1">
        <v>11000000</v>
      </c>
      <c r="AH468" s="1">
        <v>0</v>
      </c>
    </row>
    <row r="469" spans="1:34" x14ac:dyDescent="0.25">
      <c r="V469" s="1">
        <f>SUM(V2:V468)</f>
        <v>3971461969.2099991</v>
      </c>
      <c r="W469" s="1">
        <f t="shared" ref="W469:AB469" si="16">SUM(W2:W468)</f>
        <v>3202487832.9999995</v>
      </c>
      <c r="X469" s="1">
        <f t="shared" si="16"/>
        <v>2242099277.1500001</v>
      </c>
      <c r="Y469" s="1">
        <f t="shared" si="16"/>
        <v>2198041776.7700005</v>
      </c>
      <c r="Z469" s="1">
        <f t="shared" si="16"/>
        <v>1821845307.7900014</v>
      </c>
      <c r="AA469" s="1">
        <f t="shared" si="16"/>
        <v>1713588075.1000009</v>
      </c>
      <c r="AB469" s="1">
        <f t="shared" si="16"/>
        <v>1702018517.5700006</v>
      </c>
    </row>
  </sheetData>
  <autoFilter ref="A1:AH469" xr:uid="{00000000-0009-0000-0000-00000B000000}"/>
  <pageMargins left="0.7" right="0.7" top="0.75" bottom="0.75" header="0.3" footer="0.3"/>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filterMode="1"/>
  <dimension ref="A1:AH479"/>
  <sheetViews>
    <sheetView topLeftCell="V1" workbookViewId="0">
      <selection activeCell="V506" sqref="V506"/>
    </sheetView>
  </sheetViews>
  <sheetFormatPr baseColWidth="10" defaultRowHeight="15" x14ac:dyDescent="0.25"/>
  <cols>
    <col min="1" max="1" width="29.42578125" bestFit="1" customWidth="1"/>
    <col min="22" max="22" width="18.7109375" bestFit="1" customWidth="1"/>
    <col min="23" max="23" width="16.5703125" bestFit="1" customWidth="1"/>
    <col min="24" max="24" width="20.5703125" bestFit="1" customWidth="1"/>
    <col min="25" max="25" width="16.7109375" bestFit="1" customWidth="1"/>
    <col min="26" max="28" width="15.28515625" bestFit="1" customWidth="1"/>
    <col min="29" max="29" width="24.7109375" bestFit="1" customWidth="1"/>
  </cols>
  <sheetData>
    <row r="1" spans="1:34" x14ac:dyDescent="0.25">
      <c r="A1" s="2" t="s">
        <v>824</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869</v>
      </c>
      <c r="AD1" s="2" t="s">
        <v>27</v>
      </c>
      <c r="AE1" s="2" t="s">
        <v>28</v>
      </c>
      <c r="AF1" s="2" t="s">
        <v>29</v>
      </c>
      <c r="AG1" s="2" t="s">
        <v>30</v>
      </c>
      <c r="AH1" s="2" t="s">
        <v>31</v>
      </c>
    </row>
    <row r="2" spans="1:34" hidden="1" x14ac:dyDescent="0.25">
      <c r="A2" t="str">
        <f>CONCATENATE(B2,H2,J2,L2,N2,R2,T2)</f>
        <v>2.5-02-2304_24619013_2439210</v>
      </c>
      <c r="B2" t="s">
        <v>146</v>
      </c>
      <c r="C2" t="s">
        <v>147</v>
      </c>
      <c r="D2" t="s">
        <v>34</v>
      </c>
      <c r="E2" t="s">
        <v>35</v>
      </c>
      <c r="F2" t="s">
        <v>36</v>
      </c>
      <c r="G2" t="s">
        <v>37</v>
      </c>
      <c r="H2" t="s">
        <v>38</v>
      </c>
      <c r="I2" t="s">
        <v>39</v>
      </c>
      <c r="J2">
        <v>6</v>
      </c>
      <c r="K2" t="s">
        <v>40</v>
      </c>
      <c r="L2">
        <v>19</v>
      </c>
      <c r="M2" t="s">
        <v>41</v>
      </c>
      <c r="N2" t="s">
        <v>42</v>
      </c>
      <c r="O2" t="s">
        <v>43</v>
      </c>
      <c r="P2">
        <v>3000</v>
      </c>
      <c r="Q2" t="s">
        <v>44</v>
      </c>
      <c r="R2">
        <v>3921</v>
      </c>
      <c r="S2" t="s">
        <v>45</v>
      </c>
      <c r="T2">
        <v>0</v>
      </c>
      <c r="U2" t="s">
        <v>46</v>
      </c>
      <c r="V2" s="1">
        <v>583718.5</v>
      </c>
      <c r="W2">
        <v>0</v>
      </c>
      <c r="X2" s="1">
        <v>921278.58</v>
      </c>
      <c r="Y2" s="1">
        <v>921278.58</v>
      </c>
      <c r="Z2" s="1">
        <v>921278.58</v>
      </c>
      <c r="AA2" s="1">
        <v>921278.58</v>
      </c>
      <c r="AB2" s="1">
        <v>921278.58</v>
      </c>
      <c r="AC2" s="1">
        <f>V2-X2</f>
        <v>-337560.07999999996</v>
      </c>
      <c r="AD2" s="1">
        <v>583718.5</v>
      </c>
      <c r="AE2">
        <v>0</v>
      </c>
      <c r="AF2">
        <v>0</v>
      </c>
      <c r="AG2">
        <v>0</v>
      </c>
      <c r="AH2" s="1">
        <v>583718.5</v>
      </c>
    </row>
    <row r="3" spans="1:34" hidden="1" x14ac:dyDescent="0.25">
      <c r="A3" t="str">
        <f t="shared" ref="A3:A66" si="0">CONCATENATE(B3,H3,J3,L3,N3,R3,T3)</f>
        <v>1.6-01-2404_24619013_2442510</v>
      </c>
      <c r="B3" t="s">
        <v>47</v>
      </c>
      <c r="C3" t="s">
        <v>48</v>
      </c>
      <c r="D3" t="s">
        <v>34</v>
      </c>
      <c r="E3" t="s">
        <v>35</v>
      </c>
      <c r="F3" t="s">
        <v>36</v>
      </c>
      <c r="G3" t="s">
        <v>37</v>
      </c>
      <c r="H3" t="s">
        <v>38</v>
      </c>
      <c r="I3" t="s">
        <v>39</v>
      </c>
      <c r="J3">
        <v>6</v>
      </c>
      <c r="K3" t="s">
        <v>40</v>
      </c>
      <c r="L3">
        <v>19</v>
      </c>
      <c r="M3" t="s">
        <v>41</v>
      </c>
      <c r="N3" t="s">
        <v>42</v>
      </c>
      <c r="O3" t="s">
        <v>43</v>
      </c>
      <c r="P3">
        <v>4000</v>
      </c>
      <c r="Q3" t="s">
        <v>49</v>
      </c>
      <c r="R3">
        <v>4251</v>
      </c>
      <c r="S3" t="s">
        <v>50</v>
      </c>
      <c r="T3">
        <v>0</v>
      </c>
      <c r="U3" t="s">
        <v>46</v>
      </c>
      <c r="V3">
        <v>0</v>
      </c>
      <c r="W3">
        <v>0</v>
      </c>
      <c r="X3" s="1">
        <v>2528081.39</v>
      </c>
      <c r="Y3" s="1">
        <v>2528081.39</v>
      </c>
      <c r="Z3" s="1">
        <v>2528081.39</v>
      </c>
      <c r="AA3" s="1">
        <v>2528081.39</v>
      </c>
      <c r="AB3" s="1">
        <v>2528081.39</v>
      </c>
      <c r="AC3" s="1">
        <f t="shared" ref="AC3:AC66" si="1">V3-X3</f>
        <v>-2528081.39</v>
      </c>
      <c r="AD3">
        <v>0</v>
      </c>
      <c r="AE3">
        <v>0</v>
      </c>
      <c r="AF3">
        <v>0</v>
      </c>
      <c r="AG3">
        <v>0</v>
      </c>
      <c r="AH3">
        <v>0</v>
      </c>
    </row>
    <row r="4" spans="1:34" hidden="1" x14ac:dyDescent="0.25">
      <c r="A4" t="str">
        <f t="shared" si="0"/>
        <v>1.6-01-2405_24621015_24122114</v>
      </c>
      <c r="B4" t="s">
        <v>47</v>
      </c>
      <c r="C4" t="s">
        <v>48</v>
      </c>
      <c r="D4" t="s">
        <v>34</v>
      </c>
      <c r="E4" t="s">
        <v>35</v>
      </c>
      <c r="F4" t="s">
        <v>51</v>
      </c>
      <c r="G4" t="s">
        <v>52</v>
      </c>
      <c r="H4" t="s">
        <v>53</v>
      </c>
      <c r="I4" t="s">
        <v>54</v>
      </c>
      <c r="J4">
        <v>6</v>
      </c>
      <c r="K4" t="s">
        <v>40</v>
      </c>
      <c r="L4">
        <v>21</v>
      </c>
      <c r="M4" t="s">
        <v>55</v>
      </c>
      <c r="N4" t="s">
        <v>56</v>
      </c>
      <c r="O4" t="s">
        <v>57</v>
      </c>
      <c r="P4">
        <v>1000</v>
      </c>
      <c r="Q4" t="s">
        <v>58</v>
      </c>
      <c r="R4">
        <v>1221</v>
      </c>
      <c r="S4" t="s">
        <v>59</v>
      </c>
      <c r="T4">
        <v>14</v>
      </c>
      <c r="U4" t="s">
        <v>60</v>
      </c>
      <c r="V4">
        <v>0</v>
      </c>
      <c r="W4">
        <v>0</v>
      </c>
      <c r="X4">
        <v>0</v>
      </c>
      <c r="Y4">
        <v>0</v>
      </c>
      <c r="Z4">
        <v>0</v>
      </c>
      <c r="AA4">
        <v>0</v>
      </c>
      <c r="AB4">
        <v>0</v>
      </c>
      <c r="AC4" s="1">
        <f t="shared" si="1"/>
        <v>0</v>
      </c>
      <c r="AD4">
        <v>0</v>
      </c>
      <c r="AE4">
        <v>0</v>
      </c>
      <c r="AF4">
        <v>0</v>
      </c>
      <c r="AG4">
        <v>0</v>
      </c>
      <c r="AH4">
        <v>0</v>
      </c>
    </row>
    <row r="5" spans="1:34" hidden="1" x14ac:dyDescent="0.25">
      <c r="A5" t="str">
        <f t="shared" si="0"/>
        <v>1.6-01-2405_24621015_24142114</v>
      </c>
      <c r="B5" t="s">
        <v>47</v>
      </c>
      <c r="C5" t="s">
        <v>48</v>
      </c>
      <c r="D5" t="s">
        <v>34</v>
      </c>
      <c r="E5" t="s">
        <v>35</v>
      </c>
      <c r="F5" t="s">
        <v>51</v>
      </c>
      <c r="G5" t="s">
        <v>52</v>
      </c>
      <c r="H5" t="s">
        <v>53</v>
      </c>
      <c r="I5" t="s">
        <v>54</v>
      </c>
      <c r="J5">
        <v>6</v>
      </c>
      <c r="K5" t="s">
        <v>40</v>
      </c>
      <c r="L5">
        <v>21</v>
      </c>
      <c r="M5" t="s">
        <v>55</v>
      </c>
      <c r="N5" t="s">
        <v>56</v>
      </c>
      <c r="O5" t="s">
        <v>57</v>
      </c>
      <c r="P5">
        <v>1000</v>
      </c>
      <c r="Q5" t="s">
        <v>58</v>
      </c>
      <c r="R5">
        <v>1421</v>
      </c>
      <c r="S5" t="s">
        <v>61</v>
      </c>
      <c r="T5">
        <v>14</v>
      </c>
      <c r="U5" t="s">
        <v>60</v>
      </c>
      <c r="V5">
        <v>0</v>
      </c>
      <c r="W5">
        <v>0</v>
      </c>
      <c r="X5">
        <v>0</v>
      </c>
      <c r="Y5">
        <v>0</v>
      </c>
      <c r="Z5">
        <v>0</v>
      </c>
      <c r="AA5">
        <v>0</v>
      </c>
      <c r="AB5">
        <v>0</v>
      </c>
      <c r="AC5" s="1">
        <f t="shared" si="1"/>
        <v>0</v>
      </c>
      <c r="AD5">
        <v>0</v>
      </c>
      <c r="AE5">
        <v>0</v>
      </c>
      <c r="AF5">
        <v>0</v>
      </c>
      <c r="AG5">
        <v>0</v>
      </c>
      <c r="AH5">
        <v>0</v>
      </c>
    </row>
    <row r="6" spans="1:34" hidden="1" x14ac:dyDescent="0.25">
      <c r="A6" t="str">
        <f t="shared" si="0"/>
        <v>1.6-01-2405_24621015_24143214</v>
      </c>
      <c r="B6" t="s">
        <v>47</v>
      </c>
      <c r="C6" t="s">
        <v>48</v>
      </c>
      <c r="D6" t="s">
        <v>34</v>
      </c>
      <c r="E6" t="s">
        <v>35</v>
      </c>
      <c r="F6" t="s">
        <v>51</v>
      </c>
      <c r="G6" t="s">
        <v>52</v>
      </c>
      <c r="H6" t="s">
        <v>53</v>
      </c>
      <c r="I6" t="s">
        <v>54</v>
      </c>
      <c r="J6">
        <v>6</v>
      </c>
      <c r="K6" t="s">
        <v>40</v>
      </c>
      <c r="L6">
        <v>21</v>
      </c>
      <c r="M6" t="s">
        <v>55</v>
      </c>
      <c r="N6" t="s">
        <v>56</v>
      </c>
      <c r="O6" t="s">
        <v>57</v>
      </c>
      <c r="P6">
        <v>1000</v>
      </c>
      <c r="Q6" t="s">
        <v>58</v>
      </c>
      <c r="R6">
        <v>1432</v>
      </c>
      <c r="S6" t="s">
        <v>62</v>
      </c>
      <c r="T6">
        <v>14</v>
      </c>
      <c r="U6" t="s">
        <v>60</v>
      </c>
      <c r="V6">
        <v>0</v>
      </c>
      <c r="W6">
        <v>0</v>
      </c>
      <c r="X6">
        <v>0</v>
      </c>
      <c r="Y6">
        <v>0</v>
      </c>
      <c r="Z6">
        <v>0</v>
      </c>
      <c r="AA6">
        <v>0</v>
      </c>
      <c r="AB6">
        <v>0</v>
      </c>
      <c r="AC6" s="1">
        <f t="shared" si="1"/>
        <v>0</v>
      </c>
      <c r="AD6">
        <v>0</v>
      </c>
      <c r="AE6">
        <v>0</v>
      </c>
      <c r="AF6">
        <v>0</v>
      </c>
      <c r="AG6">
        <v>0</v>
      </c>
      <c r="AH6">
        <v>0</v>
      </c>
    </row>
    <row r="7" spans="1:34" hidden="1" x14ac:dyDescent="0.25">
      <c r="A7" t="str">
        <f t="shared" si="0"/>
        <v>1.6-01-2405_24624015_2411110</v>
      </c>
      <c r="B7" t="s">
        <v>47</v>
      </c>
      <c r="C7" t="s">
        <v>48</v>
      </c>
      <c r="D7" t="s">
        <v>34</v>
      </c>
      <c r="E7" t="s">
        <v>35</v>
      </c>
      <c r="F7" t="s">
        <v>51</v>
      </c>
      <c r="G7" t="s">
        <v>52</v>
      </c>
      <c r="H7" t="s">
        <v>53</v>
      </c>
      <c r="I7" t="s">
        <v>54</v>
      </c>
      <c r="J7">
        <v>6</v>
      </c>
      <c r="K7" t="s">
        <v>40</v>
      </c>
      <c r="L7">
        <v>24</v>
      </c>
      <c r="M7" t="s">
        <v>58</v>
      </c>
      <c r="N7" t="s">
        <v>56</v>
      </c>
      <c r="O7" t="s">
        <v>57</v>
      </c>
      <c r="P7">
        <v>1000</v>
      </c>
      <c r="Q7" t="s">
        <v>58</v>
      </c>
      <c r="R7">
        <v>1111</v>
      </c>
      <c r="S7" t="s">
        <v>63</v>
      </c>
      <c r="T7">
        <v>0</v>
      </c>
      <c r="U7" t="s">
        <v>46</v>
      </c>
      <c r="V7">
        <v>0</v>
      </c>
      <c r="W7">
        <v>0</v>
      </c>
      <c r="X7" s="1">
        <v>3479914.95</v>
      </c>
      <c r="Y7" s="1">
        <v>3479914.95</v>
      </c>
      <c r="Z7" s="1">
        <v>3479914.95</v>
      </c>
      <c r="AA7" s="1">
        <v>3479914.95</v>
      </c>
      <c r="AB7" s="1">
        <v>3479914.95</v>
      </c>
      <c r="AC7" s="1">
        <f t="shared" si="1"/>
        <v>-3479914.95</v>
      </c>
      <c r="AD7">
        <v>0</v>
      </c>
      <c r="AE7">
        <v>0</v>
      </c>
      <c r="AF7">
        <v>0</v>
      </c>
      <c r="AG7">
        <v>0</v>
      </c>
      <c r="AH7">
        <v>0</v>
      </c>
    </row>
    <row r="8" spans="1:34" hidden="1" x14ac:dyDescent="0.25">
      <c r="A8" t="str">
        <f t="shared" si="0"/>
        <v>1.6-01-2405_24624015_24122114</v>
      </c>
      <c r="B8" t="s">
        <v>47</v>
      </c>
      <c r="C8" t="s">
        <v>48</v>
      </c>
      <c r="D8" t="s">
        <v>34</v>
      </c>
      <c r="E8" t="s">
        <v>35</v>
      </c>
      <c r="F8" t="s">
        <v>51</v>
      </c>
      <c r="G8" t="s">
        <v>52</v>
      </c>
      <c r="H8" t="s">
        <v>53</v>
      </c>
      <c r="I8" t="s">
        <v>54</v>
      </c>
      <c r="J8">
        <v>6</v>
      </c>
      <c r="K8" t="s">
        <v>40</v>
      </c>
      <c r="L8">
        <v>24</v>
      </c>
      <c r="M8" t="s">
        <v>58</v>
      </c>
      <c r="N8" t="s">
        <v>56</v>
      </c>
      <c r="O8" t="s">
        <v>57</v>
      </c>
      <c r="P8">
        <v>1000</v>
      </c>
      <c r="Q8" t="s">
        <v>58</v>
      </c>
      <c r="R8">
        <v>1221</v>
      </c>
      <c r="S8" t="s">
        <v>59</v>
      </c>
      <c r="T8">
        <v>14</v>
      </c>
      <c r="U8" t="s">
        <v>60</v>
      </c>
      <c r="V8" s="1">
        <v>105376830.48</v>
      </c>
      <c r="W8" s="1">
        <v>67987848.969999999</v>
      </c>
      <c r="X8" s="1">
        <v>51353302.079999998</v>
      </c>
      <c r="Y8" s="1">
        <v>51353302.079999998</v>
      </c>
      <c r="Z8" s="1">
        <v>51353302.079999998</v>
      </c>
      <c r="AA8" s="1">
        <v>51342302.079999998</v>
      </c>
      <c r="AB8" s="1">
        <v>51342302.079999998</v>
      </c>
      <c r="AC8" s="1">
        <f t="shared" si="1"/>
        <v>54023528.400000006</v>
      </c>
      <c r="AD8" s="1">
        <v>37388978.770000003</v>
      </c>
      <c r="AE8">
        <v>2.74</v>
      </c>
      <c r="AF8">
        <v>0</v>
      </c>
      <c r="AG8">
        <v>0</v>
      </c>
      <c r="AH8" s="1">
        <v>37388981.509999998</v>
      </c>
    </row>
    <row r="9" spans="1:34" hidden="1" x14ac:dyDescent="0.25">
      <c r="A9" t="str">
        <f t="shared" si="0"/>
        <v>1.6-01-2405_24624015_24132114</v>
      </c>
      <c r="B9" t="s">
        <v>47</v>
      </c>
      <c r="C9" t="s">
        <v>48</v>
      </c>
      <c r="D9" t="s">
        <v>34</v>
      </c>
      <c r="E9" t="s">
        <v>35</v>
      </c>
      <c r="F9" t="s">
        <v>51</v>
      </c>
      <c r="G9" t="s">
        <v>52</v>
      </c>
      <c r="H9" t="s">
        <v>53</v>
      </c>
      <c r="I9" t="s">
        <v>54</v>
      </c>
      <c r="J9">
        <v>6</v>
      </c>
      <c r="K9" t="s">
        <v>40</v>
      </c>
      <c r="L9">
        <v>24</v>
      </c>
      <c r="M9" t="s">
        <v>58</v>
      </c>
      <c r="N9" t="s">
        <v>56</v>
      </c>
      <c r="O9" t="s">
        <v>57</v>
      </c>
      <c r="P9">
        <v>1000</v>
      </c>
      <c r="Q9" t="s">
        <v>58</v>
      </c>
      <c r="R9">
        <v>1321</v>
      </c>
      <c r="S9" t="s">
        <v>64</v>
      </c>
      <c r="T9">
        <v>14</v>
      </c>
      <c r="U9" t="s">
        <v>60</v>
      </c>
      <c r="V9">
        <v>0</v>
      </c>
      <c r="W9">
        <v>0</v>
      </c>
      <c r="X9" s="1">
        <v>13231.58</v>
      </c>
      <c r="Y9" s="1">
        <v>13231.58</v>
      </c>
      <c r="Z9" s="1">
        <v>13231.58</v>
      </c>
      <c r="AA9" s="1">
        <v>13231.58</v>
      </c>
      <c r="AB9" s="1">
        <v>13231.58</v>
      </c>
      <c r="AC9" s="1">
        <f t="shared" si="1"/>
        <v>-13231.58</v>
      </c>
      <c r="AD9">
        <v>0</v>
      </c>
      <c r="AE9">
        <v>0</v>
      </c>
      <c r="AF9">
        <v>0</v>
      </c>
      <c r="AG9">
        <v>0</v>
      </c>
      <c r="AH9">
        <v>0</v>
      </c>
    </row>
    <row r="10" spans="1:34" hidden="1" x14ac:dyDescent="0.25">
      <c r="A10" t="str">
        <f t="shared" si="0"/>
        <v>1.6-01-2405_24624015_24132214</v>
      </c>
      <c r="B10" t="s">
        <v>47</v>
      </c>
      <c r="C10" t="s">
        <v>48</v>
      </c>
      <c r="D10" t="s">
        <v>34</v>
      </c>
      <c r="E10" t="s">
        <v>35</v>
      </c>
      <c r="F10" t="s">
        <v>51</v>
      </c>
      <c r="G10" t="s">
        <v>52</v>
      </c>
      <c r="H10" t="s">
        <v>53</v>
      </c>
      <c r="I10" t="s">
        <v>54</v>
      </c>
      <c r="J10">
        <v>6</v>
      </c>
      <c r="K10" t="s">
        <v>40</v>
      </c>
      <c r="L10">
        <v>24</v>
      </c>
      <c r="M10" t="s">
        <v>58</v>
      </c>
      <c r="N10" t="s">
        <v>56</v>
      </c>
      <c r="O10" t="s">
        <v>57</v>
      </c>
      <c r="P10">
        <v>1000</v>
      </c>
      <c r="Q10" t="s">
        <v>58</v>
      </c>
      <c r="R10">
        <v>1322</v>
      </c>
      <c r="S10" t="s">
        <v>65</v>
      </c>
      <c r="T10">
        <v>14</v>
      </c>
      <c r="U10" t="s">
        <v>60</v>
      </c>
      <c r="V10" s="1">
        <v>16905722.420000002</v>
      </c>
      <c r="W10">
        <v>0</v>
      </c>
      <c r="X10" s="1">
        <v>233220.69</v>
      </c>
      <c r="Y10" s="1">
        <v>233220.69</v>
      </c>
      <c r="Z10" s="1">
        <v>233220.69</v>
      </c>
      <c r="AA10" s="1">
        <v>188761.29</v>
      </c>
      <c r="AB10" s="1">
        <v>188761.29</v>
      </c>
      <c r="AC10" s="1">
        <f t="shared" si="1"/>
        <v>16672501.730000002</v>
      </c>
      <c r="AD10" s="1">
        <v>16905722.420000002</v>
      </c>
      <c r="AE10">
        <v>0</v>
      </c>
      <c r="AF10">
        <v>0</v>
      </c>
      <c r="AG10">
        <v>0</v>
      </c>
      <c r="AH10" s="1">
        <v>16905722.420000002</v>
      </c>
    </row>
    <row r="11" spans="1:34" hidden="1" x14ac:dyDescent="0.25">
      <c r="A11" t="str">
        <f t="shared" si="0"/>
        <v>1.6-01-2405_24624015_2413310</v>
      </c>
      <c r="B11" t="s">
        <v>47</v>
      </c>
      <c r="C11" t="s">
        <v>48</v>
      </c>
      <c r="D11" t="s">
        <v>34</v>
      </c>
      <c r="E11" t="s">
        <v>35</v>
      </c>
      <c r="F11" t="s">
        <v>51</v>
      </c>
      <c r="G11" t="s">
        <v>52</v>
      </c>
      <c r="H11" t="s">
        <v>53</v>
      </c>
      <c r="I11" t="s">
        <v>54</v>
      </c>
      <c r="J11">
        <v>6</v>
      </c>
      <c r="K11" t="s">
        <v>40</v>
      </c>
      <c r="L11">
        <v>24</v>
      </c>
      <c r="M11" t="s">
        <v>58</v>
      </c>
      <c r="N11" t="s">
        <v>56</v>
      </c>
      <c r="O11" t="s">
        <v>57</v>
      </c>
      <c r="P11">
        <v>1000</v>
      </c>
      <c r="Q11" t="s">
        <v>58</v>
      </c>
      <c r="R11">
        <v>1331</v>
      </c>
      <c r="S11" t="s">
        <v>66</v>
      </c>
      <c r="T11">
        <v>0</v>
      </c>
      <c r="U11" t="s">
        <v>46</v>
      </c>
      <c r="V11">
        <v>0</v>
      </c>
      <c r="W11">
        <v>0</v>
      </c>
      <c r="X11" s="1">
        <v>228201.49</v>
      </c>
      <c r="Y11" s="1">
        <v>228201.49</v>
      </c>
      <c r="Z11" s="1">
        <v>228201.49</v>
      </c>
      <c r="AA11" s="1">
        <v>228201.49</v>
      </c>
      <c r="AB11" s="1">
        <v>228201.49</v>
      </c>
      <c r="AC11" s="1">
        <f t="shared" si="1"/>
        <v>-228201.49</v>
      </c>
      <c r="AD11">
        <v>0</v>
      </c>
      <c r="AE11">
        <v>0</v>
      </c>
      <c r="AF11">
        <v>0</v>
      </c>
      <c r="AG11">
        <v>0</v>
      </c>
      <c r="AH11">
        <v>0</v>
      </c>
    </row>
    <row r="12" spans="1:34" hidden="1" x14ac:dyDescent="0.25">
      <c r="A12" t="str">
        <f t="shared" si="0"/>
        <v>1.6-01-2405_24624015_2413410</v>
      </c>
      <c r="B12" t="s">
        <v>47</v>
      </c>
      <c r="C12" t="s">
        <v>48</v>
      </c>
      <c r="D12" t="s">
        <v>34</v>
      </c>
      <c r="E12" t="s">
        <v>35</v>
      </c>
      <c r="F12" t="s">
        <v>51</v>
      </c>
      <c r="G12" t="s">
        <v>52</v>
      </c>
      <c r="H12" t="s">
        <v>53</v>
      </c>
      <c r="I12" t="s">
        <v>54</v>
      </c>
      <c r="J12">
        <v>6</v>
      </c>
      <c r="K12" t="s">
        <v>40</v>
      </c>
      <c r="L12">
        <v>24</v>
      </c>
      <c r="M12" t="s">
        <v>58</v>
      </c>
      <c r="N12" t="s">
        <v>56</v>
      </c>
      <c r="O12" t="s">
        <v>57</v>
      </c>
      <c r="P12">
        <v>1000</v>
      </c>
      <c r="Q12" t="s">
        <v>58</v>
      </c>
      <c r="R12">
        <v>1341</v>
      </c>
      <c r="S12" t="s">
        <v>67</v>
      </c>
      <c r="T12">
        <v>0</v>
      </c>
      <c r="U12" t="s">
        <v>46</v>
      </c>
      <c r="V12">
        <v>0</v>
      </c>
      <c r="W12">
        <v>0</v>
      </c>
      <c r="X12" s="1">
        <v>287509.59999999998</v>
      </c>
      <c r="Y12" s="1">
        <v>287509.59999999998</v>
      </c>
      <c r="Z12" s="1">
        <v>287509.59999999998</v>
      </c>
      <c r="AA12" s="1">
        <v>287509.59999999998</v>
      </c>
      <c r="AB12" s="1">
        <v>287509.59999999998</v>
      </c>
      <c r="AC12" s="1">
        <f t="shared" si="1"/>
        <v>-287509.59999999998</v>
      </c>
      <c r="AD12">
        <v>0</v>
      </c>
      <c r="AE12">
        <v>0</v>
      </c>
      <c r="AF12">
        <v>0</v>
      </c>
      <c r="AG12">
        <v>0</v>
      </c>
      <c r="AH12">
        <v>0</v>
      </c>
    </row>
    <row r="13" spans="1:34" hidden="1" x14ac:dyDescent="0.25">
      <c r="A13" t="str">
        <f t="shared" si="0"/>
        <v>1.6-01-2405_24624015_24141114</v>
      </c>
      <c r="B13" t="s">
        <v>47</v>
      </c>
      <c r="C13" t="s">
        <v>48</v>
      </c>
      <c r="D13" t="s">
        <v>34</v>
      </c>
      <c r="E13" t="s">
        <v>35</v>
      </c>
      <c r="F13" t="s">
        <v>51</v>
      </c>
      <c r="G13" t="s">
        <v>52</v>
      </c>
      <c r="H13" t="s">
        <v>53</v>
      </c>
      <c r="I13" t="s">
        <v>54</v>
      </c>
      <c r="J13">
        <v>6</v>
      </c>
      <c r="K13" t="s">
        <v>40</v>
      </c>
      <c r="L13">
        <v>24</v>
      </c>
      <c r="M13" t="s">
        <v>58</v>
      </c>
      <c r="N13" t="s">
        <v>56</v>
      </c>
      <c r="O13" t="s">
        <v>57</v>
      </c>
      <c r="P13">
        <v>1000</v>
      </c>
      <c r="Q13" t="s">
        <v>58</v>
      </c>
      <c r="R13">
        <v>1411</v>
      </c>
      <c r="S13" t="s">
        <v>68</v>
      </c>
      <c r="T13">
        <v>14</v>
      </c>
      <c r="U13" t="s">
        <v>60</v>
      </c>
      <c r="V13">
        <v>0</v>
      </c>
      <c r="W13">
        <v>0</v>
      </c>
      <c r="X13" s="1">
        <v>755457.27</v>
      </c>
      <c r="Y13" s="1">
        <v>755457.27</v>
      </c>
      <c r="Z13" s="1">
        <v>755457.27</v>
      </c>
      <c r="AA13" s="1">
        <v>755457.27</v>
      </c>
      <c r="AB13" s="1">
        <v>755457.27</v>
      </c>
      <c r="AC13" s="1">
        <f t="shared" si="1"/>
        <v>-755457.27</v>
      </c>
      <c r="AD13">
        <v>0</v>
      </c>
      <c r="AE13">
        <v>0</v>
      </c>
      <c r="AF13">
        <v>0</v>
      </c>
      <c r="AG13">
        <v>0</v>
      </c>
      <c r="AH13">
        <v>0</v>
      </c>
    </row>
    <row r="14" spans="1:34" hidden="1" x14ac:dyDescent="0.25">
      <c r="A14" t="str">
        <f t="shared" si="0"/>
        <v>1.6-01-2405_24624015_24142114</v>
      </c>
      <c r="B14" t="s">
        <v>47</v>
      </c>
      <c r="C14" t="s">
        <v>48</v>
      </c>
      <c r="D14" t="s">
        <v>34</v>
      </c>
      <c r="E14" t="s">
        <v>35</v>
      </c>
      <c r="F14" t="s">
        <v>51</v>
      </c>
      <c r="G14" t="s">
        <v>52</v>
      </c>
      <c r="H14" t="s">
        <v>53</v>
      </c>
      <c r="I14" t="s">
        <v>54</v>
      </c>
      <c r="J14">
        <v>6</v>
      </c>
      <c r="K14" t="s">
        <v>40</v>
      </c>
      <c r="L14">
        <v>24</v>
      </c>
      <c r="M14" t="s">
        <v>58</v>
      </c>
      <c r="N14" t="s">
        <v>56</v>
      </c>
      <c r="O14" t="s">
        <v>57</v>
      </c>
      <c r="P14">
        <v>1000</v>
      </c>
      <c r="Q14" t="s">
        <v>58</v>
      </c>
      <c r="R14">
        <v>1421</v>
      </c>
      <c r="S14" t="s">
        <v>61</v>
      </c>
      <c r="T14">
        <v>14</v>
      </c>
      <c r="U14" t="s">
        <v>60</v>
      </c>
      <c r="V14" s="1">
        <v>2877107.6</v>
      </c>
      <c r="W14">
        <v>0</v>
      </c>
      <c r="X14" s="1">
        <v>1567523.1</v>
      </c>
      <c r="Y14" s="1">
        <v>1567523.1</v>
      </c>
      <c r="Z14" s="1">
        <v>1567523.1</v>
      </c>
      <c r="AA14" s="1">
        <v>1567523.1</v>
      </c>
      <c r="AB14" s="1">
        <v>1567523.1</v>
      </c>
      <c r="AC14" s="1">
        <f t="shared" si="1"/>
        <v>1309584.5</v>
      </c>
      <c r="AD14" s="1">
        <v>2877107.6</v>
      </c>
      <c r="AE14">
        <v>0</v>
      </c>
      <c r="AF14">
        <v>0</v>
      </c>
      <c r="AG14">
        <v>0</v>
      </c>
      <c r="AH14" s="1">
        <v>2877107.6</v>
      </c>
    </row>
    <row r="15" spans="1:34" hidden="1" x14ac:dyDescent="0.25">
      <c r="A15" t="str">
        <f t="shared" si="0"/>
        <v>1.6-01-2405_24624015_24143114</v>
      </c>
      <c r="B15" t="s">
        <v>47</v>
      </c>
      <c r="C15" t="s">
        <v>48</v>
      </c>
      <c r="D15" t="s">
        <v>34</v>
      </c>
      <c r="E15" t="s">
        <v>35</v>
      </c>
      <c r="F15" t="s">
        <v>51</v>
      </c>
      <c r="G15" t="s">
        <v>52</v>
      </c>
      <c r="H15" t="s">
        <v>53</v>
      </c>
      <c r="I15" t="s">
        <v>54</v>
      </c>
      <c r="J15">
        <v>6</v>
      </c>
      <c r="K15" t="s">
        <v>40</v>
      </c>
      <c r="L15">
        <v>24</v>
      </c>
      <c r="M15" t="s">
        <v>58</v>
      </c>
      <c r="N15" t="s">
        <v>56</v>
      </c>
      <c r="O15" t="s">
        <v>57</v>
      </c>
      <c r="P15">
        <v>1000</v>
      </c>
      <c r="Q15" t="s">
        <v>58</v>
      </c>
      <c r="R15">
        <v>1431</v>
      </c>
      <c r="S15" t="s">
        <v>69</v>
      </c>
      <c r="T15">
        <v>14</v>
      </c>
      <c r="U15" t="s">
        <v>60</v>
      </c>
      <c r="V15">
        <v>0</v>
      </c>
      <c r="W15">
        <v>0</v>
      </c>
      <c r="X15" s="1">
        <v>126521.91</v>
      </c>
      <c r="Y15" s="1">
        <v>126521.91</v>
      </c>
      <c r="Z15" s="1">
        <v>126521.91</v>
      </c>
      <c r="AA15" s="1">
        <v>126521.91</v>
      </c>
      <c r="AB15" s="1">
        <v>126521.91</v>
      </c>
      <c r="AC15" s="1">
        <f t="shared" si="1"/>
        <v>-126521.91</v>
      </c>
      <c r="AD15">
        <v>0</v>
      </c>
      <c r="AE15">
        <v>0</v>
      </c>
      <c r="AF15">
        <v>0</v>
      </c>
      <c r="AG15">
        <v>0</v>
      </c>
      <c r="AH15">
        <v>0</v>
      </c>
    </row>
    <row r="16" spans="1:34" hidden="1" x14ac:dyDescent="0.25">
      <c r="A16" t="str">
        <f t="shared" si="0"/>
        <v>1.6-01-2405_24624015_24143214</v>
      </c>
      <c r="B16" t="s">
        <v>47</v>
      </c>
      <c r="C16" t="s">
        <v>48</v>
      </c>
      <c r="D16" t="s">
        <v>34</v>
      </c>
      <c r="E16" t="s">
        <v>35</v>
      </c>
      <c r="F16" t="s">
        <v>51</v>
      </c>
      <c r="G16" t="s">
        <v>52</v>
      </c>
      <c r="H16" t="s">
        <v>53</v>
      </c>
      <c r="I16" t="s">
        <v>54</v>
      </c>
      <c r="J16">
        <v>6</v>
      </c>
      <c r="K16" t="s">
        <v>40</v>
      </c>
      <c r="L16">
        <v>24</v>
      </c>
      <c r="M16" t="s">
        <v>58</v>
      </c>
      <c r="N16" t="s">
        <v>56</v>
      </c>
      <c r="O16" t="s">
        <v>57</v>
      </c>
      <c r="P16">
        <v>1000</v>
      </c>
      <c r="Q16" t="s">
        <v>58</v>
      </c>
      <c r="R16">
        <v>1432</v>
      </c>
      <c r="S16" t="s">
        <v>62</v>
      </c>
      <c r="T16">
        <v>14</v>
      </c>
      <c r="U16" t="s">
        <v>60</v>
      </c>
      <c r="V16" s="1">
        <v>16828326.399999999</v>
      </c>
      <c r="W16">
        <v>0</v>
      </c>
      <c r="X16" s="1">
        <v>9483256.0099999998</v>
      </c>
      <c r="Y16" s="1">
        <v>9483256.0099999998</v>
      </c>
      <c r="Z16" s="1">
        <v>9483256.0099999998</v>
      </c>
      <c r="AA16" s="1">
        <v>9483256.0099999998</v>
      </c>
      <c r="AB16" s="1">
        <v>9483256.0099999998</v>
      </c>
      <c r="AC16" s="1">
        <f t="shared" si="1"/>
        <v>7345070.3899999987</v>
      </c>
      <c r="AD16" s="1">
        <v>16828326.399999999</v>
      </c>
      <c r="AE16">
        <v>0</v>
      </c>
      <c r="AF16">
        <v>0</v>
      </c>
      <c r="AG16">
        <v>0</v>
      </c>
      <c r="AH16" s="1">
        <v>16828326.399999999</v>
      </c>
    </row>
    <row r="17" spans="1:34" hidden="1" x14ac:dyDescent="0.25">
      <c r="A17" t="str">
        <f t="shared" si="0"/>
        <v>1.6-01-2405_24624015_2415910</v>
      </c>
      <c r="B17" t="s">
        <v>47</v>
      </c>
      <c r="C17" t="s">
        <v>48</v>
      </c>
      <c r="D17" t="s">
        <v>34</v>
      </c>
      <c r="E17" t="s">
        <v>35</v>
      </c>
      <c r="F17" t="s">
        <v>51</v>
      </c>
      <c r="G17" t="s">
        <v>52</v>
      </c>
      <c r="H17" t="s">
        <v>53</v>
      </c>
      <c r="I17" t="s">
        <v>54</v>
      </c>
      <c r="J17">
        <v>6</v>
      </c>
      <c r="K17" t="s">
        <v>40</v>
      </c>
      <c r="L17">
        <v>24</v>
      </c>
      <c r="M17" t="s">
        <v>58</v>
      </c>
      <c r="N17" t="s">
        <v>56</v>
      </c>
      <c r="O17" t="s">
        <v>57</v>
      </c>
      <c r="P17">
        <v>1000</v>
      </c>
      <c r="Q17" t="s">
        <v>58</v>
      </c>
      <c r="R17">
        <v>1591</v>
      </c>
      <c r="S17" t="s">
        <v>70</v>
      </c>
      <c r="T17">
        <v>0</v>
      </c>
      <c r="U17" t="s">
        <v>46</v>
      </c>
      <c r="V17" s="1">
        <v>73756599.290000007</v>
      </c>
      <c r="W17" s="1">
        <v>73756599.450000003</v>
      </c>
      <c r="X17" s="1">
        <v>50221249.460000001</v>
      </c>
      <c r="Y17" s="1">
        <v>50221249.460000001</v>
      </c>
      <c r="Z17" s="1">
        <v>32714874.440000001</v>
      </c>
      <c r="AA17" s="1">
        <v>32714874.440000001</v>
      </c>
      <c r="AB17" s="1">
        <v>32714874.440000001</v>
      </c>
      <c r="AC17" s="1">
        <f t="shared" si="1"/>
        <v>23535349.830000006</v>
      </c>
      <c r="AD17">
        <v>0</v>
      </c>
      <c r="AE17">
        <v>0</v>
      </c>
      <c r="AF17">
        <v>0</v>
      </c>
      <c r="AG17">
        <v>0.16</v>
      </c>
      <c r="AH17">
        <v>-0.16</v>
      </c>
    </row>
    <row r="18" spans="1:34" hidden="1" x14ac:dyDescent="0.25">
      <c r="A18" t="str">
        <f t="shared" si="0"/>
        <v>1.5-01-2404_24619013_2442510</v>
      </c>
      <c r="B18" t="s">
        <v>71</v>
      </c>
      <c r="C18" t="s">
        <v>72</v>
      </c>
      <c r="D18" t="s">
        <v>34</v>
      </c>
      <c r="E18" t="s">
        <v>35</v>
      </c>
      <c r="F18" t="s">
        <v>36</v>
      </c>
      <c r="G18" t="s">
        <v>37</v>
      </c>
      <c r="H18" t="s">
        <v>38</v>
      </c>
      <c r="I18" t="s">
        <v>39</v>
      </c>
      <c r="J18">
        <v>6</v>
      </c>
      <c r="K18" t="s">
        <v>40</v>
      </c>
      <c r="L18">
        <v>19</v>
      </c>
      <c r="M18" t="s">
        <v>41</v>
      </c>
      <c r="N18" t="s">
        <v>42</v>
      </c>
      <c r="O18" t="s">
        <v>43</v>
      </c>
      <c r="P18">
        <v>4000</v>
      </c>
      <c r="Q18" t="s">
        <v>49</v>
      </c>
      <c r="R18">
        <v>4251</v>
      </c>
      <c r="S18" t="s">
        <v>50</v>
      </c>
      <c r="T18">
        <v>0</v>
      </c>
      <c r="U18" t="s">
        <v>46</v>
      </c>
      <c r="V18">
        <v>0</v>
      </c>
      <c r="W18">
        <v>0</v>
      </c>
      <c r="X18" s="1">
        <v>3960020.72</v>
      </c>
      <c r="Y18" s="1">
        <v>3960020.72</v>
      </c>
      <c r="Z18" s="1">
        <v>3960020.72</v>
      </c>
      <c r="AA18" s="1">
        <v>3960020.72</v>
      </c>
      <c r="AB18" s="1">
        <v>3960020.72</v>
      </c>
      <c r="AC18" s="1">
        <f t="shared" si="1"/>
        <v>-3960020.72</v>
      </c>
      <c r="AD18">
        <v>0</v>
      </c>
      <c r="AE18">
        <v>0</v>
      </c>
      <c r="AF18">
        <v>0</v>
      </c>
      <c r="AG18">
        <v>0</v>
      </c>
      <c r="AH18">
        <v>0</v>
      </c>
    </row>
    <row r="19" spans="1:34" hidden="1" x14ac:dyDescent="0.25">
      <c r="A19" t="str">
        <f t="shared" si="0"/>
        <v>1.5-01-2404_24619013_2491110</v>
      </c>
      <c r="B19" t="s">
        <v>71</v>
      </c>
      <c r="C19" t="s">
        <v>72</v>
      </c>
      <c r="D19" t="s">
        <v>34</v>
      </c>
      <c r="E19" t="s">
        <v>35</v>
      </c>
      <c r="F19" t="s">
        <v>36</v>
      </c>
      <c r="G19" t="s">
        <v>37</v>
      </c>
      <c r="H19" t="s">
        <v>38</v>
      </c>
      <c r="I19" t="s">
        <v>39</v>
      </c>
      <c r="J19">
        <v>6</v>
      </c>
      <c r="K19" t="s">
        <v>40</v>
      </c>
      <c r="L19">
        <v>19</v>
      </c>
      <c r="M19" t="s">
        <v>41</v>
      </c>
      <c r="N19" t="s">
        <v>42</v>
      </c>
      <c r="O19" t="s">
        <v>43</v>
      </c>
      <c r="P19">
        <v>9000</v>
      </c>
      <c r="Q19" t="s">
        <v>73</v>
      </c>
      <c r="R19">
        <v>9111</v>
      </c>
      <c r="S19" t="s">
        <v>74</v>
      </c>
      <c r="T19">
        <v>0</v>
      </c>
      <c r="U19" t="s">
        <v>46</v>
      </c>
      <c r="V19" s="1">
        <v>43522784.549999997</v>
      </c>
      <c r="W19" s="1">
        <v>43522784.549999997</v>
      </c>
      <c r="X19" s="1">
        <v>19875398.809999999</v>
      </c>
      <c r="Y19" s="1">
        <v>19875398.809999999</v>
      </c>
      <c r="Z19" s="1">
        <v>19875398.809999999</v>
      </c>
      <c r="AA19" s="1">
        <v>19875398.809999999</v>
      </c>
      <c r="AB19" s="1">
        <v>19875398.809999999</v>
      </c>
      <c r="AC19" s="1">
        <f t="shared" si="1"/>
        <v>23647385.739999998</v>
      </c>
      <c r="AD19">
        <v>0</v>
      </c>
      <c r="AE19">
        <v>0</v>
      </c>
      <c r="AF19">
        <v>0</v>
      </c>
      <c r="AG19">
        <v>0</v>
      </c>
      <c r="AH19">
        <v>0</v>
      </c>
    </row>
    <row r="20" spans="1:34" hidden="1" x14ac:dyDescent="0.25">
      <c r="A20" t="str">
        <f t="shared" si="0"/>
        <v>1.5-01-2404_24619013_2492110</v>
      </c>
      <c r="B20" t="s">
        <v>71</v>
      </c>
      <c r="C20" t="s">
        <v>72</v>
      </c>
      <c r="D20" t="s">
        <v>34</v>
      </c>
      <c r="E20" t="s">
        <v>35</v>
      </c>
      <c r="F20" t="s">
        <v>36</v>
      </c>
      <c r="G20" t="s">
        <v>37</v>
      </c>
      <c r="H20" t="s">
        <v>38</v>
      </c>
      <c r="I20" t="s">
        <v>39</v>
      </c>
      <c r="J20">
        <v>6</v>
      </c>
      <c r="K20" t="s">
        <v>40</v>
      </c>
      <c r="L20">
        <v>19</v>
      </c>
      <c r="M20" t="s">
        <v>41</v>
      </c>
      <c r="N20" t="s">
        <v>42</v>
      </c>
      <c r="O20" t="s">
        <v>43</v>
      </c>
      <c r="P20">
        <v>9000</v>
      </c>
      <c r="Q20" t="s">
        <v>73</v>
      </c>
      <c r="R20">
        <v>9211</v>
      </c>
      <c r="S20" t="s">
        <v>75</v>
      </c>
      <c r="T20">
        <v>0</v>
      </c>
      <c r="U20" t="s">
        <v>46</v>
      </c>
      <c r="V20" s="1">
        <v>26300000</v>
      </c>
      <c r="W20" s="1">
        <v>26300000</v>
      </c>
      <c r="X20" s="1">
        <v>8751890.3900000006</v>
      </c>
      <c r="Y20" s="1">
        <v>8751890.3900000006</v>
      </c>
      <c r="Z20" s="1">
        <v>8751890.3900000006</v>
      </c>
      <c r="AA20" s="1">
        <v>8751890.3900000006</v>
      </c>
      <c r="AB20" s="1">
        <v>8751890.3900000006</v>
      </c>
      <c r="AC20" s="1">
        <f t="shared" si="1"/>
        <v>17548109.609999999</v>
      </c>
      <c r="AD20">
        <v>0</v>
      </c>
      <c r="AE20">
        <v>0</v>
      </c>
      <c r="AF20">
        <v>0</v>
      </c>
      <c r="AG20">
        <v>0</v>
      </c>
      <c r="AH20">
        <v>0</v>
      </c>
    </row>
    <row r="21" spans="1:34" hidden="1" x14ac:dyDescent="0.25">
      <c r="A21" t="str">
        <f t="shared" si="0"/>
        <v>1.5-01-2405_24621015_24142113</v>
      </c>
      <c r="B21" t="s">
        <v>71</v>
      </c>
      <c r="C21" t="s">
        <v>72</v>
      </c>
      <c r="D21" t="s">
        <v>34</v>
      </c>
      <c r="E21" t="s">
        <v>35</v>
      </c>
      <c r="F21" t="s">
        <v>51</v>
      </c>
      <c r="G21" t="s">
        <v>52</v>
      </c>
      <c r="H21" t="s">
        <v>53</v>
      </c>
      <c r="I21" t="s">
        <v>54</v>
      </c>
      <c r="J21">
        <v>6</v>
      </c>
      <c r="K21" t="s">
        <v>40</v>
      </c>
      <c r="L21">
        <v>21</v>
      </c>
      <c r="M21" t="s">
        <v>55</v>
      </c>
      <c r="N21" t="s">
        <v>56</v>
      </c>
      <c r="O21" t="s">
        <v>57</v>
      </c>
      <c r="P21">
        <v>1000</v>
      </c>
      <c r="Q21" t="s">
        <v>58</v>
      </c>
      <c r="R21">
        <v>1421</v>
      </c>
      <c r="S21" t="s">
        <v>61</v>
      </c>
      <c r="T21">
        <v>13</v>
      </c>
      <c r="U21" t="s">
        <v>76</v>
      </c>
      <c r="V21">
        <v>0</v>
      </c>
      <c r="W21">
        <v>0</v>
      </c>
      <c r="X21">
        <v>0</v>
      </c>
      <c r="Y21">
        <v>0</v>
      </c>
      <c r="Z21">
        <v>0</v>
      </c>
      <c r="AA21">
        <v>0</v>
      </c>
      <c r="AB21">
        <v>0</v>
      </c>
      <c r="AC21" s="1">
        <f t="shared" si="1"/>
        <v>0</v>
      </c>
      <c r="AD21">
        <v>0</v>
      </c>
      <c r="AE21">
        <v>0</v>
      </c>
      <c r="AF21">
        <v>0</v>
      </c>
      <c r="AG21">
        <v>0</v>
      </c>
      <c r="AH21">
        <v>0</v>
      </c>
    </row>
    <row r="22" spans="1:34" hidden="1" x14ac:dyDescent="0.25">
      <c r="A22" t="str">
        <f t="shared" si="0"/>
        <v>1.5-01-2405_24621015_24143213</v>
      </c>
      <c r="B22" t="s">
        <v>71</v>
      </c>
      <c r="C22" t="s">
        <v>72</v>
      </c>
      <c r="D22" t="s">
        <v>34</v>
      </c>
      <c r="E22" t="s">
        <v>35</v>
      </c>
      <c r="F22" t="s">
        <v>51</v>
      </c>
      <c r="G22" t="s">
        <v>52</v>
      </c>
      <c r="H22" t="s">
        <v>53</v>
      </c>
      <c r="I22" t="s">
        <v>54</v>
      </c>
      <c r="J22">
        <v>6</v>
      </c>
      <c r="K22" t="s">
        <v>40</v>
      </c>
      <c r="L22">
        <v>21</v>
      </c>
      <c r="M22" t="s">
        <v>55</v>
      </c>
      <c r="N22" t="s">
        <v>56</v>
      </c>
      <c r="O22" t="s">
        <v>57</v>
      </c>
      <c r="P22">
        <v>1000</v>
      </c>
      <c r="Q22" t="s">
        <v>58</v>
      </c>
      <c r="R22">
        <v>1432</v>
      </c>
      <c r="S22" t="s">
        <v>62</v>
      </c>
      <c r="T22">
        <v>13</v>
      </c>
      <c r="U22" t="s">
        <v>76</v>
      </c>
      <c r="V22">
        <v>0</v>
      </c>
      <c r="W22">
        <v>0</v>
      </c>
      <c r="X22">
        <v>0</v>
      </c>
      <c r="Y22">
        <v>0</v>
      </c>
      <c r="Z22">
        <v>0</v>
      </c>
      <c r="AA22">
        <v>0</v>
      </c>
      <c r="AB22">
        <v>0</v>
      </c>
      <c r="AC22" s="1">
        <f t="shared" si="1"/>
        <v>0</v>
      </c>
      <c r="AD22">
        <v>0</v>
      </c>
      <c r="AE22">
        <v>0</v>
      </c>
      <c r="AF22">
        <v>0</v>
      </c>
      <c r="AG22">
        <v>0</v>
      </c>
      <c r="AH22">
        <v>0</v>
      </c>
    </row>
    <row r="23" spans="1:34" hidden="1" x14ac:dyDescent="0.25">
      <c r="A23" t="str">
        <f t="shared" si="0"/>
        <v>1.5-01-2405_24621015_2415910</v>
      </c>
      <c r="B23" t="s">
        <v>71</v>
      </c>
      <c r="C23" t="s">
        <v>72</v>
      </c>
      <c r="D23" t="s">
        <v>34</v>
      </c>
      <c r="E23" t="s">
        <v>35</v>
      </c>
      <c r="F23" t="s">
        <v>51</v>
      </c>
      <c r="G23" t="s">
        <v>52</v>
      </c>
      <c r="H23" t="s">
        <v>53</v>
      </c>
      <c r="I23" t="s">
        <v>54</v>
      </c>
      <c r="J23">
        <v>6</v>
      </c>
      <c r="K23" t="s">
        <v>40</v>
      </c>
      <c r="L23">
        <v>21</v>
      </c>
      <c r="M23" t="s">
        <v>55</v>
      </c>
      <c r="N23" t="s">
        <v>56</v>
      </c>
      <c r="O23" t="s">
        <v>57</v>
      </c>
      <c r="P23">
        <v>1000</v>
      </c>
      <c r="Q23" t="s">
        <v>58</v>
      </c>
      <c r="R23">
        <v>1591</v>
      </c>
      <c r="S23" t="s">
        <v>70</v>
      </c>
      <c r="T23">
        <v>0</v>
      </c>
      <c r="U23" t="s">
        <v>46</v>
      </c>
      <c r="V23">
        <v>0</v>
      </c>
      <c r="W23">
        <v>0</v>
      </c>
      <c r="X23">
        <v>0</v>
      </c>
      <c r="Y23">
        <v>0</v>
      </c>
      <c r="Z23">
        <v>0</v>
      </c>
      <c r="AA23">
        <v>0</v>
      </c>
      <c r="AB23">
        <v>0</v>
      </c>
      <c r="AC23" s="1">
        <f t="shared" si="1"/>
        <v>0</v>
      </c>
      <c r="AD23">
        <v>0</v>
      </c>
      <c r="AE23">
        <v>0</v>
      </c>
      <c r="AF23">
        <v>0</v>
      </c>
      <c r="AG23">
        <v>0</v>
      </c>
      <c r="AH23">
        <v>0</v>
      </c>
    </row>
    <row r="24" spans="1:34" hidden="1" x14ac:dyDescent="0.25">
      <c r="A24" t="str">
        <f t="shared" si="0"/>
        <v>1.5-01-2405_24624015_24113113</v>
      </c>
      <c r="B24" t="s">
        <v>71</v>
      </c>
      <c r="C24" t="s">
        <v>72</v>
      </c>
      <c r="D24" t="s">
        <v>34</v>
      </c>
      <c r="E24" t="s">
        <v>35</v>
      </c>
      <c r="F24" t="s">
        <v>51</v>
      </c>
      <c r="G24" t="s">
        <v>52</v>
      </c>
      <c r="H24" t="s">
        <v>53</v>
      </c>
      <c r="I24" t="s">
        <v>54</v>
      </c>
      <c r="J24">
        <v>6</v>
      </c>
      <c r="K24" t="s">
        <v>40</v>
      </c>
      <c r="L24">
        <v>24</v>
      </c>
      <c r="M24" t="s">
        <v>58</v>
      </c>
      <c r="N24" t="s">
        <v>56</v>
      </c>
      <c r="O24" t="s">
        <v>57</v>
      </c>
      <c r="P24">
        <v>1000</v>
      </c>
      <c r="Q24" t="s">
        <v>58</v>
      </c>
      <c r="R24">
        <v>1131</v>
      </c>
      <c r="S24" t="s">
        <v>77</v>
      </c>
      <c r="T24">
        <v>13</v>
      </c>
      <c r="U24" t="s">
        <v>76</v>
      </c>
      <c r="V24" s="1">
        <v>708107330.50999999</v>
      </c>
      <c r="W24" s="1">
        <v>677552010.19000006</v>
      </c>
      <c r="X24" s="1">
        <v>256370617.75999999</v>
      </c>
      <c r="Y24" s="1">
        <v>256370617.75999999</v>
      </c>
      <c r="Z24" s="1">
        <v>256370617.75999999</v>
      </c>
      <c r="AA24" s="1">
        <v>256369667.75999999</v>
      </c>
      <c r="AB24" s="1">
        <v>256369667.75999999</v>
      </c>
      <c r="AC24" s="1">
        <f t="shared" si="1"/>
        <v>451736712.75</v>
      </c>
      <c r="AD24" s="1">
        <v>30555316.059999999</v>
      </c>
      <c r="AE24">
        <v>4.26</v>
      </c>
      <c r="AF24">
        <v>0</v>
      </c>
      <c r="AG24">
        <v>0</v>
      </c>
      <c r="AH24" s="1">
        <v>30555320.32</v>
      </c>
    </row>
    <row r="25" spans="1:34" hidden="1" x14ac:dyDescent="0.25">
      <c r="A25" t="str">
        <f t="shared" si="0"/>
        <v>1.5-01-2405_24624015_24132113</v>
      </c>
      <c r="B25" t="s">
        <v>71</v>
      </c>
      <c r="C25" t="s">
        <v>72</v>
      </c>
      <c r="D25" t="s">
        <v>34</v>
      </c>
      <c r="E25" t="s">
        <v>35</v>
      </c>
      <c r="F25" t="s">
        <v>51</v>
      </c>
      <c r="G25" t="s">
        <v>52</v>
      </c>
      <c r="H25" t="s">
        <v>53</v>
      </c>
      <c r="I25" t="s">
        <v>54</v>
      </c>
      <c r="J25">
        <v>6</v>
      </c>
      <c r="K25" t="s">
        <v>40</v>
      </c>
      <c r="L25">
        <v>24</v>
      </c>
      <c r="M25" t="s">
        <v>58</v>
      </c>
      <c r="N25" t="s">
        <v>56</v>
      </c>
      <c r="O25" t="s">
        <v>57</v>
      </c>
      <c r="P25">
        <v>1000</v>
      </c>
      <c r="Q25" t="s">
        <v>58</v>
      </c>
      <c r="R25">
        <v>1321</v>
      </c>
      <c r="S25" t="s">
        <v>64</v>
      </c>
      <c r="T25">
        <v>13</v>
      </c>
      <c r="U25" t="s">
        <v>76</v>
      </c>
      <c r="V25" s="1">
        <v>10757541.789999999</v>
      </c>
      <c r="W25">
        <v>0</v>
      </c>
      <c r="X25" s="1">
        <v>9345256.9199999999</v>
      </c>
      <c r="Y25" s="1">
        <v>9345256.9199999999</v>
      </c>
      <c r="Z25" s="1">
        <v>9345256.9199999999</v>
      </c>
      <c r="AA25" s="1">
        <v>9341285.3900000006</v>
      </c>
      <c r="AB25" s="1">
        <v>9341285.3900000006</v>
      </c>
      <c r="AC25" s="1">
        <f t="shared" si="1"/>
        <v>1412284.8699999992</v>
      </c>
      <c r="AD25" s="1">
        <v>10757541.789999999</v>
      </c>
      <c r="AE25">
        <v>0</v>
      </c>
      <c r="AF25">
        <v>0</v>
      </c>
      <c r="AG25">
        <v>0</v>
      </c>
      <c r="AH25" s="1">
        <v>10757541.789999999</v>
      </c>
    </row>
    <row r="26" spans="1:34" hidden="1" x14ac:dyDescent="0.25">
      <c r="A26" t="str">
        <f t="shared" si="0"/>
        <v>1.5-01-2405_24624015_24132114</v>
      </c>
      <c r="B26" t="s">
        <v>71</v>
      </c>
      <c r="C26" t="s">
        <v>72</v>
      </c>
      <c r="D26" t="s">
        <v>34</v>
      </c>
      <c r="E26" t="s">
        <v>35</v>
      </c>
      <c r="F26" t="s">
        <v>51</v>
      </c>
      <c r="G26" t="s">
        <v>52</v>
      </c>
      <c r="H26" t="s">
        <v>53</v>
      </c>
      <c r="I26" t="s">
        <v>54</v>
      </c>
      <c r="J26">
        <v>6</v>
      </c>
      <c r="K26" t="s">
        <v>40</v>
      </c>
      <c r="L26">
        <v>24</v>
      </c>
      <c r="M26" t="s">
        <v>58</v>
      </c>
      <c r="N26" t="s">
        <v>56</v>
      </c>
      <c r="O26" t="s">
        <v>57</v>
      </c>
      <c r="P26">
        <v>1000</v>
      </c>
      <c r="Q26" t="s">
        <v>58</v>
      </c>
      <c r="R26">
        <v>1321</v>
      </c>
      <c r="S26" t="s">
        <v>64</v>
      </c>
      <c r="T26">
        <v>14</v>
      </c>
      <c r="U26" t="s">
        <v>60</v>
      </c>
      <c r="V26">
        <v>0</v>
      </c>
      <c r="W26">
        <v>0</v>
      </c>
      <c r="X26" s="1">
        <v>1481215.1</v>
      </c>
      <c r="Y26" s="1">
        <v>1481215.1</v>
      </c>
      <c r="Z26" s="1">
        <v>1481215.1</v>
      </c>
      <c r="AA26" s="1">
        <v>1472993</v>
      </c>
      <c r="AB26" s="1">
        <v>1472993</v>
      </c>
      <c r="AC26" s="1">
        <f t="shared" si="1"/>
        <v>-1481215.1</v>
      </c>
      <c r="AD26">
        <v>0</v>
      </c>
      <c r="AE26">
        <v>0</v>
      </c>
      <c r="AF26">
        <v>0</v>
      </c>
      <c r="AG26">
        <v>0</v>
      </c>
      <c r="AH26">
        <v>0</v>
      </c>
    </row>
    <row r="27" spans="1:34" hidden="1" x14ac:dyDescent="0.25">
      <c r="A27" t="str">
        <f t="shared" si="0"/>
        <v>1.5-01-2405_24624015_24132213</v>
      </c>
      <c r="B27" t="s">
        <v>71</v>
      </c>
      <c r="C27" t="s">
        <v>72</v>
      </c>
      <c r="D27" t="s">
        <v>34</v>
      </c>
      <c r="E27" t="s">
        <v>35</v>
      </c>
      <c r="F27" t="s">
        <v>51</v>
      </c>
      <c r="G27" t="s">
        <v>52</v>
      </c>
      <c r="H27" t="s">
        <v>53</v>
      </c>
      <c r="I27" t="s">
        <v>54</v>
      </c>
      <c r="J27">
        <v>6</v>
      </c>
      <c r="K27" t="s">
        <v>40</v>
      </c>
      <c r="L27">
        <v>24</v>
      </c>
      <c r="M27" t="s">
        <v>58</v>
      </c>
      <c r="N27" t="s">
        <v>56</v>
      </c>
      <c r="O27" t="s">
        <v>57</v>
      </c>
      <c r="P27">
        <v>1000</v>
      </c>
      <c r="Q27" t="s">
        <v>58</v>
      </c>
      <c r="R27">
        <v>1322</v>
      </c>
      <c r="S27" t="s">
        <v>65</v>
      </c>
      <c r="T27">
        <v>13</v>
      </c>
      <c r="U27" t="s">
        <v>76</v>
      </c>
      <c r="V27" s="1">
        <v>107599629.75</v>
      </c>
      <c r="W27">
        <v>0</v>
      </c>
      <c r="X27" s="1">
        <v>290138.34000000003</v>
      </c>
      <c r="Y27" s="1">
        <v>290138.34000000003</v>
      </c>
      <c r="Z27" s="1">
        <v>290138.34000000003</v>
      </c>
      <c r="AA27" s="1">
        <v>286048.06</v>
      </c>
      <c r="AB27" s="1">
        <v>286048.06</v>
      </c>
      <c r="AC27" s="1">
        <f t="shared" si="1"/>
        <v>107309491.41</v>
      </c>
      <c r="AD27" s="1">
        <v>107599629.75</v>
      </c>
      <c r="AE27">
        <v>0</v>
      </c>
      <c r="AF27">
        <v>0</v>
      </c>
      <c r="AG27">
        <v>0</v>
      </c>
      <c r="AH27" s="1">
        <v>107599629.75</v>
      </c>
    </row>
    <row r="28" spans="1:34" hidden="1" x14ac:dyDescent="0.25">
      <c r="A28" t="str">
        <f t="shared" si="0"/>
        <v>1.5-01-2405_24624015_2413410</v>
      </c>
      <c r="B28" t="s">
        <v>71</v>
      </c>
      <c r="C28" t="s">
        <v>72</v>
      </c>
      <c r="D28" t="s">
        <v>34</v>
      </c>
      <c r="E28" t="s">
        <v>35</v>
      </c>
      <c r="F28" t="s">
        <v>51</v>
      </c>
      <c r="G28" t="s">
        <v>52</v>
      </c>
      <c r="H28" t="s">
        <v>53</v>
      </c>
      <c r="I28" t="s">
        <v>54</v>
      </c>
      <c r="J28">
        <v>6</v>
      </c>
      <c r="K28" t="s">
        <v>40</v>
      </c>
      <c r="L28">
        <v>24</v>
      </c>
      <c r="M28" t="s">
        <v>58</v>
      </c>
      <c r="N28" t="s">
        <v>56</v>
      </c>
      <c r="O28" t="s">
        <v>57</v>
      </c>
      <c r="P28">
        <v>1000</v>
      </c>
      <c r="Q28" t="s">
        <v>58</v>
      </c>
      <c r="R28">
        <v>1341</v>
      </c>
      <c r="S28" t="s">
        <v>67</v>
      </c>
      <c r="T28">
        <v>0</v>
      </c>
      <c r="U28" t="s">
        <v>46</v>
      </c>
      <c r="V28">
        <v>0</v>
      </c>
      <c r="W28">
        <v>0</v>
      </c>
      <c r="X28" s="1">
        <v>51823.8</v>
      </c>
      <c r="Y28" s="1">
        <v>51823.8</v>
      </c>
      <c r="Z28" s="1">
        <v>51823.8</v>
      </c>
      <c r="AA28" s="1">
        <v>51823.8</v>
      </c>
      <c r="AB28" s="1">
        <v>51823.8</v>
      </c>
      <c r="AC28" s="1">
        <f t="shared" si="1"/>
        <v>-51823.8</v>
      </c>
      <c r="AD28">
        <v>0</v>
      </c>
      <c r="AE28">
        <v>0</v>
      </c>
      <c r="AF28">
        <v>0</v>
      </c>
      <c r="AG28">
        <v>0</v>
      </c>
      <c r="AH28">
        <v>0</v>
      </c>
    </row>
    <row r="29" spans="1:34" hidden="1" x14ac:dyDescent="0.25">
      <c r="A29" t="str">
        <f t="shared" si="0"/>
        <v>1.5-01-2405_24624015_24141113</v>
      </c>
      <c r="B29" t="s">
        <v>71</v>
      </c>
      <c r="C29" t="s">
        <v>72</v>
      </c>
      <c r="D29" t="s">
        <v>34</v>
      </c>
      <c r="E29" t="s">
        <v>35</v>
      </c>
      <c r="F29" t="s">
        <v>51</v>
      </c>
      <c r="G29" t="s">
        <v>52</v>
      </c>
      <c r="H29" t="s">
        <v>53</v>
      </c>
      <c r="I29" t="s">
        <v>54</v>
      </c>
      <c r="J29">
        <v>6</v>
      </c>
      <c r="K29" t="s">
        <v>40</v>
      </c>
      <c r="L29">
        <v>24</v>
      </c>
      <c r="M29" t="s">
        <v>58</v>
      </c>
      <c r="N29" t="s">
        <v>56</v>
      </c>
      <c r="O29" t="s">
        <v>57</v>
      </c>
      <c r="P29">
        <v>1000</v>
      </c>
      <c r="Q29" t="s">
        <v>58</v>
      </c>
      <c r="R29">
        <v>1411</v>
      </c>
      <c r="S29" t="s">
        <v>68</v>
      </c>
      <c r="T29">
        <v>13</v>
      </c>
      <c r="U29" t="s">
        <v>76</v>
      </c>
      <c r="V29" s="1">
        <v>43081390.539999999</v>
      </c>
      <c r="W29">
        <v>0</v>
      </c>
      <c r="X29" s="1">
        <v>17240578.550000001</v>
      </c>
      <c r="Y29" s="1">
        <v>17240578.550000001</v>
      </c>
      <c r="Z29" s="1">
        <v>17240578.550000001</v>
      </c>
      <c r="AA29" s="1">
        <v>17240578.550000001</v>
      </c>
      <c r="AB29" s="1">
        <v>17240578.550000001</v>
      </c>
      <c r="AC29" s="1">
        <f t="shared" si="1"/>
        <v>25840811.989999998</v>
      </c>
      <c r="AD29" s="1">
        <v>43081390.539999999</v>
      </c>
      <c r="AE29">
        <v>0</v>
      </c>
      <c r="AF29">
        <v>0</v>
      </c>
      <c r="AG29">
        <v>0</v>
      </c>
      <c r="AH29" s="1">
        <v>43081390.539999999</v>
      </c>
    </row>
    <row r="30" spans="1:34" hidden="1" x14ac:dyDescent="0.25">
      <c r="A30" t="str">
        <f t="shared" si="0"/>
        <v>1.5-01-2405_24624015_24141114</v>
      </c>
      <c r="B30" t="s">
        <v>71</v>
      </c>
      <c r="C30" t="s">
        <v>72</v>
      </c>
      <c r="D30" t="s">
        <v>34</v>
      </c>
      <c r="E30" t="s">
        <v>35</v>
      </c>
      <c r="F30" t="s">
        <v>51</v>
      </c>
      <c r="G30" t="s">
        <v>52</v>
      </c>
      <c r="H30" t="s">
        <v>53</v>
      </c>
      <c r="I30" t="s">
        <v>54</v>
      </c>
      <c r="J30">
        <v>6</v>
      </c>
      <c r="K30" t="s">
        <v>40</v>
      </c>
      <c r="L30">
        <v>24</v>
      </c>
      <c r="M30" t="s">
        <v>58</v>
      </c>
      <c r="N30" t="s">
        <v>56</v>
      </c>
      <c r="O30" t="s">
        <v>57</v>
      </c>
      <c r="P30">
        <v>1000</v>
      </c>
      <c r="Q30" t="s">
        <v>58</v>
      </c>
      <c r="R30">
        <v>1411</v>
      </c>
      <c r="S30" t="s">
        <v>68</v>
      </c>
      <c r="T30">
        <v>14</v>
      </c>
      <c r="U30" t="s">
        <v>60</v>
      </c>
      <c r="V30">
        <v>0</v>
      </c>
      <c r="W30">
        <v>0</v>
      </c>
      <c r="X30" s="1">
        <v>1959014.55</v>
      </c>
      <c r="Y30" s="1">
        <v>1959014.55</v>
      </c>
      <c r="Z30" s="1">
        <v>1959014.55</v>
      </c>
      <c r="AA30" s="1">
        <v>1959014.55</v>
      </c>
      <c r="AB30" s="1">
        <v>1959014.55</v>
      </c>
      <c r="AC30" s="1">
        <f t="shared" si="1"/>
        <v>-1959014.55</v>
      </c>
      <c r="AD30">
        <v>0</v>
      </c>
      <c r="AE30">
        <v>0</v>
      </c>
      <c r="AF30">
        <v>0</v>
      </c>
      <c r="AG30">
        <v>0</v>
      </c>
      <c r="AH30">
        <v>0</v>
      </c>
    </row>
    <row r="31" spans="1:34" hidden="1" x14ac:dyDescent="0.25">
      <c r="A31" t="str">
        <f t="shared" si="0"/>
        <v>1.5-01-2405_24624015_24142113</v>
      </c>
      <c r="B31" t="s">
        <v>71</v>
      </c>
      <c r="C31" t="s">
        <v>72</v>
      </c>
      <c r="D31" t="s">
        <v>34</v>
      </c>
      <c r="E31" t="s">
        <v>35</v>
      </c>
      <c r="F31" t="s">
        <v>51</v>
      </c>
      <c r="G31" t="s">
        <v>52</v>
      </c>
      <c r="H31" t="s">
        <v>53</v>
      </c>
      <c r="I31" t="s">
        <v>54</v>
      </c>
      <c r="J31">
        <v>6</v>
      </c>
      <c r="K31" t="s">
        <v>40</v>
      </c>
      <c r="L31">
        <v>24</v>
      </c>
      <c r="M31" t="s">
        <v>58</v>
      </c>
      <c r="N31" t="s">
        <v>56</v>
      </c>
      <c r="O31" t="s">
        <v>57</v>
      </c>
      <c r="P31">
        <v>1000</v>
      </c>
      <c r="Q31" t="s">
        <v>58</v>
      </c>
      <c r="R31">
        <v>1421</v>
      </c>
      <c r="S31" t="s">
        <v>61</v>
      </c>
      <c r="T31">
        <v>13</v>
      </c>
      <c r="U31" t="s">
        <v>76</v>
      </c>
      <c r="V31" s="1">
        <v>21639111</v>
      </c>
      <c r="W31">
        <v>0</v>
      </c>
      <c r="X31" s="1">
        <v>7951377.6100000003</v>
      </c>
      <c r="Y31" s="1">
        <v>7951377.6100000003</v>
      </c>
      <c r="Z31" s="1">
        <v>7951377.6100000003</v>
      </c>
      <c r="AA31" s="1">
        <v>7951377.6100000003</v>
      </c>
      <c r="AB31" s="1">
        <v>7951377.6100000003</v>
      </c>
      <c r="AC31" s="1">
        <f t="shared" si="1"/>
        <v>13687733.390000001</v>
      </c>
      <c r="AD31" s="1">
        <v>21639111</v>
      </c>
      <c r="AE31">
        <v>0</v>
      </c>
      <c r="AF31">
        <v>0</v>
      </c>
      <c r="AG31">
        <v>0</v>
      </c>
      <c r="AH31" s="1">
        <v>21639111</v>
      </c>
    </row>
    <row r="32" spans="1:34" hidden="1" x14ac:dyDescent="0.25">
      <c r="A32" t="str">
        <f t="shared" si="0"/>
        <v>1.5-01-2405_24624015_24143113</v>
      </c>
      <c r="B32" t="s">
        <v>71</v>
      </c>
      <c r="C32" t="s">
        <v>72</v>
      </c>
      <c r="D32" t="s">
        <v>34</v>
      </c>
      <c r="E32" t="s">
        <v>35</v>
      </c>
      <c r="F32" t="s">
        <v>51</v>
      </c>
      <c r="G32" t="s">
        <v>52</v>
      </c>
      <c r="H32" t="s">
        <v>53</v>
      </c>
      <c r="I32" t="s">
        <v>54</v>
      </c>
      <c r="J32">
        <v>6</v>
      </c>
      <c r="K32" t="s">
        <v>40</v>
      </c>
      <c r="L32">
        <v>24</v>
      </c>
      <c r="M32" t="s">
        <v>58</v>
      </c>
      <c r="N32" t="s">
        <v>56</v>
      </c>
      <c r="O32" t="s">
        <v>57</v>
      </c>
      <c r="P32">
        <v>1000</v>
      </c>
      <c r="Q32" t="s">
        <v>58</v>
      </c>
      <c r="R32">
        <v>1431</v>
      </c>
      <c r="S32" t="s">
        <v>69</v>
      </c>
      <c r="T32">
        <v>13</v>
      </c>
      <c r="U32" t="s">
        <v>76</v>
      </c>
      <c r="V32" s="1">
        <v>13831302.199999999</v>
      </c>
      <c r="W32">
        <v>0</v>
      </c>
      <c r="X32" s="1">
        <v>5231516.28</v>
      </c>
      <c r="Y32" s="1">
        <v>5231516.28</v>
      </c>
      <c r="Z32" s="1">
        <v>5231516.28</v>
      </c>
      <c r="AA32" s="1">
        <v>5231516.28</v>
      </c>
      <c r="AB32" s="1">
        <v>5231516.28</v>
      </c>
      <c r="AC32" s="1">
        <f t="shared" si="1"/>
        <v>8599785.9199999981</v>
      </c>
      <c r="AD32" s="1">
        <v>13831302.199999999</v>
      </c>
      <c r="AE32">
        <v>0</v>
      </c>
      <c r="AF32">
        <v>0</v>
      </c>
      <c r="AG32">
        <v>0</v>
      </c>
      <c r="AH32" s="1">
        <v>13831302.199999999</v>
      </c>
    </row>
    <row r="33" spans="1:34" hidden="1" x14ac:dyDescent="0.25">
      <c r="A33" t="str">
        <f t="shared" si="0"/>
        <v>1.5-01-2405_24624015_24143114</v>
      </c>
      <c r="B33" t="s">
        <v>71</v>
      </c>
      <c r="C33" t="s">
        <v>72</v>
      </c>
      <c r="D33" t="s">
        <v>34</v>
      </c>
      <c r="E33" t="s">
        <v>35</v>
      </c>
      <c r="F33" t="s">
        <v>51</v>
      </c>
      <c r="G33" t="s">
        <v>52</v>
      </c>
      <c r="H33" t="s">
        <v>53</v>
      </c>
      <c r="I33" t="s">
        <v>54</v>
      </c>
      <c r="J33">
        <v>6</v>
      </c>
      <c r="K33" t="s">
        <v>40</v>
      </c>
      <c r="L33">
        <v>24</v>
      </c>
      <c r="M33" t="s">
        <v>58</v>
      </c>
      <c r="N33" t="s">
        <v>56</v>
      </c>
      <c r="O33" t="s">
        <v>57</v>
      </c>
      <c r="P33">
        <v>1000</v>
      </c>
      <c r="Q33" t="s">
        <v>58</v>
      </c>
      <c r="R33">
        <v>1431</v>
      </c>
      <c r="S33" t="s">
        <v>69</v>
      </c>
      <c r="T33">
        <v>14</v>
      </c>
      <c r="U33" t="s">
        <v>60</v>
      </c>
      <c r="V33">
        <v>0</v>
      </c>
      <c r="W33">
        <v>0</v>
      </c>
      <c r="X33" s="1">
        <v>697726.57</v>
      </c>
      <c r="Y33" s="1">
        <v>697726.57</v>
      </c>
      <c r="Z33" s="1">
        <v>697726.57</v>
      </c>
      <c r="AA33" s="1">
        <v>697726.57</v>
      </c>
      <c r="AB33" s="1">
        <v>697726.57</v>
      </c>
      <c r="AC33" s="1">
        <f t="shared" si="1"/>
        <v>-697726.57</v>
      </c>
      <c r="AD33">
        <v>0</v>
      </c>
      <c r="AE33">
        <v>0</v>
      </c>
      <c r="AF33">
        <v>0</v>
      </c>
      <c r="AG33">
        <v>0</v>
      </c>
      <c r="AH33">
        <v>0</v>
      </c>
    </row>
    <row r="34" spans="1:34" hidden="1" x14ac:dyDescent="0.25">
      <c r="A34" t="str">
        <f t="shared" si="0"/>
        <v>1.5-01-2405_24624015_24143213</v>
      </c>
      <c r="B34" t="s">
        <v>71</v>
      </c>
      <c r="C34" t="s">
        <v>72</v>
      </c>
      <c r="D34" t="s">
        <v>34</v>
      </c>
      <c r="E34" t="s">
        <v>35</v>
      </c>
      <c r="F34" t="s">
        <v>51</v>
      </c>
      <c r="G34" t="s">
        <v>52</v>
      </c>
      <c r="H34" t="s">
        <v>53</v>
      </c>
      <c r="I34" t="s">
        <v>54</v>
      </c>
      <c r="J34">
        <v>6</v>
      </c>
      <c r="K34" t="s">
        <v>40</v>
      </c>
      <c r="L34">
        <v>24</v>
      </c>
      <c r="M34" t="s">
        <v>58</v>
      </c>
      <c r="N34" t="s">
        <v>56</v>
      </c>
      <c r="O34" t="s">
        <v>57</v>
      </c>
      <c r="P34">
        <v>1000</v>
      </c>
      <c r="Q34" t="s">
        <v>58</v>
      </c>
      <c r="R34">
        <v>1432</v>
      </c>
      <c r="S34" t="s">
        <v>62</v>
      </c>
      <c r="T34">
        <v>13</v>
      </c>
      <c r="U34" t="s">
        <v>76</v>
      </c>
      <c r="V34" s="1">
        <v>126228154.03</v>
      </c>
      <c r="W34">
        <v>0</v>
      </c>
      <c r="X34" s="1">
        <v>47642503.079999998</v>
      </c>
      <c r="Y34" s="1">
        <v>47642503.079999998</v>
      </c>
      <c r="Z34" s="1">
        <v>47642503.079999998</v>
      </c>
      <c r="AA34" s="1">
        <v>47642503.079999998</v>
      </c>
      <c r="AB34" s="1">
        <v>47642503.079999998</v>
      </c>
      <c r="AC34" s="1">
        <f t="shared" si="1"/>
        <v>78585650.950000003</v>
      </c>
      <c r="AD34" s="1">
        <v>126228154.03</v>
      </c>
      <c r="AE34">
        <v>0</v>
      </c>
      <c r="AF34">
        <v>0</v>
      </c>
      <c r="AG34">
        <v>0</v>
      </c>
      <c r="AH34" s="1">
        <v>126228154.03</v>
      </c>
    </row>
    <row r="35" spans="1:34" hidden="1" x14ac:dyDescent="0.25">
      <c r="A35" t="str">
        <f t="shared" si="0"/>
        <v>1.5-01-2405_24624015_2415910</v>
      </c>
      <c r="B35" t="s">
        <v>71</v>
      </c>
      <c r="C35" t="s">
        <v>72</v>
      </c>
      <c r="D35" t="s">
        <v>34</v>
      </c>
      <c r="E35" t="s">
        <v>35</v>
      </c>
      <c r="F35" t="s">
        <v>51</v>
      </c>
      <c r="G35" t="s">
        <v>52</v>
      </c>
      <c r="H35" t="s">
        <v>53</v>
      </c>
      <c r="I35" t="s">
        <v>54</v>
      </c>
      <c r="J35">
        <v>6</v>
      </c>
      <c r="K35" t="s">
        <v>40</v>
      </c>
      <c r="L35">
        <v>24</v>
      </c>
      <c r="M35" t="s">
        <v>58</v>
      </c>
      <c r="N35" t="s">
        <v>56</v>
      </c>
      <c r="O35" t="s">
        <v>57</v>
      </c>
      <c r="P35">
        <v>1000</v>
      </c>
      <c r="Q35" t="s">
        <v>58</v>
      </c>
      <c r="R35">
        <v>1591</v>
      </c>
      <c r="S35" t="s">
        <v>70</v>
      </c>
      <c r="T35">
        <v>0</v>
      </c>
      <c r="U35" t="s">
        <v>46</v>
      </c>
      <c r="V35" s="1">
        <v>26931853.66</v>
      </c>
      <c r="W35">
        <v>0</v>
      </c>
      <c r="X35" s="1">
        <v>2001890.64</v>
      </c>
      <c r="Y35" s="1">
        <v>2001890.64</v>
      </c>
      <c r="Z35" s="1">
        <v>2001890.64</v>
      </c>
      <c r="AA35" s="1">
        <v>2001870.64</v>
      </c>
      <c r="AB35" s="1">
        <v>2001870.64</v>
      </c>
      <c r="AC35" s="1">
        <f t="shared" si="1"/>
        <v>24929963.02</v>
      </c>
      <c r="AD35" s="1">
        <v>26931853.66</v>
      </c>
      <c r="AE35">
        <v>0</v>
      </c>
      <c r="AF35">
        <v>0</v>
      </c>
      <c r="AG35">
        <v>0</v>
      </c>
      <c r="AH35" s="1">
        <v>26931853.66</v>
      </c>
    </row>
    <row r="36" spans="1:34" hidden="1" x14ac:dyDescent="0.25">
      <c r="A36" t="str">
        <f t="shared" si="0"/>
        <v>2.6-01-2405_24624015_2417110</v>
      </c>
      <c r="B36" t="s">
        <v>78</v>
      </c>
      <c r="C36" t="s">
        <v>79</v>
      </c>
      <c r="D36" t="s">
        <v>34</v>
      </c>
      <c r="E36" t="s">
        <v>35</v>
      </c>
      <c r="F36" t="s">
        <v>51</v>
      </c>
      <c r="G36" t="s">
        <v>52</v>
      </c>
      <c r="H36" t="s">
        <v>53</v>
      </c>
      <c r="I36" t="s">
        <v>54</v>
      </c>
      <c r="J36">
        <v>6</v>
      </c>
      <c r="K36" t="s">
        <v>40</v>
      </c>
      <c r="L36">
        <v>24</v>
      </c>
      <c r="M36" t="s">
        <v>58</v>
      </c>
      <c r="N36" t="s">
        <v>56</v>
      </c>
      <c r="O36" t="s">
        <v>57</v>
      </c>
      <c r="P36">
        <v>1000</v>
      </c>
      <c r="Q36" t="s">
        <v>58</v>
      </c>
      <c r="R36">
        <v>1711</v>
      </c>
      <c r="S36" t="s">
        <v>80</v>
      </c>
      <c r="T36">
        <v>0</v>
      </c>
      <c r="U36" t="s">
        <v>46</v>
      </c>
      <c r="V36" s="1">
        <v>22000000</v>
      </c>
      <c r="W36">
        <v>0</v>
      </c>
      <c r="X36" s="1">
        <v>8380725.4900000002</v>
      </c>
      <c r="Y36" s="1">
        <v>8380725.4900000002</v>
      </c>
      <c r="Z36" s="1">
        <v>8380725.4900000002</v>
      </c>
      <c r="AA36" s="1">
        <v>8380725.4900000002</v>
      </c>
      <c r="AB36" s="1">
        <v>8380725.4900000002</v>
      </c>
      <c r="AC36" s="1">
        <f t="shared" si="1"/>
        <v>13619274.51</v>
      </c>
      <c r="AD36" s="1">
        <v>22000000</v>
      </c>
      <c r="AE36">
        <v>0</v>
      </c>
      <c r="AF36">
        <v>0</v>
      </c>
      <c r="AG36">
        <v>0</v>
      </c>
      <c r="AH36" s="1">
        <v>22000000</v>
      </c>
    </row>
    <row r="37" spans="1:34" hidden="1" x14ac:dyDescent="0.25">
      <c r="A37" t="str">
        <f t="shared" si="0"/>
        <v>2.5-02-2402_24313009_2432510</v>
      </c>
      <c r="B37" t="s">
        <v>81</v>
      </c>
      <c r="C37" t="s">
        <v>82</v>
      </c>
      <c r="D37" t="s">
        <v>83</v>
      </c>
      <c r="E37" t="s">
        <v>84</v>
      </c>
      <c r="F37" t="s">
        <v>51</v>
      </c>
      <c r="G37" t="s">
        <v>52</v>
      </c>
      <c r="H37" t="s">
        <v>85</v>
      </c>
      <c r="I37" t="s">
        <v>86</v>
      </c>
      <c r="J37">
        <v>3</v>
      </c>
      <c r="K37" t="s">
        <v>87</v>
      </c>
      <c r="L37">
        <v>13</v>
      </c>
      <c r="M37" t="s">
        <v>88</v>
      </c>
      <c r="N37" t="s">
        <v>89</v>
      </c>
      <c r="O37" t="s">
        <v>90</v>
      </c>
      <c r="P37">
        <v>3000</v>
      </c>
      <c r="Q37" t="s">
        <v>44</v>
      </c>
      <c r="R37">
        <v>3251</v>
      </c>
      <c r="S37" t="s">
        <v>91</v>
      </c>
      <c r="T37">
        <v>0</v>
      </c>
      <c r="U37" t="s">
        <v>46</v>
      </c>
      <c r="V37" s="1">
        <v>9003456</v>
      </c>
      <c r="W37" s="1">
        <v>9003456</v>
      </c>
      <c r="X37" s="1">
        <v>7202764.7999999998</v>
      </c>
      <c r="Y37" s="1">
        <v>7202764.7999999998</v>
      </c>
      <c r="Z37" s="1">
        <v>6602534.4000000004</v>
      </c>
      <c r="AA37" s="1">
        <v>6602534.4000000004</v>
      </c>
      <c r="AB37" s="1">
        <v>6602534.4000000004</v>
      </c>
      <c r="AC37" s="1">
        <f t="shared" si="1"/>
        <v>1800691.2000000002</v>
      </c>
      <c r="AD37">
        <v>0</v>
      </c>
      <c r="AE37">
        <v>0</v>
      </c>
      <c r="AF37">
        <v>0</v>
      </c>
      <c r="AG37">
        <v>0</v>
      </c>
      <c r="AH37">
        <v>0</v>
      </c>
    </row>
    <row r="38" spans="1:34" hidden="1" x14ac:dyDescent="0.25">
      <c r="A38" t="str">
        <f t="shared" si="0"/>
        <v>2.5-02-2411_24650031_2456910</v>
      </c>
      <c r="B38" t="s">
        <v>81</v>
      </c>
      <c r="C38" t="s">
        <v>82</v>
      </c>
      <c r="D38" t="s">
        <v>92</v>
      </c>
      <c r="E38" t="s">
        <v>93</v>
      </c>
      <c r="F38" t="s">
        <v>51</v>
      </c>
      <c r="G38" t="s">
        <v>52</v>
      </c>
      <c r="H38" t="s">
        <v>94</v>
      </c>
      <c r="I38" t="s">
        <v>95</v>
      </c>
      <c r="J38">
        <v>6</v>
      </c>
      <c r="K38" t="s">
        <v>40</v>
      </c>
      <c r="L38">
        <v>50</v>
      </c>
      <c r="M38" t="s">
        <v>96</v>
      </c>
      <c r="N38" t="s">
        <v>97</v>
      </c>
      <c r="O38" t="s">
        <v>98</v>
      </c>
      <c r="P38">
        <v>5000</v>
      </c>
      <c r="Q38" t="s">
        <v>99</v>
      </c>
      <c r="R38">
        <v>5691</v>
      </c>
      <c r="S38" t="s">
        <v>100</v>
      </c>
      <c r="T38">
        <v>0</v>
      </c>
      <c r="U38" t="s">
        <v>46</v>
      </c>
      <c r="V38" s="1">
        <v>70724000</v>
      </c>
      <c r="W38" s="1">
        <v>70724000</v>
      </c>
      <c r="X38" s="1">
        <v>70723059.019999996</v>
      </c>
      <c r="Y38" s="1">
        <v>70723059.019999996</v>
      </c>
      <c r="Z38" s="1">
        <v>70723059.019999996</v>
      </c>
      <c r="AA38">
        <v>0</v>
      </c>
      <c r="AB38">
        <v>0</v>
      </c>
      <c r="AC38" s="1">
        <f t="shared" si="1"/>
        <v>940.98000000417233</v>
      </c>
      <c r="AD38">
        <v>0</v>
      </c>
      <c r="AE38">
        <v>0</v>
      </c>
      <c r="AF38">
        <v>0</v>
      </c>
      <c r="AG38">
        <v>0</v>
      </c>
      <c r="AH38">
        <v>0</v>
      </c>
    </row>
    <row r="39" spans="1:34" x14ac:dyDescent="0.25">
      <c r="A39" t="str">
        <f t="shared" si="0"/>
        <v>2.5-02-2407_24335021_2435810</v>
      </c>
      <c r="B39" t="s">
        <v>81</v>
      </c>
      <c r="C39" t="s">
        <v>82</v>
      </c>
      <c r="D39" t="s">
        <v>101</v>
      </c>
      <c r="E39" t="s">
        <v>102</v>
      </c>
      <c r="F39" t="s">
        <v>51</v>
      </c>
      <c r="G39" t="s">
        <v>52</v>
      </c>
      <c r="H39" t="s">
        <v>103</v>
      </c>
      <c r="I39" t="s">
        <v>104</v>
      </c>
      <c r="J39">
        <v>3</v>
      </c>
      <c r="K39" t="s">
        <v>87</v>
      </c>
      <c r="L39">
        <v>35</v>
      </c>
      <c r="M39" t="s">
        <v>105</v>
      </c>
      <c r="N39" t="s">
        <v>106</v>
      </c>
      <c r="O39" t="s">
        <v>107</v>
      </c>
      <c r="P39">
        <v>3000</v>
      </c>
      <c r="Q39" t="s">
        <v>44</v>
      </c>
      <c r="R39">
        <v>3581</v>
      </c>
      <c r="S39" t="s">
        <v>108</v>
      </c>
      <c r="T39">
        <v>0</v>
      </c>
      <c r="U39" t="s">
        <v>46</v>
      </c>
      <c r="V39" s="1">
        <v>194240000</v>
      </c>
      <c r="W39" s="1">
        <v>100000000</v>
      </c>
      <c r="X39" s="1">
        <v>83982238.760000005</v>
      </c>
      <c r="Y39" s="1">
        <v>83982238.760000005</v>
      </c>
      <c r="Z39" s="1">
        <v>83982238.760000005</v>
      </c>
      <c r="AA39" s="1">
        <v>83982238.760000005</v>
      </c>
      <c r="AB39" s="1">
        <v>83982238.760000005</v>
      </c>
      <c r="AC39" s="1">
        <f t="shared" si="1"/>
        <v>110257761.23999999</v>
      </c>
      <c r="AD39" s="1">
        <v>94240000</v>
      </c>
      <c r="AE39">
        <v>0</v>
      </c>
      <c r="AF39">
        <v>0</v>
      </c>
      <c r="AG39">
        <v>0</v>
      </c>
      <c r="AH39" s="1">
        <v>94240000</v>
      </c>
    </row>
    <row r="40" spans="1:34" hidden="1" x14ac:dyDescent="0.25">
      <c r="A40" t="str">
        <f t="shared" si="0"/>
        <v>2.5-02-2408_24740025_2433410</v>
      </c>
      <c r="B40" t="s">
        <v>81</v>
      </c>
      <c r="C40" t="s">
        <v>82</v>
      </c>
      <c r="D40" t="s">
        <v>109</v>
      </c>
      <c r="E40" t="s">
        <v>110</v>
      </c>
      <c r="F40" t="s">
        <v>111</v>
      </c>
      <c r="G40" t="s">
        <v>112</v>
      </c>
      <c r="H40" t="s">
        <v>113</v>
      </c>
      <c r="I40" t="s">
        <v>114</v>
      </c>
      <c r="J40">
        <v>7</v>
      </c>
      <c r="K40" t="s">
        <v>115</v>
      </c>
      <c r="L40">
        <v>40</v>
      </c>
      <c r="M40" t="s">
        <v>116</v>
      </c>
      <c r="N40" t="s">
        <v>117</v>
      </c>
      <c r="O40" t="s">
        <v>118</v>
      </c>
      <c r="P40">
        <v>3000</v>
      </c>
      <c r="Q40" t="s">
        <v>44</v>
      </c>
      <c r="R40">
        <v>3341</v>
      </c>
      <c r="S40" t="s">
        <v>119</v>
      </c>
      <c r="T40">
        <v>0</v>
      </c>
      <c r="U40" t="s">
        <v>46</v>
      </c>
      <c r="V40" s="1">
        <v>3000000</v>
      </c>
      <c r="W40" s="1">
        <v>3000000</v>
      </c>
      <c r="X40" s="1">
        <v>2973000</v>
      </c>
      <c r="Y40" s="1">
        <v>2973000</v>
      </c>
      <c r="Z40">
        <v>0</v>
      </c>
      <c r="AA40">
        <v>0</v>
      </c>
      <c r="AB40">
        <v>0</v>
      </c>
      <c r="AC40" s="1">
        <f t="shared" si="1"/>
        <v>27000</v>
      </c>
      <c r="AD40">
        <v>0</v>
      </c>
      <c r="AE40">
        <v>0</v>
      </c>
      <c r="AF40">
        <v>0</v>
      </c>
      <c r="AG40">
        <v>0</v>
      </c>
      <c r="AH40">
        <v>0</v>
      </c>
    </row>
    <row r="41" spans="1:34" hidden="1" x14ac:dyDescent="0.25">
      <c r="A41" t="str">
        <f t="shared" si="0"/>
        <v>2.5-02-2408_24741025_2428310</v>
      </c>
      <c r="B41" t="s">
        <v>81</v>
      </c>
      <c r="C41" t="s">
        <v>82</v>
      </c>
      <c r="D41" t="s">
        <v>109</v>
      </c>
      <c r="E41" t="s">
        <v>110</v>
      </c>
      <c r="F41" t="s">
        <v>111</v>
      </c>
      <c r="G41" t="s">
        <v>112</v>
      </c>
      <c r="H41" t="s">
        <v>113</v>
      </c>
      <c r="I41" t="s">
        <v>114</v>
      </c>
      <c r="J41">
        <v>7</v>
      </c>
      <c r="K41" t="s">
        <v>115</v>
      </c>
      <c r="L41">
        <v>41</v>
      </c>
      <c r="M41" t="s">
        <v>120</v>
      </c>
      <c r="N41" t="s">
        <v>117</v>
      </c>
      <c r="O41" t="s">
        <v>118</v>
      </c>
      <c r="P41">
        <v>2000</v>
      </c>
      <c r="Q41" t="s">
        <v>121</v>
      </c>
      <c r="R41">
        <v>2831</v>
      </c>
      <c r="S41" t="s">
        <v>122</v>
      </c>
      <c r="T41">
        <v>0</v>
      </c>
      <c r="U41" t="s">
        <v>46</v>
      </c>
      <c r="V41" s="1">
        <v>3100000</v>
      </c>
      <c r="W41" s="1">
        <v>3100000</v>
      </c>
      <c r="X41" s="1">
        <v>3086760</v>
      </c>
      <c r="Y41" s="1">
        <v>2859400</v>
      </c>
      <c r="Z41">
        <v>0</v>
      </c>
      <c r="AA41">
        <v>0</v>
      </c>
      <c r="AB41">
        <v>0</v>
      </c>
      <c r="AC41" s="1">
        <f t="shared" si="1"/>
        <v>13240</v>
      </c>
      <c r="AD41">
        <v>0</v>
      </c>
      <c r="AE41">
        <v>0</v>
      </c>
      <c r="AF41">
        <v>0</v>
      </c>
      <c r="AG41">
        <v>0</v>
      </c>
      <c r="AH41">
        <v>0</v>
      </c>
    </row>
    <row r="42" spans="1:34" hidden="1" x14ac:dyDescent="0.25">
      <c r="A42" t="str">
        <f t="shared" si="0"/>
        <v>2.5-02-2408_24741025_2433610</v>
      </c>
      <c r="B42" t="s">
        <v>81</v>
      </c>
      <c r="C42" t="s">
        <v>82</v>
      </c>
      <c r="D42" t="s">
        <v>109</v>
      </c>
      <c r="E42" t="s">
        <v>110</v>
      </c>
      <c r="F42" t="s">
        <v>111</v>
      </c>
      <c r="G42" t="s">
        <v>112</v>
      </c>
      <c r="H42" t="s">
        <v>113</v>
      </c>
      <c r="I42" t="s">
        <v>114</v>
      </c>
      <c r="J42">
        <v>7</v>
      </c>
      <c r="K42" t="s">
        <v>115</v>
      </c>
      <c r="L42">
        <v>41</v>
      </c>
      <c r="M42" t="s">
        <v>120</v>
      </c>
      <c r="N42" t="s">
        <v>117</v>
      </c>
      <c r="O42" t="s">
        <v>118</v>
      </c>
      <c r="P42">
        <v>3000</v>
      </c>
      <c r="Q42" t="s">
        <v>44</v>
      </c>
      <c r="R42">
        <v>3361</v>
      </c>
      <c r="S42" t="s">
        <v>123</v>
      </c>
      <c r="T42">
        <v>0</v>
      </c>
      <c r="U42" t="s">
        <v>46</v>
      </c>
      <c r="V42">
        <v>0</v>
      </c>
      <c r="W42">
        <v>0</v>
      </c>
      <c r="X42">
        <v>0</v>
      </c>
      <c r="Y42">
        <v>0</v>
      </c>
      <c r="Z42">
        <v>0</v>
      </c>
      <c r="AA42">
        <v>0</v>
      </c>
      <c r="AB42">
        <v>0</v>
      </c>
      <c r="AC42" s="1">
        <f t="shared" si="1"/>
        <v>0</v>
      </c>
      <c r="AD42">
        <v>0</v>
      </c>
      <c r="AE42">
        <v>0</v>
      </c>
      <c r="AF42">
        <v>0</v>
      </c>
      <c r="AG42">
        <v>0</v>
      </c>
      <c r="AH42">
        <v>0</v>
      </c>
    </row>
    <row r="43" spans="1:34" hidden="1" x14ac:dyDescent="0.25">
      <c r="A43" t="str">
        <f t="shared" si="0"/>
        <v>2.5-02-2405_24622015_2426110</v>
      </c>
      <c r="B43" t="s">
        <v>81</v>
      </c>
      <c r="C43" t="s">
        <v>82</v>
      </c>
      <c r="D43" t="s">
        <v>109</v>
      </c>
      <c r="E43" t="s">
        <v>110</v>
      </c>
      <c r="F43" t="s">
        <v>51</v>
      </c>
      <c r="G43" t="s">
        <v>52</v>
      </c>
      <c r="H43" t="s">
        <v>53</v>
      </c>
      <c r="I43" t="s">
        <v>54</v>
      </c>
      <c r="J43">
        <v>6</v>
      </c>
      <c r="K43" t="s">
        <v>40</v>
      </c>
      <c r="L43">
        <v>22</v>
      </c>
      <c r="M43" t="s">
        <v>124</v>
      </c>
      <c r="N43" t="s">
        <v>56</v>
      </c>
      <c r="O43" t="s">
        <v>57</v>
      </c>
      <c r="P43">
        <v>2000</v>
      </c>
      <c r="Q43" t="s">
        <v>121</v>
      </c>
      <c r="R43">
        <v>2611</v>
      </c>
      <c r="S43" t="s">
        <v>125</v>
      </c>
      <c r="T43">
        <v>0</v>
      </c>
      <c r="U43" t="s">
        <v>46</v>
      </c>
      <c r="V43" s="1">
        <v>33847132</v>
      </c>
      <c r="W43" s="1">
        <v>28000000</v>
      </c>
      <c r="X43" s="1">
        <v>15492142.67</v>
      </c>
      <c r="Y43" s="1">
        <v>15492142.67</v>
      </c>
      <c r="Z43" s="1">
        <v>15492142.67</v>
      </c>
      <c r="AA43" s="1">
        <v>15492142.67</v>
      </c>
      <c r="AB43" s="1">
        <v>15492142.67</v>
      </c>
      <c r="AC43" s="1">
        <f t="shared" si="1"/>
        <v>18354989.329999998</v>
      </c>
      <c r="AD43" s="1">
        <v>5847132</v>
      </c>
      <c r="AE43">
        <v>0</v>
      </c>
      <c r="AF43">
        <v>0</v>
      </c>
      <c r="AG43">
        <v>0</v>
      </c>
      <c r="AH43" s="1">
        <v>5847132</v>
      </c>
    </row>
    <row r="44" spans="1:34" hidden="1" x14ac:dyDescent="0.25">
      <c r="A44" t="str">
        <f t="shared" si="0"/>
        <v>2.5-02-2405_24621015_2432510</v>
      </c>
      <c r="B44" t="s">
        <v>81</v>
      </c>
      <c r="C44" t="s">
        <v>82</v>
      </c>
      <c r="D44" t="s">
        <v>34</v>
      </c>
      <c r="E44" t="s">
        <v>35</v>
      </c>
      <c r="F44" t="s">
        <v>51</v>
      </c>
      <c r="G44" t="s">
        <v>52</v>
      </c>
      <c r="H44" t="s">
        <v>53</v>
      </c>
      <c r="I44" t="s">
        <v>54</v>
      </c>
      <c r="J44">
        <v>6</v>
      </c>
      <c r="K44" t="s">
        <v>40</v>
      </c>
      <c r="L44">
        <v>21</v>
      </c>
      <c r="M44" t="s">
        <v>55</v>
      </c>
      <c r="N44" t="s">
        <v>56</v>
      </c>
      <c r="O44" t="s">
        <v>57</v>
      </c>
      <c r="P44">
        <v>3000</v>
      </c>
      <c r="Q44" t="s">
        <v>44</v>
      </c>
      <c r="R44">
        <v>3251</v>
      </c>
      <c r="S44" t="s">
        <v>91</v>
      </c>
      <c r="T44">
        <v>0</v>
      </c>
      <c r="U44" t="s">
        <v>46</v>
      </c>
      <c r="V44" s="1">
        <v>79789885.069999993</v>
      </c>
      <c r="W44" s="1">
        <v>75218705.450000003</v>
      </c>
      <c r="X44" s="1">
        <v>78965672.739999995</v>
      </c>
      <c r="Y44" s="1">
        <v>78965672.739999995</v>
      </c>
      <c r="Z44" s="1">
        <v>47399004.859999999</v>
      </c>
      <c r="AA44" s="1">
        <v>46099804.859999999</v>
      </c>
      <c r="AB44" s="1">
        <v>46099804.859999999</v>
      </c>
      <c r="AC44" s="1">
        <f t="shared" si="1"/>
        <v>824212.32999999821</v>
      </c>
      <c r="AD44" s="1">
        <v>4571179.62</v>
      </c>
      <c r="AE44">
        <v>0</v>
      </c>
      <c r="AF44">
        <v>0</v>
      </c>
      <c r="AG44">
        <v>0</v>
      </c>
      <c r="AH44" s="1">
        <v>4571179.62</v>
      </c>
    </row>
    <row r="45" spans="1:34" hidden="1" x14ac:dyDescent="0.25">
      <c r="A45" t="str">
        <f t="shared" si="0"/>
        <v>2.5-02-2407_24337023_2461210</v>
      </c>
      <c r="B45" t="s">
        <v>81</v>
      </c>
      <c r="C45" t="s">
        <v>82</v>
      </c>
      <c r="D45" t="s">
        <v>34</v>
      </c>
      <c r="E45" t="s">
        <v>35</v>
      </c>
      <c r="F45" t="s">
        <v>126</v>
      </c>
      <c r="G45" t="s">
        <v>127</v>
      </c>
      <c r="H45" t="s">
        <v>103</v>
      </c>
      <c r="I45" t="s">
        <v>104</v>
      </c>
      <c r="J45">
        <v>3</v>
      </c>
      <c r="K45" t="s">
        <v>87</v>
      </c>
      <c r="L45">
        <v>37</v>
      </c>
      <c r="M45" t="s">
        <v>128</v>
      </c>
      <c r="N45" t="s">
        <v>129</v>
      </c>
      <c r="O45" t="s">
        <v>130</v>
      </c>
      <c r="P45">
        <v>6000</v>
      </c>
      <c r="Q45" t="s">
        <v>131</v>
      </c>
      <c r="R45">
        <v>6121</v>
      </c>
      <c r="S45" t="s">
        <v>132</v>
      </c>
      <c r="T45">
        <v>0</v>
      </c>
      <c r="U45" t="s">
        <v>46</v>
      </c>
      <c r="V45" s="1">
        <v>33668050.229999997</v>
      </c>
      <c r="W45" s="1">
        <v>10000000</v>
      </c>
      <c r="X45" s="1">
        <v>30228024.600000001</v>
      </c>
      <c r="Y45" s="1">
        <v>30228024.600000001</v>
      </c>
      <c r="Z45" s="1">
        <v>11446872.970000001</v>
      </c>
      <c r="AA45" s="1">
        <v>11446872.970000001</v>
      </c>
      <c r="AB45" s="1">
        <v>11446872.970000001</v>
      </c>
      <c r="AC45" s="1">
        <f t="shared" si="1"/>
        <v>3440025.6299999952</v>
      </c>
      <c r="AD45" s="1">
        <v>30000000</v>
      </c>
      <c r="AE45">
        <v>0</v>
      </c>
      <c r="AF45">
        <v>0</v>
      </c>
      <c r="AG45" s="1">
        <v>6331949.7699999996</v>
      </c>
      <c r="AH45" s="1">
        <v>23668050.23</v>
      </c>
    </row>
    <row r="46" spans="1:34" hidden="1" x14ac:dyDescent="0.25">
      <c r="A46" t="str">
        <f t="shared" si="0"/>
        <v>2.5-02-2407_24337023_24612119</v>
      </c>
      <c r="B46" t="s">
        <v>81</v>
      </c>
      <c r="C46" t="s">
        <v>82</v>
      </c>
      <c r="D46" t="s">
        <v>34</v>
      </c>
      <c r="E46" t="s">
        <v>35</v>
      </c>
      <c r="F46" t="s">
        <v>126</v>
      </c>
      <c r="G46" t="s">
        <v>127</v>
      </c>
      <c r="H46" t="s">
        <v>103</v>
      </c>
      <c r="I46" t="s">
        <v>104</v>
      </c>
      <c r="J46">
        <v>3</v>
      </c>
      <c r="K46" t="s">
        <v>87</v>
      </c>
      <c r="L46">
        <v>37</v>
      </c>
      <c r="M46" t="s">
        <v>128</v>
      </c>
      <c r="N46" t="s">
        <v>129</v>
      </c>
      <c r="O46" t="s">
        <v>130</v>
      </c>
      <c r="P46">
        <v>6000</v>
      </c>
      <c r="Q46" t="s">
        <v>131</v>
      </c>
      <c r="R46">
        <v>6121</v>
      </c>
      <c r="S46" t="s">
        <v>132</v>
      </c>
      <c r="T46">
        <v>19</v>
      </c>
      <c r="U46" t="s">
        <v>133</v>
      </c>
      <c r="V46" s="1">
        <v>73000000</v>
      </c>
      <c r="W46" s="1">
        <v>73000000</v>
      </c>
      <c r="X46" s="1">
        <v>56974145.100000001</v>
      </c>
      <c r="Y46" s="1">
        <v>56974145.100000001</v>
      </c>
      <c r="Z46" s="1">
        <v>30995510.25</v>
      </c>
      <c r="AA46" s="1">
        <v>30995510.25</v>
      </c>
      <c r="AB46" s="1">
        <v>30995510.25</v>
      </c>
      <c r="AC46" s="1">
        <f t="shared" si="1"/>
        <v>16025854.899999999</v>
      </c>
      <c r="AD46">
        <v>0</v>
      </c>
      <c r="AE46">
        <v>0</v>
      </c>
      <c r="AF46">
        <v>0</v>
      </c>
      <c r="AG46">
        <v>0</v>
      </c>
      <c r="AH46">
        <v>0</v>
      </c>
    </row>
    <row r="47" spans="1:34" hidden="1" x14ac:dyDescent="0.25">
      <c r="A47" t="str">
        <f t="shared" si="0"/>
        <v>2.5-02-2407_24337023_2461310</v>
      </c>
      <c r="B47" t="s">
        <v>81</v>
      </c>
      <c r="C47" t="s">
        <v>82</v>
      </c>
      <c r="D47" t="s">
        <v>34</v>
      </c>
      <c r="E47" t="s">
        <v>35</v>
      </c>
      <c r="F47" t="s">
        <v>126</v>
      </c>
      <c r="G47" t="s">
        <v>127</v>
      </c>
      <c r="H47" t="s">
        <v>103</v>
      </c>
      <c r="I47" t="s">
        <v>104</v>
      </c>
      <c r="J47">
        <v>3</v>
      </c>
      <c r="K47" t="s">
        <v>87</v>
      </c>
      <c r="L47">
        <v>37</v>
      </c>
      <c r="M47" t="s">
        <v>128</v>
      </c>
      <c r="N47" t="s">
        <v>129</v>
      </c>
      <c r="O47" t="s">
        <v>130</v>
      </c>
      <c r="P47">
        <v>6000</v>
      </c>
      <c r="Q47" t="s">
        <v>131</v>
      </c>
      <c r="R47">
        <v>6131</v>
      </c>
      <c r="S47" t="s">
        <v>134</v>
      </c>
      <c r="T47">
        <v>0</v>
      </c>
      <c r="U47" t="s">
        <v>46</v>
      </c>
      <c r="V47" s="1">
        <v>72331949.769999996</v>
      </c>
      <c r="W47" s="1">
        <v>9999999.0500000007</v>
      </c>
      <c r="X47" s="1">
        <v>72330805.609999999</v>
      </c>
      <c r="Y47" s="1">
        <v>72330805.609999999</v>
      </c>
      <c r="Z47" s="1">
        <v>30821005.16</v>
      </c>
      <c r="AA47" s="1">
        <v>27482002.309999999</v>
      </c>
      <c r="AB47" s="1">
        <v>27482002.309999999</v>
      </c>
      <c r="AC47" s="1">
        <f t="shared" si="1"/>
        <v>1144.1599999964237</v>
      </c>
      <c r="AD47" s="1">
        <v>40000000</v>
      </c>
      <c r="AE47" s="1">
        <v>22331950.719999999</v>
      </c>
      <c r="AF47">
        <v>0</v>
      </c>
      <c r="AG47">
        <v>0</v>
      </c>
      <c r="AH47" s="1">
        <v>62331950.719999999</v>
      </c>
    </row>
    <row r="48" spans="1:34" hidden="1" x14ac:dyDescent="0.25">
      <c r="A48" t="str">
        <f t="shared" si="0"/>
        <v>2.5-02-2407_24337023_2461510</v>
      </c>
      <c r="B48" t="s">
        <v>81</v>
      </c>
      <c r="C48" t="s">
        <v>82</v>
      </c>
      <c r="D48" t="s">
        <v>34</v>
      </c>
      <c r="E48" t="s">
        <v>35</v>
      </c>
      <c r="F48" t="s">
        <v>126</v>
      </c>
      <c r="G48" t="s">
        <v>127</v>
      </c>
      <c r="H48" t="s">
        <v>103</v>
      </c>
      <c r="I48" t="s">
        <v>104</v>
      </c>
      <c r="J48">
        <v>3</v>
      </c>
      <c r="K48" t="s">
        <v>87</v>
      </c>
      <c r="L48">
        <v>37</v>
      </c>
      <c r="M48" t="s">
        <v>128</v>
      </c>
      <c r="N48" t="s">
        <v>129</v>
      </c>
      <c r="O48" t="s">
        <v>130</v>
      </c>
      <c r="P48">
        <v>6000</v>
      </c>
      <c r="Q48" t="s">
        <v>131</v>
      </c>
      <c r="R48">
        <v>6151</v>
      </c>
      <c r="S48" t="s">
        <v>135</v>
      </c>
      <c r="T48">
        <v>0</v>
      </c>
      <c r="U48" t="s">
        <v>46</v>
      </c>
      <c r="V48" s="1">
        <v>8500000</v>
      </c>
      <c r="W48" s="1">
        <v>10000000</v>
      </c>
      <c r="X48" s="1">
        <v>8103655.3099999996</v>
      </c>
      <c r="Y48" s="1">
        <v>8103655.3099999996</v>
      </c>
      <c r="Z48" s="1">
        <v>2810577.93</v>
      </c>
      <c r="AA48" s="1">
        <v>2810577.93</v>
      </c>
      <c r="AB48" s="1">
        <v>2810577.93</v>
      </c>
      <c r="AC48" s="1">
        <f t="shared" si="1"/>
        <v>396344.69000000041</v>
      </c>
      <c r="AD48" s="1">
        <v>14500000</v>
      </c>
      <c r="AE48">
        <v>0</v>
      </c>
      <c r="AF48">
        <v>0</v>
      </c>
      <c r="AG48" s="1">
        <v>16000000</v>
      </c>
      <c r="AH48" s="1">
        <v>-1500000</v>
      </c>
    </row>
    <row r="49" spans="1:34" hidden="1" x14ac:dyDescent="0.25">
      <c r="A49" t="str">
        <f t="shared" si="0"/>
        <v>2.5-02-2407_24334020_2431110</v>
      </c>
      <c r="B49" t="s">
        <v>81</v>
      </c>
      <c r="C49" t="s">
        <v>82</v>
      </c>
      <c r="D49" t="s">
        <v>136</v>
      </c>
      <c r="E49" t="s">
        <v>137</v>
      </c>
      <c r="F49" t="s">
        <v>51</v>
      </c>
      <c r="G49" t="s">
        <v>52</v>
      </c>
      <c r="H49" t="s">
        <v>103</v>
      </c>
      <c r="I49" t="s">
        <v>104</v>
      </c>
      <c r="J49">
        <v>3</v>
      </c>
      <c r="K49" t="s">
        <v>87</v>
      </c>
      <c r="L49">
        <v>34</v>
      </c>
      <c r="M49" t="s">
        <v>138</v>
      </c>
      <c r="N49" t="s">
        <v>139</v>
      </c>
      <c r="O49" t="s">
        <v>140</v>
      </c>
      <c r="P49">
        <v>3000</v>
      </c>
      <c r="Q49" t="s">
        <v>44</v>
      </c>
      <c r="R49">
        <v>3111</v>
      </c>
      <c r="S49" t="s">
        <v>141</v>
      </c>
      <c r="T49">
        <v>0</v>
      </c>
      <c r="U49" t="s">
        <v>46</v>
      </c>
      <c r="V49" s="1">
        <v>87267283.930000007</v>
      </c>
      <c r="W49" s="1">
        <v>75088733.549999997</v>
      </c>
      <c r="X49" s="1">
        <v>47359932</v>
      </c>
      <c r="Y49" s="1">
        <v>47359932</v>
      </c>
      <c r="Z49" s="1">
        <v>47359932</v>
      </c>
      <c r="AA49" s="1">
        <v>47359932</v>
      </c>
      <c r="AB49" s="1">
        <v>47359932</v>
      </c>
      <c r="AC49" s="1">
        <f t="shared" si="1"/>
        <v>39907351.930000007</v>
      </c>
      <c r="AD49" s="1">
        <v>12178550.380000001</v>
      </c>
      <c r="AE49">
        <v>0</v>
      </c>
      <c r="AF49">
        <v>0</v>
      </c>
      <c r="AG49">
        <v>0</v>
      </c>
      <c r="AH49" s="1">
        <v>12178550.380000001</v>
      </c>
    </row>
    <row r="50" spans="1:34" hidden="1" x14ac:dyDescent="0.25">
      <c r="A50" t="str">
        <f t="shared" si="0"/>
        <v>2.6-05-2411_24649031_2456510</v>
      </c>
      <c r="B50" t="s">
        <v>865</v>
      </c>
      <c r="C50" t="s">
        <v>866</v>
      </c>
      <c r="D50" t="s">
        <v>92</v>
      </c>
      <c r="E50" t="s">
        <v>93</v>
      </c>
      <c r="F50" t="s">
        <v>51</v>
      </c>
      <c r="G50" t="s">
        <v>52</v>
      </c>
      <c r="H50" t="s">
        <v>94</v>
      </c>
      <c r="I50" t="s">
        <v>95</v>
      </c>
      <c r="J50">
        <v>6</v>
      </c>
      <c r="K50" t="s">
        <v>40</v>
      </c>
      <c r="L50">
        <v>49</v>
      </c>
      <c r="M50" t="s">
        <v>236</v>
      </c>
      <c r="N50" t="s">
        <v>97</v>
      </c>
      <c r="O50" t="s">
        <v>98</v>
      </c>
      <c r="P50">
        <v>5000</v>
      </c>
      <c r="Q50" t="s">
        <v>99</v>
      </c>
      <c r="R50">
        <v>5651</v>
      </c>
      <c r="S50" t="s">
        <v>204</v>
      </c>
      <c r="T50">
        <v>0</v>
      </c>
      <c r="U50" t="s">
        <v>46</v>
      </c>
      <c r="V50">
        <v>0</v>
      </c>
      <c r="W50">
        <v>0</v>
      </c>
      <c r="X50">
        <v>0</v>
      </c>
      <c r="Y50">
        <v>0</v>
      </c>
      <c r="Z50">
        <v>0</v>
      </c>
      <c r="AA50">
        <v>0</v>
      </c>
      <c r="AB50">
        <v>0</v>
      </c>
      <c r="AC50" s="1">
        <f t="shared" si="1"/>
        <v>0</v>
      </c>
      <c r="AD50">
        <v>0</v>
      </c>
      <c r="AE50">
        <v>0</v>
      </c>
      <c r="AF50">
        <v>0</v>
      </c>
      <c r="AG50">
        <v>0</v>
      </c>
      <c r="AH50">
        <v>0</v>
      </c>
    </row>
    <row r="51" spans="1:34" hidden="1" x14ac:dyDescent="0.25">
      <c r="A51" t="str">
        <f t="shared" si="0"/>
        <v>2.6-05-2401_2463003_2433610</v>
      </c>
      <c r="B51" t="s">
        <v>865</v>
      </c>
      <c r="C51" t="s">
        <v>866</v>
      </c>
      <c r="D51" t="s">
        <v>34</v>
      </c>
      <c r="E51" t="s">
        <v>35</v>
      </c>
      <c r="F51" t="s">
        <v>51</v>
      </c>
      <c r="G51" t="s">
        <v>52</v>
      </c>
      <c r="H51" t="s">
        <v>351</v>
      </c>
      <c r="I51" t="s">
        <v>352</v>
      </c>
      <c r="J51">
        <v>6</v>
      </c>
      <c r="K51" t="s">
        <v>40</v>
      </c>
      <c r="L51">
        <v>3</v>
      </c>
      <c r="M51" t="s">
        <v>369</v>
      </c>
      <c r="N51" t="s">
        <v>370</v>
      </c>
      <c r="O51" t="s">
        <v>371</v>
      </c>
      <c r="P51">
        <v>3000</v>
      </c>
      <c r="Q51" t="s">
        <v>44</v>
      </c>
      <c r="R51">
        <v>3361</v>
      </c>
      <c r="S51" t="s">
        <v>123</v>
      </c>
      <c r="T51">
        <v>0</v>
      </c>
      <c r="U51" t="s">
        <v>46</v>
      </c>
      <c r="V51">
        <v>0</v>
      </c>
      <c r="W51">
        <v>0</v>
      </c>
      <c r="X51">
        <v>0</v>
      </c>
      <c r="Y51">
        <v>0</v>
      </c>
      <c r="Z51">
        <v>0</v>
      </c>
      <c r="AA51">
        <v>0</v>
      </c>
      <c r="AB51">
        <v>0</v>
      </c>
      <c r="AC51" s="1">
        <f t="shared" si="1"/>
        <v>0</v>
      </c>
      <c r="AD51">
        <v>0</v>
      </c>
      <c r="AE51">
        <v>0</v>
      </c>
      <c r="AF51">
        <v>0</v>
      </c>
      <c r="AG51">
        <v>0</v>
      </c>
      <c r="AH51">
        <v>0</v>
      </c>
    </row>
    <row r="52" spans="1:34" hidden="1" x14ac:dyDescent="0.25">
      <c r="A52" t="str">
        <f t="shared" si="0"/>
        <v>2.6-05-2405_24621015_2454110</v>
      </c>
      <c r="B52" t="s">
        <v>865</v>
      </c>
      <c r="C52" t="s">
        <v>866</v>
      </c>
      <c r="D52" t="s">
        <v>34</v>
      </c>
      <c r="E52" t="s">
        <v>35</v>
      </c>
      <c r="F52" t="s">
        <v>51</v>
      </c>
      <c r="G52" t="s">
        <v>52</v>
      </c>
      <c r="H52" t="s">
        <v>53</v>
      </c>
      <c r="I52" t="s">
        <v>54</v>
      </c>
      <c r="J52">
        <v>6</v>
      </c>
      <c r="K52" t="s">
        <v>40</v>
      </c>
      <c r="L52">
        <v>21</v>
      </c>
      <c r="M52" t="s">
        <v>55</v>
      </c>
      <c r="N52" t="s">
        <v>56</v>
      </c>
      <c r="O52" t="s">
        <v>57</v>
      </c>
      <c r="P52">
        <v>5000</v>
      </c>
      <c r="Q52" t="s">
        <v>99</v>
      </c>
      <c r="R52">
        <v>5411</v>
      </c>
      <c r="S52" t="s">
        <v>868</v>
      </c>
      <c r="T52">
        <v>0</v>
      </c>
      <c r="U52" t="s">
        <v>46</v>
      </c>
      <c r="V52">
        <v>0</v>
      </c>
      <c r="W52">
        <v>0</v>
      </c>
      <c r="X52">
        <v>0</v>
      </c>
      <c r="Y52">
        <v>0</v>
      </c>
      <c r="Z52">
        <v>0</v>
      </c>
      <c r="AA52">
        <v>0</v>
      </c>
      <c r="AB52">
        <v>0</v>
      </c>
      <c r="AC52" s="1">
        <f t="shared" si="1"/>
        <v>0</v>
      </c>
      <c r="AD52">
        <v>0</v>
      </c>
      <c r="AE52">
        <v>0</v>
      </c>
      <c r="AF52">
        <v>0</v>
      </c>
      <c r="AG52">
        <v>0</v>
      </c>
      <c r="AH52">
        <v>0</v>
      </c>
    </row>
    <row r="53" spans="1:34" hidden="1" x14ac:dyDescent="0.25">
      <c r="A53" t="str">
        <f t="shared" si="0"/>
        <v>2.6-05-2304_24619013_2439210</v>
      </c>
      <c r="B53" t="s">
        <v>32</v>
      </c>
      <c r="C53" t="s">
        <v>33</v>
      </c>
      <c r="D53" t="s">
        <v>34</v>
      </c>
      <c r="E53" t="s">
        <v>35</v>
      </c>
      <c r="F53" t="s">
        <v>36</v>
      </c>
      <c r="G53" t="s">
        <v>37</v>
      </c>
      <c r="H53" t="s">
        <v>38</v>
      </c>
      <c r="I53" t="s">
        <v>39</v>
      </c>
      <c r="J53">
        <v>6</v>
      </c>
      <c r="K53" t="s">
        <v>40</v>
      </c>
      <c r="L53">
        <v>19</v>
      </c>
      <c r="M53" t="s">
        <v>41</v>
      </c>
      <c r="N53" t="s">
        <v>42</v>
      </c>
      <c r="O53" t="s">
        <v>43</v>
      </c>
      <c r="P53">
        <v>3000</v>
      </c>
      <c r="Q53" t="s">
        <v>44</v>
      </c>
      <c r="R53">
        <v>3921</v>
      </c>
      <c r="S53" t="s">
        <v>45</v>
      </c>
      <c r="T53">
        <v>0</v>
      </c>
      <c r="U53" t="s">
        <v>46</v>
      </c>
      <c r="V53" s="1">
        <v>38913</v>
      </c>
      <c r="W53">
        <v>0</v>
      </c>
      <c r="X53" s="1">
        <v>38913</v>
      </c>
      <c r="Y53" s="1">
        <v>38913</v>
      </c>
      <c r="Z53" s="1">
        <v>38913</v>
      </c>
      <c r="AA53" s="1">
        <v>38913</v>
      </c>
      <c r="AB53" s="1">
        <v>38913</v>
      </c>
      <c r="AC53" s="1">
        <f t="shared" si="1"/>
        <v>0</v>
      </c>
      <c r="AD53" s="1">
        <v>38913</v>
      </c>
      <c r="AE53">
        <v>0</v>
      </c>
      <c r="AF53">
        <v>0</v>
      </c>
      <c r="AG53">
        <v>0</v>
      </c>
      <c r="AH53" s="1">
        <v>38913</v>
      </c>
    </row>
    <row r="54" spans="1:34" hidden="1" x14ac:dyDescent="0.25">
      <c r="A54" t="str">
        <f t="shared" si="0"/>
        <v>2.6-12-2304_24619013_2439210</v>
      </c>
      <c r="B54" t="s">
        <v>144</v>
      </c>
      <c r="C54" t="s">
        <v>145</v>
      </c>
      <c r="D54" t="s">
        <v>34</v>
      </c>
      <c r="E54" t="s">
        <v>35</v>
      </c>
      <c r="F54" t="s">
        <v>36</v>
      </c>
      <c r="G54" t="s">
        <v>37</v>
      </c>
      <c r="H54" t="s">
        <v>38</v>
      </c>
      <c r="I54" t="s">
        <v>39</v>
      </c>
      <c r="J54">
        <v>6</v>
      </c>
      <c r="K54" t="s">
        <v>40</v>
      </c>
      <c r="L54">
        <v>19</v>
      </c>
      <c r="M54" t="s">
        <v>41</v>
      </c>
      <c r="N54" t="s">
        <v>42</v>
      </c>
      <c r="O54" t="s">
        <v>43</v>
      </c>
      <c r="P54">
        <v>3000</v>
      </c>
      <c r="Q54" t="s">
        <v>44</v>
      </c>
      <c r="R54">
        <v>3921</v>
      </c>
      <c r="S54" t="s">
        <v>45</v>
      </c>
      <c r="T54">
        <v>0</v>
      </c>
      <c r="U54" t="s">
        <v>46</v>
      </c>
      <c r="V54" s="1">
        <v>7445.91</v>
      </c>
      <c r="W54">
        <v>0</v>
      </c>
      <c r="X54" s="1">
        <v>7445.91</v>
      </c>
      <c r="Y54" s="1">
        <v>7445.91</v>
      </c>
      <c r="Z54" s="1">
        <v>7445.91</v>
      </c>
      <c r="AA54" s="1">
        <v>7445.91</v>
      </c>
      <c r="AB54" s="1">
        <v>7445.91</v>
      </c>
      <c r="AC54" s="1">
        <f t="shared" si="1"/>
        <v>0</v>
      </c>
      <c r="AD54" s="1">
        <v>7445.91</v>
      </c>
      <c r="AE54">
        <v>0</v>
      </c>
      <c r="AF54">
        <v>0</v>
      </c>
      <c r="AG54">
        <v>0</v>
      </c>
      <c r="AH54" s="1">
        <v>7445.91</v>
      </c>
    </row>
    <row r="55" spans="1:34" hidden="1" x14ac:dyDescent="0.25">
      <c r="A55" t="str">
        <f t="shared" si="0"/>
        <v>212-304_24619013_2439210</v>
      </c>
      <c r="B55" t="s">
        <v>870</v>
      </c>
      <c r="C55" t="s">
        <v>871</v>
      </c>
      <c r="D55" t="s">
        <v>34</v>
      </c>
      <c r="E55" t="s">
        <v>35</v>
      </c>
      <c r="F55" t="s">
        <v>36</v>
      </c>
      <c r="G55" t="s">
        <v>37</v>
      </c>
      <c r="H55" t="s">
        <v>38</v>
      </c>
      <c r="I55" t="s">
        <v>39</v>
      </c>
      <c r="J55">
        <v>6</v>
      </c>
      <c r="K55" t="s">
        <v>40</v>
      </c>
      <c r="L55">
        <v>19</v>
      </c>
      <c r="M55" t="s">
        <v>41</v>
      </c>
      <c r="N55" t="s">
        <v>42</v>
      </c>
      <c r="O55" t="s">
        <v>43</v>
      </c>
      <c r="P55">
        <v>3000</v>
      </c>
      <c r="Q55" t="s">
        <v>44</v>
      </c>
      <c r="R55">
        <v>3921</v>
      </c>
      <c r="S55" t="s">
        <v>45</v>
      </c>
      <c r="T55">
        <v>0</v>
      </c>
      <c r="U55" t="s">
        <v>46</v>
      </c>
      <c r="V55">
        <v>0</v>
      </c>
      <c r="W55">
        <v>0</v>
      </c>
      <c r="X55">
        <v>0</v>
      </c>
      <c r="Y55">
        <v>0</v>
      </c>
      <c r="Z55">
        <v>0</v>
      </c>
      <c r="AA55">
        <v>0</v>
      </c>
      <c r="AB55">
        <v>0</v>
      </c>
      <c r="AC55" s="1">
        <f t="shared" si="1"/>
        <v>0</v>
      </c>
      <c r="AD55">
        <v>0</v>
      </c>
      <c r="AE55">
        <v>0</v>
      </c>
      <c r="AF55">
        <v>0</v>
      </c>
      <c r="AG55">
        <v>0</v>
      </c>
      <c r="AH55">
        <v>0</v>
      </c>
    </row>
    <row r="56" spans="1:34" hidden="1" x14ac:dyDescent="0.25">
      <c r="A56" t="str">
        <f t="shared" si="0"/>
        <v>1.1-00-2417_24456037_2422210</v>
      </c>
      <c r="B56" t="s">
        <v>148</v>
      </c>
      <c r="C56" t="s">
        <v>149</v>
      </c>
      <c r="D56" t="s">
        <v>414</v>
      </c>
      <c r="E56" t="s">
        <v>415</v>
      </c>
      <c r="F56" t="s">
        <v>111</v>
      </c>
      <c r="G56" t="s">
        <v>112</v>
      </c>
      <c r="H56" t="s">
        <v>416</v>
      </c>
      <c r="I56" t="s">
        <v>417</v>
      </c>
      <c r="J56">
        <v>4</v>
      </c>
      <c r="K56" t="s">
        <v>291</v>
      </c>
      <c r="L56">
        <v>56</v>
      </c>
      <c r="M56" t="s">
        <v>418</v>
      </c>
      <c r="N56" t="s">
        <v>419</v>
      </c>
      <c r="O56" t="s">
        <v>420</v>
      </c>
      <c r="P56">
        <v>2000</v>
      </c>
      <c r="Q56" t="s">
        <v>121</v>
      </c>
      <c r="R56">
        <v>2221</v>
      </c>
      <c r="S56" t="s">
        <v>165</v>
      </c>
      <c r="T56">
        <v>0</v>
      </c>
      <c r="U56" t="s">
        <v>46</v>
      </c>
      <c r="V56" s="1">
        <v>420000</v>
      </c>
      <c r="W56" s="1">
        <v>420000</v>
      </c>
      <c r="X56" s="1">
        <v>307023</v>
      </c>
      <c r="Y56" s="1">
        <v>307023</v>
      </c>
      <c r="Z56" s="1">
        <v>307023</v>
      </c>
      <c r="AA56" s="1">
        <v>169795</v>
      </c>
      <c r="AB56" s="1">
        <v>169795</v>
      </c>
      <c r="AC56" s="1">
        <f t="shared" si="1"/>
        <v>112977</v>
      </c>
      <c r="AD56">
        <v>0</v>
      </c>
      <c r="AE56">
        <v>0</v>
      </c>
      <c r="AF56">
        <v>0</v>
      </c>
      <c r="AG56">
        <v>0</v>
      </c>
      <c r="AH56">
        <v>0</v>
      </c>
    </row>
    <row r="57" spans="1:34" hidden="1" x14ac:dyDescent="0.25">
      <c r="A57" t="str">
        <f t="shared" si="0"/>
        <v>1.1-00-2417_24456037_2425310</v>
      </c>
      <c r="B57" t="s">
        <v>148</v>
      </c>
      <c r="C57" t="s">
        <v>149</v>
      </c>
      <c r="D57" t="s">
        <v>414</v>
      </c>
      <c r="E57" t="s">
        <v>415</v>
      </c>
      <c r="F57" t="s">
        <v>111</v>
      </c>
      <c r="G57" t="s">
        <v>112</v>
      </c>
      <c r="H57" t="s">
        <v>416</v>
      </c>
      <c r="I57" t="s">
        <v>417</v>
      </c>
      <c r="J57">
        <v>4</v>
      </c>
      <c r="K57" t="s">
        <v>291</v>
      </c>
      <c r="L57">
        <v>56</v>
      </c>
      <c r="M57" t="s">
        <v>418</v>
      </c>
      <c r="N57" t="s">
        <v>419</v>
      </c>
      <c r="O57" t="s">
        <v>420</v>
      </c>
      <c r="P57">
        <v>2000</v>
      </c>
      <c r="Q57" t="s">
        <v>121</v>
      </c>
      <c r="R57">
        <v>2531</v>
      </c>
      <c r="S57" t="s">
        <v>233</v>
      </c>
      <c r="T57">
        <v>0</v>
      </c>
      <c r="U57" t="s">
        <v>46</v>
      </c>
      <c r="V57" s="1">
        <v>900000</v>
      </c>
      <c r="W57" s="1">
        <v>900000</v>
      </c>
      <c r="X57" s="1">
        <v>655261.1</v>
      </c>
      <c r="Y57" s="1">
        <v>570731.6</v>
      </c>
      <c r="Z57" s="1">
        <v>330449</v>
      </c>
      <c r="AA57" s="1">
        <v>327624</v>
      </c>
      <c r="AB57" s="1">
        <v>327624</v>
      </c>
      <c r="AC57" s="1">
        <f t="shared" si="1"/>
        <v>244738.90000000002</v>
      </c>
      <c r="AD57">
        <v>0</v>
      </c>
      <c r="AE57">
        <v>0</v>
      </c>
      <c r="AF57">
        <v>0</v>
      </c>
      <c r="AG57">
        <v>0</v>
      </c>
      <c r="AH57">
        <v>0</v>
      </c>
    </row>
    <row r="58" spans="1:34" hidden="1" x14ac:dyDescent="0.25">
      <c r="A58" t="str">
        <f t="shared" si="0"/>
        <v>1.1-00-2417_24456037_2425410</v>
      </c>
      <c r="B58" t="s">
        <v>148</v>
      </c>
      <c r="C58" t="s">
        <v>149</v>
      </c>
      <c r="D58" t="s">
        <v>414</v>
      </c>
      <c r="E58" t="s">
        <v>415</v>
      </c>
      <c r="F58" t="s">
        <v>111</v>
      </c>
      <c r="G58" t="s">
        <v>112</v>
      </c>
      <c r="H58" t="s">
        <v>416</v>
      </c>
      <c r="I58" t="s">
        <v>417</v>
      </c>
      <c r="J58">
        <v>4</v>
      </c>
      <c r="K58" t="s">
        <v>291</v>
      </c>
      <c r="L58">
        <v>56</v>
      </c>
      <c r="M58" t="s">
        <v>418</v>
      </c>
      <c r="N58" t="s">
        <v>419</v>
      </c>
      <c r="O58" t="s">
        <v>420</v>
      </c>
      <c r="P58">
        <v>2000</v>
      </c>
      <c r="Q58" t="s">
        <v>121</v>
      </c>
      <c r="R58">
        <v>2541</v>
      </c>
      <c r="S58" t="s">
        <v>234</v>
      </c>
      <c r="T58">
        <v>0</v>
      </c>
      <c r="U58" t="s">
        <v>46</v>
      </c>
      <c r="V58" s="1">
        <v>600000</v>
      </c>
      <c r="W58" s="1">
        <v>600000</v>
      </c>
      <c r="X58" s="1">
        <v>275823.45</v>
      </c>
      <c r="Y58" s="1">
        <v>238831.05</v>
      </c>
      <c r="Z58" s="1">
        <v>174253.94</v>
      </c>
      <c r="AA58" s="1">
        <v>79856.070000000007</v>
      </c>
      <c r="AB58" s="1">
        <v>79856.070000000007</v>
      </c>
      <c r="AC58" s="1">
        <f t="shared" si="1"/>
        <v>324176.55</v>
      </c>
      <c r="AD58">
        <v>0</v>
      </c>
      <c r="AE58">
        <v>0</v>
      </c>
      <c r="AF58">
        <v>0</v>
      </c>
      <c r="AG58">
        <v>0</v>
      </c>
      <c r="AH58">
        <v>0</v>
      </c>
    </row>
    <row r="59" spans="1:34" hidden="1" x14ac:dyDescent="0.25">
      <c r="A59" t="str">
        <f t="shared" si="0"/>
        <v>1.1-00-2417_24456037_2427110</v>
      </c>
      <c r="B59" t="s">
        <v>148</v>
      </c>
      <c r="C59" t="s">
        <v>149</v>
      </c>
      <c r="D59" t="s">
        <v>414</v>
      </c>
      <c r="E59" t="s">
        <v>415</v>
      </c>
      <c r="F59" t="s">
        <v>111</v>
      </c>
      <c r="G59" t="s">
        <v>112</v>
      </c>
      <c r="H59" t="s">
        <v>416</v>
      </c>
      <c r="I59" t="s">
        <v>417</v>
      </c>
      <c r="J59">
        <v>4</v>
      </c>
      <c r="K59" t="s">
        <v>291</v>
      </c>
      <c r="L59">
        <v>56</v>
      </c>
      <c r="M59" t="s">
        <v>418</v>
      </c>
      <c r="N59" t="s">
        <v>419</v>
      </c>
      <c r="O59" t="s">
        <v>420</v>
      </c>
      <c r="P59">
        <v>2000</v>
      </c>
      <c r="Q59" t="s">
        <v>121</v>
      </c>
      <c r="R59">
        <v>2711</v>
      </c>
      <c r="S59" t="s">
        <v>228</v>
      </c>
      <c r="T59">
        <v>0</v>
      </c>
      <c r="U59" t="s">
        <v>46</v>
      </c>
      <c r="V59" s="1">
        <v>10500</v>
      </c>
      <c r="W59">
        <v>0</v>
      </c>
      <c r="X59" s="1">
        <v>10184.799999999999</v>
      </c>
      <c r="Y59">
        <v>0</v>
      </c>
      <c r="Z59">
        <v>0</v>
      </c>
      <c r="AA59">
        <v>0</v>
      </c>
      <c r="AB59">
        <v>0</v>
      </c>
      <c r="AC59" s="1">
        <f t="shared" si="1"/>
        <v>315.20000000000073</v>
      </c>
      <c r="AD59">
        <v>0</v>
      </c>
      <c r="AE59" s="1">
        <v>10500</v>
      </c>
      <c r="AF59">
        <v>0</v>
      </c>
      <c r="AG59">
        <v>0</v>
      </c>
      <c r="AH59" s="1">
        <v>10500</v>
      </c>
    </row>
    <row r="60" spans="1:34" hidden="1" x14ac:dyDescent="0.25">
      <c r="A60" t="str">
        <f t="shared" si="0"/>
        <v>1.1-00-2417_24456037_2429110</v>
      </c>
      <c r="B60" t="s">
        <v>148</v>
      </c>
      <c r="C60" t="s">
        <v>149</v>
      </c>
      <c r="D60" t="s">
        <v>414</v>
      </c>
      <c r="E60" t="s">
        <v>415</v>
      </c>
      <c r="F60" t="s">
        <v>111</v>
      </c>
      <c r="G60" t="s">
        <v>112</v>
      </c>
      <c r="H60" t="s">
        <v>416</v>
      </c>
      <c r="I60" t="s">
        <v>417</v>
      </c>
      <c r="J60">
        <v>4</v>
      </c>
      <c r="K60" t="s">
        <v>291</v>
      </c>
      <c r="L60">
        <v>56</v>
      </c>
      <c r="M60" t="s">
        <v>418</v>
      </c>
      <c r="N60" t="s">
        <v>419</v>
      </c>
      <c r="O60" t="s">
        <v>420</v>
      </c>
      <c r="P60">
        <v>2000</v>
      </c>
      <c r="Q60" t="s">
        <v>121</v>
      </c>
      <c r="R60">
        <v>2911</v>
      </c>
      <c r="S60" t="s">
        <v>171</v>
      </c>
      <c r="T60">
        <v>0</v>
      </c>
      <c r="U60" t="s">
        <v>46</v>
      </c>
      <c r="V60" s="1">
        <v>20000</v>
      </c>
      <c r="W60" s="1">
        <v>20000</v>
      </c>
      <c r="X60" s="1">
        <v>15873.78</v>
      </c>
      <c r="Y60" s="1">
        <v>15873.78</v>
      </c>
      <c r="Z60" s="1">
        <v>3810.6</v>
      </c>
      <c r="AA60">
        <v>0</v>
      </c>
      <c r="AB60">
        <v>0</v>
      </c>
      <c r="AC60" s="1">
        <f t="shared" si="1"/>
        <v>4126.2199999999993</v>
      </c>
      <c r="AD60">
        <v>0</v>
      </c>
      <c r="AE60">
        <v>0</v>
      </c>
      <c r="AF60">
        <v>0</v>
      </c>
      <c r="AG60">
        <v>0</v>
      </c>
      <c r="AH60">
        <v>0</v>
      </c>
    </row>
    <row r="61" spans="1:34" hidden="1" x14ac:dyDescent="0.25">
      <c r="A61" t="str">
        <f t="shared" si="0"/>
        <v>1.1-00-2417_24456037_2429710</v>
      </c>
      <c r="B61" t="s">
        <v>148</v>
      </c>
      <c r="C61" t="s">
        <v>149</v>
      </c>
      <c r="D61" t="s">
        <v>414</v>
      </c>
      <c r="E61" t="s">
        <v>415</v>
      </c>
      <c r="F61" t="s">
        <v>111</v>
      </c>
      <c r="G61" t="s">
        <v>112</v>
      </c>
      <c r="H61" t="s">
        <v>416</v>
      </c>
      <c r="I61" t="s">
        <v>417</v>
      </c>
      <c r="J61">
        <v>4</v>
      </c>
      <c r="K61" t="s">
        <v>291</v>
      </c>
      <c r="L61">
        <v>56</v>
      </c>
      <c r="M61" t="s">
        <v>418</v>
      </c>
      <c r="N61" t="s">
        <v>419</v>
      </c>
      <c r="O61" t="s">
        <v>420</v>
      </c>
      <c r="P61">
        <v>2000</v>
      </c>
      <c r="Q61" t="s">
        <v>121</v>
      </c>
      <c r="R61">
        <v>2971</v>
      </c>
      <c r="S61" t="s">
        <v>302</v>
      </c>
      <c r="T61">
        <v>0</v>
      </c>
      <c r="U61" t="s">
        <v>46</v>
      </c>
      <c r="V61" s="1">
        <v>49500</v>
      </c>
      <c r="W61" s="1">
        <v>60000</v>
      </c>
      <c r="X61" s="1">
        <v>49000</v>
      </c>
      <c r="Y61" s="1">
        <v>49000</v>
      </c>
      <c r="Z61">
        <v>0</v>
      </c>
      <c r="AA61">
        <v>0</v>
      </c>
      <c r="AB61">
        <v>0</v>
      </c>
      <c r="AC61" s="1">
        <f t="shared" si="1"/>
        <v>500</v>
      </c>
      <c r="AD61">
        <v>0</v>
      </c>
      <c r="AE61">
        <v>0</v>
      </c>
      <c r="AF61">
        <v>0</v>
      </c>
      <c r="AG61" s="1">
        <v>10500</v>
      </c>
      <c r="AH61" s="1">
        <v>-10500</v>
      </c>
    </row>
    <row r="62" spans="1:34" hidden="1" x14ac:dyDescent="0.25">
      <c r="A62" t="str">
        <f t="shared" si="0"/>
        <v>1.1-00-2417_24456037_2435810</v>
      </c>
      <c r="B62" t="s">
        <v>148</v>
      </c>
      <c r="C62" t="s">
        <v>149</v>
      </c>
      <c r="D62" t="s">
        <v>414</v>
      </c>
      <c r="E62" t="s">
        <v>415</v>
      </c>
      <c r="F62" t="s">
        <v>111</v>
      </c>
      <c r="G62" t="s">
        <v>112</v>
      </c>
      <c r="H62" t="s">
        <v>416</v>
      </c>
      <c r="I62" t="s">
        <v>417</v>
      </c>
      <c r="J62">
        <v>4</v>
      </c>
      <c r="K62" t="s">
        <v>291</v>
      </c>
      <c r="L62">
        <v>56</v>
      </c>
      <c r="M62" t="s">
        <v>418</v>
      </c>
      <c r="N62" t="s">
        <v>419</v>
      </c>
      <c r="O62" t="s">
        <v>420</v>
      </c>
      <c r="P62">
        <v>3000</v>
      </c>
      <c r="Q62" t="s">
        <v>44</v>
      </c>
      <c r="R62">
        <v>3581</v>
      </c>
      <c r="S62" t="s">
        <v>108</v>
      </c>
      <c r="T62">
        <v>0</v>
      </c>
      <c r="U62" t="s">
        <v>46</v>
      </c>
      <c r="V62" s="1">
        <v>77000</v>
      </c>
      <c r="W62" s="1">
        <v>80000</v>
      </c>
      <c r="X62">
        <v>0</v>
      </c>
      <c r="Y62">
        <v>0</v>
      </c>
      <c r="Z62">
        <v>0</v>
      </c>
      <c r="AA62">
        <v>0</v>
      </c>
      <c r="AB62">
        <v>0</v>
      </c>
      <c r="AC62" s="1">
        <f t="shared" si="1"/>
        <v>77000</v>
      </c>
      <c r="AD62">
        <v>0</v>
      </c>
      <c r="AE62">
        <v>0</v>
      </c>
      <c r="AF62">
        <v>0</v>
      </c>
      <c r="AG62" s="1">
        <v>3000</v>
      </c>
      <c r="AH62" s="1">
        <v>-3000</v>
      </c>
    </row>
    <row r="63" spans="1:34" hidden="1" x14ac:dyDescent="0.25">
      <c r="A63" t="str">
        <f t="shared" si="0"/>
        <v>1.1-00-2417_24456037_2437210</v>
      </c>
      <c r="B63" t="s">
        <v>148</v>
      </c>
      <c r="C63" t="s">
        <v>149</v>
      </c>
      <c r="D63" t="s">
        <v>414</v>
      </c>
      <c r="E63" t="s">
        <v>415</v>
      </c>
      <c r="F63" t="s">
        <v>111</v>
      </c>
      <c r="G63" t="s">
        <v>112</v>
      </c>
      <c r="H63" t="s">
        <v>416</v>
      </c>
      <c r="I63" t="s">
        <v>417</v>
      </c>
      <c r="J63">
        <v>4</v>
      </c>
      <c r="K63" t="s">
        <v>291</v>
      </c>
      <c r="L63">
        <v>56</v>
      </c>
      <c r="M63" t="s">
        <v>418</v>
      </c>
      <c r="N63" t="s">
        <v>419</v>
      </c>
      <c r="O63" t="s">
        <v>420</v>
      </c>
      <c r="P63">
        <v>3000</v>
      </c>
      <c r="Q63" t="s">
        <v>44</v>
      </c>
      <c r="R63">
        <v>3721</v>
      </c>
      <c r="S63" t="s">
        <v>331</v>
      </c>
      <c r="T63">
        <v>0</v>
      </c>
      <c r="U63" t="s">
        <v>46</v>
      </c>
      <c r="V63" s="1">
        <v>3000</v>
      </c>
      <c r="W63">
        <v>0</v>
      </c>
      <c r="X63" s="1">
        <v>3000</v>
      </c>
      <c r="Y63" s="1">
        <v>3000</v>
      </c>
      <c r="Z63">
        <v>0</v>
      </c>
      <c r="AA63">
        <v>0</v>
      </c>
      <c r="AB63">
        <v>0</v>
      </c>
      <c r="AC63" s="1">
        <f t="shared" si="1"/>
        <v>0</v>
      </c>
      <c r="AD63">
        <v>0</v>
      </c>
      <c r="AE63" s="1">
        <v>3000</v>
      </c>
      <c r="AF63">
        <v>0</v>
      </c>
      <c r="AG63">
        <v>0</v>
      </c>
      <c r="AH63" s="1">
        <v>3000</v>
      </c>
    </row>
    <row r="64" spans="1:34" hidden="1" x14ac:dyDescent="0.25">
      <c r="A64" t="str">
        <f t="shared" si="0"/>
        <v>1.1-00-2417_24456037_2438210</v>
      </c>
      <c r="B64" t="s">
        <v>148</v>
      </c>
      <c r="C64" t="s">
        <v>149</v>
      </c>
      <c r="D64" t="s">
        <v>414</v>
      </c>
      <c r="E64" t="s">
        <v>415</v>
      </c>
      <c r="F64" t="s">
        <v>111</v>
      </c>
      <c r="G64" t="s">
        <v>112</v>
      </c>
      <c r="H64" t="s">
        <v>416</v>
      </c>
      <c r="I64" t="s">
        <v>417</v>
      </c>
      <c r="J64">
        <v>4</v>
      </c>
      <c r="K64" t="s">
        <v>291</v>
      </c>
      <c r="L64">
        <v>56</v>
      </c>
      <c r="M64" t="s">
        <v>418</v>
      </c>
      <c r="N64" t="s">
        <v>419</v>
      </c>
      <c r="O64" t="s">
        <v>420</v>
      </c>
      <c r="P64">
        <v>3000</v>
      </c>
      <c r="Q64" t="s">
        <v>44</v>
      </c>
      <c r="R64">
        <v>3821</v>
      </c>
      <c r="S64" t="s">
        <v>175</v>
      </c>
      <c r="T64">
        <v>0</v>
      </c>
      <c r="U64" t="s">
        <v>46</v>
      </c>
      <c r="V64" s="1">
        <v>100000</v>
      </c>
      <c r="W64" s="1">
        <v>100000</v>
      </c>
      <c r="X64">
        <v>0</v>
      </c>
      <c r="Y64">
        <v>0</v>
      </c>
      <c r="Z64">
        <v>0</v>
      </c>
      <c r="AA64">
        <v>0</v>
      </c>
      <c r="AB64">
        <v>0</v>
      </c>
      <c r="AC64" s="1">
        <f t="shared" si="1"/>
        <v>100000</v>
      </c>
      <c r="AD64">
        <v>0</v>
      </c>
      <c r="AE64">
        <v>0</v>
      </c>
      <c r="AF64">
        <v>0</v>
      </c>
      <c r="AG64">
        <v>0</v>
      </c>
      <c r="AH64">
        <v>0</v>
      </c>
    </row>
    <row r="65" spans="1:34" hidden="1" x14ac:dyDescent="0.25">
      <c r="A65" t="str">
        <f t="shared" si="0"/>
        <v>1.1-00-2417_24456037_2451910</v>
      </c>
      <c r="B65" t="s">
        <v>148</v>
      </c>
      <c r="C65" t="s">
        <v>149</v>
      </c>
      <c r="D65" t="s">
        <v>414</v>
      </c>
      <c r="E65" t="s">
        <v>415</v>
      </c>
      <c r="F65" t="s">
        <v>111</v>
      </c>
      <c r="G65" t="s">
        <v>112</v>
      </c>
      <c r="H65" t="s">
        <v>416</v>
      </c>
      <c r="I65" t="s">
        <v>417</v>
      </c>
      <c r="J65">
        <v>4</v>
      </c>
      <c r="K65" t="s">
        <v>291</v>
      </c>
      <c r="L65">
        <v>56</v>
      </c>
      <c r="M65" t="s">
        <v>418</v>
      </c>
      <c r="N65" t="s">
        <v>419</v>
      </c>
      <c r="O65" t="s">
        <v>420</v>
      </c>
      <c r="P65">
        <v>5000</v>
      </c>
      <c r="Q65" t="s">
        <v>99</v>
      </c>
      <c r="R65">
        <v>5191</v>
      </c>
      <c r="S65" t="s">
        <v>246</v>
      </c>
      <c r="T65">
        <v>0</v>
      </c>
      <c r="U65" t="s">
        <v>46</v>
      </c>
      <c r="V65">
        <v>0</v>
      </c>
      <c r="W65">
        <v>0</v>
      </c>
      <c r="X65" s="1">
        <v>29889.72</v>
      </c>
      <c r="Y65" s="1">
        <v>29889.72</v>
      </c>
      <c r="Z65" s="1">
        <v>29889.72</v>
      </c>
      <c r="AA65">
        <v>0</v>
      </c>
      <c r="AB65">
        <v>0</v>
      </c>
      <c r="AC65" s="1">
        <f t="shared" si="1"/>
        <v>-29889.72</v>
      </c>
      <c r="AD65">
        <v>0</v>
      </c>
      <c r="AE65">
        <v>0</v>
      </c>
      <c r="AF65">
        <v>0</v>
      </c>
      <c r="AG65">
        <v>0</v>
      </c>
      <c r="AH65">
        <v>0</v>
      </c>
    </row>
    <row r="66" spans="1:34" hidden="1" x14ac:dyDescent="0.25">
      <c r="A66" t="str">
        <f t="shared" si="0"/>
        <v>1.1-00-2417_24456037_2453110</v>
      </c>
      <c r="B66" t="s">
        <v>148</v>
      </c>
      <c r="C66" t="s">
        <v>149</v>
      </c>
      <c r="D66" t="s">
        <v>414</v>
      </c>
      <c r="E66" t="s">
        <v>415</v>
      </c>
      <c r="F66" t="s">
        <v>111</v>
      </c>
      <c r="G66" t="s">
        <v>112</v>
      </c>
      <c r="H66" t="s">
        <v>416</v>
      </c>
      <c r="I66" t="s">
        <v>417</v>
      </c>
      <c r="J66">
        <v>4</v>
      </c>
      <c r="K66" t="s">
        <v>291</v>
      </c>
      <c r="L66">
        <v>56</v>
      </c>
      <c r="M66" t="s">
        <v>418</v>
      </c>
      <c r="N66" t="s">
        <v>419</v>
      </c>
      <c r="O66" t="s">
        <v>420</v>
      </c>
      <c r="P66">
        <v>5000</v>
      </c>
      <c r="Q66" t="s">
        <v>99</v>
      </c>
      <c r="R66">
        <v>5311</v>
      </c>
      <c r="S66" t="s">
        <v>183</v>
      </c>
      <c r="T66">
        <v>0</v>
      </c>
      <c r="U66" t="s">
        <v>46</v>
      </c>
      <c r="V66" s="1">
        <v>227000</v>
      </c>
      <c r="W66" s="1">
        <v>200000</v>
      </c>
      <c r="X66" s="1">
        <v>224576</v>
      </c>
      <c r="Y66" s="1">
        <v>224576</v>
      </c>
      <c r="Z66" s="1">
        <v>224576</v>
      </c>
      <c r="AA66">
        <v>0</v>
      </c>
      <c r="AB66">
        <v>0</v>
      </c>
      <c r="AC66" s="1">
        <f t="shared" si="1"/>
        <v>2424</v>
      </c>
      <c r="AD66">
        <v>0</v>
      </c>
      <c r="AE66" s="1">
        <v>27000</v>
      </c>
      <c r="AF66">
        <v>0</v>
      </c>
      <c r="AG66">
        <v>0</v>
      </c>
      <c r="AH66" s="1">
        <v>27000</v>
      </c>
    </row>
    <row r="67" spans="1:34" hidden="1" x14ac:dyDescent="0.25">
      <c r="A67" t="str">
        <f t="shared" ref="A67:A130" si="2">CONCATENATE(B67,H67,J67,L67,N67,R67,T67)</f>
        <v>1.1-00-2417_24456037_2453210</v>
      </c>
      <c r="B67" t="s">
        <v>148</v>
      </c>
      <c r="C67" t="s">
        <v>149</v>
      </c>
      <c r="D67" t="s">
        <v>414</v>
      </c>
      <c r="E67" t="s">
        <v>415</v>
      </c>
      <c r="F67" t="s">
        <v>111</v>
      </c>
      <c r="G67" t="s">
        <v>112</v>
      </c>
      <c r="H67" t="s">
        <v>416</v>
      </c>
      <c r="I67" t="s">
        <v>417</v>
      </c>
      <c r="J67">
        <v>4</v>
      </c>
      <c r="K67" t="s">
        <v>291</v>
      </c>
      <c r="L67">
        <v>56</v>
      </c>
      <c r="M67" t="s">
        <v>418</v>
      </c>
      <c r="N67" t="s">
        <v>419</v>
      </c>
      <c r="O67" t="s">
        <v>420</v>
      </c>
      <c r="P67">
        <v>5000</v>
      </c>
      <c r="Q67" t="s">
        <v>99</v>
      </c>
      <c r="R67">
        <v>5321</v>
      </c>
      <c r="S67" t="s">
        <v>262</v>
      </c>
      <c r="T67">
        <v>0</v>
      </c>
      <c r="U67" t="s">
        <v>46</v>
      </c>
      <c r="V67" s="1">
        <v>55000</v>
      </c>
      <c r="W67" s="1">
        <v>100000</v>
      </c>
      <c r="X67" s="1">
        <v>43420.77</v>
      </c>
      <c r="Y67" s="1">
        <v>16262.85</v>
      </c>
      <c r="Z67">
        <v>0</v>
      </c>
      <c r="AA67">
        <v>0</v>
      </c>
      <c r="AB67">
        <v>0</v>
      </c>
      <c r="AC67" s="1">
        <f t="shared" ref="AC67:AC130" si="3">V67-X67</f>
        <v>11579.230000000003</v>
      </c>
      <c r="AD67">
        <v>0</v>
      </c>
      <c r="AE67">
        <v>0</v>
      </c>
      <c r="AF67">
        <v>0</v>
      </c>
      <c r="AG67" s="1">
        <v>45000</v>
      </c>
      <c r="AH67" s="1">
        <v>-45000</v>
      </c>
    </row>
    <row r="68" spans="1:34" hidden="1" x14ac:dyDescent="0.25">
      <c r="A68" t="str">
        <f t="shared" si="2"/>
        <v>1.1-00-2417_24456037_2456110</v>
      </c>
      <c r="B68" t="s">
        <v>148</v>
      </c>
      <c r="C68" t="s">
        <v>149</v>
      </c>
      <c r="D68" t="s">
        <v>414</v>
      </c>
      <c r="E68" t="s">
        <v>415</v>
      </c>
      <c r="F68" t="s">
        <v>111</v>
      </c>
      <c r="G68" t="s">
        <v>112</v>
      </c>
      <c r="H68" t="s">
        <v>416</v>
      </c>
      <c r="I68" t="s">
        <v>417</v>
      </c>
      <c r="J68">
        <v>4</v>
      </c>
      <c r="K68" t="s">
        <v>291</v>
      </c>
      <c r="L68">
        <v>56</v>
      </c>
      <c r="M68" t="s">
        <v>418</v>
      </c>
      <c r="N68" t="s">
        <v>419</v>
      </c>
      <c r="O68" t="s">
        <v>420</v>
      </c>
      <c r="P68">
        <v>5000</v>
      </c>
      <c r="Q68" t="s">
        <v>99</v>
      </c>
      <c r="R68">
        <v>5611</v>
      </c>
      <c r="S68" t="s">
        <v>223</v>
      </c>
      <c r="T68">
        <v>0</v>
      </c>
      <c r="U68" t="s">
        <v>46</v>
      </c>
      <c r="V68" s="1">
        <v>13000</v>
      </c>
      <c r="W68">
        <v>0</v>
      </c>
      <c r="X68" s="1">
        <v>12191.6</v>
      </c>
      <c r="Y68" s="1">
        <v>12191.6</v>
      </c>
      <c r="Z68">
        <v>0</v>
      </c>
      <c r="AA68">
        <v>0</v>
      </c>
      <c r="AB68">
        <v>0</v>
      </c>
      <c r="AC68" s="1">
        <f t="shared" si="3"/>
        <v>808.39999999999964</v>
      </c>
      <c r="AD68">
        <v>0</v>
      </c>
      <c r="AE68" s="1">
        <v>13000</v>
      </c>
      <c r="AF68">
        <v>0</v>
      </c>
      <c r="AG68">
        <v>0</v>
      </c>
      <c r="AH68" s="1">
        <v>13000</v>
      </c>
    </row>
    <row r="69" spans="1:34" hidden="1" x14ac:dyDescent="0.25">
      <c r="A69" t="str">
        <f t="shared" si="2"/>
        <v>1.1-00-2417_24456037_2456210</v>
      </c>
      <c r="B69" t="s">
        <v>148</v>
      </c>
      <c r="C69" t="s">
        <v>149</v>
      </c>
      <c r="D69" t="s">
        <v>414</v>
      </c>
      <c r="E69" t="s">
        <v>415</v>
      </c>
      <c r="F69" t="s">
        <v>111</v>
      </c>
      <c r="G69" t="s">
        <v>112</v>
      </c>
      <c r="H69" t="s">
        <v>416</v>
      </c>
      <c r="I69" t="s">
        <v>417</v>
      </c>
      <c r="J69">
        <v>4</v>
      </c>
      <c r="K69" t="s">
        <v>291</v>
      </c>
      <c r="L69">
        <v>56</v>
      </c>
      <c r="M69" t="s">
        <v>418</v>
      </c>
      <c r="N69" t="s">
        <v>419</v>
      </c>
      <c r="O69" t="s">
        <v>420</v>
      </c>
      <c r="P69">
        <v>5000</v>
      </c>
      <c r="Q69" t="s">
        <v>99</v>
      </c>
      <c r="R69">
        <v>5621</v>
      </c>
      <c r="S69" t="s">
        <v>263</v>
      </c>
      <c r="T69">
        <v>0</v>
      </c>
      <c r="U69" t="s">
        <v>46</v>
      </c>
      <c r="V69" s="1">
        <v>5000</v>
      </c>
      <c r="W69">
        <v>0</v>
      </c>
      <c r="X69" s="1">
        <v>25254</v>
      </c>
      <c r="Y69" s="1">
        <v>25254</v>
      </c>
      <c r="Z69" s="1">
        <v>25254</v>
      </c>
      <c r="AA69">
        <v>0</v>
      </c>
      <c r="AB69">
        <v>0</v>
      </c>
      <c r="AC69" s="1">
        <f t="shared" si="3"/>
        <v>-20254</v>
      </c>
      <c r="AD69">
        <v>0</v>
      </c>
      <c r="AE69" s="1">
        <v>5000</v>
      </c>
      <c r="AF69">
        <v>0</v>
      </c>
      <c r="AG69">
        <v>0</v>
      </c>
      <c r="AH69" s="1">
        <v>5000</v>
      </c>
    </row>
    <row r="70" spans="1:34" hidden="1" x14ac:dyDescent="0.25">
      <c r="A70" t="str">
        <f t="shared" si="2"/>
        <v>1.1-00-2417_24456037_2456910</v>
      </c>
      <c r="B70" t="s">
        <v>148</v>
      </c>
      <c r="C70" t="s">
        <v>149</v>
      </c>
      <c r="D70" t="s">
        <v>414</v>
      </c>
      <c r="E70" t="s">
        <v>415</v>
      </c>
      <c r="F70" t="s">
        <v>111</v>
      </c>
      <c r="G70" t="s">
        <v>112</v>
      </c>
      <c r="H70" t="s">
        <v>416</v>
      </c>
      <c r="I70" t="s">
        <v>417</v>
      </c>
      <c r="J70">
        <v>4</v>
      </c>
      <c r="K70" t="s">
        <v>291</v>
      </c>
      <c r="L70">
        <v>56</v>
      </c>
      <c r="M70" t="s">
        <v>418</v>
      </c>
      <c r="N70" t="s">
        <v>419</v>
      </c>
      <c r="O70" t="s">
        <v>420</v>
      </c>
      <c r="P70">
        <v>5000</v>
      </c>
      <c r="Q70" t="s">
        <v>99</v>
      </c>
      <c r="R70">
        <v>5691</v>
      </c>
      <c r="S70" t="s">
        <v>100</v>
      </c>
      <c r="T70">
        <v>0</v>
      </c>
      <c r="U70" t="s">
        <v>46</v>
      </c>
      <c r="V70" s="1">
        <v>1500000</v>
      </c>
      <c r="W70" s="1">
        <v>1500000</v>
      </c>
      <c r="X70" s="1">
        <v>1160000</v>
      </c>
      <c r="Y70">
        <v>0</v>
      </c>
      <c r="Z70">
        <v>0</v>
      </c>
      <c r="AA70">
        <v>0</v>
      </c>
      <c r="AB70">
        <v>0</v>
      </c>
      <c r="AC70" s="1">
        <f t="shared" si="3"/>
        <v>340000</v>
      </c>
      <c r="AD70">
        <v>0</v>
      </c>
      <c r="AE70">
        <v>0</v>
      </c>
      <c r="AF70">
        <v>0</v>
      </c>
      <c r="AG70">
        <v>0</v>
      </c>
      <c r="AH70">
        <v>0</v>
      </c>
    </row>
    <row r="71" spans="1:34" hidden="1" x14ac:dyDescent="0.25">
      <c r="A71" t="str">
        <f t="shared" si="2"/>
        <v>1.1-00-2402_24110008_2433910</v>
      </c>
      <c r="B71" t="s">
        <v>148</v>
      </c>
      <c r="C71" t="s">
        <v>149</v>
      </c>
      <c r="D71" t="s">
        <v>188</v>
      </c>
      <c r="E71" t="s">
        <v>189</v>
      </c>
      <c r="F71" t="s">
        <v>152</v>
      </c>
      <c r="G71" t="s">
        <v>153</v>
      </c>
      <c r="H71" t="s">
        <v>85</v>
      </c>
      <c r="I71" t="s">
        <v>86</v>
      </c>
      <c r="J71">
        <v>1</v>
      </c>
      <c r="K71" t="s">
        <v>190</v>
      </c>
      <c r="L71">
        <v>10</v>
      </c>
      <c r="M71" t="s">
        <v>191</v>
      </c>
      <c r="N71" t="s">
        <v>192</v>
      </c>
      <c r="O71" t="s">
        <v>193</v>
      </c>
      <c r="P71">
        <v>3000</v>
      </c>
      <c r="Q71" t="s">
        <v>44</v>
      </c>
      <c r="R71">
        <v>3391</v>
      </c>
      <c r="S71" t="s">
        <v>194</v>
      </c>
      <c r="T71">
        <v>0</v>
      </c>
      <c r="U71" t="s">
        <v>46</v>
      </c>
      <c r="V71" s="1">
        <v>500000</v>
      </c>
      <c r="W71" s="1">
        <v>500000</v>
      </c>
      <c r="X71">
        <v>0</v>
      </c>
      <c r="Y71">
        <v>0</v>
      </c>
      <c r="Z71">
        <v>0</v>
      </c>
      <c r="AA71">
        <v>0</v>
      </c>
      <c r="AB71">
        <v>0</v>
      </c>
      <c r="AC71" s="1">
        <f t="shared" si="3"/>
        <v>500000</v>
      </c>
      <c r="AD71">
        <v>0</v>
      </c>
      <c r="AE71">
        <v>0</v>
      </c>
      <c r="AF71">
        <v>0</v>
      </c>
      <c r="AG71">
        <v>0</v>
      </c>
      <c r="AH71">
        <v>0</v>
      </c>
    </row>
    <row r="72" spans="1:34" hidden="1" x14ac:dyDescent="0.25">
      <c r="A72" t="str">
        <f t="shared" si="2"/>
        <v>1.1-00-2402_24110008_2444117</v>
      </c>
      <c r="B72" t="s">
        <v>148</v>
      </c>
      <c r="C72" t="s">
        <v>149</v>
      </c>
      <c r="D72" t="s">
        <v>188</v>
      </c>
      <c r="E72" t="s">
        <v>189</v>
      </c>
      <c r="F72" t="s">
        <v>152</v>
      </c>
      <c r="G72" t="s">
        <v>153</v>
      </c>
      <c r="H72" t="s">
        <v>85</v>
      </c>
      <c r="I72" t="s">
        <v>86</v>
      </c>
      <c r="J72">
        <v>1</v>
      </c>
      <c r="K72" t="s">
        <v>190</v>
      </c>
      <c r="L72">
        <v>10</v>
      </c>
      <c r="M72" t="s">
        <v>191</v>
      </c>
      <c r="N72" t="s">
        <v>192</v>
      </c>
      <c r="O72" t="s">
        <v>193</v>
      </c>
      <c r="P72">
        <v>4000</v>
      </c>
      <c r="Q72" t="s">
        <v>49</v>
      </c>
      <c r="R72">
        <v>4411</v>
      </c>
      <c r="S72" t="s">
        <v>195</v>
      </c>
      <c r="T72">
        <v>7</v>
      </c>
      <c r="U72" t="s">
        <v>196</v>
      </c>
      <c r="V72" s="1">
        <v>3500000</v>
      </c>
      <c r="W72" s="1">
        <v>3500000</v>
      </c>
      <c r="X72" s="1">
        <v>1972541.25</v>
      </c>
      <c r="Y72" s="1">
        <v>1063101.25</v>
      </c>
      <c r="Z72" s="1">
        <v>954525.25</v>
      </c>
      <c r="AA72" s="1">
        <v>842105.31</v>
      </c>
      <c r="AB72" s="1">
        <v>835505.31</v>
      </c>
      <c r="AC72" s="1">
        <f t="shared" si="3"/>
        <v>1527458.75</v>
      </c>
      <c r="AD72">
        <v>0</v>
      </c>
      <c r="AE72">
        <v>0</v>
      </c>
      <c r="AF72">
        <v>0</v>
      </c>
      <c r="AG72">
        <v>0</v>
      </c>
      <c r="AH72">
        <v>0</v>
      </c>
    </row>
    <row r="73" spans="1:34" hidden="1" x14ac:dyDescent="0.25">
      <c r="A73" t="str">
        <f t="shared" si="2"/>
        <v>1.1-00-2402_24110008_2444118</v>
      </c>
      <c r="B73" t="s">
        <v>148</v>
      </c>
      <c r="C73" t="s">
        <v>149</v>
      </c>
      <c r="D73" t="s">
        <v>188</v>
      </c>
      <c r="E73" t="s">
        <v>189</v>
      </c>
      <c r="F73" t="s">
        <v>152</v>
      </c>
      <c r="G73" t="s">
        <v>153</v>
      </c>
      <c r="H73" t="s">
        <v>85</v>
      </c>
      <c r="I73" t="s">
        <v>86</v>
      </c>
      <c r="J73">
        <v>1</v>
      </c>
      <c r="K73" t="s">
        <v>190</v>
      </c>
      <c r="L73">
        <v>10</v>
      </c>
      <c r="M73" t="s">
        <v>191</v>
      </c>
      <c r="N73" t="s">
        <v>192</v>
      </c>
      <c r="O73" t="s">
        <v>193</v>
      </c>
      <c r="P73">
        <v>4000</v>
      </c>
      <c r="Q73" t="s">
        <v>49</v>
      </c>
      <c r="R73">
        <v>4411</v>
      </c>
      <c r="S73" t="s">
        <v>195</v>
      </c>
      <c r="T73">
        <v>8</v>
      </c>
      <c r="U73" t="s">
        <v>197</v>
      </c>
      <c r="V73" s="1">
        <v>1000000</v>
      </c>
      <c r="W73" s="1">
        <v>1000000</v>
      </c>
      <c r="X73" s="1">
        <v>225649</v>
      </c>
      <c r="Y73" s="1">
        <v>225649</v>
      </c>
      <c r="Z73">
        <v>0</v>
      </c>
      <c r="AA73">
        <v>0</v>
      </c>
      <c r="AB73">
        <v>0</v>
      </c>
      <c r="AC73" s="1">
        <f t="shared" si="3"/>
        <v>774351</v>
      </c>
      <c r="AD73">
        <v>0</v>
      </c>
      <c r="AE73">
        <v>0</v>
      </c>
      <c r="AF73">
        <v>0</v>
      </c>
      <c r="AG73">
        <v>0</v>
      </c>
      <c r="AH73">
        <v>0</v>
      </c>
    </row>
    <row r="74" spans="1:34" hidden="1" x14ac:dyDescent="0.25">
      <c r="A74" t="str">
        <f t="shared" si="2"/>
        <v>1.1-00-2402_24116010_2421110</v>
      </c>
      <c r="B74" t="s">
        <v>148</v>
      </c>
      <c r="C74" t="s">
        <v>149</v>
      </c>
      <c r="D74" t="s">
        <v>188</v>
      </c>
      <c r="E74" t="s">
        <v>189</v>
      </c>
      <c r="F74" t="s">
        <v>152</v>
      </c>
      <c r="G74" t="s">
        <v>153</v>
      </c>
      <c r="H74" t="s">
        <v>85</v>
      </c>
      <c r="I74" t="s">
        <v>86</v>
      </c>
      <c r="J74">
        <v>1</v>
      </c>
      <c r="K74" t="s">
        <v>190</v>
      </c>
      <c r="L74">
        <v>16</v>
      </c>
      <c r="M74" t="s">
        <v>198</v>
      </c>
      <c r="N74" t="s">
        <v>199</v>
      </c>
      <c r="O74" t="s">
        <v>827</v>
      </c>
      <c r="P74">
        <v>2000</v>
      </c>
      <c r="Q74" t="s">
        <v>121</v>
      </c>
      <c r="R74">
        <v>2111</v>
      </c>
      <c r="S74" t="s">
        <v>200</v>
      </c>
      <c r="T74">
        <v>0</v>
      </c>
      <c r="U74" t="s">
        <v>46</v>
      </c>
      <c r="V74" s="1">
        <v>27000</v>
      </c>
      <c r="W74">
        <v>0</v>
      </c>
      <c r="X74" s="1">
        <v>2518.15</v>
      </c>
      <c r="Y74" s="1">
        <v>2518.15</v>
      </c>
      <c r="Z74">
        <v>0</v>
      </c>
      <c r="AA74">
        <v>0</v>
      </c>
      <c r="AB74">
        <v>0</v>
      </c>
      <c r="AC74" s="1">
        <f t="shared" si="3"/>
        <v>24481.85</v>
      </c>
      <c r="AD74">
        <v>0</v>
      </c>
      <c r="AE74" s="1">
        <v>27000</v>
      </c>
      <c r="AF74">
        <v>0</v>
      </c>
      <c r="AG74">
        <v>0</v>
      </c>
      <c r="AH74" s="1">
        <v>27000</v>
      </c>
    </row>
    <row r="75" spans="1:34" hidden="1" x14ac:dyDescent="0.25">
      <c r="A75" t="str">
        <f t="shared" si="2"/>
        <v>1.1-00-2402_24116010_2421210</v>
      </c>
      <c r="B75" t="s">
        <v>148</v>
      </c>
      <c r="C75" t="s">
        <v>149</v>
      </c>
      <c r="D75" t="s">
        <v>188</v>
      </c>
      <c r="E75" t="s">
        <v>189</v>
      </c>
      <c r="F75" t="s">
        <v>152</v>
      </c>
      <c r="G75" t="s">
        <v>153</v>
      </c>
      <c r="H75" t="s">
        <v>85</v>
      </c>
      <c r="I75" t="s">
        <v>86</v>
      </c>
      <c r="J75">
        <v>1</v>
      </c>
      <c r="K75" t="s">
        <v>190</v>
      </c>
      <c r="L75">
        <v>16</v>
      </c>
      <c r="M75" t="s">
        <v>198</v>
      </c>
      <c r="N75" t="s">
        <v>199</v>
      </c>
      <c r="O75" t="s">
        <v>827</v>
      </c>
      <c r="P75">
        <v>2000</v>
      </c>
      <c r="Q75" t="s">
        <v>121</v>
      </c>
      <c r="R75">
        <v>2121</v>
      </c>
      <c r="S75" t="s">
        <v>201</v>
      </c>
      <c r="T75">
        <v>0</v>
      </c>
      <c r="U75" t="s">
        <v>46</v>
      </c>
      <c r="V75">
        <v>0</v>
      </c>
      <c r="W75">
        <v>0</v>
      </c>
      <c r="X75">
        <v>0</v>
      </c>
      <c r="Y75">
        <v>0</v>
      </c>
      <c r="Z75">
        <v>0</v>
      </c>
      <c r="AA75">
        <v>0</v>
      </c>
      <c r="AB75">
        <v>0</v>
      </c>
      <c r="AC75" s="1">
        <f t="shared" si="3"/>
        <v>0</v>
      </c>
      <c r="AD75">
        <v>0</v>
      </c>
      <c r="AE75" s="1">
        <v>13000</v>
      </c>
      <c r="AF75">
        <v>0</v>
      </c>
      <c r="AG75" s="1">
        <v>13000</v>
      </c>
      <c r="AH75">
        <v>0</v>
      </c>
    </row>
    <row r="76" spans="1:34" hidden="1" x14ac:dyDescent="0.25">
      <c r="A76" t="str">
        <f t="shared" si="2"/>
        <v>1.1-00-2402_24116010_2421610</v>
      </c>
      <c r="B76" t="s">
        <v>148</v>
      </c>
      <c r="C76" t="s">
        <v>149</v>
      </c>
      <c r="D76" t="s">
        <v>188</v>
      </c>
      <c r="E76" t="s">
        <v>189</v>
      </c>
      <c r="F76" t="s">
        <v>152</v>
      </c>
      <c r="G76" t="s">
        <v>153</v>
      </c>
      <c r="H76" t="s">
        <v>85</v>
      </c>
      <c r="I76" t="s">
        <v>86</v>
      </c>
      <c r="J76">
        <v>1</v>
      </c>
      <c r="K76" t="s">
        <v>190</v>
      </c>
      <c r="L76">
        <v>16</v>
      </c>
      <c r="M76" t="s">
        <v>198</v>
      </c>
      <c r="N76" t="s">
        <v>199</v>
      </c>
      <c r="O76" t="s">
        <v>827</v>
      </c>
      <c r="P76">
        <v>2000</v>
      </c>
      <c r="Q76" t="s">
        <v>121</v>
      </c>
      <c r="R76">
        <v>2161</v>
      </c>
      <c r="S76" t="s">
        <v>202</v>
      </c>
      <c r="T76">
        <v>0</v>
      </c>
      <c r="U76" t="s">
        <v>46</v>
      </c>
      <c r="V76" s="1">
        <v>50900</v>
      </c>
      <c r="W76">
        <v>0</v>
      </c>
      <c r="X76" s="1">
        <v>44996.4</v>
      </c>
      <c r="Y76" s="1">
        <v>44996.4</v>
      </c>
      <c r="Z76" s="1">
        <v>44996.4</v>
      </c>
      <c r="AA76">
        <v>0</v>
      </c>
      <c r="AB76">
        <v>0</v>
      </c>
      <c r="AC76" s="1">
        <f t="shared" si="3"/>
        <v>5903.5999999999985</v>
      </c>
      <c r="AD76">
        <v>0</v>
      </c>
      <c r="AE76" s="1">
        <v>73000</v>
      </c>
      <c r="AF76">
        <v>0</v>
      </c>
      <c r="AG76" s="1">
        <v>22100</v>
      </c>
      <c r="AH76" s="1">
        <v>50900</v>
      </c>
    </row>
    <row r="77" spans="1:34" hidden="1" x14ac:dyDescent="0.25">
      <c r="A77" t="str">
        <f t="shared" si="2"/>
        <v>1.1-00-2402_24116010_2424910</v>
      </c>
      <c r="B77" t="s">
        <v>148</v>
      </c>
      <c r="C77" t="s">
        <v>149</v>
      </c>
      <c r="D77" t="s">
        <v>188</v>
      </c>
      <c r="E77" t="s">
        <v>189</v>
      </c>
      <c r="F77" t="s">
        <v>152</v>
      </c>
      <c r="G77" t="s">
        <v>153</v>
      </c>
      <c r="H77" t="s">
        <v>85</v>
      </c>
      <c r="I77" t="s">
        <v>86</v>
      </c>
      <c r="J77">
        <v>1</v>
      </c>
      <c r="K77" t="s">
        <v>190</v>
      </c>
      <c r="L77">
        <v>16</v>
      </c>
      <c r="M77" t="s">
        <v>198</v>
      </c>
      <c r="N77" t="s">
        <v>199</v>
      </c>
      <c r="O77" t="s">
        <v>827</v>
      </c>
      <c r="P77">
        <v>2000</v>
      </c>
      <c r="Q77" t="s">
        <v>121</v>
      </c>
      <c r="R77">
        <v>2491</v>
      </c>
      <c r="S77" t="s">
        <v>203</v>
      </c>
      <c r="T77">
        <v>0</v>
      </c>
      <c r="U77" t="s">
        <v>46</v>
      </c>
      <c r="V77" s="1">
        <v>138448.20000000001</v>
      </c>
      <c r="W77" s="1">
        <v>54948.2</v>
      </c>
      <c r="X77" s="1">
        <v>67619.53</v>
      </c>
      <c r="Y77" s="1">
        <v>67619.53</v>
      </c>
      <c r="Z77" s="1">
        <v>12075.02</v>
      </c>
      <c r="AA77">
        <v>0</v>
      </c>
      <c r="AB77">
        <v>0</v>
      </c>
      <c r="AC77" s="1">
        <f t="shared" si="3"/>
        <v>70828.670000000013</v>
      </c>
      <c r="AD77">
        <v>0</v>
      </c>
      <c r="AE77" s="1">
        <v>83500</v>
      </c>
      <c r="AF77">
        <v>0</v>
      </c>
      <c r="AG77">
        <v>0</v>
      </c>
      <c r="AH77" s="1">
        <v>83500</v>
      </c>
    </row>
    <row r="78" spans="1:34" hidden="1" x14ac:dyDescent="0.25">
      <c r="A78" t="str">
        <f t="shared" si="2"/>
        <v>1.1-00-2402_24116010_2427210</v>
      </c>
      <c r="B78" t="s">
        <v>148</v>
      </c>
      <c r="C78" t="s">
        <v>149</v>
      </c>
      <c r="D78" t="s">
        <v>188</v>
      </c>
      <c r="E78" t="s">
        <v>189</v>
      </c>
      <c r="F78" t="s">
        <v>152</v>
      </c>
      <c r="G78" t="s">
        <v>153</v>
      </c>
      <c r="H78" t="s">
        <v>85</v>
      </c>
      <c r="I78" t="s">
        <v>86</v>
      </c>
      <c r="J78">
        <v>1</v>
      </c>
      <c r="K78" t="s">
        <v>190</v>
      </c>
      <c r="L78">
        <v>16</v>
      </c>
      <c r="M78" t="s">
        <v>198</v>
      </c>
      <c r="N78" t="s">
        <v>199</v>
      </c>
      <c r="O78" t="s">
        <v>827</v>
      </c>
      <c r="P78">
        <v>2000</v>
      </c>
      <c r="Q78" t="s">
        <v>121</v>
      </c>
      <c r="R78">
        <v>2721</v>
      </c>
      <c r="S78" t="s">
        <v>170</v>
      </c>
      <c r="T78">
        <v>0</v>
      </c>
      <c r="U78" t="s">
        <v>46</v>
      </c>
      <c r="V78" s="1">
        <v>11000</v>
      </c>
      <c r="W78" s="1">
        <v>50000</v>
      </c>
      <c r="X78" s="1">
        <v>10150</v>
      </c>
      <c r="Y78" s="1">
        <v>10150</v>
      </c>
      <c r="Z78" s="1">
        <v>10150</v>
      </c>
      <c r="AA78" s="1">
        <v>10150</v>
      </c>
      <c r="AB78" s="1">
        <v>10150</v>
      </c>
      <c r="AC78" s="1">
        <f t="shared" si="3"/>
        <v>850</v>
      </c>
      <c r="AD78">
        <v>0</v>
      </c>
      <c r="AE78">
        <v>0</v>
      </c>
      <c r="AF78">
        <v>0</v>
      </c>
      <c r="AG78" s="1">
        <v>39000</v>
      </c>
      <c r="AH78" s="1">
        <v>-39000</v>
      </c>
    </row>
    <row r="79" spans="1:34" hidden="1" x14ac:dyDescent="0.25">
      <c r="A79" t="str">
        <f t="shared" si="2"/>
        <v>1.1-00-2402_24116010_2429110</v>
      </c>
      <c r="B79" t="s">
        <v>148</v>
      </c>
      <c r="C79" t="s">
        <v>149</v>
      </c>
      <c r="D79" t="s">
        <v>188</v>
      </c>
      <c r="E79" t="s">
        <v>189</v>
      </c>
      <c r="F79" t="s">
        <v>152</v>
      </c>
      <c r="G79" t="s">
        <v>153</v>
      </c>
      <c r="H79" t="s">
        <v>85</v>
      </c>
      <c r="I79" t="s">
        <v>86</v>
      </c>
      <c r="J79">
        <v>1</v>
      </c>
      <c r="K79" t="s">
        <v>190</v>
      </c>
      <c r="L79">
        <v>16</v>
      </c>
      <c r="M79" t="s">
        <v>198</v>
      </c>
      <c r="N79" t="s">
        <v>199</v>
      </c>
      <c r="O79" t="s">
        <v>827</v>
      </c>
      <c r="P79">
        <v>2000</v>
      </c>
      <c r="Q79" t="s">
        <v>121</v>
      </c>
      <c r="R79">
        <v>2911</v>
      </c>
      <c r="S79" t="s">
        <v>171</v>
      </c>
      <c r="T79">
        <v>0</v>
      </c>
      <c r="U79" t="s">
        <v>46</v>
      </c>
      <c r="V79" s="1">
        <v>27600</v>
      </c>
      <c r="W79" s="1">
        <v>70000</v>
      </c>
      <c r="X79" s="1">
        <v>20538.900000000001</v>
      </c>
      <c r="Y79" s="1">
        <v>20538.900000000001</v>
      </c>
      <c r="Z79" s="1">
        <v>20538.900000000001</v>
      </c>
      <c r="AA79" s="1">
        <v>13868.96</v>
      </c>
      <c r="AB79" s="1">
        <v>13868.96</v>
      </c>
      <c r="AC79" s="1">
        <f t="shared" si="3"/>
        <v>7061.0999999999985</v>
      </c>
      <c r="AD79">
        <v>0</v>
      </c>
      <c r="AE79" s="1">
        <v>2100</v>
      </c>
      <c r="AF79">
        <v>0</v>
      </c>
      <c r="AG79" s="1">
        <v>44500</v>
      </c>
      <c r="AH79" s="1">
        <v>-42400</v>
      </c>
    </row>
    <row r="80" spans="1:34" hidden="1" x14ac:dyDescent="0.25">
      <c r="A80" t="str">
        <f t="shared" si="2"/>
        <v>1.1-00-2402_24116010_2433910</v>
      </c>
      <c r="B80" t="s">
        <v>148</v>
      </c>
      <c r="C80" t="s">
        <v>149</v>
      </c>
      <c r="D80" t="s">
        <v>188</v>
      </c>
      <c r="E80" t="s">
        <v>189</v>
      </c>
      <c r="F80" t="s">
        <v>152</v>
      </c>
      <c r="G80" t="s">
        <v>153</v>
      </c>
      <c r="H80" t="s">
        <v>85</v>
      </c>
      <c r="I80" t="s">
        <v>86</v>
      </c>
      <c r="J80">
        <v>1</v>
      </c>
      <c r="K80" t="s">
        <v>190</v>
      </c>
      <c r="L80">
        <v>16</v>
      </c>
      <c r="M80" t="s">
        <v>198</v>
      </c>
      <c r="N80" t="s">
        <v>199</v>
      </c>
      <c r="O80" t="s">
        <v>827</v>
      </c>
      <c r="P80">
        <v>3000</v>
      </c>
      <c r="Q80" t="s">
        <v>44</v>
      </c>
      <c r="R80">
        <v>3391</v>
      </c>
      <c r="S80" t="s">
        <v>194</v>
      </c>
      <c r="T80">
        <v>0</v>
      </c>
      <c r="U80" t="s">
        <v>46</v>
      </c>
      <c r="V80" s="1">
        <v>180000</v>
      </c>
      <c r="W80" s="1">
        <v>230000</v>
      </c>
      <c r="X80">
        <v>0</v>
      </c>
      <c r="Y80">
        <v>0</v>
      </c>
      <c r="Z80">
        <v>0</v>
      </c>
      <c r="AA80">
        <v>0</v>
      </c>
      <c r="AB80">
        <v>0</v>
      </c>
      <c r="AC80" s="1">
        <f t="shared" si="3"/>
        <v>180000</v>
      </c>
      <c r="AD80">
        <v>0</v>
      </c>
      <c r="AE80">
        <v>0</v>
      </c>
      <c r="AF80">
        <v>0</v>
      </c>
      <c r="AG80" s="1">
        <v>50000</v>
      </c>
      <c r="AH80" s="1">
        <v>-50000</v>
      </c>
    </row>
    <row r="81" spans="1:34" hidden="1" x14ac:dyDescent="0.25">
      <c r="A81" t="str">
        <f t="shared" si="2"/>
        <v>1.1-00-2402_24116010_2444110</v>
      </c>
      <c r="B81" t="s">
        <v>148</v>
      </c>
      <c r="C81" t="s">
        <v>149</v>
      </c>
      <c r="D81" t="s">
        <v>188</v>
      </c>
      <c r="E81" t="s">
        <v>189</v>
      </c>
      <c r="F81" t="s">
        <v>152</v>
      </c>
      <c r="G81" t="s">
        <v>153</v>
      </c>
      <c r="H81" t="s">
        <v>85</v>
      </c>
      <c r="I81" t="s">
        <v>86</v>
      </c>
      <c r="J81">
        <v>1</v>
      </c>
      <c r="K81" t="s">
        <v>190</v>
      </c>
      <c r="L81">
        <v>16</v>
      </c>
      <c r="M81" t="s">
        <v>198</v>
      </c>
      <c r="N81" t="s">
        <v>199</v>
      </c>
      <c r="O81" t="s">
        <v>827</v>
      </c>
      <c r="P81">
        <v>4000</v>
      </c>
      <c r="Q81" t="s">
        <v>49</v>
      </c>
      <c r="R81">
        <v>4411</v>
      </c>
      <c r="S81" t="s">
        <v>195</v>
      </c>
      <c r="T81">
        <v>0</v>
      </c>
      <c r="U81" t="s">
        <v>46</v>
      </c>
      <c r="V81" s="1">
        <v>5600000</v>
      </c>
      <c r="W81" s="1">
        <v>5600000</v>
      </c>
      <c r="X81" s="1">
        <v>5600000</v>
      </c>
      <c r="Y81" s="1">
        <v>5600000</v>
      </c>
      <c r="Z81" s="1">
        <v>5600000</v>
      </c>
      <c r="AA81" s="1">
        <v>5600000</v>
      </c>
      <c r="AB81" s="1">
        <v>5560000</v>
      </c>
      <c r="AC81" s="1">
        <f t="shared" si="3"/>
        <v>0</v>
      </c>
      <c r="AD81">
        <v>0</v>
      </c>
      <c r="AE81">
        <v>0</v>
      </c>
      <c r="AF81">
        <v>0</v>
      </c>
      <c r="AG81">
        <v>0</v>
      </c>
      <c r="AH81">
        <v>0</v>
      </c>
    </row>
    <row r="82" spans="1:34" hidden="1" x14ac:dyDescent="0.25">
      <c r="A82" t="str">
        <f t="shared" si="2"/>
        <v>1.1-00-2402_24116010_2456510</v>
      </c>
      <c r="B82" t="s">
        <v>148</v>
      </c>
      <c r="C82" t="s">
        <v>149</v>
      </c>
      <c r="D82" t="s">
        <v>188</v>
      </c>
      <c r="E82" t="s">
        <v>189</v>
      </c>
      <c r="F82" t="s">
        <v>152</v>
      </c>
      <c r="G82" t="s">
        <v>153</v>
      </c>
      <c r="H82" t="s">
        <v>85</v>
      </c>
      <c r="I82" t="s">
        <v>86</v>
      </c>
      <c r="J82">
        <v>1</v>
      </c>
      <c r="K82" t="s">
        <v>190</v>
      </c>
      <c r="L82">
        <v>16</v>
      </c>
      <c r="M82" t="s">
        <v>198</v>
      </c>
      <c r="N82" t="s">
        <v>199</v>
      </c>
      <c r="O82" t="s">
        <v>827</v>
      </c>
      <c r="P82">
        <v>5000</v>
      </c>
      <c r="Q82" t="s">
        <v>99</v>
      </c>
      <c r="R82">
        <v>5651</v>
      </c>
      <c r="S82" t="s">
        <v>204</v>
      </c>
      <c r="T82">
        <v>0</v>
      </c>
      <c r="U82" t="s">
        <v>46</v>
      </c>
      <c r="V82" s="1">
        <v>10000</v>
      </c>
      <c r="W82" s="1">
        <v>10000</v>
      </c>
      <c r="X82" s="1">
        <v>6960</v>
      </c>
      <c r="Y82" s="1">
        <v>6960</v>
      </c>
      <c r="Z82" s="1">
        <v>6960</v>
      </c>
      <c r="AA82" s="1">
        <v>6960</v>
      </c>
      <c r="AB82" s="1">
        <v>6960</v>
      </c>
      <c r="AC82" s="1">
        <f t="shared" si="3"/>
        <v>3040</v>
      </c>
      <c r="AD82">
        <v>0</v>
      </c>
      <c r="AE82">
        <v>0</v>
      </c>
      <c r="AF82">
        <v>0</v>
      </c>
      <c r="AG82">
        <v>0</v>
      </c>
      <c r="AH82">
        <v>0</v>
      </c>
    </row>
    <row r="83" spans="1:34" hidden="1" x14ac:dyDescent="0.25">
      <c r="A83" t="str">
        <f t="shared" si="2"/>
        <v>1.1-00-2402_24116010_2456710</v>
      </c>
      <c r="B83" t="s">
        <v>148</v>
      </c>
      <c r="C83" t="s">
        <v>149</v>
      </c>
      <c r="D83" t="s">
        <v>188</v>
      </c>
      <c r="E83" t="s">
        <v>189</v>
      </c>
      <c r="F83" t="s">
        <v>152</v>
      </c>
      <c r="G83" t="s">
        <v>153</v>
      </c>
      <c r="H83" t="s">
        <v>85</v>
      </c>
      <c r="I83" t="s">
        <v>86</v>
      </c>
      <c r="J83">
        <v>1</v>
      </c>
      <c r="K83" t="s">
        <v>190</v>
      </c>
      <c r="L83">
        <v>16</v>
      </c>
      <c r="M83" t="s">
        <v>198</v>
      </c>
      <c r="N83" t="s">
        <v>199</v>
      </c>
      <c r="O83" t="s">
        <v>827</v>
      </c>
      <c r="P83">
        <v>5000</v>
      </c>
      <c r="Q83" t="s">
        <v>99</v>
      </c>
      <c r="R83">
        <v>5671</v>
      </c>
      <c r="S83" t="s">
        <v>185</v>
      </c>
      <c r="T83">
        <v>0</v>
      </c>
      <c r="U83" t="s">
        <v>46</v>
      </c>
      <c r="V83" s="1">
        <v>40000</v>
      </c>
      <c r="W83" s="1">
        <v>70000</v>
      </c>
      <c r="X83" s="1">
        <v>34985.599999999999</v>
      </c>
      <c r="Y83" s="1">
        <v>34985.599999999999</v>
      </c>
      <c r="Z83" s="1">
        <v>20787.2</v>
      </c>
      <c r="AA83" s="1">
        <v>20787.2</v>
      </c>
      <c r="AB83" s="1">
        <v>20787.2</v>
      </c>
      <c r="AC83" s="1">
        <f t="shared" si="3"/>
        <v>5014.4000000000015</v>
      </c>
      <c r="AD83">
        <v>0</v>
      </c>
      <c r="AE83" s="1">
        <v>3000</v>
      </c>
      <c r="AF83">
        <v>0</v>
      </c>
      <c r="AG83" s="1">
        <v>33000</v>
      </c>
      <c r="AH83" s="1">
        <v>-30000</v>
      </c>
    </row>
    <row r="84" spans="1:34" hidden="1" x14ac:dyDescent="0.25">
      <c r="A84" t="str">
        <f t="shared" si="2"/>
        <v>1.1-00-2402_24157010_2444110</v>
      </c>
      <c r="B84" t="s">
        <v>148</v>
      </c>
      <c r="C84" t="s">
        <v>149</v>
      </c>
      <c r="D84" t="s">
        <v>188</v>
      </c>
      <c r="E84" t="s">
        <v>189</v>
      </c>
      <c r="F84" t="s">
        <v>152</v>
      </c>
      <c r="G84" t="s">
        <v>153</v>
      </c>
      <c r="H84" t="s">
        <v>85</v>
      </c>
      <c r="I84" t="s">
        <v>86</v>
      </c>
      <c r="J84">
        <v>1</v>
      </c>
      <c r="K84" t="s">
        <v>190</v>
      </c>
      <c r="L84">
        <v>57</v>
      </c>
      <c r="M84" t="s">
        <v>205</v>
      </c>
      <c r="N84" t="s">
        <v>199</v>
      </c>
      <c r="O84" t="s">
        <v>827</v>
      </c>
      <c r="P84">
        <v>4000</v>
      </c>
      <c r="Q84" t="s">
        <v>49</v>
      </c>
      <c r="R84">
        <v>4411</v>
      </c>
      <c r="S84" t="s">
        <v>195</v>
      </c>
      <c r="T84">
        <v>0</v>
      </c>
      <c r="U84" t="s">
        <v>46</v>
      </c>
      <c r="V84" s="1">
        <v>1200000</v>
      </c>
      <c r="W84" s="1">
        <v>1200000</v>
      </c>
      <c r="X84" s="1">
        <v>604000</v>
      </c>
      <c r="Y84" s="1">
        <v>604000</v>
      </c>
      <c r="Z84" s="1">
        <v>604000</v>
      </c>
      <c r="AA84" s="1">
        <v>598000</v>
      </c>
      <c r="AB84" s="1">
        <v>594000</v>
      </c>
      <c r="AC84" s="1">
        <f t="shared" si="3"/>
        <v>596000</v>
      </c>
      <c r="AD84">
        <v>0</v>
      </c>
      <c r="AE84">
        <v>0</v>
      </c>
      <c r="AF84">
        <v>0</v>
      </c>
      <c r="AG84">
        <v>0</v>
      </c>
      <c r="AH84">
        <v>0</v>
      </c>
    </row>
    <row r="85" spans="1:34" hidden="1" x14ac:dyDescent="0.25">
      <c r="A85" t="str">
        <f t="shared" si="2"/>
        <v>1.1-00-2407_24236022_2424110</v>
      </c>
      <c r="B85" t="s">
        <v>148</v>
      </c>
      <c r="C85" t="s">
        <v>149</v>
      </c>
      <c r="D85" t="s">
        <v>188</v>
      </c>
      <c r="E85" t="s">
        <v>189</v>
      </c>
      <c r="F85" t="s">
        <v>51</v>
      </c>
      <c r="G85" t="s">
        <v>52</v>
      </c>
      <c r="H85" t="s">
        <v>103</v>
      </c>
      <c r="I85" t="s">
        <v>104</v>
      </c>
      <c r="J85">
        <v>2</v>
      </c>
      <c r="K85" t="s">
        <v>206</v>
      </c>
      <c r="L85">
        <v>36</v>
      </c>
      <c r="M85" t="s">
        <v>207</v>
      </c>
      <c r="N85" t="s">
        <v>208</v>
      </c>
      <c r="O85" t="s">
        <v>209</v>
      </c>
      <c r="P85">
        <v>2000</v>
      </c>
      <c r="Q85" t="s">
        <v>121</v>
      </c>
      <c r="R85">
        <v>2411</v>
      </c>
      <c r="S85" t="s">
        <v>210</v>
      </c>
      <c r="T85">
        <v>0</v>
      </c>
      <c r="U85" t="s">
        <v>46</v>
      </c>
      <c r="V85" s="1">
        <v>100000</v>
      </c>
      <c r="W85" s="1">
        <v>100000</v>
      </c>
      <c r="X85" s="1">
        <v>97132.02</v>
      </c>
      <c r="Y85" s="1">
        <v>97132.02</v>
      </c>
      <c r="Z85" s="1">
        <v>80892.02</v>
      </c>
      <c r="AA85">
        <v>0</v>
      </c>
      <c r="AB85">
        <v>0</v>
      </c>
      <c r="AC85" s="1">
        <f t="shared" si="3"/>
        <v>2867.9799999999959</v>
      </c>
      <c r="AD85">
        <v>0</v>
      </c>
      <c r="AE85">
        <v>0</v>
      </c>
      <c r="AF85">
        <v>0</v>
      </c>
      <c r="AG85">
        <v>0</v>
      </c>
      <c r="AH85">
        <v>0</v>
      </c>
    </row>
    <row r="86" spans="1:34" hidden="1" x14ac:dyDescent="0.25">
      <c r="A86" t="str">
        <f t="shared" si="2"/>
        <v>1.1-00-2407_24236022_2424210</v>
      </c>
      <c r="B86" t="s">
        <v>148</v>
      </c>
      <c r="C86" t="s">
        <v>149</v>
      </c>
      <c r="D86" t="s">
        <v>188</v>
      </c>
      <c r="E86" t="s">
        <v>189</v>
      </c>
      <c r="F86" t="s">
        <v>51</v>
      </c>
      <c r="G86" t="s">
        <v>52</v>
      </c>
      <c r="H86" t="s">
        <v>103</v>
      </c>
      <c r="I86" t="s">
        <v>104</v>
      </c>
      <c r="J86">
        <v>2</v>
      </c>
      <c r="K86" t="s">
        <v>206</v>
      </c>
      <c r="L86">
        <v>36</v>
      </c>
      <c r="M86" t="s">
        <v>207</v>
      </c>
      <c r="N86" t="s">
        <v>208</v>
      </c>
      <c r="O86" t="s">
        <v>209</v>
      </c>
      <c r="P86">
        <v>2000</v>
      </c>
      <c r="Q86" t="s">
        <v>121</v>
      </c>
      <c r="R86">
        <v>2421</v>
      </c>
      <c r="S86" t="s">
        <v>211</v>
      </c>
      <c r="T86">
        <v>0</v>
      </c>
      <c r="U86" t="s">
        <v>46</v>
      </c>
      <c r="V86" s="1">
        <v>750000</v>
      </c>
      <c r="W86" s="1">
        <v>750000</v>
      </c>
      <c r="X86" s="1">
        <v>687954.7</v>
      </c>
      <c r="Y86" s="1">
        <v>687954.7</v>
      </c>
      <c r="Z86" s="1">
        <v>597627.81999999995</v>
      </c>
      <c r="AA86" s="1">
        <v>597627.81999999995</v>
      </c>
      <c r="AB86" s="1">
        <v>118147.62</v>
      </c>
      <c r="AC86" s="1">
        <f t="shared" si="3"/>
        <v>62045.300000000047</v>
      </c>
      <c r="AD86">
        <v>0</v>
      </c>
      <c r="AE86">
        <v>0</v>
      </c>
      <c r="AF86">
        <v>0</v>
      </c>
      <c r="AG86">
        <v>0</v>
      </c>
      <c r="AH86">
        <v>0</v>
      </c>
    </row>
    <row r="87" spans="1:34" hidden="1" x14ac:dyDescent="0.25">
      <c r="A87" t="str">
        <f t="shared" si="2"/>
        <v>1.1-00-2407_24236022_2424610</v>
      </c>
      <c r="B87" t="s">
        <v>148</v>
      </c>
      <c r="C87" t="s">
        <v>149</v>
      </c>
      <c r="D87" t="s">
        <v>188</v>
      </c>
      <c r="E87" t="s">
        <v>189</v>
      </c>
      <c r="F87" t="s">
        <v>51</v>
      </c>
      <c r="G87" t="s">
        <v>52</v>
      </c>
      <c r="H87" t="s">
        <v>103</v>
      </c>
      <c r="I87" t="s">
        <v>104</v>
      </c>
      <c r="J87">
        <v>2</v>
      </c>
      <c r="K87" t="s">
        <v>206</v>
      </c>
      <c r="L87">
        <v>36</v>
      </c>
      <c r="M87" t="s">
        <v>207</v>
      </c>
      <c r="N87" t="s">
        <v>208</v>
      </c>
      <c r="O87" t="s">
        <v>209</v>
      </c>
      <c r="P87">
        <v>2000</v>
      </c>
      <c r="Q87" t="s">
        <v>121</v>
      </c>
      <c r="R87">
        <v>2461</v>
      </c>
      <c r="S87" t="s">
        <v>212</v>
      </c>
      <c r="T87">
        <v>0</v>
      </c>
      <c r="U87" t="s">
        <v>46</v>
      </c>
      <c r="V87" s="1">
        <v>650000</v>
      </c>
      <c r="W87" s="1">
        <v>650000</v>
      </c>
      <c r="X87" s="1">
        <v>599293.82999999996</v>
      </c>
      <c r="Y87" s="1">
        <v>580815.03</v>
      </c>
      <c r="Z87" s="1">
        <v>460471.67</v>
      </c>
      <c r="AA87" s="1">
        <v>367280.75</v>
      </c>
      <c r="AB87" s="1">
        <v>367280.75</v>
      </c>
      <c r="AC87" s="1">
        <f t="shared" si="3"/>
        <v>50706.170000000042</v>
      </c>
      <c r="AD87">
        <v>0</v>
      </c>
      <c r="AE87">
        <v>0</v>
      </c>
      <c r="AF87">
        <v>0</v>
      </c>
      <c r="AG87">
        <v>0</v>
      </c>
      <c r="AH87">
        <v>0</v>
      </c>
    </row>
    <row r="88" spans="1:34" hidden="1" x14ac:dyDescent="0.25">
      <c r="A88" t="str">
        <f t="shared" si="2"/>
        <v>1.1-00-2407_24236022_2424710</v>
      </c>
      <c r="B88" t="s">
        <v>148</v>
      </c>
      <c r="C88" t="s">
        <v>149</v>
      </c>
      <c r="D88" t="s">
        <v>188</v>
      </c>
      <c r="E88" t="s">
        <v>189</v>
      </c>
      <c r="F88" t="s">
        <v>51</v>
      </c>
      <c r="G88" t="s">
        <v>52</v>
      </c>
      <c r="H88" t="s">
        <v>103</v>
      </c>
      <c r="I88" t="s">
        <v>104</v>
      </c>
      <c r="J88">
        <v>2</v>
      </c>
      <c r="K88" t="s">
        <v>206</v>
      </c>
      <c r="L88">
        <v>36</v>
      </c>
      <c r="M88" t="s">
        <v>207</v>
      </c>
      <c r="N88" t="s">
        <v>208</v>
      </c>
      <c r="O88" t="s">
        <v>209</v>
      </c>
      <c r="P88">
        <v>2000</v>
      </c>
      <c r="Q88" t="s">
        <v>121</v>
      </c>
      <c r="R88">
        <v>2471</v>
      </c>
      <c r="S88" t="s">
        <v>213</v>
      </c>
      <c r="T88">
        <v>0</v>
      </c>
      <c r="U88" t="s">
        <v>46</v>
      </c>
      <c r="V88" s="1">
        <v>2680000</v>
      </c>
      <c r="W88" s="1">
        <v>2300000</v>
      </c>
      <c r="X88" s="1">
        <v>2656061.2400000002</v>
      </c>
      <c r="Y88" s="1">
        <v>1756111.64</v>
      </c>
      <c r="Z88" s="1">
        <v>1717421.39</v>
      </c>
      <c r="AA88" s="1">
        <v>1609808.19</v>
      </c>
      <c r="AB88" s="1">
        <v>1445711.69</v>
      </c>
      <c r="AC88" s="1">
        <f t="shared" si="3"/>
        <v>23938.759999999776</v>
      </c>
      <c r="AD88">
        <v>0</v>
      </c>
      <c r="AE88" s="1">
        <v>400000</v>
      </c>
      <c r="AF88">
        <v>0</v>
      </c>
      <c r="AG88" s="1">
        <v>20000</v>
      </c>
      <c r="AH88" s="1">
        <v>380000</v>
      </c>
    </row>
    <row r="89" spans="1:34" hidden="1" x14ac:dyDescent="0.25">
      <c r="A89" t="str">
        <f t="shared" si="2"/>
        <v>1.1-00-2407_24236022_2424910</v>
      </c>
      <c r="B89" t="s">
        <v>148</v>
      </c>
      <c r="C89" t="s">
        <v>149</v>
      </c>
      <c r="D89" t="s">
        <v>188</v>
      </c>
      <c r="E89" t="s">
        <v>189</v>
      </c>
      <c r="F89" t="s">
        <v>51</v>
      </c>
      <c r="G89" t="s">
        <v>52</v>
      </c>
      <c r="H89" t="s">
        <v>103</v>
      </c>
      <c r="I89" t="s">
        <v>104</v>
      </c>
      <c r="J89">
        <v>2</v>
      </c>
      <c r="K89" t="s">
        <v>206</v>
      </c>
      <c r="L89">
        <v>36</v>
      </c>
      <c r="M89" t="s">
        <v>207</v>
      </c>
      <c r="N89" t="s">
        <v>208</v>
      </c>
      <c r="O89" t="s">
        <v>209</v>
      </c>
      <c r="P89">
        <v>2000</v>
      </c>
      <c r="Q89" t="s">
        <v>121</v>
      </c>
      <c r="R89">
        <v>2491</v>
      </c>
      <c r="S89" t="s">
        <v>203</v>
      </c>
      <c r="T89">
        <v>0</v>
      </c>
      <c r="U89" t="s">
        <v>46</v>
      </c>
      <c r="V89" s="1">
        <v>7000</v>
      </c>
      <c r="W89" s="1">
        <v>7000</v>
      </c>
      <c r="X89" s="1">
        <v>3770.04</v>
      </c>
      <c r="Y89" s="1">
        <v>3770.04</v>
      </c>
      <c r="Z89" s="1">
        <v>3770.04</v>
      </c>
      <c r="AA89" s="1">
        <v>3770.04</v>
      </c>
      <c r="AB89" s="1">
        <v>3770.04</v>
      </c>
      <c r="AC89" s="1">
        <f t="shared" si="3"/>
        <v>3229.96</v>
      </c>
      <c r="AD89">
        <v>0</v>
      </c>
      <c r="AE89">
        <v>0</v>
      </c>
      <c r="AF89">
        <v>0</v>
      </c>
      <c r="AG89">
        <v>0</v>
      </c>
      <c r="AH89">
        <v>0</v>
      </c>
    </row>
    <row r="90" spans="1:34" hidden="1" x14ac:dyDescent="0.25">
      <c r="A90" t="str">
        <f t="shared" si="2"/>
        <v>1.1-00-2407_24236022_2425110</v>
      </c>
      <c r="B90" t="s">
        <v>148</v>
      </c>
      <c r="C90" t="s">
        <v>149</v>
      </c>
      <c r="D90" t="s">
        <v>188</v>
      </c>
      <c r="E90" t="s">
        <v>189</v>
      </c>
      <c r="F90" t="s">
        <v>51</v>
      </c>
      <c r="G90" t="s">
        <v>52</v>
      </c>
      <c r="H90" t="s">
        <v>103</v>
      </c>
      <c r="I90" t="s">
        <v>104</v>
      </c>
      <c r="J90">
        <v>2</v>
      </c>
      <c r="K90" t="s">
        <v>206</v>
      </c>
      <c r="L90">
        <v>36</v>
      </c>
      <c r="M90" t="s">
        <v>207</v>
      </c>
      <c r="N90" t="s">
        <v>208</v>
      </c>
      <c r="O90" t="s">
        <v>209</v>
      </c>
      <c r="P90">
        <v>2000</v>
      </c>
      <c r="Q90" t="s">
        <v>121</v>
      </c>
      <c r="R90">
        <v>2511</v>
      </c>
      <c r="S90" t="s">
        <v>214</v>
      </c>
      <c r="T90">
        <v>0</v>
      </c>
      <c r="U90" t="s">
        <v>46</v>
      </c>
      <c r="V90" s="1">
        <v>3989894.5</v>
      </c>
      <c r="W90" s="1">
        <v>4500000</v>
      </c>
      <c r="X90" s="1">
        <v>1826665.2</v>
      </c>
      <c r="Y90" s="1">
        <v>1826665.2</v>
      </c>
      <c r="Z90" s="1">
        <v>343771.8</v>
      </c>
      <c r="AA90" s="1">
        <v>343771.8</v>
      </c>
      <c r="AB90" s="1">
        <v>343771.8</v>
      </c>
      <c r="AC90" s="1">
        <f t="shared" si="3"/>
        <v>2163229.2999999998</v>
      </c>
      <c r="AD90">
        <v>0</v>
      </c>
      <c r="AE90">
        <v>0</v>
      </c>
      <c r="AF90">
        <v>0</v>
      </c>
      <c r="AG90" s="1">
        <v>510105.5</v>
      </c>
      <c r="AH90" s="1">
        <v>-510105.5</v>
      </c>
    </row>
    <row r="91" spans="1:34" hidden="1" x14ac:dyDescent="0.25">
      <c r="A91" t="str">
        <f t="shared" si="2"/>
        <v>1.1-00-2407_24236022_2425510</v>
      </c>
      <c r="B91" t="s">
        <v>148</v>
      </c>
      <c r="C91" t="s">
        <v>149</v>
      </c>
      <c r="D91" t="s">
        <v>188</v>
      </c>
      <c r="E91" t="s">
        <v>189</v>
      </c>
      <c r="F91" t="s">
        <v>51</v>
      </c>
      <c r="G91" t="s">
        <v>52</v>
      </c>
      <c r="H91" t="s">
        <v>103</v>
      </c>
      <c r="I91" t="s">
        <v>104</v>
      </c>
      <c r="J91">
        <v>2</v>
      </c>
      <c r="K91" t="s">
        <v>206</v>
      </c>
      <c r="L91">
        <v>36</v>
      </c>
      <c r="M91" t="s">
        <v>207</v>
      </c>
      <c r="N91" t="s">
        <v>208</v>
      </c>
      <c r="O91" t="s">
        <v>209</v>
      </c>
      <c r="P91">
        <v>2000</v>
      </c>
      <c r="Q91" t="s">
        <v>121</v>
      </c>
      <c r="R91">
        <v>2551</v>
      </c>
      <c r="S91" t="s">
        <v>215</v>
      </c>
      <c r="T91">
        <v>0</v>
      </c>
      <c r="U91" t="s">
        <v>46</v>
      </c>
      <c r="V91" s="1">
        <v>470000</v>
      </c>
      <c r="W91" s="1">
        <v>250000</v>
      </c>
      <c r="X91" s="1">
        <v>357145.58</v>
      </c>
      <c r="Y91" s="1">
        <v>357145.58</v>
      </c>
      <c r="Z91">
        <v>0</v>
      </c>
      <c r="AA91">
        <v>0</v>
      </c>
      <c r="AB91">
        <v>0</v>
      </c>
      <c r="AC91" s="1">
        <f t="shared" si="3"/>
        <v>112854.41999999998</v>
      </c>
      <c r="AD91">
        <v>0</v>
      </c>
      <c r="AE91" s="1">
        <v>220000</v>
      </c>
      <c r="AF91">
        <v>0</v>
      </c>
      <c r="AG91">
        <v>0</v>
      </c>
      <c r="AH91" s="1">
        <v>220000</v>
      </c>
    </row>
    <row r="92" spans="1:34" hidden="1" x14ac:dyDescent="0.25">
      <c r="A92" t="str">
        <f t="shared" si="2"/>
        <v>1.1-00-2407_24236022_2425610</v>
      </c>
      <c r="B92" t="s">
        <v>148</v>
      </c>
      <c r="C92" t="s">
        <v>149</v>
      </c>
      <c r="D92" t="s">
        <v>188</v>
      </c>
      <c r="E92" t="s">
        <v>189</v>
      </c>
      <c r="F92" t="s">
        <v>51</v>
      </c>
      <c r="G92" t="s">
        <v>52</v>
      </c>
      <c r="H92" t="s">
        <v>103</v>
      </c>
      <c r="I92" t="s">
        <v>104</v>
      </c>
      <c r="J92">
        <v>2</v>
      </c>
      <c r="K92" t="s">
        <v>206</v>
      </c>
      <c r="L92">
        <v>36</v>
      </c>
      <c r="M92" t="s">
        <v>207</v>
      </c>
      <c r="N92" t="s">
        <v>208</v>
      </c>
      <c r="O92" t="s">
        <v>209</v>
      </c>
      <c r="P92">
        <v>2000</v>
      </c>
      <c r="Q92" t="s">
        <v>121</v>
      </c>
      <c r="R92">
        <v>2561</v>
      </c>
      <c r="S92" t="s">
        <v>216</v>
      </c>
      <c r="T92">
        <v>0</v>
      </c>
      <c r="U92" t="s">
        <v>46</v>
      </c>
      <c r="V92" s="1">
        <v>2350000</v>
      </c>
      <c r="W92" s="1">
        <v>2750000</v>
      </c>
      <c r="X92" s="1">
        <v>2385897.16</v>
      </c>
      <c r="Y92" s="1">
        <v>1629084.62</v>
      </c>
      <c r="Z92" s="1">
        <v>1549372.3</v>
      </c>
      <c r="AA92" s="1">
        <v>1549372.3</v>
      </c>
      <c r="AB92" s="1">
        <v>1119707.1399999999</v>
      </c>
      <c r="AC92" s="1">
        <f t="shared" si="3"/>
        <v>-35897.160000000149</v>
      </c>
      <c r="AD92">
        <v>0</v>
      </c>
      <c r="AE92">
        <v>0</v>
      </c>
      <c r="AF92">
        <v>0</v>
      </c>
      <c r="AG92" s="1">
        <v>400000</v>
      </c>
      <c r="AH92" s="1">
        <v>-400000</v>
      </c>
    </row>
    <row r="93" spans="1:34" hidden="1" x14ac:dyDescent="0.25">
      <c r="A93" t="str">
        <f t="shared" si="2"/>
        <v>1.1-00-2407_24236022_2427210</v>
      </c>
      <c r="B93" t="s">
        <v>148</v>
      </c>
      <c r="C93" t="s">
        <v>149</v>
      </c>
      <c r="D93" t="s">
        <v>188</v>
      </c>
      <c r="E93" t="s">
        <v>189</v>
      </c>
      <c r="F93" t="s">
        <v>51</v>
      </c>
      <c r="G93" t="s">
        <v>52</v>
      </c>
      <c r="H93" t="s">
        <v>103</v>
      </c>
      <c r="I93" t="s">
        <v>104</v>
      </c>
      <c r="J93">
        <v>2</v>
      </c>
      <c r="K93" t="s">
        <v>206</v>
      </c>
      <c r="L93">
        <v>36</v>
      </c>
      <c r="M93" t="s">
        <v>207</v>
      </c>
      <c r="N93" t="s">
        <v>208</v>
      </c>
      <c r="O93" t="s">
        <v>209</v>
      </c>
      <c r="P93">
        <v>2000</v>
      </c>
      <c r="Q93" t="s">
        <v>121</v>
      </c>
      <c r="R93">
        <v>2721</v>
      </c>
      <c r="S93" t="s">
        <v>170</v>
      </c>
      <c r="T93">
        <v>0</v>
      </c>
      <c r="U93" t="s">
        <v>46</v>
      </c>
      <c r="V93" s="1">
        <v>480000</v>
      </c>
      <c r="W93" s="1">
        <v>480000</v>
      </c>
      <c r="X93" s="1">
        <v>326098.08</v>
      </c>
      <c r="Y93" s="1">
        <v>216100.51</v>
      </c>
      <c r="Z93">
        <v>0</v>
      </c>
      <c r="AA93">
        <v>0</v>
      </c>
      <c r="AB93">
        <v>0</v>
      </c>
      <c r="AC93" s="1">
        <f t="shared" si="3"/>
        <v>153901.91999999998</v>
      </c>
      <c r="AD93">
        <v>0</v>
      </c>
      <c r="AE93">
        <v>0</v>
      </c>
      <c r="AF93">
        <v>0</v>
      </c>
      <c r="AG93">
        <v>0</v>
      </c>
      <c r="AH93">
        <v>0</v>
      </c>
    </row>
    <row r="94" spans="1:34" hidden="1" x14ac:dyDescent="0.25">
      <c r="A94" t="str">
        <f t="shared" si="2"/>
        <v>1.1-00-2407_24236022_2429110</v>
      </c>
      <c r="B94" t="s">
        <v>148</v>
      </c>
      <c r="C94" t="s">
        <v>149</v>
      </c>
      <c r="D94" t="s">
        <v>188</v>
      </c>
      <c r="E94" t="s">
        <v>189</v>
      </c>
      <c r="F94" t="s">
        <v>51</v>
      </c>
      <c r="G94" t="s">
        <v>52</v>
      </c>
      <c r="H94" t="s">
        <v>103</v>
      </c>
      <c r="I94" t="s">
        <v>104</v>
      </c>
      <c r="J94">
        <v>2</v>
      </c>
      <c r="K94" t="s">
        <v>206</v>
      </c>
      <c r="L94">
        <v>36</v>
      </c>
      <c r="M94" t="s">
        <v>207</v>
      </c>
      <c r="N94" t="s">
        <v>208</v>
      </c>
      <c r="O94" t="s">
        <v>209</v>
      </c>
      <c r="P94">
        <v>2000</v>
      </c>
      <c r="Q94" t="s">
        <v>121</v>
      </c>
      <c r="R94">
        <v>2911</v>
      </c>
      <c r="S94" t="s">
        <v>171</v>
      </c>
      <c r="T94">
        <v>0</v>
      </c>
      <c r="U94" t="s">
        <v>46</v>
      </c>
      <c r="V94" s="1">
        <v>1650000</v>
      </c>
      <c r="W94" s="1">
        <v>1650000</v>
      </c>
      <c r="X94" s="1">
        <v>5472017.1500000004</v>
      </c>
      <c r="Y94" s="1">
        <v>5472017.1500000004</v>
      </c>
      <c r="Z94">
        <v>0</v>
      </c>
      <c r="AA94">
        <v>0</v>
      </c>
      <c r="AB94">
        <v>0</v>
      </c>
      <c r="AC94" s="1">
        <f t="shared" si="3"/>
        <v>-3822017.1500000004</v>
      </c>
      <c r="AD94">
        <v>0</v>
      </c>
      <c r="AE94">
        <v>0</v>
      </c>
      <c r="AF94">
        <v>0</v>
      </c>
      <c r="AG94">
        <v>0</v>
      </c>
      <c r="AH94">
        <v>0</v>
      </c>
    </row>
    <row r="95" spans="1:34" hidden="1" x14ac:dyDescent="0.25">
      <c r="A95" t="str">
        <f t="shared" si="2"/>
        <v>1.1-00-2407_24236022_2429810</v>
      </c>
      <c r="B95" t="s">
        <v>148</v>
      </c>
      <c r="C95" t="s">
        <v>149</v>
      </c>
      <c r="D95" t="s">
        <v>188</v>
      </c>
      <c r="E95" t="s">
        <v>189</v>
      </c>
      <c r="F95" t="s">
        <v>51</v>
      </c>
      <c r="G95" t="s">
        <v>52</v>
      </c>
      <c r="H95" t="s">
        <v>103</v>
      </c>
      <c r="I95" t="s">
        <v>104</v>
      </c>
      <c r="J95">
        <v>2</v>
      </c>
      <c r="K95" t="s">
        <v>206</v>
      </c>
      <c r="L95">
        <v>36</v>
      </c>
      <c r="M95" t="s">
        <v>207</v>
      </c>
      <c r="N95" t="s">
        <v>208</v>
      </c>
      <c r="O95" t="s">
        <v>209</v>
      </c>
      <c r="P95">
        <v>2000</v>
      </c>
      <c r="Q95" t="s">
        <v>121</v>
      </c>
      <c r="R95">
        <v>2981</v>
      </c>
      <c r="S95" t="s">
        <v>217</v>
      </c>
      <c r="T95">
        <v>0</v>
      </c>
      <c r="U95" t="s">
        <v>46</v>
      </c>
      <c r="V95">
        <v>0</v>
      </c>
      <c r="W95" s="1">
        <v>200000</v>
      </c>
      <c r="X95">
        <v>0</v>
      </c>
      <c r="Y95">
        <v>0</v>
      </c>
      <c r="Z95">
        <v>0</v>
      </c>
      <c r="AA95">
        <v>0</v>
      </c>
      <c r="AB95">
        <v>0</v>
      </c>
      <c r="AC95" s="1">
        <f t="shared" si="3"/>
        <v>0</v>
      </c>
      <c r="AD95">
        <v>0</v>
      </c>
      <c r="AE95">
        <v>0</v>
      </c>
      <c r="AF95">
        <v>0</v>
      </c>
      <c r="AG95" s="1">
        <v>200000</v>
      </c>
      <c r="AH95" s="1">
        <v>-200000</v>
      </c>
    </row>
    <row r="96" spans="1:34" hidden="1" x14ac:dyDescent="0.25">
      <c r="A96" t="str">
        <f t="shared" si="2"/>
        <v>1.1-00-2407_24236022_2431110</v>
      </c>
      <c r="B96" t="s">
        <v>148</v>
      </c>
      <c r="C96" t="s">
        <v>149</v>
      </c>
      <c r="D96" t="s">
        <v>188</v>
      </c>
      <c r="E96" t="s">
        <v>189</v>
      </c>
      <c r="F96" t="s">
        <v>51</v>
      </c>
      <c r="G96" t="s">
        <v>52</v>
      </c>
      <c r="H96" t="s">
        <v>103</v>
      </c>
      <c r="I96" t="s">
        <v>104</v>
      </c>
      <c r="J96">
        <v>2</v>
      </c>
      <c r="K96" t="s">
        <v>206</v>
      </c>
      <c r="L96">
        <v>36</v>
      </c>
      <c r="M96" t="s">
        <v>207</v>
      </c>
      <c r="N96" t="s">
        <v>208</v>
      </c>
      <c r="O96" t="s">
        <v>209</v>
      </c>
      <c r="P96">
        <v>3000</v>
      </c>
      <c r="Q96" t="s">
        <v>44</v>
      </c>
      <c r="R96">
        <v>3111</v>
      </c>
      <c r="S96" t="s">
        <v>141</v>
      </c>
      <c r="T96">
        <v>0</v>
      </c>
      <c r="U96" t="s">
        <v>46</v>
      </c>
      <c r="V96" s="1">
        <v>223000000</v>
      </c>
      <c r="W96" s="1">
        <v>180000000</v>
      </c>
      <c r="X96" s="1">
        <v>121641850.5</v>
      </c>
      <c r="Y96" s="1">
        <v>121641850.5</v>
      </c>
      <c r="Z96" s="1">
        <v>121641850.5</v>
      </c>
      <c r="AA96" s="1">
        <v>121641850.5</v>
      </c>
      <c r="AB96" s="1">
        <v>121641850.5</v>
      </c>
      <c r="AC96" s="1">
        <f t="shared" si="3"/>
        <v>101358149.5</v>
      </c>
      <c r="AD96">
        <v>0</v>
      </c>
      <c r="AE96" s="1">
        <v>43000000</v>
      </c>
      <c r="AF96">
        <v>0</v>
      </c>
      <c r="AG96">
        <v>0</v>
      </c>
      <c r="AH96" s="1">
        <v>43000000</v>
      </c>
    </row>
    <row r="97" spans="1:34" hidden="1" x14ac:dyDescent="0.25">
      <c r="A97" t="str">
        <f t="shared" si="2"/>
        <v>1.1-00-2407_24236022_2432610</v>
      </c>
      <c r="B97" t="s">
        <v>148</v>
      </c>
      <c r="C97" t="s">
        <v>149</v>
      </c>
      <c r="D97" t="s">
        <v>188</v>
      </c>
      <c r="E97" t="s">
        <v>189</v>
      </c>
      <c r="F97" t="s">
        <v>51</v>
      </c>
      <c r="G97" t="s">
        <v>52</v>
      </c>
      <c r="H97" t="s">
        <v>103</v>
      </c>
      <c r="I97" t="s">
        <v>104</v>
      </c>
      <c r="J97">
        <v>2</v>
      </c>
      <c r="K97" t="s">
        <v>206</v>
      </c>
      <c r="L97">
        <v>36</v>
      </c>
      <c r="M97" t="s">
        <v>207</v>
      </c>
      <c r="N97" t="s">
        <v>208</v>
      </c>
      <c r="O97" t="s">
        <v>209</v>
      </c>
      <c r="P97">
        <v>3000</v>
      </c>
      <c r="Q97" t="s">
        <v>44</v>
      </c>
      <c r="R97">
        <v>3261</v>
      </c>
      <c r="S97" t="s">
        <v>172</v>
      </c>
      <c r="T97">
        <v>0</v>
      </c>
      <c r="U97" t="s">
        <v>46</v>
      </c>
      <c r="V97" s="1">
        <v>77000000</v>
      </c>
      <c r="W97" s="1">
        <v>65000000</v>
      </c>
      <c r="X97" s="1">
        <v>62437487.200000003</v>
      </c>
      <c r="Y97" s="1">
        <v>62437487.200000003</v>
      </c>
      <c r="Z97" s="1">
        <v>45882551.840000004</v>
      </c>
      <c r="AA97" s="1">
        <v>44938775.840000004</v>
      </c>
      <c r="AB97" s="1">
        <v>44938775.840000004</v>
      </c>
      <c r="AC97" s="1">
        <f t="shared" si="3"/>
        <v>14562512.799999997</v>
      </c>
      <c r="AD97">
        <v>0</v>
      </c>
      <c r="AE97" s="1">
        <v>12000000</v>
      </c>
      <c r="AF97">
        <v>0</v>
      </c>
      <c r="AG97">
        <v>0</v>
      </c>
      <c r="AH97" s="1">
        <v>12000000</v>
      </c>
    </row>
    <row r="98" spans="1:34" hidden="1" x14ac:dyDescent="0.25">
      <c r="A98" t="str">
        <f t="shared" si="2"/>
        <v>1.1-00-2407_24236022_2433110</v>
      </c>
      <c r="B98" t="s">
        <v>148</v>
      </c>
      <c r="C98" t="s">
        <v>149</v>
      </c>
      <c r="D98" t="s">
        <v>188</v>
      </c>
      <c r="E98" t="s">
        <v>189</v>
      </c>
      <c r="F98" t="s">
        <v>51</v>
      </c>
      <c r="G98" t="s">
        <v>52</v>
      </c>
      <c r="H98" t="s">
        <v>103</v>
      </c>
      <c r="I98" t="s">
        <v>104</v>
      </c>
      <c r="J98">
        <v>2</v>
      </c>
      <c r="K98" t="s">
        <v>206</v>
      </c>
      <c r="L98">
        <v>36</v>
      </c>
      <c r="M98" t="s">
        <v>207</v>
      </c>
      <c r="N98" t="s">
        <v>208</v>
      </c>
      <c r="O98" t="s">
        <v>209</v>
      </c>
      <c r="P98">
        <v>3000</v>
      </c>
      <c r="Q98" t="s">
        <v>44</v>
      </c>
      <c r="R98">
        <v>3311</v>
      </c>
      <c r="S98" t="s">
        <v>218</v>
      </c>
      <c r="T98">
        <v>0</v>
      </c>
      <c r="U98" t="s">
        <v>46</v>
      </c>
      <c r="V98" s="1">
        <v>3480000</v>
      </c>
      <c r="W98" s="1">
        <v>1500000</v>
      </c>
      <c r="X98" s="1">
        <v>2958000</v>
      </c>
      <c r="Y98" s="1">
        <v>2958000</v>
      </c>
      <c r="Z98" s="1">
        <v>1218000</v>
      </c>
      <c r="AA98" s="1">
        <v>1218000</v>
      </c>
      <c r="AB98" s="1">
        <v>1218000</v>
      </c>
      <c r="AC98" s="1">
        <f t="shared" si="3"/>
        <v>522000</v>
      </c>
      <c r="AD98">
        <v>0</v>
      </c>
      <c r="AE98" s="1">
        <v>1980000</v>
      </c>
      <c r="AF98">
        <v>0</v>
      </c>
      <c r="AG98">
        <v>0</v>
      </c>
      <c r="AH98" s="1">
        <v>1980000</v>
      </c>
    </row>
    <row r="99" spans="1:34" hidden="1" x14ac:dyDescent="0.25">
      <c r="A99" t="str">
        <f t="shared" si="2"/>
        <v>1.1-00-2407_24236022_2433210</v>
      </c>
      <c r="B99" t="s">
        <v>148</v>
      </c>
      <c r="C99" t="s">
        <v>149</v>
      </c>
      <c r="D99" t="s">
        <v>188</v>
      </c>
      <c r="E99" t="s">
        <v>189</v>
      </c>
      <c r="F99" t="s">
        <v>51</v>
      </c>
      <c r="G99" t="s">
        <v>52</v>
      </c>
      <c r="H99" t="s">
        <v>103</v>
      </c>
      <c r="I99" t="s">
        <v>104</v>
      </c>
      <c r="J99">
        <v>2</v>
      </c>
      <c r="K99" t="s">
        <v>206</v>
      </c>
      <c r="L99">
        <v>36</v>
      </c>
      <c r="M99" t="s">
        <v>207</v>
      </c>
      <c r="N99" t="s">
        <v>208</v>
      </c>
      <c r="O99" t="s">
        <v>209</v>
      </c>
      <c r="P99">
        <v>3000</v>
      </c>
      <c r="Q99" t="s">
        <v>44</v>
      </c>
      <c r="R99">
        <v>3321</v>
      </c>
      <c r="S99" t="s">
        <v>219</v>
      </c>
      <c r="T99">
        <v>0</v>
      </c>
      <c r="U99" t="s">
        <v>46</v>
      </c>
      <c r="V99" s="1">
        <v>5400000</v>
      </c>
      <c r="W99" s="1">
        <v>2500000</v>
      </c>
      <c r="X99" s="1">
        <v>2137920.6</v>
      </c>
      <c r="Y99" s="1">
        <v>2137920.6</v>
      </c>
      <c r="Z99" s="1">
        <v>2137920.6</v>
      </c>
      <c r="AA99" s="1">
        <v>2137920.6</v>
      </c>
      <c r="AB99" s="1">
        <v>2137920.6</v>
      </c>
      <c r="AC99" s="1">
        <f t="shared" si="3"/>
        <v>3262079.4</v>
      </c>
      <c r="AD99">
        <v>0</v>
      </c>
      <c r="AE99" s="1">
        <v>2900000</v>
      </c>
      <c r="AF99">
        <v>0</v>
      </c>
      <c r="AG99">
        <v>0</v>
      </c>
      <c r="AH99" s="1">
        <v>2900000</v>
      </c>
    </row>
    <row r="100" spans="1:34" hidden="1" x14ac:dyDescent="0.25">
      <c r="A100" t="str">
        <f t="shared" si="2"/>
        <v>1.1-00-2407_24236022_2433810</v>
      </c>
      <c r="B100" t="s">
        <v>148</v>
      </c>
      <c r="C100" t="s">
        <v>149</v>
      </c>
      <c r="D100" t="s">
        <v>188</v>
      </c>
      <c r="E100" t="s">
        <v>189</v>
      </c>
      <c r="F100" t="s">
        <v>51</v>
      </c>
      <c r="G100" t="s">
        <v>52</v>
      </c>
      <c r="H100" t="s">
        <v>103</v>
      </c>
      <c r="I100" t="s">
        <v>104</v>
      </c>
      <c r="J100">
        <v>2</v>
      </c>
      <c r="K100" t="s">
        <v>206</v>
      </c>
      <c r="L100">
        <v>36</v>
      </c>
      <c r="M100" t="s">
        <v>207</v>
      </c>
      <c r="N100" t="s">
        <v>208</v>
      </c>
      <c r="O100" t="s">
        <v>209</v>
      </c>
      <c r="P100">
        <v>3000</v>
      </c>
      <c r="Q100" t="s">
        <v>44</v>
      </c>
      <c r="R100">
        <v>3381</v>
      </c>
      <c r="S100" t="s">
        <v>220</v>
      </c>
      <c r="T100">
        <v>0</v>
      </c>
      <c r="U100" t="s">
        <v>46</v>
      </c>
      <c r="V100" s="1">
        <v>42000000</v>
      </c>
      <c r="W100" s="1">
        <v>42000000</v>
      </c>
      <c r="X100" s="1">
        <v>36510138.829999998</v>
      </c>
      <c r="Y100" s="1">
        <v>36510138.829999998</v>
      </c>
      <c r="Z100" s="1">
        <v>21708368.07</v>
      </c>
      <c r="AA100" s="1">
        <v>21708368.07</v>
      </c>
      <c r="AB100" s="1">
        <v>21708368.07</v>
      </c>
      <c r="AC100" s="1">
        <f t="shared" si="3"/>
        <v>5489861.1700000018</v>
      </c>
      <c r="AD100">
        <v>0</v>
      </c>
      <c r="AE100">
        <v>0</v>
      </c>
      <c r="AF100">
        <v>0</v>
      </c>
      <c r="AG100">
        <v>0</v>
      </c>
      <c r="AH100">
        <v>0</v>
      </c>
    </row>
    <row r="101" spans="1:34" hidden="1" x14ac:dyDescent="0.25">
      <c r="A101" t="str">
        <f t="shared" si="2"/>
        <v>1.1-00-2407_24236022_2435710</v>
      </c>
      <c r="B101" t="s">
        <v>148</v>
      </c>
      <c r="C101" t="s">
        <v>149</v>
      </c>
      <c r="D101" t="s">
        <v>188</v>
      </c>
      <c r="E101" t="s">
        <v>189</v>
      </c>
      <c r="F101" t="s">
        <v>51</v>
      </c>
      <c r="G101" t="s">
        <v>52</v>
      </c>
      <c r="H101" t="s">
        <v>103</v>
      </c>
      <c r="I101" t="s">
        <v>104</v>
      </c>
      <c r="J101">
        <v>2</v>
      </c>
      <c r="K101" t="s">
        <v>206</v>
      </c>
      <c r="L101">
        <v>36</v>
      </c>
      <c r="M101" t="s">
        <v>207</v>
      </c>
      <c r="N101" t="s">
        <v>208</v>
      </c>
      <c r="O101" t="s">
        <v>209</v>
      </c>
      <c r="P101">
        <v>3000</v>
      </c>
      <c r="Q101" t="s">
        <v>44</v>
      </c>
      <c r="R101">
        <v>3571</v>
      </c>
      <c r="S101" t="s">
        <v>221</v>
      </c>
      <c r="T101">
        <v>0</v>
      </c>
      <c r="U101" t="s">
        <v>46</v>
      </c>
      <c r="V101" s="1">
        <v>102441072.01000001</v>
      </c>
      <c r="W101" s="1">
        <v>61975132.049999997</v>
      </c>
      <c r="X101" s="1">
        <v>160075089.72</v>
      </c>
      <c r="Y101" s="1">
        <v>147024265.16999999</v>
      </c>
      <c r="Z101" s="1">
        <v>101226428.13</v>
      </c>
      <c r="AA101" s="1">
        <v>92691634.569999993</v>
      </c>
      <c r="AB101" s="1">
        <v>90656872.819999993</v>
      </c>
      <c r="AC101" s="1">
        <f t="shared" si="3"/>
        <v>-57634017.709999993</v>
      </c>
      <c r="AD101">
        <v>0</v>
      </c>
      <c r="AE101" s="1">
        <v>40465939.960000001</v>
      </c>
      <c r="AF101">
        <v>0</v>
      </c>
      <c r="AG101">
        <v>0</v>
      </c>
      <c r="AH101" s="1">
        <v>40465939.960000001</v>
      </c>
    </row>
    <row r="102" spans="1:34" hidden="1" x14ac:dyDescent="0.25">
      <c r="A102" t="str">
        <f t="shared" si="2"/>
        <v>1.1-00-2407_24236022_2439220</v>
      </c>
      <c r="B102" t="s">
        <v>148</v>
      </c>
      <c r="C102" t="s">
        <v>149</v>
      </c>
      <c r="D102" t="s">
        <v>188</v>
      </c>
      <c r="E102" t="s">
        <v>189</v>
      </c>
      <c r="F102" t="s">
        <v>51</v>
      </c>
      <c r="G102" t="s">
        <v>52</v>
      </c>
      <c r="H102" t="s">
        <v>103</v>
      </c>
      <c r="I102" t="s">
        <v>104</v>
      </c>
      <c r="J102">
        <v>2</v>
      </c>
      <c r="K102" t="s">
        <v>206</v>
      </c>
      <c r="L102">
        <v>36</v>
      </c>
      <c r="M102" t="s">
        <v>207</v>
      </c>
      <c r="N102" t="s">
        <v>208</v>
      </c>
      <c r="O102" t="s">
        <v>209</v>
      </c>
      <c r="P102">
        <v>3000</v>
      </c>
      <c r="Q102" t="s">
        <v>44</v>
      </c>
      <c r="R102">
        <v>3922</v>
      </c>
      <c r="S102" t="s">
        <v>222</v>
      </c>
      <c r="T102">
        <v>0</v>
      </c>
      <c r="U102" t="s">
        <v>46</v>
      </c>
      <c r="V102" s="1">
        <v>9300000</v>
      </c>
      <c r="W102" s="1">
        <v>7000000</v>
      </c>
      <c r="X102" s="1">
        <v>5039628</v>
      </c>
      <c r="Y102" s="1">
        <v>5039628</v>
      </c>
      <c r="Z102" s="1">
        <v>5039628</v>
      </c>
      <c r="AA102" s="1">
        <v>5039628</v>
      </c>
      <c r="AB102" s="1">
        <v>5039628</v>
      </c>
      <c r="AC102" s="1">
        <f t="shared" si="3"/>
        <v>4260372</v>
      </c>
      <c r="AD102">
        <v>0</v>
      </c>
      <c r="AE102" s="1">
        <v>2300000</v>
      </c>
      <c r="AF102">
        <v>0</v>
      </c>
      <c r="AG102">
        <v>0</v>
      </c>
      <c r="AH102" s="1">
        <v>2300000</v>
      </c>
    </row>
    <row r="103" spans="1:34" hidden="1" x14ac:dyDescent="0.25">
      <c r="A103" t="str">
        <f t="shared" si="2"/>
        <v>1.1-00-2407_24236022_2456110</v>
      </c>
      <c r="B103" t="s">
        <v>148</v>
      </c>
      <c r="C103" t="s">
        <v>149</v>
      </c>
      <c r="D103" t="s">
        <v>188</v>
      </c>
      <c r="E103" t="s">
        <v>189</v>
      </c>
      <c r="F103" t="s">
        <v>51</v>
      </c>
      <c r="G103" t="s">
        <v>52</v>
      </c>
      <c r="H103" t="s">
        <v>103</v>
      </c>
      <c r="I103" t="s">
        <v>104</v>
      </c>
      <c r="J103">
        <v>2</v>
      </c>
      <c r="K103" t="s">
        <v>206</v>
      </c>
      <c r="L103">
        <v>36</v>
      </c>
      <c r="M103" t="s">
        <v>207</v>
      </c>
      <c r="N103" t="s">
        <v>208</v>
      </c>
      <c r="O103" t="s">
        <v>209</v>
      </c>
      <c r="P103">
        <v>5000</v>
      </c>
      <c r="Q103" t="s">
        <v>99</v>
      </c>
      <c r="R103">
        <v>5611</v>
      </c>
      <c r="S103" t="s">
        <v>223</v>
      </c>
      <c r="T103">
        <v>0</v>
      </c>
      <c r="U103" t="s">
        <v>46</v>
      </c>
      <c r="V103" s="1">
        <v>128500</v>
      </c>
      <c r="W103" s="1">
        <v>128500</v>
      </c>
      <c r="X103">
        <v>0</v>
      </c>
      <c r="Y103">
        <v>0</v>
      </c>
      <c r="Z103">
        <v>0</v>
      </c>
      <c r="AA103">
        <v>0</v>
      </c>
      <c r="AB103">
        <v>0</v>
      </c>
      <c r="AC103" s="1">
        <f t="shared" si="3"/>
        <v>128500</v>
      </c>
      <c r="AD103">
        <v>0</v>
      </c>
      <c r="AE103">
        <v>0</v>
      </c>
      <c r="AF103">
        <v>0</v>
      </c>
      <c r="AG103">
        <v>0</v>
      </c>
      <c r="AH103">
        <v>0</v>
      </c>
    </row>
    <row r="104" spans="1:34" hidden="1" x14ac:dyDescent="0.25">
      <c r="A104" t="str">
        <f t="shared" si="2"/>
        <v>1.1-00-2402_24311009_2421310</v>
      </c>
      <c r="B104" t="s">
        <v>148</v>
      </c>
      <c r="C104" t="s">
        <v>149</v>
      </c>
      <c r="D104" t="s">
        <v>83</v>
      </c>
      <c r="E104" t="s">
        <v>84</v>
      </c>
      <c r="F104" t="s">
        <v>51</v>
      </c>
      <c r="G104" t="s">
        <v>52</v>
      </c>
      <c r="H104" t="s">
        <v>85</v>
      </c>
      <c r="I104" t="s">
        <v>86</v>
      </c>
      <c r="J104">
        <v>3</v>
      </c>
      <c r="K104" t="s">
        <v>87</v>
      </c>
      <c r="L104">
        <v>11</v>
      </c>
      <c r="M104" t="s">
        <v>224</v>
      </c>
      <c r="N104" t="s">
        <v>89</v>
      </c>
      <c r="O104" t="s">
        <v>90</v>
      </c>
      <c r="P104">
        <v>2000</v>
      </c>
      <c r="Q104" t="s">
        <v>121</v>
      </c>
      <c r="R104">
        <v>2131</v>
      </c>
      <c r="S104" t="s">
        <v>225</v>
      </c>
      <c r="T104">
        <v>0</v>
      </c>
      <c r="U104" t="s">
        <v>46</v>
      </c>
      <c r="V104" s="1">
        <v>2000000</v>
      </c>
      <c r="W104" s="1">
        <v>1000000</v>
      </c>
      <c r="X104" s="1">
        <v>1017600</v>
      </c>
      <c r="Y104" s="1">
        <v>20000</v>
      </c>
      <c r="Z104">
        <v>0</v>
      </c>
      <c r="AA104">
        <v>0</v>
      </c>
      <c r="AB104">
        <v>0</v>
      </c>
      <c r="AC104" s="1">
        <f t="shared" si="3"/>
        <v>982400</v>
      </c>
      <c r="AD104">
        <v>0</v>
      </c>
      <c r="AE104" s="1">
        <v>1000000</v>
      </c>
      <c r="AF104">
        <v>0</v>
      </c>
      <c r="AG104">
        <v>0</v>
      </c>
      <c r="AH104" s="1">
        <v>1000000</v>
      </c>
    </row>
    <row r="105" spans="1:34" hidden="1" x14ac:dyDescent="0.25">
      <c r="A105" t="str">
        <f t="shared" si="2"/>
        <v>1.1-00-2402_24311009_2422110</v>
      </c>
      <c r="B105" t="s">
        <v>148</v>
      </c>
      <c r="C105" t="s">
        <v>149</v>
      </c>
      <c r="D105" t="s">
        <v>83</v>
      </c>
      <c r="E105" t="s">
        <v>84</v>
      </c>
      <c r="F105" t="s">
        <v>51</v>
      </c>
      <c r="G105" t="s">
        <v>52</v>
      </c>
      <c r="H105" t="s">
        <v>85</v>
      </c>
      <c r="I105" t="s">
        <v>86</v>
      </c>
      <c r="J105">
        <v>3</v>
      </c>
      <c r="K105" t="s">
        <v>87</v>
      </c>
      <c r="L105">
        <v>11</v>
      </c>
      <c r="M105" t="s">
        <v>224</v>
      </c>
      <c r="N105" t="s">
        <v>89</v>
      </c>
      <c r="O105" t="s">
        <v>90</v>
      </c>
      <c r="P105">
        <v>2000</v>
      </c>
      <c r="Q105" t="s">
        <v>121</v>
      </c>
      <c r="R105">
        <v>2211</v>
      </c>
      <c r="S105" t="s">
        <v>226</v>
      </c>
      <c r="T105">
        <v>0</v>
      </c>
      <c r="U105" t="s">
        <v>46</v>
      </c>
      <c r="V105" s="1">
        <v>300000</v>
      </c>
      <c r="W105" s="1">
        <v>150000</v>
      </c>
      <c r="X105" s="1">
        <v>109755.55</v>
      </c>
      <c r="Y105" s="1">
        <v>109755.55</v>
      </c>
      <c r="Z105" s="1">
        <v>109755.55</v>
      </c>
      <c r="AA105" s="1">
        <v>109755.55</v>
      </c>
      <c r="AB105" s="1">
        <v>93207.61</v>
      </c>
      <c r="AC105" s="1">
        <f t="shared" si="3"/>
        <v>190244.45</v>
      </c>
      <c r="AD105">
        <v>0</v>
      </c>
      <c r="AE105" s="1">
        <v>150000</v>
      </c>
      <c r="AF105">
        <v>0</v>
      </c>
      <c r="AG105">
        <v>0</v>
      </c>
      <c r="AH105" s="1">
        <v>150000</v>
      </c>
    </row>
    <row r="106" spans="1:34" hidden="1" x14ac:dyDescent="0.25">
      <c r="A106" t="str">
        <f t="shared" si="2"/>
        <v>1.1-00-2402_24311009_2422310</v>
      </c>
      <c r="B106" t="s">
        <v>148</v>
      </c>
      <c r="C106" t="s">
        <v>149</v>
      </c>
      <c r="D106" t="s">
        <v>83</v>
      </c>
      <c r="E106" t="s">
        <v>84</v>
      </c>
      <c r="F106" t="s">
        <v>51</v>
      </c>
      <c r="G106" t="s">
        <v>52</v>
      </c>
      <c r="H106" t="s">
        <v>85</v>
      </c>
      <c r="I106" t="s">
        <v>86</v>
      </c>
      <c r="J106">
        <v>3</v>
      </c>
      <c r="K106" t="s">
        <v>87</v>
      </c>
      <c r="L106">
        <v>11</v>
      </c>
      <c r="M106" t="s">
        <v>224</v>
      </c>
      <c r="N106" t="s">
        <v>89</v>
      </c>
      <c r="O106" t="s">
        <v>90</v>
      </c>
      <c r="P106">
        <v>2000</v>
      </c>
      <c r="Q106" t="s">
        <v>121</v>
      </c>
      <c r="R106">
        <v>2231</v>
      </c>
      <c r="S106" t="s">
        <v>227</v>
      </c>
      <c r="T106">
        <v>0</v>
      </c>
      <c r="U106" t="s">
        <v>46</v>
      </c>
      <c r="V106" s="1">
        <v>5000</v>
      </c>
      <c r="W106" s="1">
        <v>5000</v>
      </c>
      <c r="X106" s="1">
        <v>2742.68</v>
      </c>
      <c r="Y106" s="1">
        <v>2742.68</v>
      </c>
      <c r="Z106" s="1">
        <v>2742.68</v>
      </c>
      <c r="AA106" s="1">
        <v>2742.68</v>
      </c>
      <c r="AB106" s="1">
        <v>2742.68</v>
      </c>
      <c r="AC106" s="1">
        <f t="shared" si="3"/>
        <v>2257.3200000000002</v>
      </c>
      <c r="AD106">
        <v>0</v>
      </c>
      <c r="AE106">
        <v>0</v>
      </c>
      <c r="AF106">
        <v>0</v>
      </c>
      <c r="AG106">
        <v>0</v>
      </c>
      <c r="AH106">
        <v>0</v>
      </c>
    </row>
    <row r="107" spans="1:34" hidden="1" x14ac:dyDescent="0.25">
      <c r="A107" t="str">
        <f t="shared" si="2"/>
        <v>1.1-00-2402_24311009_2424610</v>
      </c>
      <c r="B107" t="s">
        <v>148</v>
      </c>
      <c r="C107" t="s">
        <v>149</v>
      </c>
      <c r="D107" t="s">
        <v>83</v>
      </c>
      <c r="E107" t="s">
        <v>84</v>
      </c>
      <c r="F107" t="s">
        <v>51</v>
      </c>
      <c r="G107" t="s">
        <v>52</v>
      </c>
      <c r="H107" t="s">
        <v>85</v>
      </c>
      <c r="I107" t="s">
        <v>86</v>
      </c>
      <c r="J107">
        <v>3</v>
      </c>
      <c r="K107" t="s">
        <v>87</v>
      </c>
      <c r="L107">
        <v>11</v>
      </c>
      <c r="M107" t="s">
        <v>224</v>
      </c>
      <c r="N107" t="s">
        <v>89</v>
      </c>
      <c r="O107" t="s">
        <v>90</v>
      </c>
      <c r="P107">
        <v>2000</v>
      </c>
      <c r="Q107" t="s">
        <v>121</v>
      </c>
      <c r="R107">
        <v>2461</v>
      </c>
      <c r="S107" t="s">
        <v>212</v>
      </c>
      <c r="T107">
        <v>0</v>
      </c>
      <c r="U107" t="s">
        <v>46</v>
      </c>
      <c r="V107" s="1">
        <v>1000</v>
      </c>
      <c r="W107" s="1">
        <v>1000</v>
      </c>
      <c r="X107">
        <v>0</v>
      </c>
      <c r="Y107">
        <v>0</v>
      </c>
      <c r="Z107">
        <v>0</v>
      </c>
      <c r="AA107">
        <v>0</v>
      </c>
      <c r="AB107">
        <v>0</v>
      </c>
      <c r="AC107" s="1">
        <f t="shared" si="3"/>
        <v>1000</v>
      </c>
      <c r="AD107">
        <v>0</v>
      </c>
      <c r="AE107">
        <v>0</v>
      </c>
      <c r="AF107">
        <v>0</v>
      </c>
      <c r="AG107">
        <v>0</v>
      </c>
      <c r="AH107">
        <v>0</v>
      </c>
    </row>
    <row r="108" spans="1:34" hidden="1" x14ac:dyDescent="0.25">
      <c r="A108" t="str">
        <f t="shared" si="2"/>
        <v>1.1-00-2402_24311009_2424710</v>
      </c>
      <c r="B108" t="s">
        <v>148</v>
      </c>
      <c r="C108" t="s">
        <v>149</v>
      </c>
      <c r="D108" t="s">
        <v>83</v>
      </c>
      <c r="E108" t="s">
        <v>84</v>
      </c>
      <c r="F108" t="s">
        <v>51</v>
      </c>
      <c r="G108" t="s">
        <v>52</v>
      </c>
      <c r="H108" t="s">
        <v>85</v>
      </c>
      <c r="I108" t="s">
        <v>86</v>
      </c>
      <c r="J108">
        <v>3</v>
      </c>
      <c r="K108" t="s">
        <v>87</v>
      </c>
      <c r="L108">
        <v>11</v>
      </c>
      <c r="M108" t="s">
        <v>224</v>
      </c>
      <c r="N108" t="s">
        <v>89</v>
      </c>
      <c r="O108" t="s">
        <v>90</v>
      </c>
      <c r="P108">
        <v>2000</v>
      </c>
      <c r="Q108" t="s">
        <v>121</v>
      </c>
      <c r="R108">
        <v>2471</v>
      </c>
      <c r="S108" t="s">
        <v>213</v>
      </c>
      <c r="T108">
        <v>0</v>
      </c>
      <c r="U108" t="s">
        <v>46</v>
      </c>
      <c r="V108" s="1">
        <v>2000</v>
      </c>
      <c r="W108" s="1">
        <v>2000</v>
      </c>
      <c r="X108">
        <v>0</v>
      </c>
      <c r="Y108">
        <v>0</v>
      </c>
      <c r="Z108">
        <v>0</v>
      </c>
      <c r="AA108">
        <v>0</v>
      </c>
      <c r="AB108">
        <v>0</v>
      </c>
      <c r="AC108" s="1">
        <f t="shared" si="3"/>
        <v>2000</v>
      </c>
      <c r="AD108">
        <v>0</v>
      </c>
      <c r="AE108">
        <v>0</v>
      </c>
      <c r="AF108">
        <v>0</v>
      </c>
      <c r="AG108">
        <v>0</v>
      </c>
      <c r="AH108">
        <v>0</v>
      </c>
    </row>
    <row r="109" spans="1:34" hidden="1" x14ac:dyDescent="0.25">
      <c r="A109" t="str">
        <f t="shared" si="2"/>
        <v>1.1-00-2402_24311009_2427110</v>
      </c>
      <c r="B109" t="s">
        <v>148</v>
      </c>
      <c r="C109" t="s">
        <v>149</v>
      </c>
      <c r="D109" t="s">
        <v>83</v>
      </c>
      <c r="E109" t="s">
        <v>84</v>
      </c>
      <c r="F109" t="s">
        <v>51</v>
      </c>
      <c r="G109" t="s">
        <v>52</v>
      </c>
      <c r="H109" t="s">
        <v>85</v>
      </c>
      <c r="I109" t="s">
        <v>86</v>
      </c>
      <c r="J109">
        <v>3</v>
      </c>
      <c r="K109" t="s">
        <v>87</v>
      </c>
      <c r="L109">
        <v>11</v>
      </c>
      <c r="M109" t="s">
        <v>224</v>
      </c>
      <c r="N109" t="s">
        <v>89</v>
      </c>
      <c r="O109" t="s">
        <v>90</v>
      </c>
      <c r="P109">
        <v>2000</v>
      </c>
      <c r="Q109" t="s">
        <v>121</v>
      </c>
      <c r="R109">
        <v>2711</v>
      </c>
      <c r="S109" t="s">
        <v>228</v>
      </c>
      <c r="T109">
        <v>0</v>
      </c>
      <c r="U109" t="s">
        <v>46</v>
      </c>
      <c r="V109" s="1">
        <v>500000</v>
      </c>
      <c r="W109">
        <v>0</v>
      </c>
      <c r="X109" s="1">
        <v>371425.04</v>
      </c>
      <c r="Y109" s="1">
        <v>371425.04</v>
      </c>
      <c r="Z109">
        <v>0</v>
      </c>
      <c r="AA109">
        <v>0</v>
      </c>
      <c r="AB109">
        <v>0</v>
      </c>
      <c r="AC109" s="1">
        <f t="shared" si="3"/>
        <v>128574.96000000002</v>
      </c>
      <c r="AD109">
        <v>0</v>
      </c>
      <c r="AE109" s="1">
        <v>500000</v>
      </c>
      <c r="AF109">
        <v>0</v>
      </c>
      <c r="AG109">
        <v>0</v>
      </c>
      <c r="AH109" s="1">
        <v>500000</v>
      </c>
    </row>
    <row r="110" spans="1:34" hidden="1" x14ac:dyDescent="0.25">
      <c r="A110" t="str">
        <f t="shared" si="2"/>
        <v>1.1-00-2402_24311009_2429210</v>
      </c>
      <c r="B110" t="s">
        <v>148</v>
      </c>
      <c r="C110" t="s">
        <v>149</v>
      </c>
      <c r="D110" t="s">
        <v>83</v>
      </c>
      <c r="E110" t="s">
        <v>84</v>
      </c>
      <c r="F110" t="s">
        <v>51</v>
      </c>
      <c r="G110" t="s">
        <v>52</v>
      </c>
      <c r="H110" t="s">
        <v>85</v>
      </c>
      <c r="I110" t="s">
        <v>86</v>
      </c>
      <c r="J110">
        <v>3</v>
      </c>
      <c r="K110" t="s">
        <v>87</v>
      </c>
      <c r="L110">
        <v>11</v>
      </c>
      <c r="M110" t="s">
        <v>224</v>
      </c>
      <c r="N110" t="s">
        <v>89</v>
      </c>
      <c r="O110" t="s">
        <v>90</v>
      </c>
      <c r="P110">
        <v>2000</v>
      </c>
      <c r="Q110" t="s">
        <v>121</v>
      </c>
      <c r="R110">
        <v>2921</v>
      </c>
      <c r="S110" t="s">
        <v>229</v>
      </c>
      <c r="T110">
        <v>0</v>
      </c>
      <c r="U110" t="s">
        <v>46</v>
      </c>
      <c r="V110" s="1">
        <v>1000</v>
      </c>
      <c r="W110" s="1">
        <v>1000</v>
      </c>
      <c r="X110">
        <v>0</v>
      </c>
      <c r="Y110">
        <v>0</v>
      </c>
      <c r="Z110">
        <v>0</v>
      </c>
      <c r="AA110">
        <v>0</v>
      </c>
      <c r="AB110">
        <v>0</v>
      </c>
      <c r="AC110" s="1">
        <f t="shared" si="3"/>
        <v>1000</v>
      </c>
      <c r="AD110">
        <v>0</v>
      </c>
      <c r="AE110">
        <v>0</v>
      </c>
      <c r="AF110">
        <v>0</v>
      </c>
      <c r="AG110">
        <v>0</v>
      </c>
      <c r="AH110">
        <v>0</v>
      </c>
    </row>
    <row r="111" spans="1:34" hidden="1" x14ac:dyDescent="0.25">
      <c r="A111" t="str">
        <f t="shared" si="2"/>
        <v>1.1-00-2402_24311009_2429610</v>
      </c>
      <c r="B111" t="s">
        <v>148</v>
      </c>
      <c r="C111" t="s">
        <v>149</v>
      </c>
      <c r="D111" t="s">
        <v>83</v>
      </c>
      <c r="E111" t="s">
        <v>84</v>
      </c>
      <c r="F111" t="s">
        <v>51</v>
      </c>
      <c r="G111" t="s">
        <v>52</v>
      </c>
      <c r="H111" t="s">
        <v>85</v>
      </c>
      <c r="I111" t="s">
        <v>86</v>
      </c>
      <c r="J111">
        <v>3</v>
      </c>
      <c r="K111" t="s">
        <v>87</v>
      </c>
      <c r="L111">
        <v>11</v>
      </c>
      <c r="M111" t="s">
        <v>224</v>
      </c>
      <c r="N111" t="s">
        <v>89</v>
      </c>
      <c r="O111" t="s">
        <v>90</v>
      </c>
      <c r="P111">
        <v>2000</v>
      </c>
      <c r="Q111" t="s">
        <v>121</v>
      </c>
      <c r="R111">
        <v>2961</v>
      </c>
      <c r="S111" t="s">
        <v>230</v>
      </c>
      <c r="T111">
        <v>0</v>
      </c>
      <c r="U111" t="s">
        <v>46</v>
      </c>
      <c r="V111" s="1">
        <v>30000</v>
      </c>
      <c r="W111">
        <v>0</v>
      </c>
      <c r="X111" s="1">
        <v>6461.2</v>
      </c>
      <c r="Y111" s="1">
        <v>6461.2</v>
      </c>
      <c r="Z111" s="1">
        <v>6461.2</v>
      </c>
      <c r="AA111" s="1">
        <v>6461.2</v>
      </c>
      <c r="AB111" s="1">
        <v>6461.2</v>
      </c>
      <c r="AC111" s="1">
        <f t="shared" si="3"/>
        <v>23538.799999999999</v>
      </c>
      <c r="AD111">
        <v>0</v>
      </c>
      <c r="AE111" s="1">
        <v>30000</v>
      </c>
      <c r="AF111">
        <v>0</v>
      </c>
      <c r="AG111">
        <v>0</v>
      </c>
      <c r="AH111" s="1">
        <v>30000</v>
      </c>
    </row>
    <row r="112" spans="1:34" hidden="1" x14ac:dyDescent="0.25">
      <c r="A112" t="str">
        <f t="shared" si="2"/>
        <v>1.1-00-2402_24311009_2435210</v>
      </c>
      <c r="B112" t="s">
        <v>148</v>
      </c>
      <c r="C112" t="s">
        <v>149</v>
      </c>
      <c r="D112" t="s">
        <v>83</v>
      </c>
      <c r="E112" t="s">
        <v>84</v>
      </c>
      <c r="F112" t="s">
        <v>51</v>
      </c>
      <c r="G112" t="s">
        <v>52</v>
      </c>
      <c r="H112" t="s">
        <v>85</v>
      </c>
      <c r="I112" t="s">
        <v>86</v>
      </c>
      <c r="J112">
        <v>3</v>
      </c>
      <c r="K112" t="s">
        <v>87</v>
      </c>
      <c r="L112">
        <v>11</v>
      </c>
      <c r="M112" t="s">
        <v>224</v>
      </c>
      <c r="N112" t="s">
        <v>89</v>
      </c>
      <c r="O112" t="s">
        <v>90</v>
      </c>
      <c r="P112">
        <v>3000</v>
      </c>
      <c r="Q112" t="s">
        <v>44</v>
      </c>
      <c r="R112">
        <v>3521</v>
      </c>
      <c r="S112" t="s">
        <v>231</v>
      </c>
      <c r="T112">
        <v>0</v>
      </c>
      <c r="U112" t="s">
        <v>46</v>
      </c>
      <c r="V112" s="1">
        <v>40000</v>
      </c>
      <c r="W112">
        <v>0</v>
      </c>
      <c r="X112" s="1">
        <v>22177.05</v>
      </c>
      <c r="Y112" s="1">
        <v>22177.05</v>
      </c>
      <c r="Z112" s="1">
        <v>22177.05</v>
      </c>
      <c r="AA112">
        <v>0</v>
      </c>
      <c r="AB112">
        <v>0</v>
      </c>
      <c r="AC112" s="1">
        <f t="shared" si="3"/>
        <v>17822.95</v>
      </c>
      <c r="AD112">
        <v>0</v>
      </c>
      <c r="AE112" s="1">
        <v>40000</v>
      </c>
      <c r="AF112">
        <v>0</v>
      </c>
      <c r="AG112">
        <v>0</v>
      </c>
      <c r="AH112" s="1">
        <v>40000</v>
      </c>
    </row>
    <row r="113" spans="1:34" hidden="1" x14ac:dyDescent="0.25">
      <c r="A113" t="str">
        <f t="shared" si="2"/>
        <v>1.1-00-2402_24311009_2435710</v>
      </c>
      <c r="B113" t="s">
        <v>148</v>
      </c>
      <c r="C113" t="s">
        <v>149</v>
      </c>
      <c r="D113" t="s">
        <v>83</v>
      </c>
      <c r="E113" t="s">
        <v>84</v>
      </c>
      <c r="F113" t="s">
        <v>51</v>
      </c>
      <c r="G113" t="s">
        <v>52</v>
      </c>
      <c r="H113" t="s">
        <v>85</v>
      </c>
      <c r="I113" t="s">
        <v>86</v>
      </c>
      <c r="J113">
        <v>3</v>
      </c>
      <c r="K113" t="s">
        <v>87</v>
      </c>
      <c r="L113">
        <v>11</v>
      </c>
      <c r="M113" t="s">
        <v>224</v>
      </c>
      <c r="N113" t="s">
        <v>89</v>
      </c>
      <c r="O113" t="s">
        <v>90</v>
      </c>
      <c r="P113">
        <v>3000</v>
      </c>
      <c r="Q113" t="s">
        <v>44</v>
      </c>
      <c r="R113">
        <v>3571</v>
      </c>
      <c r="S113" t="s">
        <v>221</v>
      </c>
      <c r="T113">
        <v>0</v>
      </c>
      <c r="U113" t="s">
        <v>46</v>
      </c>
      <c r="V113" s="1">
        <v>40000</v>
      </c>
      <c r="W113" s="1">
        <v>80000</v>
      </c>
      <c r="X113">
        <v>0</v>
      </c>
      <c r="Y113">
        <v>0</v>
      </c>
      <c r="Z113">
        <v>0</v>
      </c>
      <c r="AA113">
        <v>0</v>
      </c>
      <c r="AB113">
        <v>0</v>
      </c>
      <c r="AC113" s="1">
        <f t="shared" si="3"/>
        <v>40000</v>
      </c>
      <c r="AD113">
        <v>0</v>
      </c>
      <c r="AE113">
        <v>0</v>
      </c>
      <c r="AF113">
        <v>0</v>
      </c>
      <c r="AG113" s="1">
        <v>40000</v>
      </c>
      <c r="AH113" s="1">
        <v>-40000</v>
      </c>
    </row>
    <row r="114" spans="1:34" hidden="1" x14ac:dyDescent="0.25">
      <c r="A114" t="str">
        <f t="shared" si="2"/>
        <v>1.1-00-2402_24311009_2438210</v>
      </c>
      <c r="B114" t="s">
        <v>148</v>
      </c>
      <c r="C114" t="s">
        <v>149</v>
      </c>
      <c r="D114" t="s">
        <v>83</v>
      </c>
      <c r="E114" t="s">
        <v>84</v>
      </c>
      <c r="F114" t="s">
        <v>51</v>
      </c>
      <c r="G114" t="s">
        <v>52</v>
      </c>
      <c r="H114" t="s">
        <v>85</v>
      </c>
      <c r="I114" t="s">
        <v>86</v>
      </c>
      <c r="J114">
        <v>3</v>
      </c>
      <c r="K114" t="s">
        <v>87</v>
      </c>
      <c r="L114">
        <v>11</v>
      </c>
      <c r="M114" t="s">
        <v>224</v>
      </c>
      <c r="N114" t="s">
        <v>89</v>
      </c>
      <c r="O114" t="s">
        <v>90</v>
      </c>
      <c r="P114">
        <v>3000</v>
      </c>
      <c r="Q114" t="s">
        <v>44</v>
      </c>
      <c r="R114">
        <v>3821</v>
      </c>
      <c r="S114" t="s">
        <v>175</v>
      </c>
      <c r="T114">
        <v>0</v>
      </c>
      <c r="U114" t="s">
        <v>46</v>
      </c>
      <c r="V114" s="1">
        <v>200000</v>
      </c>
      <c r="W114" s="1">
        <v>200000</v>
      </c>
      <c r="X114">
        <v>0</v>
      </c>
      <c r="Y114">
        <v>0</v>
      </c>
      <c r="Z114">
        <v>0</v>
      </c>
      <c r="AA114">
        <v>0</v>
      </c>
      <c r="AB114">
        <v>0</v>
      </c>
      <c r="AC114" s="1">
        <f t="shared" si="3"/>
        <v>200000</v>
      </c>
      <c r="AD114">
        <v>0</v>
      </c>
      <c r="AE114">
        <v>0</v>
      </c>
      <c r="AF114">
        <v>0</v>
      </c>
      <c r="AG114">
        <v>0</v>
      </c>
      <c r="AH114">
        <v>0</v>
      </c>
    </row>
    <row r="115" spans="1:34" hidden="1" x14ac:dyDescent="0.25">
      <c r="A115" t="str">
        <f t="shared" si="2"/>
        <v>1.1-00-2402_24312009_2425310</v>
      </c>
      <c r="B115" t="s">
        <v>148</v>
      </c>
      <c r="C115" t="s">
        <v>149</v>
      </c>
      <c r="D115" t="s">
        <v>83</v>
      </c>
      <c r="E115" t="s">
        <v>84</v>
      </c>
      <c r="F115" t="s">
        <v>51</v>
      </c>
      <c r="G115" t="s">
        <v>52</v>
      </c>
      <c r="H115" t="s">
        <v>85</v>
      </c>
      <c r="I115" t="s">
        <v>86</v>
      </c>
      <c r="J115">
        <v>3</v>
      </c>
      <c r="K115" t="s">
        <v>87</v>
      </c>
      <c r="L115">
        <v>12</v>
      </c>
      <c r="M115" t="s">
        <v>232</v>
      </c>
      <c r="N115" t="s">
        <v>89</v>
      </c>
      <c r="O115" t="s">
        <v>90</v>
      </c>
      <c r="P115">
        <v>2000</v>
      </c>
      <c r="Q115" t="s">
        <v>121</v>
      </c>
      <c r="R115">
        <v>2531</v>
      </c>
      <c r="S115" t="s">
        <v>233</v>
      </c>
      <c r="T115">
        <v>0</v>
      </c>
      <c r="U115" t="s">
        <v>46</v>
      </c>
      <c r="V115" s="1">
        <v>50000</v>
      </c>
      <c r="W115" s="1">
        <v>50000</v>
      </c>
      <c r="X115">
        <v>0</v>
      </c>
      <c r="Y115">
        <v>0</v>
      </c>
      <c r="Z115">
        <v>0</v>
      </c>
      <c r="AA115">
        <v>0</v>
      </c>
      <c r="AB115">
        <v>0</v>
      </c>
      <c r="AC115" s="1">
        <f t="shared" si="3"/>
        <v>50000</v>
      </c>
      <c r="AD115">
        <v>0</v>
      </c>
      <c r="AE115">
        <v>0</v>
      </c>
      <c r="AF115">
        <v>0</v>
      </c>
      <c r="AG115">
        <v>0</v>
      </c>
      <c r="AH115">
        <v>0</v>
      </c>
    </row>
    <row r="116" spans="1:34" hidden="1" x14ac:dyDescent="0.25">
      <c r="A116" t="str">
        <f t="shared" si="2"/>
        <v>1.1-00-2402_24312009_2425410</v>
      </c>
      <c r="B116" t="s">
        <v>148</v>
      </c>
      <c r="C116" t="s">
        <v>149</v>
      </c>
      <c r="D116" t="s">
        <v>83</v>
      </c>
      <c r="E116" t="s">
        <v>84</v>
      </c>
      <c r="F116" t="s">
        <v>51</v>
      </c>
      <c r="G116" t="s">
        <v>52</v>
      </c>
      <c r="H116" t="s">
        <v>85</v>
      </c>
      <c r="I116" t="s">
        <v>86</v>
      </c>
      <c r="J116">
        <v>3</v>
      </c>
      <c r="K116" t="s">
        <v>87</v>
      </c>
      <c r="L116">
        <v>12</v>
      </c>
      <c r="M116" t="s">
        <v>232</v>
      </c>
      <c r="N116" t="s">
        <v>89</v>
      </c>
      <c r="O116" t="s">
        <v>90</v>
      </c>
      <c r="P116">
        <v>2000</v>
      </c>
      <c r="Q116" t="s">
        <v>121</v>
      </c>
      <c r="R116">
        <v>2541</v>
      </c>
      <c r="S116" t="s">
        <v>234</v>
      </c>
      <c r="T116">
        <v>0</v>
      </c>
      <c r="U116" t="s">
        <v>46</v>
      </c>
      <c r="V116" s="1">
        <v>52000</v>
      </c>
      <c r="W116" s="1">
        <v>52000</v>
      </c>
      <c r="X116" s="1">
        <v>41760</v>
      </c>
      <c r="Y116">
        <v>0</v>
      </c>
      <c r="Z116">
        <v>0</v>
      </c>
      <c r="AA116">
        <v>0</v>
      </c>
      <c r="AB116">
        <v>0</v>
      </c>
      <c r="AC116" s="1">
        <f t="shared" si="3"/>
        <v>10240</v>
      </c>
      <c r="AD116">
        <v>0</v>
      </c>
      <c r="AE116">
        <v>0</v>
      </c>
      <c r="AF116">
        <v>0</v>
      </c>
      <c r="AG116">
        <v>0</v>
      </c>
      <c r="AH116">
        <v>0</v>
      </c>
    </row>
    <row r="117" spans="1:34" hidden="1" x14ac:dyDescent="0.25">
      <c r="A117" t="str">
        <f t="shared" si="2"/>
        <v>1.1-00-2402_24312009_2427210</v>
      </c>
      <c r="B117" t="s">
        <v>148</v>
      </c>
      <c r="C117" t="s">
        <v>149</v>
      </c>
      <c r="D117" t="s">
        <v>83</v>
      </c>
      <c r="E117" t="s">
        <v>84</v>
      </c>
      <c r="F117" t="s">
        <v>51</v>
      </c>
      <c r="G117" t="s">
        <v>52</v>
      </c>
      <c r="H117" t="s">
        <v>85</v>
      </c>
      <c r="I117" t="s">
        <v>86</v>
      </c>
      <c r="J117">
        <v>3</v>
      </c>
      <c r="K117" t="s">
        <v>87</v>
      </c>
      <c r="L117">
        <v>12</v>
      </c>
      <c r="M117" t="s">
        <v>232</v>
      </c>
      <c r="N117" t="s">
        <v>89</v>
      </c>
      <c r="O117" t="s">
        <v>90</v>
      </c>
      <c r="P117">
        <v>2000</v>
      </c>
      <c r="Q117" t="s">
        <v>121</v>
      </c>
      <c r="R117">
        <v>2721</v>
      </c>
      <c r="S117" t="s">
        <v>170</v>
      </c>
      <c r="T117">
        <v>0</v>
      </c>
      <c r="U117" t="s">
        <v>46</v>
      </c>
      <c r="V117" s="1">
        <v>2500000</v>
      </c>
      <c r="W117" s="1">
        <v>2500000</v>
      </c>
      <c r="X117" s="1">
        <v>2418603.91</v>
      </c>
      <c r="Y117" s="1">
        <v>2320003.91</v>
      </c>
      <c r="Z117" s="1">
        <v>123540</v>
      </c>
      <c r="AA117">
        <v>0</v>
      </c>
      <c r="AB117">
        <v>0</v>
      </c>
      <c r="AC117" s="1">
        <f t="shared" si="3"/>
        <v>81396.089999999851</v>
      </c>
      <c r="AD117">
        <v>0</v>
      </c>
      <c r="AE117">
        <v>0</v>
      </c>
      <c r="AF117">
        <v>0</v>
      </c>
      <c r="AG117">
        <v>0</v>
      </c>
      <c r="AH117">
        <v>0</v>
      </c>
    </row>
    <row r="118" spans="1:34" hidden="1" x14ac:dyDescent="0.25">
      <c r="A118" t="str">
        <f t="shared" si="2"/>
        <v>1.1-00-2402_24312009_2429110</v>
      </c>
      <c r="B118" t="s">
        <v>148</v>
      </c>
      <c r="C118" t="s">
        <v>149</v>
      </c>
      <c r="D118" t="s">
        <v>83</v>
      </c>
      <c r="E118" t="s">
        <v>84</v>
      </c>
      <c r="F118" t="s">
        <v>51</v>
      </c>
      <c r="G118" t="s">
        <v>52</v>
      </c>
      <c r="H118" t="s">
        <v>85</v>
      </c>
      <c r="I118" t="s">
        <v>86</v>
      </c>
      <c r="J118">
        <v>3</v>
      </c>
      <c r="K118" t="s">
        <v>87</v>
      </c>
      <c r="L118">
        <v>12</v>
      </c>
      <c r="M118" t="s">
        <v>232</v>
      </c>
      <c r="N118" t="s">
        <v>89</v>
      </c>
      <c r="O118" t="s">
        <v>90</v>
      </c>
      <c r="P118">
        <v>2000</v>
      </c>
      <c r="Q118" t="s">
        <v>121</v>
      </c>
      <c r="R118">
        <v>2911</v>
      </c>
      <c r="S118" t="s">
        <v>171</v>
      </c>
      <c r="T118">
        <v>0</v>
      </c>
      <c r="U118" t="s">
        <v>46</v>
      </c>
      <c r="V118" s="1">
        <v>70000</v>
      </c>
      <c r="W118" s="1">
        <v>100000</v>
      </c>
      <c r="X118" s="1">
        <v>45492.3</v>
      </c>
      <c r="Y118" s="1">
        <v>45492.3</v>
      </c>
      <c r="Z118" s="1">
        <v>45492.3</v>
      </c>
      <c r="AA118" s="1">
        <v>31396.27</v>
      </c>
      <c r="AB118" s="1">
        <v>31396.27</v>
      </c>
      <c r="AC118" s="1">
        <f t="shared" si="3"/>
        <v>24507.699999999997</v>
      </c>
      <c r="AD118">
        <v>0</v>
      </c>
      <c r="AE118">
        <v>0</v>
      </c>
      <c r="AF118">
        <v>0</v>
      </c>
      <c r="AG118" s="1">
        <v>30000</v>
      </c>
      <c r="AH118" s="1">
        <v>-30000</v>
      </c>
    </row>
    <row r="119" spans="1:34" hidden="1" x14ac:dyDescent="0.25">
      <c r="A119" t="str">
        <f t="shared" si="2"/>
        <v>1.1-00-2402_24312009_2456510</v>
      </c>
      <c r="B119" t="s">
        <v>148</v>
      </c>
      <c r="C119" t="s">
        <v>149</v>
      </c>
      <c r="D119" t="s">
        <v>83</v>
      </c>
      <c r="E119" t="s">
        <v>84</v>
      </c>
      <c r="F119" t="s">
        <v>51</v>
      </c>
      <c r="G119" t="s">
        <v>52</v>
      </c>
      <c r="H119" t="s">
        <v>85</v>
      </c>
      <c r="I119" t="s">
        <v>86</v>
      </c>
      <c r="J119">
        <v>3</v>
      </c>
      <c r="K119" t="s">
        <v>87</v>
      </c>
      <c r="L119">
        <v>12</v>
      </c>
      <c r="M119" t="s">
        <v>232</v>
      </c>
      <c r="N119" t="s">
        <v>89</v>
      </c>
      <c r="O119" t="s">
        <v>90</v>
      </c>
      <c r="P119">
        <v>5000</v>
      </c>
      <c r="Q119" t="s">
        <v>99</v>
      </c>
      <c r="R119">
        <v>5651</v>
      </c>
      <c r="S119" t="s">
        <v>204</v>
      </c>
      <c r="T119">
        <v>0</v>
      </c>
      <c r="U119" t="s">
        <v>46</v>
      </c>
      <c r="V119" s="1">
        <v>100000</v>
      </c>
      <c r="W119" s="1">
        <v>100000</v>
      </c>
      <c r="X119" s="1">
        <v>92104</v>
      </c>
      <c r="Y119">
        <v>0</v>
      </c>
      <c r="Z119">
        <v>0</v>
      </c>
      <c r="AA119">
        <v>0</v>
      </c>
      <c r="AB119">
        <v>0</v>
      </c>
      <c r="AC119" s="1">
        <f t="shared" si="3"/>
        <v>7896</v>
      </c>
      <c r="AD119">
        <v>0</v>
      </c>
      <c r="AE119">
        <v>0</v>
      </c>
      <c r="AF119">
        <v>0</v>
      </c>
      <c r="AG119">
        <v>0</v>
      </c>
      <c r="AH119">
        <v>0</v>
      </c>
    </row>
    <row r="120" spans="1:34" hidden="1" x14ac:dyDescent="0.25">
      <c r="A120" t="str">
        <f t="shared" si="2"/>
        <v>1.1-00-2402_24312009_2456910</v>
      </c>
      <c r="B120" t="s">
        <v>148</v>
      </c>
      <c r="C120" t="s">
        <v>149</v>
      </c>
      <c r="D120" t="s">
        <v>83</v>
      </c>
      <c r="E120" t="s">
        <v>84</v>
      </c>
      <c r="F120" t="s">
        <v>51</v>
      </c>
      <c r="G120" t="s">
        <v>52</v>
      </c>
      <c r="H120" t="s">
        <v>85</v>
      </c>
      <c r="I120" t="s">
        <v>86</v>
      </c>
      <c r="J120">
        <v>3</v>
      </c>
      <c r="K120" t="s">
        <v>87</v>
      </c>
      <c r="L120">
        <v>12</v>
      </c>
      <c r="M120" t="s">
        <v>232</v>
      </c>
      <c r="N120" t="s">
        <v>89</v>
      </c>
      <c r="O120" t="s">
        <v>90</v>
      </c>
      <c r="P120">
        <v>5000</v>
      </c>
      <c r="Q120" t="s">
        <v>99</v>
      </c>
      <c r="R120">
        <v>5691</v>
      </c>
      <c r="S120" t="s">
        <v>100</v>
      </c>
      <c r="T120">
        <v>0</v>
      </c>
      <c r="U120" t="s">
        <v>46</v>
      </c>
      <c r="V120" s="1">
        <v>2000000</v>
      </c>
      <c r="W120" s="1">
        <v>1000000</v>
      </c>
      <c r="X120" s="1">
        <v>739807.05</v>
      </c>
      <c r="Y120" s="1">
        <v>739807.05</v>
      </c>
      <c r="Z120" s="1">
        <v>88513.8</v>
      </c>
      <c r="AA120">
        <v>0</v>
      </c>
      <c r="AB120">
        <v>0</v>
      </c>
      <c r="AC120" s="1">
        <f t="shared" si="3"/>
        <v>1260192.95</v>
      </c>
      <c r="AD120">
        <v>0</v>
      </c>
      <c r="AE120" s="1">
        <v>1000000</v>
      </c>
      <c r="AF120">
        <v>0</v>
      </c>
      <c r="AG120">
        <v>0</v>
      </c>
      <c r="AH120" s="1">
        <v>1000000</v>
      </c>
    </row>
    <row r="121" spans="1:34" hidden="1" x14ac:dyDescent="0.25">
      <c r="A121" t="str">
        <f t="shared" si="2"/>
        <v>1.1-00-2405_24623015_2426110</v>
      </c>
      <c r="B121" t="s">
        <v>148</v>
      </c>
      <c r="C121" t="s">
        <v>149</v>
      </c>
      <c r="D121" t="s">
        <v>83</v>
      </c>
      <c r="E121" t="s">
        <v>84</v>
      </c>
      <c r="F121" t="s">
        <v>51</v>
      </c>
      <c r="G121" t="s">
        <v>52</v>
      </c>
      <c r="H121" t="s">
        <v>53</v>
      </c>
      <c r="I121" t="s">
        <v>54</v>
      </c>
      <c r="J121">
        <v>6</v>
      </c>
      <c r="K121" t="s">
        <v>40</v>
      </c>
      <c r="L121">
        <v>23</v>
      </c>
      <c r="M121" t="s">
        <v>235</v>
      </c>
      <c r="N121" t="s">
        <v>56</v>
      </c>
      <c r="O121" t="s">
        <v>57</v>
      </c>
      <c r="P121">
        <v>2000</v>
      </c>
      <c r="Q121" t="s">
        <v>121</v>
      </c>
      <c r="R121">
        <v>2611</v>
      </c>
      <c r="S121" t="s">
        <v>125</v>
      </c>
      <c r="T121">
        <v>0</v>
      </c>
      <c r="U121" t="s">
        <v>46</v>
      </c>
      <c r="V121" s="1">
        <v>9000000</v>
      </c>
      <c r="W121" s="1">
        <v>9000000</v>
      </c>
      <c r="X121" s="1">
        <v>3780084.65</v>
      </c>
      <c r="Y121" s="1">
        <v>3780084.65</v>
      </c>
      <c r="Z121" s="1">
        <v>3780084.65</v>
      </c>
      <c r="AA121" s="1">
        <v>3780084.65</v>
      </c>
      <c r="AB121" s="1">
        <v>3780084.65</v>
      </c>
      <c r="AC121" s="1">
        <f t="shared" si="3"/>
        <v>5219915.3499999996</v>
      </c>
      <c r="AD121">
        <v>0</v>
      </c>
      <c r="AE121">
        <v>0</v>
      </c>
      <c r="AF121">
        <v>0</v>
      </c>
      <c r="AG121">
        <v>0</v>
      </c>
      <c r="AH121">
        <v>0</v>
      </c>
    </row>
    <row r="122" spans="1:34" hidden="1" x14ac:dyDescent="0.25">
      <c r="A122" t="str">
        <f t="shared" si="2"/>
        <v>1.1-00-2411_24649031_2421410</v>
      </c>
      <c r="B122" t="s">
        <v>148</v>
      </c>
      <c r="C122" t="s">
        <v>149</v>
      </c>
      <c r="D122" t="s">
        <v>92</v>
      </c>
      <c r="E122" t="s">
        <v>93</v>
      </c>
      <c r="F122" t="s">
        <v>51</v>
      </c>
      <c r="G122" t="s">
        <v>52</v>
      </c>
      <c r="H122" t="s">
        <v>94</v>
      </c>
      <c r="I122" t="s">
        <v>95</v>
      </c>
      <c r="J122">
        <v>6</v>
      </c>
      <c r="K122" t="s">
        <v>40</v>
      </c>
      <c r="L122">
        <v>49</v>
      </c>
      <c r="M122" t="s">
        <v>236</v>
      </c>
      <c r="N122" t="s">
        <v>97</v>
      </c>
      <c r="O122" t="s">
        <v>98</v>
      </c>
      <c r="P122">
        <v>2000</v>
      </c>
      <c r="Q122" t="s">
        <v>121</v>
      </c>
      <c r="R122">
        <v>2141</v>
      </c>
      <c r="S122" t="s">
        <v>237</v>
      </c>
      <c r="T122">
        <v>0</v>
      </c>
      <c r="U122" t="s">
        <v>46</v>
      </c>
      <c r="V122" s="1">
        <v>169000</v>
      </c>
      <c r="W122">
        <v>0</v>
      </c>
      <c r="X122" s="1">
        <v>25705.48</v>
      </c>
      <c r="Y122" s="1">
        <v>25705.48</v>
      </c>
      <c r="Z122" s="1">
        <v>14864.12</v>
      </c>
      <c r="AA122" s="1">
        <v>3636.6</v>
      </c>
      <c r="AB122" s="1">
        <v>3636.6</v>
      </c>
      <c r="AC122" s="1">
        <f t="shared" si="3"/>
        <v>143294.51999999999</v>
      </c>
      <c r="AD122">
        <v>0</v>
      </c>
      <c r="AE122" s="1">
        <v>180000</v>
      </c>
      <c r="AF122">
        <v>0</v>
      </c>
      <c r="AG122" s="1">
        <v>11000</v>
      </c>
      <c r="AH122" s="1">
        <v>169000</v>
      </c>
    </row>
    <row r="123" spans="1:34" hidden="1" x14ac:dyDescent="0.25">
      <c r="A123" t="str">
        <f t="shared" si="2"/>
        <v>1.1-00-2411_24649031_2424410</v>
      </c>
      <c r="B123" t="s">
        <v>148</v>
      </c>
      <c r="C123" t="s">
        <v>149</v>
      </c>
      <c r="D123" t="s">
        <v>92</v>
      </c>
      <c r="E123" t="s">
        <v>93</v>
      </c>
      <c r="F123" t="s">
        <v>51</v>
      </c>
      <c r="G123" t="s">
        <v>52</v>
      </c>
      <c r="H123" t="s">
        <v>94</v>
      </c>
      <c r="I123" t="s">
        <v>95</v>
      </c>
      <c r="J123">
        <v>6</v>
      </c>
      <c r="K123" t="s">
        <v>40</v>
      </c>
      <c r="L123">
        <v>49</v>
      </c>
      <c r="M123" t="s">
        <v>236</v>
      </c>
      <c r="N123" t="s">
        <v>97</v>
      </c>
      <c r="O123" t="s">
        <v>98</v>
      </c>
      <c r="P123">
        <v>2000</v>
      </c>
      <c r="Q123" t="s">
        <v>121</v>
      </c>
      <c r="R123">
        <v>2441</v>
      </c>
      <c r="S123" t="s">
        <v>350</v>
      </c>
      <c r="T123">
        <v>0</v>
      </c>
      <c r="U123" t="s">
        <v>46</v>
      </c>
      <c r="V123" s="1">
        <v>10000</v>
      </c>
      <c r="W123">
        <v>0</v>
      </c>
      <c r="X123">
        <v>0</v>
      </c>
      <c r="Y123">
        <v>0</v>
      </c>
      <c r="Z123">
        <v>0</v>
      </c>
      <c r="AA123">
        <v>0</v>
      </c>
      <c r="AB123">
        <v>0</v>
      </c>
      <c r="AC123" s="1">
        <f t="shared" si="3"/>
        <v>10000</v>
      </c>
      <c r="AD123">
        <v>0</v>
      </c>
      <c r="AE123" s="1">
        <v>10000</v>
      </c>
      <c r="AF123">
        <v>0</v>
      </c>
      <c r="AG123">
        <v>0</v>
      </c>
      <c r="AH123" s="1">
        <v>10000</v>
      </c>
    </row>
    <row r="124" spans="1:34" hidden="1" x14ac:dyDescent="0.25">
      <c r="A124" t="str">
        <f t="shared" si="2"/>
        <v>1.1-00-2411_24649031_2424610</v>
      </c>
      <c r="B124" t="s">
        <v>148</v>
      </c>
      <c r="C124" t="s">
        <v>149</v>
      </c>
      <c r="D124" t="s">
        <v>92</v>
      </c>
      <c r="E124" t="s">
        <v>93</v>
      </c>
      <c r="F124" t="s">
        <v>51</v>
      </c>
      <c r="G124" t="s">
        <v>52</v>
      </c>
      <c r="H124" t="s">
        <v>94</v>
      </c>
      <c r="I124" t="s">
        <v>95</v>
      </c>
      <c r="J124">
        <v>6</v>
      </c>
      <c r="K124" t="s">
        <v>40</v>
      </c>
      <c r="L124">
        <v>49</v>
      </c>
      <c r="M124" t="s">
        <v>236</v>
      </c>
      <c r="N124" t="s">
        <v>97</v>
      </c>
      <c r="O124" t="s">
        <v>98</v>
      </c>
      <c r="P124">
        <v>2000</v>
      </c>
      <c r="Q124" t="s">
        <v>121</v>
      </c>
      <c r="R124">
        <v>2461</v>
      </c>
      <c r="S124" t="s">
        <v>212</v>
      </c>
      <c r="T124">
        <v>0</v>
      </c>
      <c r="U124" t="s">
        <v>46</v>
      </c>
      <c r="V124" s="1">
        <v>481333</v>
      </c>
      <c r="W124" s="1">
        <v>501333</v>
      </c>
      <c r="X124" s="1">
        <v>20706</v>
      </c>
      <c r="Y124">
        <v>0</v>
      </c>
      <c r="Z124">
        <v>0</v>
      </c>
      <c r="AA124">
        <v>0</v>
      </c>
      <c r="AB124">
        <v>0</v>
      </c>
      <c r="AC124" s="1">
        <f t="shared" si="3"/>
        <v>460627</v>
      </c>
      <c r="AD124">
        <v>0</v>
      </c>
      <c r="AE124" s="1">
        <v>15000</v>
      </c>
      <c r="AF124">
        <v>0</v>
      </c>
      <c r="AG124" s="1">
        <v>35000</v>
      </c>
      <c r="AH124" s="1">
        <v>-20000</v>
      </c>
    </row>
    <row r="125" spans="1:34" hidden="1" x14ac:dyDescent="0.25">
      <c r="A125" t="str">
        <f t="shared" si="2"/>
        <v>1.1-00-2411_24649031_2424710</v>
      </c>
      <c r="B125" t="s">
        <v>148</v>
      </c>
      <c r="C125" t="s">
        <v>149</v>
      </c>
      <c r="D125" t="s">
        <v>92</v>
      </c>
      <c r="E125" t="s">
        <v>93</v>
      </c>
      <c r="F125" t="s">
        <v>51</v>
      </c>
      <c r="G125" t="s">
        <v>52</v>
      </c>
      <c r="H125" t="s">
        <v>94</v>
      </c>
      <c r="I125" t="s">
        <v>95</v>
      </c>
      <c r="J125">
        <v>6</v>
      </c>
      <c r="K125" t="s">
        <v>40</v>
      </c>
      <c r="L125">
        <v>49</v>
      </c>
      <c r="M125" t="s">
        <v>236</v>
      </c>
      <c r="N125" t="s">
        <v>97</v>
      </c>
      <c r="O125" t="s">
        <v>98</v>
      </c>
      <c r="P125">
        <v>2000</v>
      </c>
      <c r="Q125" t="s">
        <v>121</v>
      </c>
      <c r="R125">
        <v>2471</v>
      </c>
      <c r="S125" t="s">
        <v>213</v>
      </c>
      <c r="T125">
        <v>0</v>
      </c>
      <c r="U125" t="s">
        <v>46</v>
      </c>
      <c r="V125" s="1">
        <v>1414</v>
      </c>
      <c r="W125" s="1">
        <v>1414</v>
      </c>
      <c r="X125">
        <v>0</v>
      </c>
      <c r="Y125">
        <v>0</v>
      </c>
      <c r="Z125">
        <v>0</v>
      </c>
      <c r="AA125">
        <v>0</v>
      </c>
      <c r="AB125">
        <v>0</v>
      </c>
      <c r="AC125" s="1">
        <f t="shared" si="3"/>
        <v>1414</v>
      </c>
      <c r="AD125">
        <v>0</v>
      </c>
      <c r="AE125">
        <v>0</v>
      </c>
      <c r="AF125">
        <v>0</v>
      </c>
      <c r="AG125">
        <v>0</v>
      </c>
      <c r="AH125">
        <v>0</v>
      </c>
    </row>
    <row r="126" spans="1:34" hidden="1" x14ac:dyDescent="0.25">
      <c r="A126" t="str">
        <f t="shared" si="2"/>
        <v>1.1-00-2411_24649031_2424910</v>
      </c>
      <c r="B126" t="s">
        <v>148</v>
      </c>
      <c r="C126" t="s">
        <v>149</v>
      </c>
      <c r="D126" t="s">
        <v>92</v>
      </c>
      <c r="E126" t="s">
        <v>93</v>
      </c>
      <c r="F126" t="s">
        <v>51</v>
      </c>
      <c r="G126" t="s">
        <v>52</v>
      </c>
      <c r="H126" t="s">
        <v>94</v>
      </c>
      <c r="I126" t="s">
        <v>95</v>
      </c>
      <c r="J126">
        <v>6</v>
      </c>
      <c r="K126" t="s">
        <v>40</v>
      </c>
      <c r="L126">
        <v>49</v>
      </c>
      <c r="M126" t="s">
        <v>236</v>
      </c>
      <c r="N126" t="s">
        <v>97</v>
      </c>
      <c r="O126" t="s">
        <v>98</v>
      </c>
      <c r="P126">
        <v>2000</v>
      </c>
      <c r="Q126" t="s">
        <v>121</v>
      </c>
      <c r="R126">
        <v>2491</v>
      </c>
      <c r="S126" t="s">
        <v>203</v>
      </c>
      <c r="T126">
        <v>0</v>
      </c>
      <c r="U126" t="s">
        <v>46</v>
      </c>
      <c r="V126" s="1">
        <v>2000</v>
      </c>
      <c r="W126" s="1">
        <v>2000</v>
      </c>
      <c r="X126">
        <v>0</v>
      </c>
      <c r="Y126">
        <v>0</v>
      </c>
      <c r="Z126">
        <v>0</v>
      </c>
      <c r="AA126">
        <v>0</v>
      </c>
      <c r="AB126">
        <v>0</v>
      </c>
      <c r="AC126" s="1">
        <f t="shared" si="3"/>
        <v>2000</v>
      </c>
      <c r="AD126">
        <v>0</v>
      </c>
      <c r="AE126">
        <v>0</v>
      </c>
      <c r="AF126">
        <v>0</v>
      </c>
      <c r="AG126">
        <v>0</v>
      </c>
      <c r="AH126">
        <v>0</v>
      </c>
    </row>
    <row r="127" spans="1:34" hidden="1" x14ac:dyDescent="0.25">
      <c r="A127" t="str">
        <f t="shared" si="2"/>
        <v>1.1-00-2411_24649031_2427210</v>
      </c>
      <c r="B127" t="s">
        <v>148</v>
      </c>
      <c r="C127" t="s">
        <v>149</v>
      </c>
      <c r="D127" t="s">
        <v>92</v>
      </c>
      <c r="E127" t="s">
        <v>93</v>
      </c>
      <c r="F127" t="s">
        <v>51</v>
      </c>
      <c r="G127" t="s">
        <v>52</v>
      </c>
      <c r="H127" t="s">
        <v>94</v>
      </c>
      <c r="I127" t="s">
        <v>95</v>
      </c>
      <c r="J127">
        <v>6</v>
      </c>
      <c r="K127" t="s">
        <v>40</v>
      </c>
      <c r="L127">
        <v>49</v>
      </c>
      <c r="M127" t="s">
        <v>236</v>
      </c>
      <c r="N127" t="s">
        <v>97</v>
      </c>
      <c r="O127" t="s">
        <v>98</v>
      </c>
      <c r="P127">
        <v>2000</v>
      </c>
      <c r="Q127" t="s">
        <v>121</v>
      </c>
      <c r="R127">
        <v>2721</v>
      </c>
      <c r="S127" t="s">
        <v>170</v>
      </c>
      <c r="T127">
        <v>0</v>
      </c>
      <c r="U127" t="s">
        <v>46</v>
      </c>
      <c r="V127" s="1">
        <v>6780</v>
      </c>
      <c r="W127" s="1">
        <v>6780</v>
      </c>
      <c r="X127">
        <v>0</v>
      </c>
      <c r="Y127">
        <v>0</v>
      </c>
      <c r="Z127">
        <v>0</v>
      </c>
      <c r="AA127">
        <v>0</v>
      </c>
      <c r="AB127">
        <v>0</v>
      </c>
      <c r="AC127" s="1">
        <f t="shared" si="3"/>
        <v>6780</v>
      </c>
      <c r="AD127">
        <v>0</v>
      </c>
      <c r="AE127">
        <v>0</v>
      </c>
      <c r="AF127">
        <v>0</v>
      </c>
      <c r="AG127">
        <v>0</v>
      </c>
      <c r="AH127">
        <v>0</v>
      </c>
    </row>
    <row r="128" spans="1:34" hidden="1" x14ac:dyDescent="0.25">
      <c r="A128" t="str">
        <f t="shared" si="2"/>
        <v>1.1-00-2411_24649031_2429110</v>
      </c>
      <c r="B128" t="s">
        <v>148</v>
      </c>
      <c r="C128" t="s">
        <v>149</v>
      </c>
      <c r="D128" t="s">
        <v>92</v>
      </c>
      <c r="E128" t="s">
        <v>93</v>
      </c>
      <c r="F128" t="s">
        <v>51</v>
      </c>
      <c r="G128" t="s">
        <v>52</v>
      </c>
      <c r="H128" t="s">
        <v>94</v>
      </c>
      <c r="I128" t="s">
        <v>95</v>
      </c>
      <c r="J128">
        <v>6</v>
      </c>
      <c r="K128" t="s">
        <v>40</v>
      </c>
      <c r="L128">
        <v>49</v>
      </c>
      <c r="M128" t="s">
        <v>236</v>
      </c>
      <c r="N128" t="s">
        <v>97</v>
      </c>
      <c r="O128" t="s">
        <v>98</v>
      </c>
      <c r="P128">
        <v>2000</v>
      </c>
      <c r="Q128" t="s">
        <v>121</v>
      </c>
      <c r="R128">
        <v>2911</v>
      </c>
      <c r="S128" t="s">
        <v>171</v>
      </c>
      <c r="T128">
        <v>0</v>
      </c>
      <c r="U128" t="s">
        <v>46</v>
      </c>
      <c r="V128" s="1">
        <v>72519</v>
      </c>
      <c r="W128" s="1">
        <v>44519</v>
      </c>
      <c r="X128" s="1">
        <v>47681.919999999998</v>
      </c>
      <c r="Y128" s="1">
        <v>47681.919999999998</v>
      </c>
      <c r="Z128" s="1">
        <v>47197.5</v>
      </c>
      <c r="AA128">
        <v>0</v>
      </c>
      <c r="AB128">
        <v>0</v>
      </c>
      <c r="AC128" s="1">
        <f t="shared" si="3"/>
        <v>24837.08</v>
      </c>
      <c r="AD128">
        <v>0</v>
      </c>
      <c r="AE128" s="1">
        <v>28000</v>
      </c>
      <c r="AF128">
        <v>0</v>
      </c>
      <c r="AG128">
        <v>0</v>
      </c>
      <c r="AH128" s="1">
        <v>28000</v>
      </c>
    </row>
    <row r="129" spans="1:34" hidden="1" x14ac:dyDescent="0.25">
      <c r="A129" t="str">
        <f t="shared" si="2"/>
        <v>1.1-00-2411_24649031_2429410</v>
      </c>
      <c r="B129" t="s">
        <v>148</v>
      </c>
      <c r="C129" t="s">
        <v>149</v>
      </c>
      <c r="D129" t="s">
        <v>92</v>
      </c>
      <c r="E129" t="s">
        <v>93</v>
      </c>
      <c r="F129" t="s">
        <v>51</v>
      </c>
      <c r="G129" t="s">
        <v>52</v>
      </c>
      <c r="H129" t="s">
        <v>94</v>
      </c>
      <c r="I129" t="s">
        <v>95</v>
      </c>
      <c r="J129">
        <v>6</v>
      </c>
      <c r="K129" t="s">
        <v>40</v>
      </c>
      <c r="L129">
        <v>49</v>
      </c>
      <c r="M129" t="s">
        <v>236</v>
      </c>
      <c r="N129" t="s">
        <v>97</v>
      </c>
      <c r="O129" t="s">
        <v>98</v>
      </c>
      <c r="P129">
        <v>2000</v>
      </c>
      <c r="Q129" t="s">
        <v>121</v>
      </c>
      <c r="R129">
        <v>2941</v>
      </c>
      <c r="S129" t="s">
        <v>238</v>
      </c>
      <c r="T129">
        <v>0</v>
      </c>
      <c r="U129" t="s">
        <v>46</v>
      </c>
      <c r="V129" s="1">
        <v>1099000</v>
      </c>
      <c r="W129" s="1">
        <v>1137000</v>
      </c>
      <c r="X129" s="1">
        <v>495469.36</v>
      </c>
      <c r="Y129" s="1">
        <v>495469.36</v>
      </c>
      <c r="Z129" s="1">
        <v>443139.44</v>
      </c>
      <c r="AA129" s="1">
        <v>313911.26</v>
      </c>
      <c r="AB129" s="1">
        <v>313911.26</v>
      </c>
      <c r="AC129" s="1">
        <f t="shared" si="3"/>
        <v>603530.64</v>
      </c>
      <c r="AD129">
        <v>0</v>
      </c>
      <c r="AE129">
        <v>0</v>
      </c>
      <c r="AF129">
        <v>0</v>
      </c>
      <c r="AG129" s="1">
        <v>38000</v>
      </c>
      <c r="AH129" s="1">
        <v>-38000</v>
      </c>
    </row>
    <row r="130" spans="1:34" hidden="1" x14ac:dyDescent="0.25">
      <c r="A130" t="str">
        <f t="shared" si="2"/>
        <v>1.1-00-2411_24649031_2429910</v>
      </c>
      <c r="B130" t="s">
        <v>148</v>
      </c>
      <c r="C130" t="s">
        <v>149</v>
      </c>
      <c r="D130" t="s">
        <v>92</v>
      </c>
      <c r="E130" t="s">
        <v>93</v>
      </c>
      <c r="F130" t="s">
        <v>51</v>
      </c>
      <c r="G130" t="s">
        <v>52</v>
      </c>
      <c r="H130" t="s">
        <v>94</v>
      </c>
      <c r="I130" t="s">
        <v>95</v>
      </c>
      <c r="J130">
        <v>6</v>
      </c>
      <c r="K130" t="s">
        <v>40</v>
      </c>
      <c r="L130">
        <v>49</v>
      </c>
      <c r="M130" t="s">
        <v>236</v>
      </c>
      <c r="N130" t="s">
        <v>97</v>
      </c>
      <c r="O130" t="s">
        <v>98</v>
      </c>
      <c r="P130">
        <v>2000</v>
      </c>
      <c r="Q130" t="s">
        <v>121</v>
      </c>
      <c r="R130">
        <v>2991</v>
      </c>
      <c r="S130" t="s">
        <v>239</v>
      </c>
      <c r="T130">
        <v>0</v>
      </c>
      <c r="U130" t="s">
        <v>46</v>
      </c>
      <c r="V130" s="1">
        <v>21624</v>
      </c>
      <c r="W130" s="1">
        <v>1624</v>
      </c>
      <c r="X130">
        <v>0</v>
      </c>
      <c r="Y130">
        <v>0</v>
      </c>
      <c r="Z130">
        <v>0</v>
      </c>
      <c r="AA130">
        <v>0</v>
      </c>
      <c r="AB130">
        <v>0</v>
      </c>
      <c r="AC130" s="1">
        <f t="shared" si="3"/>
        <v>21624</v>
      </c>
      <c r="AD130">
        <v>0</v>
      </c>
      <c r="AE130" s="1">
        <v>20000</v>
      </c>
      <c r="AF130">
        <v>0</v>
      </c>
      <c r="AG130">
        <v>0</v>
      </c>
      <c r="AH130" s="1">
        <v>20000</v>
      </c>
    </row>
    <row r="131" spans="1:34" hidden="1" x14ac:dyDescent="0.25">
      <c r="A131" t="str">
        <f t="shared" ref="A131:A194" si="4">CONCATENATE(B131,H131,J131,L131,N131,R131,T131)</f>
        <v>1.1-00-2411_24649031_2431410</v>
      </c>
      <c r="B131" t="s">
        <v>148</v>
      </c>
      <c r="C131" t="s">
        <v>149</v>
      </c>
      <c r="D131" t="s">
        <v>92</v>
      </c>
      <c r="E131" t="s">
        <v>93</v>
      </c>
      <c r="F131" t="s">
        <v>51</v>
      </c>
      <c r="G131" t="s">
        <v>52</v>
      </c>
      <c r="H131" t="s">
        <v>94</v>
      </c>
      <c r="I131" t="s">
        <v>95</v>
      </c>
      <c r="J131">
        <v>6</v>
      </c>
      <c r="K131" t="s">
        <v>40</v>
      </c>
      <c r="L131">
        <v>49</v>
      </c>
      <c r="M131" t="s">
        <v>236</v>
      </c>
      <c r="N131" t="s">
        <v>97</v>
      </c>
      <c r="O131" t="s">
        <v>98</v>
      </c>
      <c r="P131">
        <v>3000</v>
      </c>
      <c r="Q131" t="s">
        <v>44</v>
      </c>
      <c r="R131">
        <v>3141</v>
      </c>
      <c r="S131" t="s">
        <v>240</v>
      </c>
      <c r="T131">
        <v>0</v>
      </c>
      <c r="U131" t="s">
        <v>46</v>
      </c>
      <c r="V131" s="1">
        <v>2000000</v>
      </c>
      <c r="W131" s="1">
        <v>1000000</v>
      </c>
      <c r="X131" s="1">
        <v>1286437.68</v>
      </c>
      <c r="Y131" s="1">
        <v>1286437.68</v>
      </c>
      <c r="Z131" s="1">
        <v>552287.6</v>
      </c>
      <c r="AA131" s="1">
        <v>552287.6</v>
      </c>
      <c r="AB131" s="1">
        <v>552287.6</v>
      </c>
      <c r="AC131" s="1">
        <f t="shared" ref="AC131:AC194" si="5">V131-X131</f>
        <v>713562.32000000007</v>
      </c>
      <c r="AD131">
        <v>0</v>
      </c>
      <c r="AE131" s="1">
        <v>1000000</v>
      </c>
      <c r="AF131">
        <v>0</v>
      </c>
      <c r="AG131">
        <v>0</v>
      </c>
      <c r="AH131" s="1">
        <v>1000000</v>
      </c>
    </row>
    <row r="132" spans="1:34" hidden="1" x14ac:dyDescent="0.25">
      <c r="A132" t="str">
        <f t="shared" si="4"/>
        <v>1.1-00-2411_24649031_2431510</v>
      </c>
      <c r="B132" t="s">
        <v>148</v>
      </c>
      <c r="C132" t="s">
        <v>149</v>
      </c>
      <c r="D132" t="s">
        <v>92</v>
      </c>
      <c r="E132" t="s">
        <v>93</v>
      </c>
      <c r="F132" t="s">
        <v>51</v>
      </c>
      <c r="G132" t="s">
        <v>52</v>
      </c>
      <c r="H132" t="s">
        <v>94</v>
      </c>
      <c r="I132" t="s">
        <v>95</v>
      </c>
      <c r="J132">
        <v>6</v>
      </c>
      <c r="K132" t="s">
        <v>40</v>
      </c>
      <c r="L132">
        <v>49</v>
      </c>
      <c r="M132" t="s">
        <v>236</v>
      </c>
      <c r="N132" t="s">
        <v>97</v>
      </c>
      <c r="O132" t="s">
        <v>98</v>
      </c>
      <c r="P132">
        <v>3000</v>
      </c>
      <c r="Q132" t="s">
        <v>44</v>
      </c>
      <c r="R132">
        <v>3151</v>
      </c>
      <c r="S132" t="s">
        <v>862</v>
      </c>
      <c r="T132">
        <v>0</v>
      </c>
      <c r="U132" t="s">
        <v>46</v>
      </c>
      <c r="V132">
        <v>0</v>
      </c>
      <c r="W132">
        <v>0</v>
      </c>
      <c r="X132">
        <v>0</v>
      </c>
      <c r="Y132">
        <v>0</v>
      </c>
      <c r="Z132">
        <v>0</v>
      </c>
      <c r="AA132">
        <v>0</v>
      </c>
      <c r="AB132">
        <v>0</v>
      </c>
      <c r="AC132" s="1">
        <f t="shared" si="5"/>
        <v>0</v>
      </c>
      <c r="AD132">
        <v>0</v>
      </c>
      <c r="AE132">
        <v>0</v>
      </c>
      <c r="AF132">
        <v>0</v>
      </c>
      <c r="AG132">
        <v>0</v>
      </c>
      <c r="AH132">
        <v>0</v>
      </c>
    </row>
    <row r="133" spans="1:34" hidden="1" x14ac:dyDescent="0.25">
      <c r="A133" t="str">
        <f t="shared" si="4"/>
        <v>1.1-00-2411_24649031_2431610</v>
      </c>
      <c r="B133" t="s">
        <v>148</v>
      </c>
      <c r="C133" t="s">
        <v>149</v>
      </c>
      <c r="D133" t="s">
        <v>92</v>
      </c>
      <c r="E133" t="s">
        <v>93</v>
      </c>
      <c r="F133" t="s">
        <v>51</v>
      </c>
      <c r="G133" t="s">
        <v>52</v>
      </c>
      <c r="H133" t="s">
        <v>94</v>
      </c>
      <c r="I133" t="s">
        <v>95</v>
      </c>
      <c r="J133">
        <v>6</v>
      </c>
      <c r="K133" t="s">
        <v>40</v>
      </c>
      <c r="L133">
        <v>49</v>
      </c>
      <c r="M133" t="s">
        <v>236</v>
      </c>
      <c r="N133" t="s">
        <v>97</v>
      </c>
      <c r="O133" t="s">
        <v>98</v>
      </c>
      <c r="P133">
        <v>3000</v>
      </c>
      <c r="Q133" t="s">
        <v>44</v>
      </c>
      <c r="R133">
        <v>3161</v>
      </c>
      <c r="S133" t="s">
        <v>241</v>
      </c>
      <c r="T133">
        <v>0</v>
      </c>
      <c r="U133" t="s">
        <v>46</v>
      </c>
      <c r="V133" s="1">
        <v>123522.4</v>
      </c>
      <c r="W133" s="1">
        <v>1000000</v>
      </c>
      <c r="X133" s="1">
        <v>90201.600000000006</v>
      </c>
      <c r="Y133" s="1">
        <v>90201.600000000006</v>
      </c>
      <c r="Z133" s="1">
        <v>54507.12</v>
      </c>
      <c r="AA133" s="1">
        <v>7725.6</v>
      </c>
      <c r="AB133" s="1">
        <v>7725.6</v>
      </c>
      <c r="AC133" s="1">
        <f t="shared" si="5"/>
        <v>33320.799999999988</v>
      </c>
      <c r="AD133">
        <v>0</v>
      </c>
      <c r="AE133" s="1">
        <v>6435022.4000000004</v>
      </c>
      <c r="AF133">
        <v>0</v>
      </c>
      <c r="AG133" s="1">
        <v>7311500</v>
      </c>
      <c r="AH133" s="1">
        <v>-876477.6</v>
      </c>
    </row>
    <row r="134" spans="1:34" hidden="1" x14ac:dyDescent="0.25">
      <c r="A134" t="str">
        <f t="shared" si="4"/>
        <v>1.1-00-2411_24649031_2431710</v>
      </c>
      <c r="B134" t="s">
        <v>148</v>
      </c>
      <c r="C134" t="s">
        <v>149</v>
      </c>
      <c r="D134" t="s">
        <v>92</v>
      </c>
      <c r="E134" t="s">
        <v>93</v>
      </c>
      <c r="F134" t="s">
        <v>51</v>
      </c>
      <c r="G134" t="s">
        <v>52</v>
      </c>
      <c r="H134" t="s">
        <v>94</v>
      </c>
      <c r="I134" t="s">
        <v>95</v>
      </c>
      <c r="J134">
        <v>6</v>
      </c>
      <c r="K134" t="s">
        <v>40</v>
      </c>
      <c r="L134">
        <v>49</v>
      </c>
      <c r="M134" t="s">
        <v>236</v>
      </c>
      <c r="N134" t="s">
        <v>97</v>
      </c>
      <c r="O134" t="s">
        <v>98</v>
      </c>
      <c r="P134">
        <v>3000</v>
      </c>
      <c r="Q134" t="s">
        <v>44</v>
      </c>
      <c r="R134">
        <v>3171</v>
      </c>
      <c r="S134" t="s">
        <v>863</v>
      </c>
      <c r="T134">
        <v>0</v>
      </c>
      <c r="U134" t="s">
        <v>46</v>
      </c>
      <c r="V134" s="1">
        <v>20000</v>
      </c>
      <c r="W134">
        <v>0</v>
      </c>
      <c r="X134" s="1">
        <v>16008</v>
      </c>
      <c r="Y134" s="1">
        <v>16008</v>
      </c>
      <c r="Z134">
        <v>0</v>
      </c>
      <c r="AA134">
        <v>0</v>
      </c>
      <c r="AB134">
        <v>0</v>
      </c>
      <c r="AC134" s="1">
        <f t="shared" si="5"/>
        <v>3992</v>
      </c>
      <c r="AD134">
        <v>0</v>
      </c>
      <c r="AE134" s="1">
        <v>20000</v>
      </c>
      <c r="AF134">
        <v>0</v>
      </c>
      <c r="AG134">
        <v>0</v>
      </c>
      <c r="AH134" s="1">
        <v>20000</v>
      </c>
    </row>
    <row r="135" spans="1:34" hidden="1" x14ac:dyDescent="0.25">
      <c r="A135" t="str">
        <f t="shared" si="4"/>
        <v>1.1-00-2411_24649031_2431810</v>
      </c>
      <c r="B135" t="s">
        <v>148</v>
      </c>
      <c r="C135" t="s">
        <v>149</v>
      </c>
      <c r="D135" t="s">
        <v>92</v>
      </c>
      <c r="E135" t="s">
        <v>93</v>
      </c>
      <c r="F135" t="s">
        <v>51</v>
      </c>
      <c r="G135" t="s">
        <v>52</v>
      </c>
      <c r="H135" t="s">
        <v>94</v>
      </c>
      <c r="I135" t="s">
        <v>95</v>
      </c>
      <c r="J135">
        <v>6</v>
      </c>
      <c r="K135" t="s">
        <v>40</v>
      </c>
      <c r="L135">
        <v>49</v>
      </c>
      <c r="M135" t="s">
        <v>236</v>
      </c>
      <c r="N135" t="s">
        <v>97</v>
      </c>
      <c r="O135" t="s">
        <v>98</v>
      </c>
      <c r="P135">
        <v>3000</v>
      </c>
      <c r="Q135" t="s">
        <v>44</v>
      </c>
      <c r="R135">
        <v>3181</v>
      </c>
      <c r="S135" t="s">
        <v>242</v>
      </c>
      <c r="T135">
        <v>0</v>
      </c>
      <c r="U135" t="s">
        <v>46</v>
      </c>
      <c r="V135" s="1">
        <v>1500</v>
      </c>
      <c r="W135">
        <v>0</v>
      </c>
      <c r="X135">
        <v>795.16</v>
      </c>
      <c r="Y135">
        <v>795.16</v>
      </c>
      <c r="Z135">
        <v>795.16</v>
      </c>
      <c r="AA135">
        <v>795.16</v>
      </c>
      <c r="AB135">
        <v>360.79</v>
      </c>
      <c r="AC135" s="1">
        <f t="shared" si="5"/>
        <v>704.84</v>
      </c>
      <c r="AD135">
        <v>0</v>
      </c>
      <c r="AE135" s="1">
        <v>1500</v>
      </c>
      <c r="AF135">
        <v>0</v>
      </c>
      <c r="AG135">
        <v>0</v>
      </c>
      <c r="AH135" s="1">
        <v>1500</v>
      </c>
    </row>
    <row r="136" spans="1:34" hidden="1" x14ac:dyDescent="0.25">
      <c r="A136" t="str">
        <f t="shared" si="4"/>
        <v>1.1-00-2411_24649031_2434710</v>
      </c>
      <c r="B136" t="s">
        <v>148</v>
      </c>
      <c r="C136" t="s">
        <v>149</v>
      </c>
      <c r="D136" t="s">
        <v>92</v>
      </c>
      <c r="E136" t="s">
        <v>93</v>
      </c>
      <c r="F136" t="s">
        <v>51</v>
      </c>
      <c r="G136" t="s">
        <v>52</v>
      </c>
      <c r="H136" t="s">
        <v>94</v>
      </c>
      <c r="I136" t="s">
        <v>95</v>
      </c>
      <c r="J136">
        <v>6</v>
      </c>
      <c r="K136" t="s">
        <v>40</v>
      </c>
      <c r="L136">
        <v>49</v>
      </c>
      <c r="M136" t="s">
        <v>236</v>
      </c>
      <c r="N136" t="s">
        <v>97</v>
      </c>
      <c r="O136" t="s">
        <v>98</v>
      </c>
      <c r="P136">
        <v>3000</v>
      </c>
      <c r="Q136" t="s">
        <v>44</v>
      </c>
      <c r="R136">
        <v>3471</v>
      </c>
      <c r="S136" t="s">
        <v>243</v>
      </c>
      <c r="T136">
        <v>0</v>
      </c>
      <c r="U136" t="s">
        <v>46</v>
      </c>
      <c r="V136">
        <v>70</v>
      </c>
      <c r="W136" s="1">
        <v>400000</v>
      </c>
      <c r="X136">
        <v>0</v>
      </c>
      <c r="Y136">
        <v>0</v>
      </c>
      <c r="Z136">
        <v>0</v>
      </c>
      <c r="AA136">
        <v>0</v>
      </c>
      <c r="AB136">
        <v>0</v>
      </c>
      <c r="AC136" s="1">
        <f t="shared" si="5"/>
        <v>70</v>
      </c>
      <c r="AD136">
        <v>0</v>
      </c>
      <c r="AE136">
        <v>0</v>
      </c>
      <c r="AF136">
        <v>0</v>
      </c>
      <c r="AG136" s="1">
        <v>399930</v>
      </c>
      <c r="AH136" s="1">
        <v>-399930</v>
      </c>
    </row>
    <row r="137" spans="1:34" hidden="1" x14ac:dyDescent="0.25">
      <c r="A137" t="str">
        <f t="shared" si="4"/>
        <v>1.1-00-2411_24649031_2435210</v>
      </c>
      <c r="B137" t="s">
        <v>148</v>
      </c>
      <c r="C137" t="s">
        <v>149</v>
      </c>
      <c r="D137" t="s">
        <v>92</v>
      </c>
      <c r="E137" t="s">
        <v>93</v>
      </c>
      <c r="F137" t="s">
        <v>51</v>
      </c>
      <c r="G137" t="s">
        <v>52</v>
      </c>
      <c r="H137" t="s">
        <v>94</v>
      </c>
      <c r="I137" t="s">
        <v>95</v>
      </c>
      <c r="J137">
        <v>6</v>
      </c>
      <c r="K137" t="s">
        <v>40</v>
      </c>
      <c r="L137">
        <v>49</v>
      </c>
      <c r="M137" t="s">
        <v>236</v>
      </c>
      <c r="N137" t="s">
        <v>97</v>
      </c>
      <c r="O137" t="s">
        <v>98</v>
      </c>
      <c r="P137">
        <v>3000</v>
      </c>
      <c r="Q137" t="s">
        <v>44</v>
      </c>
      <c r="R137">
        <v>3521</v>
      </c>
      <c r="S137" t="s">
        <v>231</v>
      </c>
      <c r="T137">
        <v>0</v>
      </c>
      <c r="U137" t="s">
        <v>46</v>
      </c>
      <c r="V137" s="1">
        <v>45074</v>
      </c>
      <c r="W137" s="1">
        <v>25000</v>
      </c>
      <c r="X137" s="1">
        <v>45074</v>
      </c>
      <c r="Y137" s="1">
        <v>36954</v>
      </c>
      <c r="Z137" s="1">
        <v>8352</v>
      </c>
      <c r="AA137">
        <v>0</v>
      </c>
      <c r="AB137">
        <v>0</v>
      </c>
      <c r="AC137" s="1">
        <f t="shared" si="5"/>
        <v>0</v>
      </c>
      <c r="AD137">
        <v>0</v>
      </c>
      <c r="AE137" s="1">
        <v>26700</v>
      </c>
      <c r="AF137">
        <v>0</v>
      </c>
      <c r="AG137" s="1">
        <v>6626</v>
      </c>
      <c r="AH137" s="1">
        <v>20074</v>
      </c>
    </row>
    <row r="138" spans="1:34" hidden="1" x14ac:dyDescent="0.25">
      <c r="A138" t="str">
        <f t="shared" si="4"/>
        <v>1.1-00-2411_24649031_2435310</v>
      </c>
      <c r="B138" t="s">
        <v>148</v>
      </c>
      <c r="C138" t="s">
        <v>149</v>
      </c>
      <c r="D138" t="s">
        <v>92</v>
      </c>
      <c r="E138" t="s">
        <v>93</v>
      </c>
      <c r="F138" t="s">
        <v>51</v>
      </c>
      <c r="G138" t="s">
        <v>52</v>
      </c>
      <c r="H138" t="s">
        <v>94</v>
      </c>
      <c r="I138" t="s">
        <v>95</v>
      </c>
      <c r="J138">
        <v>6</v>
      </c>
      <c r="K138" t="s">
        <v>40</v>
      </c>
      <c r="L138">
        <v>49</v>
      </c>
      <c r="M138" t="s">
        <v>236</v>
      </c>
      <c r="N138" t="s">
        <v>97</v>
      </c>
      <c r="O138" t="s">
        <v>98</v>
      </c>
      <c r="P138">
        <v>3000</v>
      </c>
      <c r="Q138" t="s">
        <v>44</v>
      </c>
      <c r="R138">
        <v>3531</v>
      </c>
      <c r="S138" t="s">
        <v>244</v>
      </c>
      <c r="T138">
        <v>0</v>
      </c>
      <c r="U138" t="s">
        <v>46</v>
      </c>
      <c r="V138" s="1">
        <v>375919</v>
      </c>
      <c r="W138" s="1">
        <v>129193</v>
      </c>
      <c r="X138" s="1">
        <v>368880</v>
      </c>
      <c r="Y138" s="1">
        <v>179800</v>
      </c>
      <c r="Z138" s="1">
        <v>179800</v>
      </c>
      <c r="AA138">
        <v>0</v>
      </c>
      <c r="AB138">
        <v>0</v>
      </c>
      <c r="AC138" s="1">
        <f t="shared" si="5"/>
        <v>7039</v>
      </c>
      <c r="AD138">
        <v>0</v>
      </c>
      <c r="AE138" s="1">
        <v>246726</v>
      </c>
      <c r="AF138">
        <v>0</v>
      </c>
      <c r="AG138">
        <v>0</v>
      </c>
      <c r="AH138" s="1">
        <v>246726</v>
      </c>
    </row>
    <row r="139" spans="1:34" hidden="1" x14ac:dyDescent="0.25">
      <c r="A139" t="str">
        <f t="shared" si="4"/>
        <v>1.1-00-2411_24649031_2451510</v>
      </c>
      <c r="B139" t="s">
        <v>148</v>
      </c>
      <c r="C139" t="s">
        <v>149</v>
      </c>
      <c r="D139" t="s">
        <v>92</v>
      </c>
      <c r="E139" t="s">
        <v>93</v>
      </c>
      <c r="F139" t="s">
        <v>51</v>
      </c>
      <c r="G139" t="s">
        <v>52</v>
      </c>
      <c r="H139" t="s">
        <v>94</v>
      </c>
      <c r="I139" t="s">
        <v>95</v>
      </c>
      <c r="J139">
        <v>6</v>
      </c>
      <c r="K139" t="s">
        <v>40</v>
      </c>
      <c r="L139">
        <v>49</v>
      </c>
      <c r="M139" t="s">
        <v>236</v>
      </c>
      <c r="N139" t="s">
        <v>97</v>
      </c>
      <c r="O139" t="s">
        <v>98</v>
      </c>
      <c r="P139">
        <v>5000</v>
      </c>
      <c r="Q139" t="s">
        <v>99</v>
      </c>
      <c r="R139">
        <v>5151</v>
      </c>
      <c r="S139" t="s">
        <v>245</v>
      </c>
      <c r="T139">
        <v>0</v>
      </c>
      <c r="U139" t="s">
        <v>46</v>
      </c>
      <c r="V139" s="1">
        <v>968700</v>
      </c>
      <c r="W139" s="1">
        <v>645000</v>
      </c>
      <c r="X139" s="1">
        <v>740373.74</v>
      </c>
      <c r="Y139" s="1">
        <v>637017.74</v>
      </c>
      <c r="Z139" s="1">
        <v>447057.04</v>
      </c>
      <c r="AA139" s="1">
        <v>239876.4</v>
      </c>
      <c r="AB139" s="1">
        <v>239876.4</v>
      </c>
      <c r="AC139" s="1">
        <f t="shared" si="5"/>
        <v>228326.26</v>
      </c>
      <c r="AD139">
        <v>0</v>
      </c>
      <c r="AE139" s="1">
        <v>323700</v>
      </c>
      <c r="AF139">
        <v>0</v>
      </c>
      <c r="AG139">
        <v>0</v>
      </c>
      <c r="AH139" s="1">
        <v>323700</v>
      </c>
    </row>
    <row r="140" spans="1:34" hidden="1" x14ac:dyDescent="0.25">
      <c r="A140" t="str">
        <f t="shared" si="4"/>
        <v>1.1-00-2411_24649031_24519131</v>
      </c>
      <c r="B140" t="s">
        <v>148</v>
      </c>
      <c r="C140" t="s">
        <v>149</v>
      </c>
      <c r="D140" t="s">
        <v>92</v>
      </c>
      <c r="E140" t="s">
        <v>93</v>
      </c>
      <c r="F140" t="s">
        <v>51</v>
      </c>
      <c r="G140" t="s">
        <v>52</v>
      </c>
      <c r="H140" t="s">
        <v>94</v>
      </c>
      <c r="I140" t="s">
        <v>95</v>
      </c>
      <c r="J140">
        <v>6</v>
      </c>
      <c r="K140" t="s">
        <v>40</v>
      </c>
      <c r="L140">
        <v>49</v>
      </c>
      <c r="M140" t="s">
        <v>236</v>
      </c>
      <c r="N140" t="s">
        <v>97</v>
      </c>
      <c r="O140" t="s">
        <v>98</v>
      </c>
      <c r="P140">
        <v>5000</v>
      </c>
      <c r="Q140" t="s">
        <v>99</v>
      </c>
      <c r="R140">
        <v>5191</v>
      </c>
      <c r="S140" t="s">
        <v>246</v>
      </c>
      <c r="T140">
        <v>31</v>
      </c>
      <c r="U140" t="s">
        <v>247</v>
      </c>
      <c r="V140" s="1">
        <v>1135081</v>
      </c>
      <c r="W140" s="1">
        <v>1135081</v>
      </c>
      <c r="X140" s="1">
        <v>130500</v>
      </c>
      <c r="Y140" s="1">
        <v>130500</v>
      </c>
      <c r="Z140" s="1">
        <v>130500</v>
      </c>
      <c r="AA140">
        <v>0</v>
      </c>
      <c r="AB140">
        <v>0</v>
      </c>
      <c r="AC140" s="1">
        <f t="shared" si="5"/>
        <v>1004581</v>
      </c>
      <c r="AD140">
        <v>0</v>
      </c>
      <c r="AE140">
        <v>0</v>
      </c>
      <c r="AF140">
        <v>0</v>
      </c>
      <c r="AG140">
        <v>0</v>
      </c>
      <c r="AH140">
        <v>0</v>
      </c>
    </row>
    <row r="141" spans="1:34" hidden="1" x14ac:dyDescent="0.25">
      <c r="A141" t="str">
        <f t="shared" si="4"/>
        <v>1.1-00-2411_24649031_2452110</v>
      </c>
      <c r="B141" t="s">
        <v>148</v>
      </c>
      <c r="C141" t="s">
        <v>149</v>
      </c>
      <c r="D141" t="s">
        <v>92</v>
      </c>
      <c r="E141" t="s">
        <v>93</v>
      </c>
      <c r="F141" t="s">
        <v>51</v>
      </c>
      <c r="G141" t="s">
        <v>52</v>
      </c>
      <c r="H141" t="s">
        <v>94</v>
      </c>
      <c r="I141" t="s">
        <v>95</v>
      </c>
      <c r="J141">
        <v>6</v>
      </c>
      <c r="K141" t="s">
        <v>40</v>
      </c>
      <c r="L141">
        <v>49</v>
      </c>
      <c r="M141" t="s">
        <v>236</v>
      </c>
      <c r="N141" t="s">
        <v>97</v>
      </c>
      <c r="O141" t="s">
        <v>98</v>
      </c>
      <c r="P141">
        <v>5000</v>
      </c>
      <c r="Q141" t="s">
        <v>99</v>
      </c>
      <c r="R141">
        <v>5211</v>
      </c>
      <c r="S141" t="s">
        <v>248</v>
      </c>
      <c r="T141">
        <v>0</v>
      </c>
      <c r="U141" t="s">
        <v>46</v>
      </c>
      <c r="V141">
        <v>0</v>
      </c>
      <c r="W141">
        <v>0</v>
      </c>
      <c r="X141" s="1">
        <v>14384</v>
      </c>
      <c r="Y141">
        <v>0</v>
      </c>
      <c r="Z141">
        <v>0</v>
      </c>
      <c r="AA141">
        <v>0</v>
      </c>
      <c r="AB141">
        <v>0</v>
      </c>
      <c r="AC141" s="1">
        <f t="shared" si="5"/>
        <v>-14384</v>
      </c>
      <c r="AD141">
        <v>0</v>
      </c>
      <c r="AE141">
        <v>0</v>
      </c>
      <c r="AF141">
        <v>0</v>
      </c>
      <c r="AG141">
        <v>0</v>
      </c>
      <c r="AH141">
        <v>0</v>
      </c>
    </row>
    <row r="142" spans="1:34" hidden="1" x14ac:dyDescent="0.25">
      <c r="A142" t="str">
        <f t="shared" si="4"/>
        <v>1.1-00-2411_24649031_2452310</v>
      </c>
      <c r="B142" t="s">
        <v>148</v>
      </c>
      <c r="C142" t="s">
        <v>149</v>
      </c>
      <c r="D142" t="s">
        <v>92</v>
      </c>
      <c r="E142" t="s">
        <v>93</v>
      </c>
      <c r="F142" t="s">
        <v>51</v>
      </c>
      <c r="G142" t="s">
        <v>52</v>
      </c>
      <c r="H142" t="s">
        <v>94</v>
      </c>
      <c r="I142" t="s">
        <v>95</v>
      </c>
      <c r="J142">
        <v>6</v>
      </c>
      <c r="K142" t="s">
        <v>40</v>
      </c>
      <c r="L142">
        <v>49</v>
      </c>
      <c r="M142" t="s">
        <v>236</v>
      </c>
      <c r="N142" t="s">
        <v>97</v>
      </c>
      <c r="O142" t="s">
        <v>98</v>
      </c>
      <c r="P142">
        <v>5000</v>
      </c>
      <c r="Q142" t="s">
        <v>99</v>
      </c>
      <c r="R142">
        <v>5231</v>
      </c>
      <c r="S142" t="s">
        <v>249</v>
      </c>
      <c r="T142">
        <v>0</v>
      </c>
      <c r="U142" t="s">
        <v>46</v>
      </c>
      <c r="V142" s="1">
        <v>305700</v>
      </c>
      <c r="W142" s="1">
        <v>147400</v>
      </c>
      <c r="X142" s="1">
        <v>1426.8</v>
      </c>
      <c r="Y142">
        <v>0</v>
      </c>
      <c r="Z142">
        <v>0</v>
      </c>
      <c r="AA142">
        <v>0</v>
      </c>
      <c r="AB142">
        <v>0</v>
      </c>
      <c r="AC142" s="1">
        <f t="shared" si="5"/>
        <v>304273.2</v>
      </c>
      <c r="AD142">
        <v>0</v>
      </c>
      <c r="AE142" s="1">
        <v>170300</v>
      </c>
      <c r="AF142">
        <v>0</v>
      </c>
      <c r="AG142" s="1">
        <v>12000</v>
      </c>
      <c r="AH142" s="1">
        <v>158300</v>
      </c>
    </row>
    <row r="143" spans="1:34" hidden="1" x14ac:dyDescent="0.25">
      <c r="A143" t="str">
        <f t="shared" si="4"/>
        <v>1.1-00-2411_24649031_2456710</v>
      </c>
      <c r="B143" t="s">
        <v>148</v>
      </c>
      <c r="C143" t="s">
        <v>149</v>
      </c>
      <c r="D143" t="s">
        <v>92</v>
      </c>
      <c r="E143" t="s">
        <v>93</v>
      </c>
      <c r="F143" t="s">
        <v>51</v>
      </c>
      <c r="G143" t="s">
        <v>52</v>
      </c>
      <c r="H143" t="s">
        <v>94</v>
      </c>
      <c r="I143" t="s">
        <v>95</v>
      </c>
      <c r="J143">
        <v>6</v>
      </c>
      <c r="K143" t="s">
        <v>40</v>
      </c>
      <c r="L143">
        <v>49</v>
      </c>
      <c r="M143" t="s">
        <v>236</v>
      </c>
      <c r="N143" t="s">
        <v>97</v>
      </c>
      <c r="O143" t="s">
        <v>98</v>
      </c>
      <c r="P143">
        <v>5000</v>
      </c>
      <c r="Q143" t="s">
        <v>99</v>
      </c>
      <c r="R143">
        <v>5671</v>
      </c>
      <c r="S143" t="s">
        <v>185</v>
      </c>
      <c r="T143">
        <v>0</v>
      </c>
      <c r="U143" t="s">
        <v>46</v>
      </c>
      <c r="V143">
        <v>0</v>
      </c>
      <c r="W143" s="1">
        <v>600000</v>
      </c>
      <c r="X143">
        <v>0</v>
      </c>
      <c r="Y143">
        <v>0</v>
      </c>
      <c r="Z143">
        <v>0</v>
      </c>
      <c r="AA143">
        <v>0</v>
      </c>
      <c r="AB143">
        <v>0</v>
      </c>
      <c r="AC143" s="1">
        <f t="shared" si="5"/>
        <v>0</v>
      </c>
      <c r="AD143">
        <v>0</v>
      </c>
      <c r="AE143">
        <v>0</v>
      </c>
      <c r="AF143">
        <v>0</v>
      </c>
      <c r="AG143" s="1">
        <v>600000</v>
      </c>
      <c r="AH143" s="1">
        <v>-600000</v>
      </c>
    </row>
    <row r="144" spans="1:34" hidden="1" x14ac:dyDescent="0.25">
      <c r="A144" t="str">
        <f t="shared" si="4"/>
        <v>1.1-00-2411_24650031_2432310</v>
      </c>
      <c r="B144" t="s">
        <v>148</v>
      </c>
      <c r="C144" t="s">
        <v>149</v>
      </c>
      <c r="D144" t="s">
        <v>92</v>
      </c>
      <c r="E144" t="s">
        <v>93</v>
      </c>
      <c r="F144" t="s">
        <v>51</v>
      </c>
      <c r="G144" t="s">
        <v>52</v>
      </c>
      <c r="H144" t="s">
        <v>94</v>
      </c>
      <c r="I144" t="s">
        <v>95</v>
      </c>
      <c r="J144">
        <v>6</v>
      </c>
      <c r="K144" t="s">
        <v>40</v>
      </c>
      <c r="L144">
        <v>50</v>
      </c>
      <c r="M144" t="s">
        <v>96</v>
      </c>
      <c r="N144" t="s">
        <v>97</v>
      </c>
      <c r="O144" t="s">
        <v>98</v>
      </c>
      <c r="P144">
        <v>3000</v>
      </c>
      <c r="Q144" t="s">
        <v>44</v>
      </c>
      <c r="R144">
        <v>3231</v>
      </c>
      <c r="S144" t="s">
        <v>250</v>
      </c>
      <c r="T144">
        <v>0</v>
      </c>
      <c r="U144" t="s">
        <v>46</v>
      </c>
      <c r="V144" s="1">
        <v>5651997</v>
      </c>
      <c r="W144" s="1">
        <v>1000000</v>
      </c>
      <c r="X144" s="1">
        <v>4324721.4000000004</v>
      </c>
      <c r="Y144" s="1">
        <v>4135270.2</v>
      </c>
      <c r="Z144" s="1">
        <v>2436922.38</v>
      </c>
      <c r="AA144" s="1">
        <v>2375105.98</v>
      </c>
      <c r="AB144" s="1">
        <v>2375105.98</v>
      </c>
      <c r="AC144" s="1">
        <f t="shared" si="5"/>
        <v>1327275.5999999996</v>
      </c>
      <c r="AD144">
        <v>0</v>
      </c>
      <c r="AE144" s="1">
        <v>4651997</v>
      </c>
      <c r="AF144">
        <v>0</v>
      </c>
      <c r="AG144">
        <v>0</v>
      </c>
      <c r="AH144" s="1">
        <v>4651997</v>
      </c>
    </row>
    <row r="145" spans="1:34" hidden="1" x14ac:dyDescent="0.25">
      <c r="A145" t="str">
        <f t="shared" si="4"/>
        <v>1.1-00-2411_24650031_2433310</v>
      </c>
      <c r="B145" t="s">
        <v>148</v>
      </c>
      <c r="C145" t="s">
        <v>149</v>
      </c>
      <c r="D145" t="s">
        <v>92</v>
      </c>
      <c r="E145" t="s">
        <v>93</v>
      </c>
      <c r="F145" t="s">
        <v>51</v>
      </c>
      <c r="G145" t="s">
        <v>52</v>
      </c>
      <c r="H145" t="s">
        <v>94</v>
      </c>
      <c r="I145" t="s">
        <v>95</v>
      </c>
      <c r="J145">
        <v>6</v>
      </c>
      <c r="K145" t="s">
        <v>40</v>
      </c>
      <c r="L145">
        <v>50</v>
      </c>
      <c r="M145" t="s">
        <v>96</v>
      </c>
      <c r="N145" t="s">
        <v>97</v>
      </c>
      <c r="O145" t="s">
        <v>98</v>
      </c>
      <c r="P145">
        <v>3000</v>
      </c>
      <c r="Q145" t="s">
        <v>44</v>
      </c>
      <c r="R145">
        <v>3331</v>
      </c>
      <c r="S145" t="s">
        <v>251</v>
      </c>
      <c r="T145">
        <v>0</v>
      </c>
      <c r="U145" t="s">
        <v>46</v>
      </c>
      <c r="V145" s="1">
        <v>5080000</v>
      </c>
      <c r="W145" s="1">
        <v>500000</v>
      </c>
      <c r="X145" s="1">
        <v>5865400.7999999998</v>
      </c>
      <c r="Y145" s="1">
        <v>5865400.7999999998</v>
      </c>
      <c r="Z145" s="1">
        <v>2385400.7999999998</v>
      </c>
      <c r="AA145" s="1">
        <v>2385400.7999999998</v>
      </c>
      <c r="AB145" s="1">
        <v>2385400.7999999998</v>
      </c>
      <c r="AC145" s="1">
        <f t="shared" si="5"/>
        <v>-785400.79999999981</v>
      </c>
      <c r="AD145">
        <v>0</v>
      </c>
      <c r="AE145" s="1">
        <v>4580000</v>
      </c>
      <c r="AF145">
        <v>0</v>
      </c>
      <c r="AG145">
        <v>0</v>
      </c>
      <c r="AH145" s="1">
        <v>4580000</v>
      </c>
    </row>
    <row r="146" spans="1:34" hidden="1" x14ac:dyDescent="0.25">
      <c r="A146" t="str">
        <f t="shared" si="4"/>
        <v>1.1-00-2411_24650031_2433610</v>
      </c>
      <c r="B146" t="s">
        <v>148</v>
      </c>
      <c r="C146" t="s">
        <v>149</v>
      </c>
      <c r="D146" t="s">
        <v>92</v>
      </c>
      <c r="E146" t="s">
        <v>93</v>
      </c>
      <c r="F146" t="s">
        <v>51</v>
      </c>
      <c r="G146" t="s">
        <v>52</v>
      </c>
      <c r="H146" t="s">
        <v>94</v>
      </c>
      <c r="I146" t="s">
        <v>95</v>
      </c>
      <c r="J146">
        <v>6</v>
      </c>
      <c r="K146" t="s">
        <v>40</v>
      </c>
      <c r="L146">
        <v>50</v>
      </c>
      <c r="M146" t="s">
        <v>96</v>
      </c>
      <c r="N146" t="s">
        <v>97</v>
      </c>
      <c r="O146" t="s">
        <v>98</v>
      </c>
      <c r="P146">
        <v>3000</v>
      </c>
      <c r="Q146" t="s">
        <v>44</v>
      </c>
      <c r="R146">
        <v>3361</v>
      </c>
      <c r="S146" t="s">
        <v>123</v>
      </c>
      <c r="T146">
        <v>0</v>
      </c>
      <c r="U146" t="s">
        <v>46</v>
      </c>
      <c r="V146" s="1">
        <v>7000000</v>
      </c>
      <c r="W146">
        <v>0</v>
      </c>
      <c r="X146" s="1">
        <v>12064000</v>
      </c>
      <c r="Y146" s="1">
        <v>12064000</v>
      </c>
      <c r="Z146">
        <v>0</v>
      </c>
      <c r="AA146">
        <v>0</v>
      </c>
      <c r="AB146">
        <v>0</v>
      </c>
      <c r="AC146" s="1">
        <f t="shared" si="5"/>
        <v>-5064000</v>
      </c>
      <c r="AD146">
        <v>0</v>
      </c>
      <c r="AE146" s="1">
        <v>7000000</v>
      </c>
      <c r="AF146">
        <v>0</v>
      </c>
      <c r="AG146">
        <v>0</v>
      </c>
      <c r="AH146" s="1">
        <v>7000000</v>
      </c>
    </row>
    <row r="147" spans="1:34" hidden="1" x14ac:dyDescent="0.25">
      <c r="A147" t="str">
        <f t="shared" si="4"/>
        <v>1.1-00-2411_24650031_2433910</v>
      </c>
      <c r="B147" t="s">
        <v>148</v>
      </c>
      <c r="C147" t="s">
        <v>149</v>
      </c>
      <c r="D147" t="s">
        <v>92</v>
      </c>
      <c r="E147" t="s">
        <v>93</v>
      </c>
      <c r="F147" t="s">
        <v>51</v>
      </c>
      <c r="G147" t="s">
        <v>52</v>
      </c>
      <c r="H147" t="s">
        <v>94</v>
      </c>
      <c r="I147" t="s">
        <v>95</v>
      </c>
      <c r="J147">
        <v>6</v>
      </c>
      <c r="K147" t="s">
        <v>40</v>
      </c>
      <c r="L147">
        <v>50</v>
      </c>
      <c r="M147" t="s">
        <v>96</v>
      </c>
      <c r="N147" t="s">
        <v>97</v>
      </c>
      <c r="O147" t="s">
        <v>98</v>
      </c>
      <c r="P147">
        <v>3000</v>
      </c>
      <c r="Q147" t="s">
        <v>44</v>
      </c>
      <c r="R147">
        <v>3391</v>
      </c>
      <c r="S147" t="s">
        <v>194</v>
      </c>
      <c r="T147">
        <v>0</v>
      </c>
      <c r="U147" t="s">
        <v>46</v>
      </c>
      <c r="V147" s="1">
        <v>600000</v>
      </c>
      <c r="W147" s="1">
        <v>600000</v>
      </c>
      <c r="X147">
        <v>0</v>
      </c>
      <c r="Y147">
        <v>0</v>
      </c>
      <c r="Z147">
        <v>0</v>
      </c>
      <c r="AA147">
        <v>0</v>
      </c>
      <c r="AB147">
        <v>0</v>
      </c>
      <c r="AC147" s="1">
        <f t="shared" si="5"/>
        <v>600000</v>
      </c>
      <c r="AD147">
        <v>0</v>
      </c>
      <c r="AE147">
        <v>0</v>
      </c>
      <c r="AF147">
        <v>0</v>
      </c>
      <c r="AG147">
        <v>0</v>
      </c>
      <c r="AH147">
        <v>0</v>
      </c>
    </row>
    <row r="148" spans="1:34" hidden="1" x14ac:dyDescent="0.25">
      <c r="A148" t="str">
        <f t="shared" si="4"/>
        <v>1.1-00-2411_24650031_2456510</v>
      </c>
      <c r="B148" t="s">
        <v>148</v>
      </c>
      <c r="C148" t="s">
        <v>149</v>
      </c>
      <c r="D148" t="s">
        <v>92</v>
      </c>
      <c r="E148" t="s">
        <v>93</v>
      </c>
      <c r="F148" t="s">
        <v>51</v>
      </c>
      <c r="G148" t="s">
        <v>52</v>
      </c>
      <c r="H148" t="s">
        <v>94</v>
      </c>
      <c r="I148" t="s">
        <v>95</v>
      </c>
      <c r="J148">
        <v>6</v>
      </c>
      <c r="K148" t="s">
        <v>40</v>
      </c>
      <c r="L148">
        <v>50</v>
      </c>
      <c r="M148" t="s">
        <v>96</v>
      </c>
      <c r="N148" t="s">
        <v>97</v>
      </c>
      <c r="O148" t="s">
        <v>98</v>
      </c>
      <c r="P148">
        <v>5000</v>
      </c>
      <c r="Q148" t="s">
        <v>99</v>
      </c>
      <c r="R148">
        <v>5651</v>
      </c>
      <c r="S148" t="s">
        <v>204</v>
      </c>
      <c r="T148">
        <v>0</v>
      </c>
      <c r="U148" t="s">
        <v>46</v>
      </c>
      <c r="V148" s="1">
        <v>1114400</v>
      </c>
      <c r="W148" s="1">
        <v>1500000</v>
      </c>
      <c r="X148" s="1">
        <v>3350680.95</v>
      </c>
      <c r="Y148" s="1">
        <v>3350680.95</v>
      </c>
      <c r="Z148" s="1">
        <v>144891.03</v>
      </c>
      <c r="AA148" s="1">
        <v>122612</v>
      </c>
      <c r="AB148" s="1">
        <v>122612</v>
      </c>
      <c r="AC148" s="1">
        <f t="shared" si="5"/>
        <v>-2236280.9500000002</v>
      </c>
      <c r="AD148">
        <v>0</v>
      </c>
      <c r="AE148" s="1">
        <v>130000</v>
      </c>
      <c r="AF148">
        <v>0</v>
      </c>
      <c r="AG148" s="1">
        <v>515600</v>
      </c>
      <c r="AH148" s="1">
        <v>-385600</v>
      </c>
    </row>
    <row r="149" spans="1:34" hidden="1" x14ac:dyDescent="0.25">
      <c r="A149" t="str">
        <f t="shared" si="4"/>
        <v>1.1-00-2411_24650031_2456910</v>
      </c>
      <c r="B149" t="s">
        <v>148</v>
      </c>
      <c r="C149" t="s">
        <v>149</v>
      </c>
      <c r="D149" t="s">
        <v>92</v>
      </c>
      <c r="E149" t="s">
        <v>93</v>
      </c>
      <c r="F149" t="s">
        <v>51</v>
      </c>
      <c r="G149" t="s">
        <v>52</v>
      </c>
      <c r="H149" t="s">
        <v>94</v>
      </c>
      <c r="I149" t="s">
        <v>95</v>
      </c>
      <c r="J149">
        <v>6</v>
      </c>
      <c r="K149" t="s">
        <v>40</v>
      </c>
      <c r="L149">
        <v>50</v>
      </c>
      <c r="M149" t="s">
        <v>96</v>
      </c>
      <c r="N149" t="s">
        <v>97</v>
      </c>
      <c r="O149" t="s">
        <v>98</v>
      </c>
      <c r="P149">
        <v>5000</v>
      </c>
      <c r="Q149" t="s">
        <v>99</v>
      </c>
      <c r="R149">
        <v>5691</v>
      </c>
      <c r="S149" t="s">
        <v>100</v>
      </c>
      <c r="T149">
        <v>0</v>
      </c>
      <c r="U149" t="s">
        <v>46</v>
      </c>
      <c r="V149">
        <v>0</v>
      </c>
      <c r="W149">
        <v>0</v>
      </c>
      <c r="X149" s="1">
        <v>4378873.0999999996</v>
      </c>
      <c r="Y149" s="1">
        <v>4378873.0999999996</v>
      </c>
      <c r="Z149">
        <v>0</v>
      </c>
      <c r="AA149">
        <v>0</v>
      </c>
      <c r="AB149">
        <v>0</v>
      </c>
      <c r="AC149" s="1">
        <f t="shared" si="5"/>
        <v>-4378873.0999999996</v>
      </c>
      <c r="AD149">
        <v>0</v>
      </c>
      <c r="AE149">
        <v>0</v>
      </c>
      <c r="AF149">
        <v>0</v>
      </c>
      <c r="AG149">
        <v>0</v>
      </c>
      <c r="AH149">
        <v>0</v>
      </c>
    </row>
    <row r="150" spans="1:34" hidden="1" x14ac:dyDescent="0.25">
      <c r="A150" t="str">
        <f t="shared" si="4"/>
        <v>1.1-00-2411_24650031_2459110</v>
      </c>
      <c r="B150" t="s">
        <v>148</v>
      </c>
      <c r="C150" t="s">
        <v>149</v>
      </c>
      <c r="D150" t="s">
        <v>92</v>
      </c>
      <c r="E150" t="s">
        <v>93</v>
      </c>
      <c r="F150" t="s">
        <v>51</v>
      </c>
      <c r="G150" t="s">
        <v>52</v>
      </c>
      <c r="H150" t="s">
        <v>94</v>
      </c>
      <c r="I150" t="s">
        <v>95</v>
      </c>
      <c r="J150">
        <v>6</v>
      </c>
      <c r="K150" t="s">
        <v>40</v>
      </c>
      <c r="L150">
        <v>50</v>
      </c>
      <c r="M150" t="s">
        <v>96</v>
      </c>
      <c r="N150" t="s">
        <v>97</v>
      </c>
      <c r="O150" t="s">
        <v>98</v>
      </c>
      <c r="P150">
        <v>5000</v>
      </c>
      <c r="Q150" t="s">
        <v>99</v>
      </c>
      <c r="R150">
        <v>5911</v>
      </c>
      <c r="S150" t="s">
        <v>252</v>
      </c>
      <c r="T150">
        <v>0</v>
      </c>
      <c r="U150" t="s">
        <v>46</v>
      </c>
      <c r="V150" s="1">
        <v>6021000</v>
      </c>
      <c r="W150" s="1">
        <v>4000000</v>
      </c>
      <c r="X150" s="1">
        <v>8515264.6999999993</v>
      </c>
      <c r="Y150" s="1">
        <v>8515264.6999999993</v>
      </c>
      <c r="Z150" s="1">
        <v>4108530.15</v>
      </c>
      <c r="AA150" s="1">
        <v>2508658.15</v>
      </c>
      <c r="AB150" s="1">
        <v>2508658.15</v>
      </c>
      <c r="AC150" s="1">
        <f t="shared" si="5"/>
        <v>-2494264.6999999993</v>
      </c>
      <c r="AD150">
        <v>0</v>
      </c>
      <c r="AE150" s="1">
        <v>2021000</v>
      </c>
      <c r="AF150">
        <v>0</v>
      </c>
      <c r="AG150">
        <v>0</v>
      </c>
      <c r="AH150" s="1">
        <v>2021000</v>
      </c>
    </row>
    <row r="151" spans="1:34" hidden="1" x14ac:dyDescent="0.25">
      <c r="A151" t="str">
        <f t="shared" si="4"/>
        <v>1.1-00-2411_24650031_2459710</v>
      </c>
      <c r="B151" t="s">
        <v>148</v>
      </c>
      <c r="C151" t="s">
        <v>149</v>
      </c>
      <c r="D151" t="s">
        <v>92</v>
      </c>
      <c r="E151" t="s">
        <v>93</v>
      </c>
      <c r="F151" t="s">
        <v>51</v>
      </c>
      <c r="G151" t="s">
        <v>52</v>
      </c>
      <c r="H151" t="s">
        <v>94</v>
      </c>
      <c r="I151" t="s">
        <v>95</v>
      </c>
      <c r="J151">
        <v>6</v>
      </c>
      <c r="K151" t="s">
        <v>40</v>
      </c>
      <c r="L151">
        <v>50</v>
      </c>
      <c r="M151" t="s">
        <v>96</v>
      </c>
      <c r="N151" t="s">
        <v>97</v>
      </c>
      <c r="O151" t="s">
        <v>98</v>
      </c>
      <c r="P151">
        <v>5000</v>
      </c>
      <c r="Q151" t="s">
        <v>99</v>
      </c>
      <c r="R151">
        <v>5971</v>
      </c>
      <c r="S151" t="s">
        <v>253</v>
      </c>
      <c r="T151">
        <v>0</v>
      </c>
      <c r="U151" t="s">
        <v>46</v>
      </c>
      <c r="V151" s="1">
        <v>4294761</v>
      </c>
      <c r="W151" s="1">
        <v>3000000</v>
      </c>
      <c r="X151" s="1">
        <v>10486709.23</v>
      </c>
      <c r="Y151" s="1">
        <v>9089965.2899999991</v>
      </c>
      <c r="Z151" s="1">
        <v>2541496.2000000002</v>
      </c>
      <c r="AA151" s="1">
        <v>2497474.2000000002</v>
      </c>
      <c r="AB151" s="1">
        <v>2497474.2000000002</v>
      </c>
      <c r="AC151" s="1">
        <f t="shared" si="5"/>
        <v>-6191948.2300000004</v>
      </c>
      <c r="AD151">
        <v>0</v>
      </c>
      <c r="AE151" s="1">
        <v>1294761</v>
      </c>
      <c r="AF151">
        <v>0</v>
      </c>
      <c r="AG151">
        <v>0</v>
      </c>
      <c r="AH151" s="1">
        <v>1294761</v>
      </c>
    </row>
    <row r="152" spans="1:34" hidden="1" x14ac:dyDescent="0.25">
      <c r="A152" t="str">
        <f t="shared" si="4"/>
        <v>1.1-00-2407_24335021_2421610</v>
      </c>
      <c r="B152" t="s">
        <v>148</v>
      </c>
      <c r="C152" t="s">
        <v>149</v>
      </c>
      <c r="D152" t="s">
        <v>101</v>
      </c>
      <c r="E152" t="s">
        <v>102</v>
      </c>
      <c r="F152" t="s">
        <v>51</v>
      </c>
      <c r="G152" t="s">
        <v>52</v>
      </c>
      <c r="H152" t="s">
        <v>103</v>
      </c>
      <c r="I152" t="s">
        <v>104</v>
      </c>
      <c r="J152">
        <v>3</v>
      </c>
      <c r="K152" t="s">
        <v>87</v>
      </c>
      <c r="L152">
        <v>35</v>
      </c>
      <c r="M152" t="s">
        <v>105</v>
      </c>
      <c r="N152" t="s">
        <v>106</v>
      </c>
      <c r="O152" t="s">
        <v>107</v>
      </c>
      <c r="P152">
        <v>2000</v>
      </c>
      <c r="Q152" t="s">
        <v>121</v>
      </c>
      <c r="R152">
        <v>2161</v>
      </c>
      <c r="S152" t="s">
        <v>202</v>
      </c>
      <c r="T152">
        <v>0</v>
      </c>
      <c r="U152" t="s">
        <v>46</v>
      </c>
      <c r="V152" s="1">
        <v>175000</v>
      </c>
      <c r="W152" s="1">
        <v>175000</v>
      </c>
      <c r="X152" s="1">
        <v>122811.52</v>
      </c>
      <c r="Y152" s="1">
        <v>122811.52</v>
      </c>
      <c r="Z152" s="1">
        <v>122811.52</v>
      </c>
      <c r="AA152" s="1">
        <v>122811.52</v>
      </c>
      <c r="AB152" s="1">
        <v>122811.52</v>
      </c>
      <c r="AC152" s="1">
        <f t="shared" si="5"/>
        <v>52188.479999999996</v>
      </c>
      <c r="AD152">
        <v>0</v>
      </c>
      <c r="AE152">
        <v>0</v>
      </c>
      <c r="AF152">
        <v>0</v>
      </c>
      <c r="AG152">
        <v>0</v>
      </c>
      <c r="AH152">
        <v>0</v>
      </c>
    </row>
    <row r="153" spans="1:34" hidden="1" x14ac:dyDescent="0.25">
      <c r="A153" t="str">
        <f t="shared" si="4"/>
        <v>1.1-00-2407_24335021_2427210</v>
      </c>
      <c r="B153" t="s">
        <v>148</v>
      </c>
      <c r="C153" t="s">
        <v>149</v>
      </c>
      <c r="D153" t="s">
        <v>101</v>
      </c>
      <c r="E153" t="s">
        <v>102</v>
      </c>
      <c r="F153" t="s">
        <v>51</v>
      </c>
      <c r="G153" t="s">
        <v>52</v>
      </c>
      <c r="H153" t="s">
        <v>103</v>
      </c>
      <c r="I153" t="s">
        <v>104</v>
      </c>
      <c r="J153">
        <v>3</v>
      </c>
      <c r="K153" t="s">
        <v>87</v>
      </c>
      <c r="L153">
        <v>35</v>
      </c>
      <c r="M153" t="s">
        <v>105</v>
      </c>
      <c r="N153" t="s">
        <v>106</v>
      </c>
      <c r="O153" t="s">
        <v>107</v>
      </c>
      <c r="P153">
        <v>2000</v>
      </c>
      <c r="Q153" t="s">
        <v>121</v>
      </c>
      <c r="R153">
        <v>2721</v>
      </c>
      <c r="S153" t="s">
        <v>170</v>
      </c>
      <c r="T153">
        <v>0</v>
      </c>
      <c r="U153" t="s">
        <v>46</v>
      </c>
      <c r="V153" s="1">
        <v>180000</v>
      </c>
      <c r="W153" s="1">
        <v>180000</v>
      </c>
      <c r="X153" s="1">
        <v>78661.919999999998</v>
      </c>
      <c r="Y153" s="1">
        <v>78661.919999999998</v>
      </c>
      <c r="Z153" s="1">
        <v>78661.919999999998</v>
      </c>
      <c r="AA153" s="1">
        <v>78661.919999999998</v>
      </c>
      <c r="AB153" s="1">
        <v>78661.919999999998</v>
      </c>
      <c r="AC153" s="1">
        <f t="shared" si="5"/>
        <v>101338.08</v>
      </c>
      <c r="AD153">
        <v>0</v>
      </c>
      <c r="AE153">
        <v>0</v>
      </c>
      <c r="AF153">
        <v>0</v>
      </c>
      <c r="AG153">
        <v>0</v>
      </c>
      <c r="AH153">
        <v>0</v>
      </c>
    </row>
    <row r="154" spans="1:34" x14ac:dyDescent="0.25">
      <c r="A154" t="str">
        <f t="shared" si="4"/>
        <v>1.1-00-2407_24335021_2435810</v>
      </c>
      <c r="B154" t="s">
        <v>148</v>
      </c>
      <c r="C154" t="s">
        <v>149</v>
      </c>
      <c r="D154" t="s">
        <v>101</v>
      </c>
      <c r="E154" t="s">
        <v>102</v>
      </c>
      <c r="F154" t="s">
        <v>51</v>
      </c>
      <c r="G154" t="s">
        <v>52</v>
      </c>
      <c r="H154" t="s">
        <v>103</v>
      </c>
      <c r="I154" t="s">
        <v>104</v>
      </c>
      <c r="J154">
        <v>3</v>
      </c>
      <c r="K154" t="s">
        <v>87</v>
      </c>
      <c r="L154">
        <v>35</v>
      </c>
      <c r="M154" t="s">
        <v>105</v>
      </c>
      <c r="N154" t="s">
        <v>106</v>
      </c>
      <c r="O154" t="s">
        <v>107</v>
      </c>
      <c r="P154">
        <v>3000</v>
      </c>
      <c r="Q154" t="s">
        <v>44</v>
      </c>
      <c r="R154">
        <v>3581</v>
      </c>
      <c r="S154" t="s">
        <v>108</v>
      </c>
      <c r="T154">
        <v>0</v>
      </c>
      <c r="U154" t="s">
        <v>46</v>
      </c>
      <c r="V154" s="1">
        <v>10000000</v>
      </c>
      <c r="W154" s="1">
        <v>10000000</v>
      </c>
      <c r="X154" s="1">
        <v>42277287.939999998</v>
      </c>
      <c r="Y154" s="1">
        <v>32859468.120000001</v>
      </c>
      <c r="Z154" s="1">
        <v>32859468.120000001</v>
      </c>
      <c r="AA154" s="1">
        <v>29100000.920000002</v>
      </c>
      <c r="AB154" s="1">
        <v>29100000.920000002</v>
      </c>
      <c r="AC154" s="1">
        <f t="shared" si="5"/>
        <v>-32277287.939999998</v>
      </c>
      <c r="AD154">
        <v>0</v>
      </c>
      <c r="AE154">
        <v>0</v>
      </c>
      <c r="AF154">
        <v>0</v>
      </c>
      <c r="AG154">
        <v>0</v>
      </c>
      <c r="AH154">
        <v>0</v>
      </c>
    </row>
    <row r="155" spans="1:34" hidden="1" x14ac:dyDescent="0.25">
      <c r="A155" t="str">
        <f t="shared" si="4"/>
        <v>1.1-00-2407_24339024_2421610</v>
      </c>
      <c r="B155" t="s">
        <v>148</v>
      </c>
      <c r="C155" t="s">
        <v>149</v>
      </c>
      <c r="D155" t="s">
        <v>254</v>
      </c>
      <c r="E155" t="s">
        <v>255</v>
      </c>
      <c r="F155" t="s">
        <v>51</v>
      </c>
      <c r="G155" t="s">
        <v>52</v>
      </c>
      <c r="H155" t="s">
        <v>103</v>
      </c>
      <c r="I155" t="s">
        <v>104</v>
      </c>
      <c r="J155">
        <v>3</v>
      </c>
      <c r="K155" t="s">
        <v>87</v>
      </c>
      <c r="L155">
        <v>39</v>
      </c>
      <c r="M155" t="s">
        <v>256</v>
      </c>
      <c r="N155" t="s">
        <v>257</v>
      </c>
      <c r="O155" t="s">
        <v>258</v>
      </c>
      <c r="P155">
        <v>2000</v>
      </c>
      <c r="Q155" t="s">
        <v>121</v>
      </c>
      <c r="R155">
        <v>2161</v>
      </c>
      <c r="S155" t="s">
        <v>202</v>
      </c>
      <c r="T155">
        <v>0</v>
      </c>
      <c r="U155" t="s">
        <v>46</v>
      </c>
      <c r="V155" s="1">
        <v>350000</v>
      </c>
      <c r="W155" s="1">
        <v>650000</v>
      </c>
      <c r="X155" s="1">
        <v>336287.83</v>
      </c>
      <c r="Y155" s="1">
        <v>336287.83</v>
      </c>
      <c r="Z155" s="1">
        <v>141141.03</v>
      </c>
      <c r="AA155" s="1">
        <v>18549.91</v>
      </c>
      <c r="AB155" s="1">
        <v>18549.91</v>
      </c>
      <c r="AC155" s="1">
        <f t="shared" si="5"/>
        <v>13712.169999999984</v>
      </c>
      <c r="AD155">
        <v>0</v>
      </c>
      <c r="AE155">
        <v>0</v>
      </c>
      <c r="AF155">
        <v>0</v>
      </c>
      <c r="AG155" s="1">
        <v>300000</v>
      </c>
      <c r="AH155" s="1">
        <v>-300000</v>
      </c>
    </row>
    <row r="156" spans="1:34" hidden="1" x14ac:dyDescent="0.25">
      <c r="A156" t="str">
        <f t="shared" si="4"/>
        <v>1.1-00-2407_24339024_2424210</v>
      </c>
      <c r="B156" t="s">
        <v>148</v>
      </c>
      <c r="C156" t="s">
        <v>149</v>
      </c>
      <c r="D156" t="s">
        <v>254</v>
      </c>
      <c r="E156" t="s">
        <v>255</v>
      </c>
      <c r="F156" t="s">
        <v>51</v>
      </c>
      <c r="G156" t="s">
        <v>52</v>
      </c>
      <c r="H156" t="s">
        <v>103</v>
      </c>
      <c r="I156" t="s">
        <v>104</v>
      </c>
      <c r="J156">
        <v>3</v>
      </c>
      <c r="K156" t="s">
        <v>87</v>
      </c>
      <c r="L156">
        <v>39</v>
      </c>
      <c r="M156" t="s">
        <v>256</v>
      </c>
      <c r="N156" t="s">
        <v>257</v>
      </c>
      <c r="O156" t="s">
        <v>258</v>
      </c>
      <c r="P156">
        <v>2000</v>
      </c>
      <c r="Q156" t="s">
        <v>121</v>
      </c>
      <c r="R156">
        <v>2421</v>
      </c>
      <c r="S156" t="s">
        <v>211</v>
      </c>
      <c r="T156">
        <v>0</v>
      </c>
      <c r="U156" t="s">
        <v>46</v>
      </c>
      <c r="V156" s="1">
        <v>10000</v>
      </c>
      <c r="W156" s="1">
        <v>10000</v>
      </c>
      <c r="X156">
        <v>0</v>
      </c>
      <c r="Y156">
        <v>0</v>
      </c>
      <c r="Z156">
        <v>0</v>
      </c>
      <c r="AA156">
        <v>0</v>
      </c>
      <c r="AB156">
        <v>0</v>
      </c>
      <c r="AC156" s="1">
        <f t="shared" si="5"/>
        <v>10000</v>
      </c>
      <c r="AD156">
        <v>0</v>
      </c>
      <c r="AE156">
        <v>0</v>
      </c>
      <c r="AF156">
        <v>0</v>
      </c>
      <c r="AG156">
        <v>0</v>
      </c>
      <c r="AH156">
        <v>0</v>
      </c>
    </row>
    <row r="157" spans="1:34" hidden="1" x14ac:dyDescent="0.25">
      <c r="A157" t="str">
        <f t="shared" si="4"/>
        <v>1.1-00-2407_24339024_2424610</v>
      </c>
      <c r="B157" t="s">
        <v>148</v>
      </c>
      <c r="C157" t="s">
        <v>149</v>
      </c>
      <c r="D157" t="s">
        <v>254</v>
      </c>
      <c r="E157" t="s">
        <v>255</v>
      </c>
      <c r="F157" t="s">
        <v>51</v>
      </c>
      <c r="G157" t="s">
        <v>52</v>
      </c>
      <c r="H157" t="s">
        <v>103</v>
      </c>
      <c r="I157" t="s">
        <v>104</v>
      </c>
      <c r="J157">
        <v>3</v>
      </c>
      <c r="K157" t="s">
        <v>87</v>
      </c>
      <c r="L157">
        <v>39</v>
      </c>
      <c r="M157" t="s">
        <v>256</v>
      </c>
      <c r="N157" t="s">
        <v>257</v>
      </c>
      <c r="O157" t="s">
        <v>258</v>
      </c>
      <c r="P157">
        <v>2000</v>
      </c>
      <c r="Q157" t="s">
        <v>121</v>
      </c>
      <c r="R157">
        <v>2461</v>
      </c>
      <c r="S157" t="s">
        <v>212</v>
      </c>
      <c r="T157">
        <v>0</v>
      </c>
      <c r="U157" t="s">
        <v>46</v>
      </c>
      <c r="V157" s="1">
        <v>100000</v>
      </c>
      <c r="W157">
        <v>0</v>
      </c>
      <c r="X157" s="1">
        <v>37495.21</v>
      </c>
      <c r="Y157" s="1">
        <v>37495.21</v>
      </c>
      <c r="Z157" s="1">
        <v>7869.26</v>
      </c>
      <c r="AA157" s="1">
        <v>7869.26</v>
      </c>
      <c r="AB157" s="1">
        <v>7869.26</v>
      </c>
      <c r="AC157" s="1">
        <f t="shared" si="5"/>
        <v>62504.79</v>
      </c>
      <c r="AD157">
        <v>0</v>
      </c>
      <c r="AE157" s="1">
        <v>100000</v>
      </c>
      <c r="AF157">
        <v>0</v>
      </c>
      <c r="AG157">
        <v>0</v>
      </c>
      <c r="AH157" s="1">
        <v>100000</v>
      </c>
    </row>
    <row r="158" spans="1:34" hidden="1" x14ac:dyDescent="0.25">
      <c r="A158" t="str">
        <f t="shared" si="4"/>
        <v>1.1-00-2407_24339024_2424810</v>
      </c>
      <c r="B158" t="s">
        <v>148</v>
      </c>
      <c r="C158" t="s">
        <v>149</v>
      </c>
      <c r="D158" t="s">
        <v>254</v>
      </c>
      <c r="E158" t="s">
        <v>255</v>
      </c>
      <c r="F158" t="s">
        <v>51</v>
      </c>
      <c r="G158" t="s">
        <v>52</v>
      </c>
      <c r="H158" t="s">
        <v>103</v>
      </c>
      <c r="I158" t="s">
        <v>104</v>
      </c>
      <c r="J158">
        <v>3</v>
      </c>
      <c r="K158" t="s">
        <v>87</v>
      </c>
      <c r="L158">
        <v>39</v>
      </c>
      <c r="M158" t="s">
        <v>256</v>
      </c>
      <c r="N158" t="s">
        <v>257</v>
      </c>
      <c r="O158" t="s">
        <v>258</v>
      </c>
      <c r="P158">
        <v>2000</v>
      </c>
      <c r="Q158" t="s">
        <v>121</v>
      </c>
      <c r="R158">
        <v>2481</v>
      </c>
      <c r="S158" t="s">
        <v>259</v>
      </c>
      <c r="T158">
        <v>0</v>
      </c>
      <c r="U158" t="s">
        <v>46</v>
      </c>
      <c r="V158" s="1">
        <v>10000</v>
      </c>
      <c r="W158" s="1">
        <v>10000</v>
      </c>
      <c r="X158" s="1">
        <v>8463.32</v>
      </c>
      <c r="Y158" s="1">
        <v>8463.32</v>
      </c>
      <c r="Z158" s="1">
        <v>8463.32</v>
      </c>
      <c r="AA158" s="1">
        <v>8463.32</v>
      </c>
      <c r="AB158" s="1">
        <v>8463.32</v>
      </c>
      <c r="AC158" s="1">
        <f t="shared" si="5"/>
        <v>1536.6800000000003</v>
      </c>
      <c r="AD158">
        <v>0</v>
      </c>
      <c r="AE158">
        <v>0</v>
      </c>
      <c r="AF158">
        <v>0</v>
      </c>
      <c r="AG158">
        <v>0</v>
      </c>
      <c r="AH158">
        <v>0</v>
      </c>
    </row>
    <row r="159" spans="1:34" hidden="1" x14ac:dyDescent="0.25">
      <c r="A159" t="str">
        <f t="shared" si="4"/>
        <v>1.1-00-2407_24339024_2424910</v>
      </c>
      <c r="B159" t="s">
        <v>148</v>
      </c>
      <c r="C159" t="s">
        <v>149</v>
      </c>
      <c r="D159" t="s">
        <v>254</v>
      </c>
      <c r="E159" t="s">
        <v>255</v>
      </c>
      <c r="F159" t="s">
        <v>51</v>
      </c>
      <c r="G159" t="s">
        <v>52</v>
      </c>
      <c r="H159" t="s">
        <v>103</v>
      </c>
      <c r="I159" t="s">
        <v>104</v>
      </c>
      <c r="J159">
        <v>3</v>
      </c>
      <c r="K159" t="s">
        <v>87</v>
      </c>
      <c r="L159">
        <v>39</v>
      </c>
      <c r="M159" t="s">
        <v>256</v>
      </c>
      <c r="N159" t="s">
        <v>257</v>
      </c>
      <c r="O159" t="s">
        <v>258</v>
      </c>
      <c r="P159">
        <v>2000</v>
      </c>
      <c r="Q159" t="s">
        <v>121</v>
      </c>
      <c r="R159">
        <v>2491</v>
      </c>
      <c r="S159" t="s">
        <v>203</v>
      </c>
      <c r="T159">
        <v>0</v>
      </c>
      <c r="U159" t="s">
        <v>46</v>
      </c>
      <c r="V159" s="1">
        <v>100000</v>
      </c>
      <c r="W159" s="1">
        <v>100000</v>
      </c>
      <c r="X159" s="1">
        <v>49474.6</v>
      </c>
      <c r="Y159" s="1">
        <v>49474.6</v>
      </c>
      <c r="Z159" s="1">
        <v>5880.38</v>
      </c>
      <c r="AA159" s="1">
        <v>5880.38</v>
      </c>
      <c r="AB159" s="1">
        <v>5880.38</v>
      </c>
      <c r="AC159" s="1">
        <f t="shared" si="5"/>
        <v>50525.4</v>
      </c>
      <c r="AD159">
        <v>0</v>
      </c>
      <c r="AE159">
        <v>0</v>
      </c>
      <c r="AF159">
        <v>0</v>
      </c>
      <c r="AG159">
        <v>0</v>
      </c>
      <c r="AH159">
        <v>0</v>
      </c>
    </row>
    <row r="160" spans="1:34" hidden="1" x14ac:dyDescent="0.25">
      <c r="A160" t="str">
        <f t="shared" si="4"/>
        <v>1.1-00-2407_24339024_2425210</v>
      </c>
      <c r="B160" t="s">
        <v>148</v>
      </c>
      <c r="C160" t="s">
        <v>149</v>
      </c>
      <c r="D160" t="s">
        <v>254</v>
      </c>
      <c r="E160" t="s">
        <v>255</v>
      </c>
      <c r="F160" t="s">
        <v>51</v>
      </c>
      <c r="G160" t="s">
        <v>52</v>
      </c>
      <c r="H160" t="s">
        <v>103</v>
      </c>
      <c r="I160" t="s">
        <v>104</v>
      </c>
      <c r="J160">
        <v>3</v>
      </c>
      <c r="K160" t="s">
        <v>87</v>
      </c>
      <c r="L160">
        <v>39</v>
      </c>
      <c r="M160" t="s">
        <v>256</v>
      </c>
      <c r="N160" t="s">
        <v>257</v>
      </c>
      <c r="O160" t="s">
        <v>258</v>
      </c>
      <c r="P160">
        <v>2000</v>
      </c>
      <c r="Q160" t="s">
        <v>121</v>
      </c>
      <c r="R160">
        <v>2521</v>
      </c>
      <c r="S160" t="s">
        <v>187</v>
      </c>
      <c r="T160">
        <v>0</v>
      </c>
      <c r="U160" t="s">
        <v>46</v>
      </c>
      <c r="V160" s="1">
        <v>470880</v>
      </c>
      <c r="W160" s="1">
        <v>450000</v>
      </c>
      <c r="X160" s="1">
        <v>442071.39</v>
      </c>
      <c r="Y160" s="1">
        <v>313311.39</v>
      </c>
      <c r="Z160" s="1">
        <v>313311.39</v>
      </c>
      <c r="AA160" s="1">
        <v>313311.39</v>
      </c>
      <c r="AB160" s="1">
        <v>313311.39</v>
      </c>
      <c r="AC160" s="1">
        <f t="shared" si="5"/>
        <v>28808.609999999986</v>
      </c>
      <c r="AD160">
        <v>0</v>
      </c>
      <c r="AE160" s="1">
        <v>20880</v>
      </c>
      <c r="AF160">
        <v>0</v>
      </c>
      <c r="AG160">
        <v>0</v>
      </c>
      <c r="AH160" s="1">
        <v>20880</v>
      </c>
    </row>
    <row r="161" spans="1:34" hidden="1" x14ac:dyDescent="0.25">
      <c r="A161" t="str">
        <f t="shared" si="4"/>
        <v>1.1-00-2407_24339024_2425310</v>
      </c>
      <c r="B161" t="s">
        <v>148</v>
      </c>
      <c r="C161" t="s">
        <v>149</v>
      </c>
      <c r="D161" t="s">
        <v>254</v>
      </c>
      <c r="E161" t="s">
        <v>255</v>
      </c>
      <c r="F161" t="s">
        <v>51</v>
      </c>
      <c r="G161" t="s">
        <v>52</v>
      </c>
      <c r="H161" t="s">
        <v>103</v>
      </c>
      <c r="I161" t="s">
        <v>104</v>
      </c>
      <c r="J161">
        <v>3</v>
      </c>
      <c r="K161" t="s">
        <v>87</v>
      </c>
      <c r="L161">
        <v>39</v>
      </c>
      <c r="M161" t="s">
        <v>256</v>
      </c>
      <c r="N161" t="s">
        <v>257</v>
      </c>
      <c r="O161" t="s">
        <v>258</v>
      </c>
      <c r="P161">
        <v>2000</v>
      </c>
      <c r="Q161" t="s">
        <v>121</v>
      </c>
      <c r="R161">
        <v>2531</v>
      </c>
      <c r="S161" t="s">
        <v>233</v>
      </c>
      <c r="T161">
        <v>0</v>
      </c>
      <c r="U161" t="s">
        <v>46</v>
      </c>
      <c r="V161" s="1">
        <v>5950000</v>
      </c>
      <c r="W161" s="1">
        <v>5500000</v>
      </c>
      <c r="X161" s="1">
        <v>3430814.79</v>
      </c>
      <c r="Y161" s="1">
        <v>3364514.79</v>
      </c>
      <c r="Z161" s="1">
        <v>2392374.65</v>
      </c>
      <c r="AA161" s="1">
        <v>2349065.27</v>
      </c>
      <c r="AB161" s="1">
        <v>2349065.27</v>
      </c>
      <c r="AC161" s="1">
        <f t="shared" si="5"/>
        <v>2519185.21</v>
      </c>
      <c r="AD161">
        <v>0</v>
      </c>
      <c r="AE161" s="1">
        <v>450000</v>
      </c>
      <c r="AF161">
        <v>0</v>
      </c>
      <c r="AG161">
        <v>0</v>
      </c>
      <c r="AH161" s="1">
        <v>450000</v>
      </c>
    </row>
    <row r="162" spans="1:34" hidden="1" x14ac:dyDescent="0.25">
      <c r="A162" t="str">
        <f t="shared" si="4"/>
        <v>1.1-00-2407_24339024_2425410</v>
      </c>
      <c r="B162" t="s">
        <v>148</v>
      </c>
      <c r="C162" t="s">
        <v>149</v>
      </c>
      <c r="D162" t="s">
        <v>254</v>
      </c>
      <c r="E162" t="s">
        <v>255</v>
      </c>
      <c r="F162" t="s">
        <v>51</v>
      </c>
      <c r="G162" t="s">
        <v>52</v>
      </c>
      <c r="H162" t="s">
        <v>103</v>
      </c>
      <c r="I162" t="s">
        <v>104</v>
      </c>
      <c r="J162">
        <v>3</v>
      </c>
      <c r="K162" t="s">
        <v>87</v>
      </c>
      <c r="L162">
        <v>39</v>
      </c>
      <c r="M162" t="s">
        <v>256</v>
      </c>
      <c r="N162" t="s">
        <v>257</v>
      </c>
      <c r="O162" t="s">
        <v>258</v>
      </c>
      <c r="P162">
        <v>2000</v>
      </c>
      <c r="Q162" t="s">
        <v>121</v>
      </c>
      <c r="R162">
        <v>2541</v>
      </c>
      <c r="S162" t="s">
        <v>234</v>
      </c>
      <c r="T162">
        <v>0</v>
      </c>
      <c r="U162" t="s">
        <v>46</v>
      </c>
      <c r="V162" s="1">
        <v>6500000</v>
      </c>
      <c r="W162" s="1">
        <v>6500000</v>
      </c>
      <c r="X162" s="1">
        <v>6428841.79</v>
      </c>
      <c r="Y162" s="1">
        <v>4176501.69</v>
      </c>
      <c r="Z162" s="1">
        <v>3662156.53</v>
      </c>
      <c r="AA162" s="1">
        <v>3471098.73</v>
      </c>
      <c r="AB162" s="1">
        <v>3471098.73</v>
      </c>
      <c r="AC162" s="1">
        <f t="shared" si="5"/>
        <v>71158.209999999963</v>
      </c>
      <c r="AD162">
        <v>0</v>
      </c>
      <c r="AE162">
        <v>0</v>
      </c>
      <c r="AF162">
        <v>0</v>
      </c>
      <c r="AG162">
        <v>0</v>
      </c>
      <c r="AH162">
        <v>0</v>
      </c>
    </row>
    <row r="163" spans="1:34" hidden="1" x14ac:dyDescent="0.25">
      <c r="A163" t="str">
        <f t="shared" si="4"/>
        <v>1.1-00-2407_24339024_2425610</v>
      </c>
      <c r="B163" t="s">
        <v>148</v>
      </c>
      <c r="C163" t="s">
        <v>149</v>
      </c>
      <c r="D163" t="s">
        <v>254</v>
      </c>
      <c r="E163" t="s">
        <v>255</v>
      </c>
      <c r="F163" t="s">
        <v>51</v>
      </c>
      <c r="G163" t="s">
        <v>52</v>
      </c>
      <c r="H163" t="s">
        <v>103</v>
      </c>
      <c r="I163" t="s">
        <v>104</v>
      </c>
      <c r="J163">
        <v>3</v>
      </c>
      <c r="K163" t="s">
        <v>87</v>
      </c>
      <c r="L163">
        <v>39</v>
      </c>
      <c r="M163" t="s">
        <v>256</v>
      </c>
      <c r="N163" t="s">
        <v>257</v>
      </c>
      <c r="O163" t="s">
        <v>258</v>
      </c>
      <c r="P163">
        <v>2000</v>
      </c>
      <c r="Q163" t="s">
        <v>121</v>
      </c>
      <c r="R163">
        <v>2561</v>
      </c>
      <c r="S163" t="s">
        <v>216</v>
      </c>
      <c r="T163">
        <v>0</v>
      </c>
      <c r="U163" t="s">
        <v>46</v>
      </c>
      <c r="V163" s="1">
        <v>6000</v>
      </c>
      <c r="W163" s="1">
        <v>6000</v>
      </c>
      <c r="X163" s="1">
        <v>5568</v>
      </c>
      <c r="Y163">
        <v>0</v>
      </c>
      <c r="Z163">
        <v>0</v>
      </c>
      <c r="AA163">
        <v>0</v>
      </c>
      <c r="AB163">
        <v>0</v>
      </c>
      <c r="AC163" s="1">
        <f t="shared" si="5"/>
        <v>432</v>
      </c>
      <c r="AD163">
        <v>0</v>
      </c>
      <c r="AE163">
        <v>0</v>
      </c>
      <c r="AF163">
        <v>0</v>
      </c>
      <c r="AG163">
        <v>0</v>
      </c>
      <c r="AH163">
        <v>0</v>
      </c>
    </row>
    <row r="164" spans="1:34" hidden="1" x14ac:dyDescent="0.25">
      <c r="A164" t="str">
        <f t="shared" si="4"/>
        <v>1.1-00-2407_24339024_2427110</v>
      </c>
      <c r="B164" t="s">
        <v>148</v>
      </c>
      <c r="C164" t="s">
        <v>149</v>
      </c>
      <c r="D164" t="s">
        <v>254</v>
      </c>
      <c r="E164" t="s">
        <v>255</v>
      </c>
      <c r="F164" t="s">
        <v>51</v>
      </c>
      <c r="G164" t="s">
        <v>52</v>
      </c>
      <c r="H164" t="s">
        <v>103</v>
      </c>
      <c r="I164" t="s">
        <v>104</v>
      </c>
      <c r="J164">
        <v>3</v>
      </c>
      <c r="K164" t="s">
        <v>87</v>
      </c>
      <c r="L164">
        <v>39</v>
      </c>
      <c r="M164" t="s">
        <v>256</v>
      </c>
      <c r="N164" t="s">
        <v>257</v>
      </c>
      <c r="O164" t="s">
        <v>258</v>
      </c>
      <c r="P164">
        <v>2000</v>
      </c>
      <c r="Q164" t="s">
        <v>121</v>
      </c>
      <c r="R164">
        <v>2711</v>
      </c>
      <c r="S164" t="s">
        <v>228</v>
      </c>
      <c r="T164">
        <v>0</v>
      </c>
      <c r="U164" t="s">
        <v>46</v>
      </c>
      <c r="V164" s="1">
        <v>1187100</v>
      </c>
      <c r="W164" s="1">
        <v>1187100</v>
      </c>
      <c r="X164" s="1">
        <v>1120729.3600000001</v>
      </c>
      <c r="Y164" s="1">
        <v>1009369.36</v>
      </c>
      <c r="Z164">
        <v>0</v>
      </c>
      <c r="AA164">
        <v>0</v>
      </c>
      <c r="AB164">
        <v>0</v>
      </c>
      <c r="AC164" s="1">
        <f t="shared" si="5"/>
        <v>66370.639999999898</v>
      </c>
      <c r="AD164">
        <v>0</v>
      </c>
      <c r="AE164">
        <v>0</v>
      </c>
      <c r="AF164">
        <v>0</v>
      </c>
      <c r="AG164">
        <v>0</v>
      </c>
      <c r="AH164">
        <v>0</v>
      </c>
    </row>
    <row r="165" spans="1:34" hidden="1" x14ac:dyDescent="0.25">
      <c r="A165" t="str">
        <f t="shared" si="4"/>
        <v>1.1-00-2407_24339024_2427210</v>
      </c>
      <c r="B165" t="s">
        <v>148</v>
      </c>
      <c r="C165" t="s">
        <v>149</v>
      </c>
      <c r="D165" t="s">
        <v>254</v>
      </c>
      <c r="E165" t="s">
        <v>255</v>
      </c>
      <c r="F165" t="s">
        <v>51</v>
      </c>
      <c r="G165" t="s">
        <v>52</v>
      </c>
      <c r="H165" t="s">
        <v>103</v>
      </c>
      <c r="I165" t="s">
        <v>104</v>
      </c>
      <c r="J165">
        <v>3</v>
      </c>
      <c r="K165" t="s">
        <v>87</v>
      </c>
      <c r="L165">
        <v>39</v>
      </c>
      <c r="M165" t="s">
        <v>256</v>
      </c>
      <c r="N165" t="s">
        <v>257</v>
      </c>
      <c r="O165" t="s">
        <v>258</v>
      </c>
      <c r="P165">
        <v>2000</v>
      </c>
      <c r="Q165" t="s">
        <v>121</v>
      </c>
      <c r="R165">
        <v>2721</v>
      </c>
      <c r="S165" t="s">
        <v>170</v>
      </c>
      <c r="T165">
        <v>0</v>
      </c>
      <c r="U165" t="s">
        <v>46</v>
      </c>
      <c r="V165" s="1">
        <v>292200</v>
      </c>
      <c r="W165" s="1">
        <v>442200</v>
      </c>
      <c r="X165" s="1">
        <v>265775.71999999997</v>
      </c>
      <c r="Y165" s="1">
        <v>207833.72</v>
      </c>
      <c r="Z165" s="1">
        <v>155922.56</v>
      </c>
      <c r="AA165" s="1">
        <v>155922.56</v>
      </c>
      <c r="AB165" s="1">
        <v>155922.56</v>
      </c>
      <c r="AC165" s="1">
        <f t="shared" si="5"/>
        <v>26424.280000000028</v>
      </c>
      <c r="AD165">
        <v>0</v>
      </c>
      <c r="AE165">
        <v>0</v>
      </c>
      <c r="AF165">
        <v>0</v>
      </c>
      <c r="AG165" s="1">
        <v>150000</v>
      </c>
      <c r="AH165" s="1">
        <v>-150000</v>
      </c>
    </row>
    <row r="166" spans="1:34" hidden="1" x14ac:dyDescent="0.25">
      <c r="A166" t="str">
        <f t="shared" si="4"/>
        <v>1.1-00-2407_24339024_2429110</v>
      </c>
      <c r="B166" t="s">
        <v>148</v>
      </c>
      <c r="C166" t="s">
        <v>149</v>
      </c>
      <c r="D166" t="s">
        <v>254</v>
      </c>
      <c r="E166" t="s">
        <v>255</v>
      </c>
      <c r="F166" t="s">
        <v>51</v>
      </c>
      <c r="G166" t="s">
        <v>52</v>
      </c>
      <c r="H166" t="s">
        <v>103</v>
      </c>
      <c r="I166" t="s">
        <v>104</v>
      </c>
      <c r="J166">
        <v>3</v>
      </c>
      <c r="K166" t="s">
        <v>87</v>
      </c>
      <c r="L166">
        <v>39</v>
      </c>
      <c r="M166" t="s">
        <v>256</v>
      </c>
      <c r="N166" t="s">
        <v>257</v>
      </c>
      <c r="O166" t="s">
        <v>258</v>
      </c>
      <c r="P166">
        <v>2000</v>
      </c>
      <c r="Q166" t="s">
        <v>121</v>
      </c>
      <c r="R166">
        <v>2911</v>
      </c>
      <c r="S166" t="s">
        <v>171</v>
      </c>
      <c r="T166">
        <v>0</v>
      </c>
      <c r="U166" t="s">
        <v>46</v>
      </c>
      <c r="V166" s="1">
        <v>200000</v>
      </c>
      <c r="W166" s="1">
        <v>300000</v>
      </c>
      <c r="X166" s="1">
        <v>133650.73000000001</v>
      </c>
      <c r="Y166" s="1">
        <v>2941.93</v>
      </c>
      <c r="Z166" s="1">
        <v>2941.93</v>
      </c>
      <c r="AA166" s="1">
        <v>2941.93</v>
      </c>
      <c r="AB166" s="1">
        <v>2941.93</v>
      </c>
      <c r="AC166" s="1">
        <f t="shared" si="5"/>
        <v>66349.26999999999</v>
      </c>
      <c r="AD166">
        <v>0</v>
      </c>
      <c r="AE166">
        <v>0</v>
      </c>
      <c r="AF166">
        <v>0</v>
      </c>
      <c r="AG166" s="1">
        <v>100000</v>
      </c>
      <c r="AH166" s="1">
        <v>-100000</v>
      </c>
    </row>
    <row r="167" spans="1:34" hidden="1" x14ac:dyDescent="0.25">
      <c r="A167" t="str">
        <f t="shared" si="4"/>
        <v>1.1-00-2407_24339024_2433910</v>
      </c>
      <c r="B167" t="s">
        <v>148</v>
      </c>
      <c r="C167" t="s">
        <v>149</v>
      </c>
      <c r="D167" t="s">
        <v>254</v>
      </c>
      <c r="E167" t="s">
        <v>255</v>
      </c>
      <c r="F167" t="s">
        <v>51</v>
      </c>
      <c r="G167" t="s">
        <v>52</v>
      </c>
      <c r="H167" t="s">
        <v>103</v>
      </c>
      <c r="I167" t="s">
        <v>104</v>
      </c>
      <c r="J167">
        <v>3</v>
      </c>
      <c r="K167" t="s">
        <v>87</v>
      </c>
      <c r="L167">
        <v>39</v>
      </c>
      <c r="M167" t="s">
        <v>256</v>
      </c>
      <c r="N167" t="s">
        <v>257</v>
      </c>
      <c r="O167" t="s">
        <v>258</v>
      </c>
      <c r="P167">
        <v>3000</v>
      </c>
      <c r="Q167" t="s">
        <v>44</v>
      </c>
      <c r="R167">
        <v>3391</v>
      </c>
      <c r="S167" t="s">
        <v>194</v>
      </c>
      <c r="T167">
        <v>0</v>
      </c>
      <c r="U167" t="s">
        <v>46</v>
      </c>
      <c r="V167" s="1">
        <v>12000000</v>
      </c>
      <c r="W167" s="1">
        <v>4000000</v>
      </c>
      <c r="X167" s="1">
        <v>5163812.1399999997</v>
      </c>
      <c r="Y167" s="1">
        <v>5163812.1399999997</v>
      </c>
      <c r="Z167" s="1">
        <v>4670027.9800000004</v>
      </c>
      <c r="AA167" s="1">
        <v>4275154.93</v>
      </c>
      <c r="AB167" s="1">
        <v>4275154.9400000004</v>
      </c>
      <c r="AC167" s="1">
        <f t="shared" si="5"/>
        <v>6836187.8600000003</v>
      </c>
      <c r="AD167">
        <v>0</v>
      </c>
      <c r="AE167" s="1">
        <v>8000000</v>
      </c>
      <c r="AF167">
        <v>0</v>
      </c>
      <c r="AG167">
        <v>0</v>
      </c>
      <c r="AH167" s="1">
        <v>8000000</v>
      </c>
    </row>
    <row r="168" spans="1:34" hidden="1" x14ac:dyDescent="0.25">
      <c r="A168" t="str">
        <f t="shared" si="4"/>
        <v>1.1-00-2407_24339024_2435410</v>
      </c>
      <c r="B168" t="s">
        <v>148</v>
      </c>
      <c r="C168" t="s">
        <v>149</v>
      </c>
      <c r="D168" t="s">
        <v>254</v>
      </c>
      <c r="E168" t="s">
        <v>255</v>
      </c>
      <c r="F168" t="s">
        <v>51</v>
      </c>
      <c r="G168" t="s">
        <v>52</v>
      </c>
      <c r="H168" t="s">
        <v>103</v>
      </c>
      <c r="I168" t="s">
        <v>104</v>
      </c>
      <c r="J168">
        <v>3</v>
      </c>
      <c r="K168" t="s">
        <v>87</v>
      </c>
      <c r="L168">
        <v>39</v>
      </c>
      <c r="M168" t="s">
        <v>256</v>
      </c>
      <c r="N168" t="s">
        <v>257</v>
      </c>
      <c r="O168" t="s">
        <v>258</v>
      </c>
      <c r="P168">
        <v>3000</v>
      </c>
      <c r="Q168" t="s">
        <v>44</v>
      </c>
      <c r="R168">
        <v>3541</v>
      </c>
      <c r="S168" t="s">
        <v>260</v>
      </c>
      <c r="T168">
        <v>0</v>
      </c>
      <c r="U168" t="s">
        <v>46</v>
      </c>
      <c r="V168" s="1">
        <v>650000</v>
      </c>
      <c r="W168" s="1">
        <v>650000</v>
      </c>
      <c r="X168" s="1">
        <v>468827.83</v>
      </c>
      <c r="Y168" s="1">
        <v>468827.83</v>
      </c>
      <c r="Z168" s="1">
        <v>260459.9</v>
      </c>
      <c r="AA168" s="1">
        <v>208367.92</v>
      </c>
      <c r="AB168" s="1">
        <v>208367.92</v>
      </c>
      <c r="AC168" s="1">
        <f t="shared" si="5"/>
        <v>181172.16999999998</v>
      </c>
      <c r="AD168">
        <v>0</v>
      </c>
      <c r="AE168">
        <v>0</v>
      </c>
      <c r="AF168">
        <v>0</v>
      </c>
      <c r="AG168">
        <v>0</v>
      </c>
      <c r="AH168">
        <v>0</v>
      </c>
    </row>
    <row r="169" spans="1:34" hidden="1" x14ac:dyDescent="0.25">
      <c r="A169" t="str">
        <f t="shared" si="4"/>
        <v>1.1-00-2407_24339024_2435610</v>
      </c>
      <c r="B169" t="s">
        <v>148</v>
      </c>
      <c r="C169" t="s">
        <v>149</v>
      </c>
      <c r="D169" t="s">
        <v>254</v>
      </c>
      <c r="E169" t="s">
        <v>255</v>
      </c>
      <c r="F169" t="s">
        <v>51</v>
      </c>
      <c r="G169" t="s">
        <v>52</v>
      </c>
      <c r="H169" t="s">
        <v>103</v>
      </c>
      <c r="I169" t="s">
        <v>104</v>
      </c>
      <c r="J169">
        <v>3</v>
      </c>
      <c r="K169" t="s">
        <v>87</v>
      </c>
      <c r="L169">
        <v>39</v>
      </c>
      <c r="M169" t="s">
        <v>256</v>
      </c>
      <c r="N169" t="s">
        <v>257</v>
      </c>
      <c r="O169" t="s">
        <v>258</v>
      </c>
      <c r="P169">
        <v>3000</v>
      </c>
      <c r="Q169" t="s">
        <v>44</v>
      </c>
      <c r="R169">
        <v>3561</v>
      </c>
      <c r="S169" t="s">
        <v>261</v>
      </c>
      <c r="T169">
        <v>0</v>
      </c>
      <c r="U169" t="s">
        <v>46</v>
      </c>
      <c r="V169" s="1">
        <v>30000</v>
      </c>
      <c r="W169" s="1">
        <v>30000</v>
      </c>
      <c r="X169" s="1">
        <v>19140</v>
      </c>
      <c r="Y169">
        <v>0</v>
      </c>
      <c r="Z169">
        <v>0</v>
      </c>
      <c r="AA169">
        <v>0</v>
      </c>
      <c r="AB169">
        <v>0</v>
      </c>
      <c r="AC169" s="1">
        <f t="shared" si="5"/>
        <v>10860</v>
      </c>
      <c r="AD169">
        <v>0</v>
      </c>
      <c r="AE169">
        <v>0</v>
      </c>
      <c r="AF169">
        <v>0</v>
      </c>
      <c r="AG169">
        <v>0</v>
      </c>
      <c r="AH169">
        <v>0</v>
      </c>
    </row>
    <row r="170" spans="1:34" hidden="1" x14ac:dyDescent="0.25">
      <c r="A170" t="str">
        <f t="shared" si="4"/>
        <v>1.1-00-2407_24339024_2435810</v>
      </c>
      <c r="B170" t="s">
        <v>148</v>
      </c>
      <c r="C170" t="s">
        <v>149</v>
      </c>
      <c r="D170" t="s">
        <v>254</v>
      </c>
      <c r="E170" t="s">
        <v>255</v>
      </c>
      <c r="F170" t="s">
        <v>51</v>
      </c>
      <c r="G170" t="s">
        <v>52</v>
      </c>
      <c r="H170" t="s">
        <v>103</v>
      </c>
      <c r="I170" t="s">
        <v>104</v>
      </c>
      <c r="J170">
        <v>3</v>
      </c>
      <c r="K170" t="s">
        <v>87</v>
      </c>
      <c r="L170">
        <v>39</v>
      </c>
      <c r="M170" t="s">
        <v>256</v>
      </c>
      <c r="N170" t="s">
        <v>257</v>
      </c>
      <c r="O170" t="s">
        <v>258</v>
      </c>
      <c r="P170">
        <v>3000</v>
      </c>
      <c r="Q170" t="s">
        <v>44</v>
      </c>
      <c r="R170">
        <v>3581</v>
      </c>
      <c r="S170" t="s">
        <v>108</v>
      </c>
      <c r="T170">
        <v>0</v>
      </c>
      <c r="U170" t="s">
        <v>46</v>
      </c>
      <c r="V170" s="1">
        <v>1000000</v>
      </c>
      <c r="W170" s="1">
        <v>1000000</v>
      </c>
      <c r="X170" s="1">
        <v>998329.24</v>
      </c>
      <c r="Y170" s="1">
        <v>998329.24</v>
      </c>
      <c r="Z170" s="1">
        <v>318763.21000000002</v>
      </c>
      <c r="AA170" s="1">
        <v>313532.77</v>
      </c>
      <c r="AB170" s="1">
        <v>222295.44</v>
      </c>
      <c r="AC170" s="1">
        <f t="shared" si="5"/>
        <v>1670.7600000000093</v>
      </c>
      <c r="AD170">
        <v>0</v>
      </c>
      <c r="AE170">
        <v>0</v>
      </c>
      <c r="AF170">
        <v>0</v>
      </c>
      <c r="AG170">
        <v>0</v>
      </c>
      <c r="AH170">
        <v>0</v>
      </c>
    </row>
    <row r="171" spans="1:34" hidden="1" x14ac:dyDescent="0.25">
      <c r="A171" t="str">
        <f t="shared" si="4"/>
        <v>1.1-00-2407_24339024_2453110</v>
      </c>
      <c r="B171" t="s">
        <v>148</v>
      </c>
      <c r="C171" t="s">
        <v>149</v>
      </c>
      <c r="D171" t="s">
        <v>254</v>
      </c>
      <c r="E171" t="s">
        <v>255</v>
      </c>
      <c r="F171" t="s">
        <v>51</v>
      </c>
      <c r="G171" t="s">
        <v>52</v>
      </c>
      <c r="H171" t="s">
        <v>103</v>
      </c>
      <c r="I171" t="s">
        <v>104</v>
      </c>
      <c r="J171">
        <v>3</v>
      </c>
      <c r="K171" t="s">
        <v>87</v>
      </c>
      <c r="L171">
        <v>39</v>
      </c>
      <c r="M171" t="s">
        <v>256</v>
      </c>
      <c r="N171" t="s">
        <v>257</v>
      </c>
      <c r="O171" t="s">
        <v>258</v>
      </c>
      <c r="P171">
        <v>5000</v>
      </c>
      <c r="Q171" t="s">
        <v>99</v>
      </c>
      <c r="R171">
        <v>5311</v>
      </c>
      <c r="S171" t="s">
        <v>183</v>
      </c>
      <c r="T171">
        <v>0</v>
      </c>
      <c r="U171" t="s">
        <v>46</v>
      </c>
      <c r="V171" s="1">
        <v>3966039</v>
      </c>
      <c r="W171" s="1">
        <v>2000000</v>
      </c>
      <c r="X171" s="1">
        <v>1867531.56</v>
      </c>
      <c r="Y171" s="1">
        <v>1867531.56</v>
      </c>
      <c r="Z171" s="1">
        <v>1825722.84</v>
      </c>
      <c r="AA171" s="1">
        <v>1693158.04</v>
      </c>
      <c r="AB171" s="1">
        <v>1693158.04</v>
      </c>
      <c r="AC171" s="1">
        <f t="shared" si="5"/>
        <v>2098507.44</v>
      </c>
      <c r="AD171">
        <v>0</v>
      </c>
      <c r="AE171" s="1">
        <v>1966039</v>
      </c>
      <c r="AF171">
        <v>0</v>
      </c>
      <c r="AG171">
        <v>0</v>
      </c>
      <c r="AH171" s="1">
        <v>1966039</v>
      </c>
    </row>
    <row r="172" spans="1:34" hidden="1" x14ac:dyDescent="0.25">
      <c r="A172" t="str">
        <f t="shared" si="4"/>
        <v>1.1-00-2407_24339024_2453210</v>
      </c>
      <c r="B172" t="s">
        <v>148</v>
      </c>
      <c r="C172" t="s">
        <v>149</v>
      </c>
      <c r="D172" t="s">
        <v>254</v>
      </c>
      <c r="E172" t="s">
        <v>255</v>
      </c>
      <c r="F172" t="s">
        <v>51</v>
      </c>
      <c r="G172" t="s">
        <v>52</v>
      </c>
      <c r="H172" t="s">
        <v>103</v>
      </c>
      <c r="I172" t="s">
        <v>104</v>
      </c>
      <c r="J172">
        <v>3</v>
      </c>
      <c r="K172" t="s">
        <v>87</v>
      </c>
      <c r="L172">
        <v>39</v>
      </c>
      <c r="M172" t="s">
        <v>256</v>
      </c>
      <c r="N172" t="s">
        <v>257</v>
      </c>
      <c r="O172" t="s">
        <v>258</v>
      </c>
      <c r="P172">
        <v>5000</v>
      </c>
      <c r="Q172" t="s">
        <v>99</v>
      </c>
      <c r="R172">
        <v>5321</v>
      </c>
      <c r="S172" t="s">
        <v>262</v>
      </c>
      <c r="T172">
        <v>0</v>
      </c>
      <c r="U172" t="s">
        <v>46</v>
      </c>
      <c r="V172" s="1">
        <v>1005112</v>
      </c>
      <c r="W172" s="1">
        <v>1005112</v>
      </c>
      <c r="X172" s="1">
        <v>259914.23999999999</v>
      </c>
      <c r="Y172" s="1">
        <v>259740.24</v>
      </c>
      <c r="Z172">
        <v>0</v>
      </c>
      <c r="AA172">
        <v>0</v>
      </c>
      <c r="AB172">
        <v>0</v>
      </c>
      <c r="AC172" s="1">
        <f t="shared" si="5"/>
        <v>745197.76</v>
      </c>
      <c r="AD172">
        <v>0</v>
      </c>
      <c r="AE172">
        <v>0</v>
      </c>
      <c r="AF172">
        <v>0</v>
      </c>
      <c r="AG172">
        <v>0</v>
      </c>
      <c r="AH172">
        <v>0</v>
      </c>
    </row>
    <row r="173" spans="1:34" hidden="1" x14ac:dyDescent="0.25">
      <c r="A173" t="str">
        <f t="shared" si="4"/>
        <v>1.1-00-2407_24339024_2456210</v>
      </c>
      <c r="B173" t="s">
        <v>148</v>
      </c>
      <c r="C173" t="s">
        <v>149</v>
      </c>
      <c r="D173" t="s">
        <v>254</v>
      </c>
      <c r="E173" t="s">
        <v>255</v>
      </c>
      <c r="F173" t="s">
        <v>51</v>
      </c>
      <c r="G173" t="s">
        <v>52</v>
      </c>
      <c r="H173" t="s">
        <v>103</v>
      </c>
      <c r="I173" t="s">
        <v>104</v>
      </c>
      <c r="J173">
        <v>3</v>
      </c>
      <c r="K173" t="s">
        <v>87</v>
      </c>
      <c r="L173">
        <v>39</v>
      </c>
      <c r="M173" t="s">
        <v>256</v>
      </c>
      <c r="N173" t="s">
        <v>257</v>
      </c>
      <c r="O173" t="s">
        <v>258</v>
      </c>
      <c r="P173">
        <v>5000</v>
      </c>
      <c r="Q173" t="s">
        <v>99</v>
      </c>
      <c r="R173">
        <v>5621</v>
      </c>
      <c r="S173" t="s">
        <v>263</v>
      </c>
      <c r="T173">
        <v>0</v>
      </c>
      <c r="U173" t="s">
        <v>46</v>
      </c>
      <c r="V173" s="1">
        <v>40000</v>
      </c>
      <c r="W173" s="1">
        <v>90000</v>
      </c>
      <c r="X173">
        <v>0</v>
      </c>
      <c r="Y173">
        <v>0</v>
      </c>
      <c r="Z173">
        <v>0</v>
      </c>
      <c r="AA173">
        <v>0</v>
      </c>
      <c r="AB173">
        <v>0</v>
      </c>
      <c r="AC173" s="1">
        <f t="shared" si="5"/>
        <v>40000</v>
      </c>
      <c r="AD173">
        <v>0</v>
      </c>
      <c r="AE173">
        <v>0</v>
      </c>
      <c r="AF173">
        <v>0</v>
      </c>
      <c r="AG173" s="1">
        <v>50000</v>
      </c>
      <c r="AH173" s="1">
        <v>-50000</v>
      </c>
    </row>
    <row r="174" spans="1:34" hidden="1" x14ac:dyDescent="0.25">
      <c r="A174" t="str">
        <f t="shared" si="4"/>
        <v>1.1-00-2407_24339024_2456410</v>
      </c>
      <c r="B174" t="s">
        <v>148</v>
      </c>
      <c r="C174" t="s">
        <v>149</v>
      </c>
      <c r="D174" t="s">
        <v>254</v>
      </c>
      <c r="E174" t="s">
        <v>255</v>
      </c>
      <c r="F174" t="s">
        <v>51</v>
      </c>
      <c r="G174" t="s">
        <v>52</v>
      </c>
      <c r="H174" t="s">
        <v>103</v>
      </c>
      <c r="I174" t="s">
        <v>104</v>
      </c>
      <c r="J174">
        <v>3</v>
      </c>
      <c r="K174" t="s">
        <v>87</v>
      </c>
      <c r="L174">
        <v>39</v>
      </c>
      <c r="M174" t="s">
        <v>256</v>
      </c>
      <c r="N174" t="s">
        <v>257</v>
      </c>
      <c r="O174" t="s">
        <v>258</v>
      </c>
      <c r="P174">
        <v>5000</v>
      </c>
      <c r="Q174" t="s">
        <v>99</v>
      </c>
      <c r="R174">
        <v>5641</v>
      </c>
      <c r="S174" t="s">
        <v>264</v>
      </c>
      <c r="T174">
        <v>0</v>
      </c>
      <c r="U174" t="s">
        <v>46</v>
      </c>
      <c r="V174" s="1">
        <v>30000</v>
      </c>
      <c r="W174" s="1">
        <v>400000</v>
      </c>
      <c r="X174" s="1">
        <v>26448</v>
      </c>
      <c r="Y174" s="1">
        <v>26448</v>
      </c>
      <c r="Z174" s="1">
        <v>8352</v>
      </c>
      <c r="AA174" s="1">
        <v>8352</v>
      </c>
      <c r="AB174" s="1">
        <v>8352</v>
      </c>
      <c r="AC174" s="1">
        <f t="shared" si="5"/>
        <v>3552</v>
      </c>
      <c r="AD174">
        <v>0</v>
      </c>
      <c r="AE174">
        <v>0</v>
      </c>
      <c r="AF174">
        <v>0</v>
      </c>
      <c r="AG174" s="1">
        <v>370000</v>
      </c>
      <c r="AH174" s="1">
        <v>-370000</v>
      </c>
    </row>
    <row r="175" spans="1:34" hidden="1" x14ac:dyDescent="0.25">
      <c r="A175" t="str">
        <f t="shared" si="4"/>
        <v>1.1-00-2407_24339024_2456610</v>
      </c>
      <c r="B175" t="s">
        <v>148</v>
      </c>
      <c r="C175" t="s">
        <v>149</v>
      </c>
      <c r="D175" t="s">
        <v>254</v>
      </c>
      <c r="E175" t="s">
        <v>255</v>
      </c>
      <c r="F175" t="s">
        <v>51</v>
      </c>
      <c r="G175" t="s">
        <v>52</v>
      </c>
      <c r="H175" t="s">
        <v>103</v>
      </c>
      <c r="I175" t="s">
        <v>104</v>
      </c>
      <c r="J175">
        <v>3</v>
      </c>
      <c r="K175" t="s">
        <v>87</v>
      </c>
      <c r="L175">
        <v>39</v>
      </c>
      <c r="M175" t="s">
        <v>256</v>
      </c>
      <c r="N175" t="s">
        <v>257</v>
      </c>
      <c r="O175" t="s">
        <v>258</v>
      </c>
      <c r="P175">
        <v>5000</v>
      </c>
      <c r="Q175" t="s">
        <v>99</v>
      </c>
      <c r="R175">
        <v>5661</v>
      </c>
      <c r="S175" t="s">
        <v>265</v>
      </c>
      <c r="T175">
        <v>0</v>
      </c>
      <c r="U175" t="s">
        <v>46</v>
      </c>
      <c r="V175" s="1">
        <v>81805</v>
      </c>
      <c r="W175" s="1">
        <v>81805</v>
      </c>
      <c r="X175" s="1">
        <v>81200</v>
      </c>
      <c r="Y175">
        <v>0</v>
      </c>
      <c r="Z175">
        <v>0</v>
      </c>
      <c r="AA175">
        <v>0</v>
      </c>
      <c r="AB175">
        <v>0</v>
      </c>
      <c r="AC175" s="1">
        <f t="shared" si="5"/>
        <v>605</v>
      </c>
      <c r="AD175">
        <v>0</v>
      </c>
      <c r="AE175">
        <v>0</v>
      </c>
      <c r="AF175">
        <v>0</v>
      </c>
      <c r="AG175">
        <v>0</v>
      </c>
      <c r="AH175">
        <v>0</v>
      </c>
    </row>
    <row r="176" spans="1:34" hidden="1" x14ac:dyDescent="0.25">
      <c r="A176" t="str">
        <f t="shared" si="4"/>
        <v>1.1-00-2407_24339024_2456910</v>
      </c>
      <c r="B176" t="s">
        <v>148</v>
      </c>
      <c r="C176" t="s">
        <v>149</v>
      </c>
      <c r="D176" t="s">
        <v>254</v>
      </c>
      <c r="E176" t="s">
        <v>255</v>
      </c>
      <c r="F176" t="s">
        <v>51</v>
      </c>
      <c r="G176" t="s">
        <v>52</v>
      </c>
      <c r="H176" t="s">
        <v>103</v>
      </c>
      <c r="I176" t="s">
        <v>104</v>
      </c>
      <c r="J176">
        <v>3</v>
      </c>
      <c r="K176" t="s">
        <v>87</v>
      </c>
      <c r="L176">
        <v>39</v>
      </c>
      <c r="M176" t="s">
        <v>256</v>
      </c>
      <c r="N176" t="s">
        <v>257</v>
      </c>
      <c r="O176" t="s">
        <v>258</v>
      </c>
      <c r="P176">
        <v>5000</v>
      </c>
      <c r="Q176" t="s">
        <v>99</v>
      </c>
      <c r="R176">
        <v>5691</v>
      </c>
      <c r="S176" t="s">
        <v>100</v>
      </c>
      <c r="T176">
        <v>0</v>
      </c>
      <c r="U176" t="s">
        <v>46</v>
      </c>
      <c r="V176" s="1">
        <v>42000</v>
      </c>
      <c r="W176" s="1">
        <v>92000</v>
      </c>
      <c r="X176" s="1">
        <v>31320</v>
      </c>
      <c r="Y176">
        <v>0</v>
      </c>
      <c r="Z176">
        <v>0</v>
      </c>
      <c r="AA176">
        <v>0</v>
      </c>
      <c r="AB176">
        <v>0</v>
      </c>
      <c r="AC176" s="1">
        <f t="shared" si="5"/>
        <v>10680</v>
      </c>
      <c r="AD176">
        <v>0</v>
      </c>
      <c r="AE176">
        <v>0</v>
      </c>
      <c r="AF176">
        <v>0</v>
      </c>
      <c r="AG176" s="1">
        <v>50000</v>
      </c>
      <c r="AH176" s="1">
        <v>-50000</v>
      </c>
    </row>
    <row r="177" spans="1:34" hidden="1" x14ac:dyDescent="0.25">
      <c r="A177" t="str">
        <f t="shared" si="4"/>
        <v>1.1-00-2415_24154035_2442110</v>
      </c>
      <c r="B177" t="s">
        <v>148</v>
      </c>
      <c r="C177" t="s">
        <v>149</v>
      </c>
      <c r="D177" t="s">
        <v>266</v>
      </c>
      <c r="E177" t="s">
        <v>267</v>
      </c>
      <c r="F177" t="s">
        <v>111</v>
      </c>
      <c r="G177" t="s">
        <v>112</v>
      </c>
      <c r="H177" t="s">
        <v>268</v>
      </c>
      <c r="I177" t="s">
        <v>269</v>
      </c>
      <c r="J177">
        <v>1</v>
      </c>
      <c r="K177" t="s">
        <v>190</v>
      </c>
      <c r="L177">
        <v>54</v>
      </c>
      <c r="M177" t="s">
        <v>270</v>
      </c>
      <c r="N177" t="s">
        <v>271</v>
      </c>
      <c r="O177" t="s">
        <v>272</v>
      </c>
      <c r="P177">
        <v>4000</v>
      </c>
      <c r="Q177" t="s">
        <v>49</v>
      </c>
      <c r="R177">
        <v>4211</v>
      </c>
      <c r="S177" t="s">
        <v>273</v>
      </c>
      <c r="T177">
        <v>0</v>
      </c>
      <c r="U177" t="s">
        <v>46</v>
      </c>
      <c r="V177" s="1">
        <v>14778438.16</v>
      </c>
      <c r="W177" s="1">
        <v>12778438.16</v>
      </c>
      <c r="X177" s="1">
        <v>7071159.5899999999</v>
      </c>
      <c r="Y177" s="1">
        <v>7071159.5899999999</v>
      </c>
      <c r="Z177" s="1">
        <v>7071159.5899999999</v>
      </c>
      <c r="AA177" s="1">
        <v>7071159.5899999999</v>
      </c>
      <c r="AB177" s="1">
        <v>7071159.5899999999</v>
      </c>
      <c r="AC177" s="1">
        <f t="shared" si="5"/>
        <v>7707278.5700000003</v>
      </c>
      <c r="AD177" s="1">
        <v>2000000</v>
      </c>
      <c r="AE177">
        <v>0</v>
      </c>
      <c r="AF177">
        <v>0</v>
      </c>
      <c r="AG177">
        <v>0</v>
      </c>
      <c r="AH177" s="1">
        <v>2000000</v>
      </c>
    </row>
    <row r="178" spans="1:34" hidden="1" x14ac:dyDescent="0.25">
      <c r="A178" t="str">
        <f t="shared" si="4"/>
        <v>1.1-00-2406_24526016_2438210</v>
      </c>
      <c r="B178" t="s">
        <v>148</v>
      </c>
      <c r="C178" t="s">
        <v>149</v>
      </c>
      <c r="D178" t="s">
        <v>266</v>
      </c>
      <c r="E178" t="s">
        <v>267</v>
      </c>
      <c r="F178" t="s">
        <v>152</v>
      </c>
      <c r="G178" t="s">
        <v>153</v>
      </c>
      <c r="H178" t="s">
        <v>274</v>
      </c>
      <c r="I178" t="s">
        <v>275</v>
      </c>
      <c r="J178">
        <v>5</v>
      </c>
      <c r="K178" t="s">
        <v>276</v>
      </c>
      <c r="L178">
        <v>26</v>
      </c>
      <c r="M178" t="s">
        <v>277</v>
      </c>
      <c r="N178" t="s">
        <v>278</v>
      </c>
      <c r="O178" t="s">
        <v>279</v>
      </c>
      <c r="P178">
        <v>3000</v>
      </c>
      <c r="Q178" t="s">
        <v>44</v>
      </c>
      <c r="R178">
        <v>3821</v>
      </c>
      <c r="S178" t="s">
        <v>175</v>
      </c>
      <c r="T178">
        <v>0</v>
      </c>
      <c r="U178" t="s">
        <v>46</v>
      </c>
      <c r="V178" s="1">
        <v>4000000</v>
      </c>
      <c r="W178" s="1">
        <v>4000000</v>
      </c>
      <c r="X178" s="1">
        <v>3955136</v>
      </c>
      <c r="Y178" s="1">
        <v>2865200</v>
      </c>
      <c r="Z178">
        <v>0</v>
      </c>
      <c r="AA178">
        <v>0</v>
      </c>
      <c r="AB178">
        <v>0</v>
      </c>
      <c r="AC178" s="1">
        <f t="shared" si="5"/>
        <v>44864</v>
      </c>
      <c r="AD178">
        <v>0</v>
      </c>
      <c r="AE178">
        <v>0</v>
      </c>
      <c r="AF178">
        <v>0</v>
      </c>
      <c r="AG178">
        <v>0</v>
      </c>
      <c r="AH178">
        <v>0</v>
      </c>
    </row>
    <row r="179" spans="1:34" hidden="1" x14ac:dyDescent="0.25">
      <c r="A179" t="str">
        <f t="shared" si="4"/>
        <v>1.1-00-2406_24526016_24445118</v>
      </c>
      <c r="B179" t="s">
        <v>148</v>
      </c>
      <c r="C179" t="s">
        <v>149</v>
      </c>
      <c r="D179" t="s">
        <v>266</v>
      </c>
      <c r="E179" t="s">
        <v>267</v>
      </c>
      <c r="F179" t="s">
        <v>152</v>
      </c>
      <c r="G179" t="s">
        <v>153</v>
      </c>
      <c r="H179" t="s">
        <v>274</v>
      </c>
      <c r="I179" t="s">
        <v>275</v>
      </c>
      <c r="J179">
        <v>5</v>
      </c>
      <c r="K179" t="s">
        <v>276</v>
      </c>
      <c r="L179">
        <v>26</v>
      </c>
      <c r="M179" t="s">
        <v>277</v>
      </c>
      <c r="N179" t="s">
        <v>278</v>
      </c>
      <c r="O179" t="s">
        <v>279</v>
      </c>
      <c r="P179">
        <v>4000</v>
      </c>
      <c r="Q179" t="s">
        <v>49</v>
      </c>
      <c r="R179">
        <v>4451</v>
      </c>
      <c r="S179" t="s">
        <v>280</v>
      </c>
      <c r="T179">
        <v>18</v>
      </c>
      <c r="U179" t="s">
        <v>281</v>
      </c>
      <c r="V179" s="1">
        <v>30000000</v>
      </c>
      <c r="W179" s="1">
        <v>10000000</v>
      </c>
      <c r="X179">
        <v>0</v>
      </c>
      <c r="Y179">
        <v>0</v>
      </c>
      <c r="Z179">
        <v>0</v>
      </c>
      <c r="AA179">
        <v>0</v>
      </c>
      <c r="AB179">
        <v>0</v>
      </c>
      <c r="AC179" s="1">
        <f t="shared" si="5"/>
        <v>30000000</v>
      </c>
      <c r="AD179">
        <v>0</v>
      </c>
      <c r="AE179" s="1">
        <v>20000000</v>
      </c>
      <c r="AF179">
        <v>0</v>
      </c>
      <c r="AG179">
        <v>0</v>
      </c>
      <c r="AH179" s="1">
        <v>20000000</v>
      </c>
    </row>
    <row r="180" spans="1:34" hidden="1" x14ac:dyDescent="0.25">
      <c r="A180" t="str">
        <f t="shared" si="4"/>
        <v>1.1-00-2406_24527016_2444110</v>
      </c>
      <c r="B180" t="s">
        <v>148</v>
      </c>
      <c r="C180" t="s">
        <v>149</v>
      </c>
      <c r="D180" t="s">
        <v>266</v>
      </c>
      <c r="E180" t="s">
        <v>267</v>
      </c>
      <c r="F180" t="s">
        <v>152</v>
      </c>
      <c r="G180" t="s">
        <v>153</v>
      </c>
      <c r="H180" t="s">
        <v>274</v>
      </c>
      <c r="I180" t="s">
        <v>275</v>
      </c>
      <c r="J180">
        <v>5</v>
      </c>
      <c r="K180" t="s">
        <v>276</v>
      </c>
      <c r="L180">
        <v>27</v>
      </c>
      <c r="M180" t="s">
        <v>282</v>
      </c>
      <c r="N180" t="s">
        <v>278</v>
      </c>
      <c r="O180" t="s">
        <v>279</v>
      </c>
      <c r="P180">
        <v>4000</v>
      </c>
      <c r="Q180" t="s">
        <v>49</v>
      </c>
      <c r="R180">
        <v>4411</v>
      </c>
      <c r="S180" t="s">
        <v>195</v>
      </c>
      <c r="T180">
        <v>0</v>
      </c>
      <c r="U180" t="s">
        <v>46</v>
      </c>
      <c r="V180" s="1">
        <v>1000000</v>
      </c>
      <c r="W180" s="1">
        <v>1000000</v>
      </c>
      <c r="X180" s="1">
        <v>287966.42</v>
      </c>
      <c r="Y180" s="1">
        <v>287966.42</v>
      </c>
      <c r="Z180" s="1">
        <v>287966.42</v>
      </c>
      <c r="AA180" s="1">
        <v>260466.42</v>
      </c>
      <c r="AB180" s="1">
        <v>260466.42</v>
      </c>
      <c r="AC180" s="1">
        <f t="shared" si="5"/>
        <v>712033.58000000007</v>
      </c>
      <c r="AD180">
        <v>0</v>
      </c>
      <c r="AE180">
        <v>0</v>
      </c>
      <c r="AF180">
        <v>0</v>
      </c>
      <c r="AG180">
        <v>0</v>
      </c>
      <c r="AH180">
        <v>0</v>
      </c>
    </row>
    <row r="181" spans="1:34" hidden="1" x14ac:dyDescent="0.25">
      <c r="A181" t="str">
        <f t="shared" si="4"/>
        <v>1.1-00-2406_24530018_2433510</v>
      </c>
      <c r="B181" t="s">
        <v>148</v>
      </c>
      <c r="C181" t="s">
        <v>149</v>
      </c>
      <c r="D181" t="s">
        <v>266</v>
      </c>
      <c r="E181" t="s">
        <v>267</v>
      </c>
      <c r="F181" t="s">
        <v>152</v>
      </c>
      <c r="G181" t="s">
        <v>153</v>
      </c>
      <c r="H181" t="s">
        <v>274</v>
      </c>
      <c r="I181" t="s">
        <v>275</v>
      </c>
      <c r="J181">
        <v>5</v>
      </c>
      <c r="K181" t="s">
        <v>276</v>
      </c>
      <c r="L181">
        <v>30</v>
      </c>
      <c r="M181" t="s">
        <v>283</v>
      </c>
      <c r="N181" t="s">
        <v>284</v>
      </c>
      <c r="O181" t="s">
        <v>285</v>
      </c>
      <c r="P181">
        <v>3000</v>
      </c>
      <c r="Q181" t="s">
        <v>44</v>
      </c>
      <c r="R181">
        <v>3351</v>
      </c>
      <c r="S181" t="s">
        <v>286</v>
      </c>
      <c r="T181">
        <v>0</v>
      </c>
      <c r="U181" t="s">
        <v>46</v>
      </c>
      <c r="V181" s="1">
        <v>470000</v>
      </c>
      <c r="W181" s="1">
        <v>470000</v>
      </c>
      <c r="X181" s="1">
        <v>516780</v>
      </c>
      <c r="Y181" s="1">
        <v>516780</v>
      </c>
      <c r="Z181" s="1">
        <v>513115.56</v>
      </c>
      <c r="AA181" s="1">
        <v>469800</v>
      </c>
      <c r="AB181" s="1">
        <v>469800</v>
      </c>
      <c r="AC181" s="1">
        <f t="shared" si="5"/>
        <v>-46780</v>
      </c>
      <c r="AD181">
        <v>0</v>
      </c>
      <c r="AE181">
        <v>0</v>
      </c>
      <c r="AF181">
        <v>0</v>
      </c>
      <c r="AG181">
        <v>0</v>
      </c>
      <c r="AH181">
        <v>0</v>
      </c>
    </row>
    <row r="182" spans="1:34" hidden="1" x14ac:dyDescent="0.25">
      <c r="A182" t="str">
        <f t="shared" si="4"/>
        <v>1.1-00-2406_24530018_2438210</v>
      </c>
      <c r="B182" t="s">
        <v>148</v>
      </c>
      <c r="C182" t="s">
        <v>149</v>
      </c>
      <c r="D182" t="s">
        <v>266</v>
      </c>
      <c r="E182" t="s">
        <v>267</v>
      </c>
      <c r="F182" t="s">
        <v>152</v>
      </c>
      <c r="G182" t="s">
        <v>153</v>
      </c>
      <c r="H182" t="s">
        <v>274</v>
      </c>
      <c r="I182" t="s">
        <v>275</v>
      </c>
      <c r="J182">
        <v>5</v>
      </c>
      <c r="K182" t="s">
        <v>276</v>
      </c>
      <c r="L182">
        <v>30</v>
      </c>
      <c r="M182" t="s">
        <v>283</v>
      </c>
      <c r="N182" t="s">
        <v>284</v>
      </c>
      <c r="O182" t="s">
        <v>285</v>
      </c>
      <c r="P182">
        <v>3000</v>
      </c>
      <c r="Q182" t="s">
        <v>44</v>
      </c>
      <c r="R182">
        <v>3821</v>
      </c>
      <c r="S182" t="s">
        <v>175</v>
      </c>
      <c r="T182">
        <v>0</v>
      </c>
      <c r="U182" t="s">
        <v>46</v>
      </c>
      <c r="V182" s="1">
        <v>74530</v>
      </c>
      <c r="W182" s="1">
        <v>74530</v>
      </c>
      <c r="X182">
        <v>0</v>
      </c>
      <c r="Y182">
        <v>0</v>
      </c>
      <c r="Z182">
        <v>0</v>
      </c>
      <c r="AA182">
        <v>0</v>
      </c>
      <c r="AB182">
        <v>0</v>
      </c>
      <c r="AC182" s="1">
        <f t="shared" si="5"/>
        <v>74530</v>
      </c>
      <c r="AD182">
        <v>0</v>
      </c>
      <c r="AE182">
        <v>0</v>
      </c>
      <c r="AF182">
        <v>0</v>
      </c>
      <c r="AG182">
        <v>0</v>
      </c>
      <c r="AH182">
        <v>0</v>
      </c>
    </row>
    <row r="183" spans="1:34" hidden="1" x14ac:dyDescent="0.25">
      <c r="A183" t="str">
        <f t="shared" si="4"/>
        <v>1.1-00-2406_24530018_2444110</v>
      </c>
      <c r="B183" t="s">
        <v>148</v>
      </c>
      <c r="C183" t="s">
        <v>149</v>
      </c>
      <c r="D183" t="s">
        <v>266</v>
      </c>
      <c r="E183" t="s">
        <v>267</v>
      </c>
      <c r="F183" t="s">
        <v>152</v>
      </c>
      <c r="G183" t="s">
        <v>153</v>
      </c>
      <c r="H183" t="s">
        <v>274</v>
      </c>
      <c r="I183" t="s">
        <v>275</v>
      </c>
      <c r="J183">
        <v>5</v>
      </c>
      <c r="K183" t="s">
        <v>276</v>
      </c>
      <c r="L183">
        <v>30</v>
      </c>
      <c r="M183" t="s">
        <v>283</v>
      </c>
      <c r="N183" t="s">
        <v>284</v>
      </c>
      <c r="O183" t="s">
        <v>285</v>
      </c>
      <c r="P183">
        <v>4000</v>
      </c>
      <c r="Q183" t="s">
        <v>49</v>
      </c>
      <c r="R183">
        <v>4411</v>
      </c>
      <c r="S183" t="s">
        <v>195</v>
      </c>
      <c r="T183">
        <v>0</v>
      </c>
      <c r="U183" t="s">
        <v>46</v>
      </c>
      <c r="V183" s="1">
        <v>12000000</v>
      </c>
      <c r="W183" s="1">
        <v>12000000</v>
      </c>
      <c r="X183" s="1">
        <v>11964000</v>
      </c>
      <c r="Y183" s="1">
        <v>11964000</v>
      </c>
      <c r="Z183" s="1">
        <v>11964000</v>
      </c>
      <c r="AA183" s="1">
        <v>11964000</v>
      </c>
      <c r="AB183" s="1">
        <v>11964000</v>
      </c>
      <c r="AC183" s="1">
        <f t="shared" si="5"/>
        <v>36000</v>
      </c>
      <c r="AD183">
        <v>0</v>
      </c>
      <c r="AE183">
        <v>0</v>
      </c>
      <c r="AF183">
        <v>0</v>
      </c>
      <c r="AG183">
        <v>0</v>
      </c>
      <c r="AH183">
        <v>0</v>
      </c>
    </row>
    <row r="184" spans="1:34" hidden="1" x14ac:dyDescent="0.25">
      <c r="A184" t="str">
        <f t="shared" si="4"/>
        <v>1.1-00-2406_24531018_2444110</v>
      </c>
      <c r="B184" t="s">
        <v>148</v>
      </c>
      <c r="C184" t="s">
        <v>149</v>
      </c>
      <c r="D184" t="s">
        <v>266</v>
      </c>
      <c r="E184" t="s">
        <v>267</v>
      </c>
      <c r="F184" t="s">
        <v>152</v>
      </c>
      <c r="G184" t="s">
        <v>153</v>
      </c>
      <c r="H184" t="s">
        <v>274</v>
      </c>
      <c r="I184" t="s">
        <v>275</v>
      </c>
      <c r="J184">
        <v>5</v>
      </c>
      <c r="K184" t="s">
        <v>276</v>
      </c>
      <c r="L184">
        <v>31</v>
      </c>
      <c r="M184" t="s">
        <v>287</v>
      </c>
      <c r="N184" t="s">
        <v>284</v>
      </c>
      <c r="O184" t="s">
        <v>285</v>
      </c>
      <c r="P184">
        <v>4000</v>
      </c>
      <c r="Q184" t="s">
        <v>49</v>
      </c>
      <c r="R184">
        <v>4411</v>
      </c>
      <c r="S184" t="s">
        <v>195</v>
      </c>
      <c r="T184">
        <v>0</v>
      </c>
      <c r="U184" t="s">
        <v>46</v>
      </c>
      <c r="V184" s="1">
        <v>52216447.640000001</v>
      </c>
      <c r="W184" s="1">
        <v>54793475.799999997</v>
      </c>
      <c r="X184" s="1">
        <v>52216447.640000001</v>
      </c>
      <c r="Y184" s="1">
        <v>52216447.640000001</v>
      </c>
      <c r="Z184" s="1">
        <v>52216447.640000001</v>
      </c>
      <c r="AA184" s="1">
        <v>52216447.640000001</v>
      </c>
      <c r="AB184" s="1">
        <v>52216447.640000001</v>
      </c>
      <c r="AC184" s="1">
        <f t="shared" si="5"/>
        <v>0</v>
      </c>
      <c r="AD184">
        <v>0</v>
      </c>
      <c r="AE184">
        <v>0.04</v>
      </c>
      <c r="AF184">
        <v>0</v>
      </c>
      <c r="AG184" s="1">
        <v>2577028.2000000002</v>
      </c>
      <c r="AH184" s="1">
        <v>-2577028.16</v>
      </c>
    </row>
    <row r="185" spans="1:34" hidden="1" x14ac:dyDescent="0.25">
      <c r="A185" t="str">
        <f t="shared" si="4"/>
        <v>1.1-00-2406_24532018_2444110</v>
      </c>
      <c r="B185" t="s">
        <v>148</v>
      </c>
      <c r="C185" t="s">
        <v>149</v>
      </c>
      <c r="D185" t="s">
        <v>266</v>
      </c>
      <c r="E185" t="s">
        <v>267</v>
      </c>
      <c r="F185" t="s">
        <v>152</v>
      </c>
      <c r="G185" t="s">
        <v>153</v>
      </c>
      <c r="H185" t="s">
        <v>274</v>
      </c>
      <c r="I185" t="s">
        <v>275</v>
      </c>
      <c r="J185">
        <v>5</v>
      </c>
      <c r="K185" t="s">
        <v>276</v>
      </c>
      <c r="L185">
        <v>32</v>
      </c>
      <c r="M185" t="s">
        <v>288</v>
      </c>
      <c r="N185" t="s">
        <v>284</v>
      </c>
      <c r="O185" t="s">
        <v>285</v>
      </c>
      <c r="P185">
        <v>4000</v>
      </c>
      <c r="Q185" t="s">
        <v>49</v>
      </c>
      <c r="R185">
        <v>4411</v>
      </c>
      <c r="S185" t="s">
        <v>195</v>
      </c>
      <c r="T185">
        <v>0</v>
      </c>
      <c r="U185" t="s">
        <v>46</v>
      </c>
      <c r="V185" s="1">
        <v>17662452.359999999</v>
      </c>
      <c r="W185" s="1">
        <v>15085424.199999999</v>
      </c>
      <c r="X185" s="1">
        <v>17466721.07</v>
      </c>
      <c r="Y185" s="1">
        <v>17466721.07</v>
      </c>
      <c r="Z185" s="1">
        <v>17466721.07</v>
      </c>
      <c r="AA185" s="1">
        <v>17121505.969999999</v>
      </c>
      <c r="AB185" s="1">
        <v>17121505.969999999</v>
      </c>
      <c r="AC185" s="1">
        <f t="shared" si="5"/>
        <v>195731.28999999911</v>
      </c>
      <c r="AD185">
        <v>0</v>
      </c>
      <c r="AE185" s="1">
        <v>2577028.2000000002</v>
      </c>
      <c r="AF185">
        <v>0</v>
      </c>
      <c r="AG185">
        <v>0.04</v>
      </c>
      <c r="AH185" s="1">
        <v>2577028.16</v>
      </c>
    </row>
    <row r="186" spans="1:34" hidden="1" x14ac:dyDescent="0.25">
      <c r="A186" t="str">
        <f t="shared" si="4"/>
        <v>1.1-00-2410_24448030_2421710</v>
      </c>
      <c r="B186" t="s">
        <v>148</v>
      </c>
      <c r="C186" t="s">
        <v>149</v>
      </c>
      <c r="D186" t="s">
        <v>266</v>
      </c>
      <c r="E186" t="s">
        <v>267</v>
      </c>
      <c r="F186" t="s">
        <v>51</v>
      </c>
      <c r="G186" t="s">
        <v>52</v>
      </c>
      <c r="H186" t="s">
        <v>289</v>
      </c>
      <c r="I186" t="s">
        <v>290</v>
      </c>
      <c r="J186">
        <v>4</v>
      </c>
      <c r="K186" t="s">
        <v>291</v>
      </c>
      <c r="L186">
        <v>48</v>
      </c>
      <c r="M186" t="s">
        <v>292</v>
      </c>
      <c r="N186" t="s">
        <v>293</v>
      </c>
      <c r="O186" t="s">
        <v>294</v>
      </c>
      <c r="P186">
        <v>2000</v>
      </c>
      <c r="Q186" t="s">
        <v>121</v>
      </c>
      <c r="R186">
        <v>2171</v>
      </c>
      <c r="S186" t="s">
        <v>295</v>
      </c>
      <c r="T186">
        <v>0</v>
      </c>
      <c r="U186" t="s">
        <v>46</v>
      </c>
      <c r="V186" s="1">
        <v>30000</v>
      </c>
      <c r="W186" s="1">
        <v>30000</v>
      </c>
      <c r="X186">
        <v>0</v>
      </c>
      <c r="Y186">
        <v>0</v>
      </c>
      <c r="Z186">
        <v>0</v>
      </c>
      <c r="AA186">
        <v>0</v>
      </c>
      <c r="AB186">
        <v>0</v>
      </c>
      <c r="AC186" s="1">
        <f t="shared" si="5"/>
        <v>30000</v>
      </c>
      <c r="AD186">
        <v>0</v>
      </c>
      <c r="AE186">
        <v>0</v>
      </c>
      <c r="AF186">
        <v>0</v>
      </c>
      <c r="AG186">
        <v>0</v>
      </c>
      <c r="AH186">
        <v>0</v>
      </c>
    </row>
    <row r="187" spans="1:34" hidden="1" x14ac:dyDescent="0.25">
      <c r="A187" t="str">
        <f t="shared" si="4"/>
        <v>1.1-00-2410_24448030_2422110</v>
      </c>
      <c r="B187" t="s">
        <v>148</v>
      </c>
      <c r="C187" t="s">
        <v>149</v>
      </c>
      <c r="D187" t="s">
        <v>266</v>
      </c>
      <c r="E187" t="s">
        <v>267</v>
      </c>
      <c r="F187" t="s">
        <v>51</v>
      </c>
      <c r="G187" t="s">
        <v>52</v>
      </c>
      <c r="H187" t="s">
        <v>289</v>
      </c>
      <c r="I187" t="s">
        <v>290</v>
      </c>
      <c r="J187">
        <v>4</v>
      </c>
      <c r="K187" t="s">
        <v>291</v>
      </c>
      <c r="L187">
        <v>48</v>
      </c>
      <c r="M187" t="s">
        <v>292</v>
      </c>
      <c r="N187" t="s">
        <v>293</v>
      </c>
      <c r="O187" t="s">
        <v>294</v>
      </c>
      <c r="P187">
        <v>2000</v>
      </c>
      <c r="Q187" t="s">
        <v>121</v>
      </c>
      <c r="R187">
        <v>2211</v>
      </c>
      <c r="S187" t="s">
        <v>226</v>
      </c>
      <c r="T187">
        <v>0</v>
      </c>
      <c r="U187" t="s">
        <v>46</v>
      </c>
      <c r="V187" s="1">
        <v>600000</v>
      </c>
      <c r="W187">
        <v>0</v>
      </c>
      <c r="X187">
        <v>0</v>
      </c>
      <c r="Y187">
        <v>0</v>
      </c>
      <c r="Z187">
        <v>0</v>
      </c>
      <c r="AA187">
        <v>0</v>
      </c>
      <c r="AB187">
        <v>0</v>
      </c>
      <c r="AC187" s="1">
        <f t="shared" si="5"/>
        <v>600000</v>
      </c>
      <c r="AD187">
        <v>0</v>
      </c>
      <c r="AE187" s="1">
        <v>600000</v>
      </c>
      <c r="AF187">
        <v>0</v>
      </c>
      <c r="AG187">
        <v>0</v>
      </c>
      <c r="AH187" s="1">
        <v>600000</v>
      </c>
    </row>
    <row r="188" spans="1:34" hidden="1" x14ac:dyDescent="0.25">
      <c r="A188" t="str">
        <f t="shared" si="4"/>
        <v>1.1-00-2410_24448030_2422210</v>
      </c>
      <c r="B188" t="s">
        <v>148</v>
      </c>
      <c r="C188" t="s">
        <v>149</v>
      </c>
      <c r="D188" t="s">
        <v>266</v>
      </c>
      <c r="E188" t="s">
        <v>267</v>
      </c>
      <c r="F188" t="s">
        <v>51</v>
      </c>
      <c r="G188" t="s">
        <v>52</v>
      </c>
      <c r="H188" t="s">
        <v>289</v>
      </c>
      <c r="I188" t="s">
        <v>290</v>
      </c>
      <c r="J188">
        <v>4</v>
      </c>
      <c r="K188" t="s">
        <v>291</v>
      </c>
      <c r="L188">
        <v>48</v>
      </c>
      <c r="M188" t="s">
        <v>292</v>
      </c>
      <c r="N188" t="s">
        <v>293</v>
      </c>
      <c r="O188" t="s">
        <v>294</v>
      </c>
      <c r="P188">
        <v>2000</v>
      </c>
      <c r="Q188" t="s">
        <v>121</v>
      </c>
      <c r="R188">
        <v>2221</v>
      </c>
      <c r="S188" t="s">
        <v>165</v>
      </c>
      <c r="T188">
        <v>0</v>
      </c>
      <c r="U188" t="s">
        <v>46</v>
      </c>
      <c r="V188" s="1">
        <v>40000</v>
      </c>
      <c r="W188" s="1">
        <v>40000</v>
      </c>
      <c r="X188">
        <v>0</v>
      </c>
      <c r="Y188">
        <v>0</v>
      </c>
      <c r="Z188">
        <v>0</v>
      </c>
      <c r="AA188">
        <v>0</v>
      </c>
      <c r="AB188">
        <v>0</v>
      </c>
      <c r="AC188" s="1">
        <f t="shared" si="5"/>
        <v>40000</v>
      </c>
      <c r="AD188">
        <v>0</v>
      </c>
      <c r="AE188">
        <v>0</v>
      </c>
      <c r="AF188">
        <v>0</v>
      </c>
      <c r="AG188">
        <v>0</v>
      </c>
      <c r="AH188">
        <v>0</v>
      </c>
    </row>
    <row r="189" spans="1:34" hidden="1" x14ac:dyDescent="0.25">
      <c r="A189" t="str">
        <f t="shared" si="4"/>
        <v>1.1-00-2410_24448030_2425210</v>
      </c>
      <c r="B189" t="s">
        <v>148</v>
      </c>
      <c r="C189" t="s">
        <v>149</v>
      </c>
      <c r="D189" t="s">
        <v>266</v>
      </c>
      <c r="E189" t="s">
        <v>267</v>
      </c>
      <c r="F189" t="s">
        <v>51</v>
      </c>
      <c r="G189" t="s">
        <v>52</v>
      </c>
      <c r="H189" t="s">
        <v>289</v>
      </c>
      <c r="I189" t="s">
        <v>290</v>
      </c>
      <c r="J189">
        <v>4</v>
      </c>
      <c r="K189" t="s">
        <v>291</v>
      </c>
      <c r="L189">
        <v>48</v>
      </c>
      <c r="M189" t="s">
        <v>292</v>
      </c>
      <c r="N189" t="s">
        <v>293</v>
      </c>
      <c r="O189" t="s">
        <v>294</v>
      </c>
      <c r="P189">
        <v>2000</v>
      </c>
      <c r="Q189" t="s">
        <v>121</v>
      </c>
      <c r="R189">
        <v>2521</v>
      </c>
      <c r="S189" t="s">
        <v>187</v>
      </c>
      <c r="T189">
        <v>0</v>
      </c>
      <c r="U189" t="s">
        <v>46</v>
      </c>
      <c r="V189" s="1">
        <v>50000</v>
      </c>
      <c r="W189" s="1">
        <v>50000</v>
      </c>
      <c r="X189">
        <v>0</v>
      </c>
      <c r="Y189">
        <v>0</v>
      </c>
      <c r="Z189">
        <v>0</v>
      </c>
      <c r="AA189">
        <v>0</v>
      </c>
      <c r="AB189">
        <v>0</v>
      </c>
      <c r="AC189" s="1">
        <f t="shared" si="5"/>
        <v>50000</v>
      </c>
      <c r="AD189">
        <v>0</v>
      </c>
      <c r="AE189">
        <v>0</v>
      </c>
      <c r="AF189">
        <v>0</v>
      </c>
      <c r="AG189">
        <v>0</v>
      </c>
      <c r="AH189">
        <v>0</v>
      </c>
    </row>
    <row r="190" spans="1:34" hidden="1" x14ac:dyDescent="0.25">
      <c r="A190" t="str">
        <f t="shared" si="4"/>
        <v>1.1-00-2410_24448030_2425910</v>
      </c>
      <c r="B190" t="s">
        <v>148</v>
      </c>
      <c r="C190" t="s">
        <v>149</v>
      </c>
      <c r="D190" t="s">
        <v>266</v>
      </c>
      <c r="E190" t="s">
        <v>267</v>
      </c>
      <c r="F190" t="s">
        <v>51</v>
      </c>
      <c r="G190" t="s">
        <v>52</v>
      </c>
      <c r="H190" t="s">
        <v>289</v>
      </c>
      <c r="I190" t="s">
        <v>290</v>
      </c>
      <c r="J190">
        <v>4</v>
      </c>
      <c r="K190" t="s">
        <v>291</v>
      </c>
      <c r="L190">
        <v>48</v>
      </c>
      <c r="M190" t="s">
        <v>292</v>
      </c>
      <c r="N190" t="s">
        <v>293</v>
      </c>
      <c r="O190" t="s">
        <v>294</v>
      </c>
      <c r="P190">
        <v>2000</v>
      </c>
      <c r="Q190" t="s">
        <v>121</v>
      </c>
      <c r="R190">
        <v>2591</v>
      </c>
      <c r="S190" t="s">
        <v>296</v>
      </c>
      <c r="T190">
        <v>0</v>
      </c>
      <c r="U190" t="s">
        <v>46</v>
      </c>
      <c r="V190" s="1">
        <v>3685376.84</v>
      </c>
      <c r="W190" s="1">
        <v>3775271.34</v>
      </c>
      <c r="X190" s="1">
        <v>3685376.84</v>
      </c>
      <c r="Y190" s="1">
        <v>3685376.84</v>
      </c>
      <c r="Z190" s="1">
        <v>3685376.84</v>
      </c>
      <c r="AA190" s="1">
        <v>3685376.84</v>
      </c>
      <c r="AB190" s="1">
        <v>3685376.84</v>
      </c>
      <c r="AC190" s="1">
        <f t="shared" si="5"/>
        <v>0</v>
      </c>
      <c r="AD190">
        <v>0</v>
      </c>
      <c r="AE190">
        <v>0</v>
      </c>
      <c r="AF190">
        <v>0</v>
      </c>
      <c r="AG190" s="1">
        <v>89894.5</v>
      </c>
      <c r="AH190" s="1">
        <v>-89894.5</v>
      </c>
    </row>
    <row r="191" spans="1:34" hidden="1" x14ac:dyDescent="0.25">
      <c r="A191" t="str">
        <f t="shared" si="4"/>
        <v>1.1-00-2410_24448030_2433910</v>
      </c>
      <c r="B191" t="s">
        <v>148</v>
      </c>
      <c r="C191" t="s">
        <v>149</v>
      </c>
      <c r="D191" t="s">
        <v>266</v>
      </c>
      <c r="E191" t="s">
        <v>267</v>
      </c>
      <c r="F191" t="s">
        <v>51</v>
      </c>
      <c r="G191" t="s">
        <v>52</v>
      </c>
      <c r="H191" t="s">
        <v>289</v>
      </c>
      <c r="I191" t="s">
        <v>290</v>
      </c>
      <c r="J191">
        <v>4</v>
      </c>
      <c r="K191" t="s">
        <v>291</v>
      </c>
      <c r="L191">
        <v>48</v>
      </c>
      <c r="M191" t="s">
        <v>292</v>
      </c>
      <c r="N191" t="s">
        <v>293</v>
      </c>
      <c r="O191" t="s">
        <v>294</v>
      </c>
      <c r="P191">
        <v>3000</v>
      </c>
      <c r="Q191" t="s">
        <v>44</v>
      </c>
      <c r="R191">
        <v>3391</v>
      </c>
      <c r="S191" t="s">
        <v>194</v>
      </c>
      <c r="T191">
        <v>0</v>
      </c>
      <c r="U191" t="s">
        <v>46</v>
      </c>
      <c r="V191" s="1">
        <v>600000</v>
      </c>
      <c r="W191" s="1">
        <v>600000</v>
      </c>
      <c r="X191">
        <v>0</v>
      </c>
      <c r="Y191">
        <v>0</v>
      </c>
      <c r="Z191">
        <v>0</v>
      </c>
      <c r="AA191">
        <v>0</v>
      </c>
      <c r="AB191">
        <v>0</v>
      </c>
      <c r="AC191" s="1">
        <f t="shared" si="5"/>
        <v>600000</v>
      </c>
      <c r="AD191">
        <v>0</v>
      </c>
      <c r="AE191">
        <v>0</v>
      </c>
      <c r="AF191">
        <v>0</v>
      </c>
      <c r="AG191">
        <v>0</v>
      </c>
      <c r="AH191">
        <v>0</v>
      </c>
    </row>
    <row r="192" spans="1:34" hidden="1" x14ac:dyDescent="0.25">
      <c r="A192" t="str">
        <f t="shared" si="4"/>
        <v>1.1-00-2410_24448030_2438210</v>
      </c>
      <c r="B192" t="s">
        <v>148</v>
      </c>
      <c r="C192" t="s">
        <v>149</v>
      </c>
      <c r="D192" t="s">
        <v>266</v>
      </c>
      <c r="E192" t="s">
        <v>267</v>
      </c>
      <c r="F192" t="s">
        <v>51</v>
      </c>
      <c r="G192" t="s">
        <v>52</v>
      </c>
      <c r="H192" t="s">
        <v>289</v>
      </c>
      <c r="I192" t="s">
        <v>290</v>
      </c>
      <c r="J192">
        <v>4</v>
      </c>
      <c r="K192" t="s">
        <v>291</v>
      </c>
      <c r="L192">
        <v>48</v>
      </c>
      <c r="M192" t="s">
        <v>292</v>
      </c>
      <c r="N192" t="s">
        <v>293</v>
      </c>
      <c r="O192" t="s">
        <v>294</v>
      </c>
      <c r="P192">
        <v>3000</v>
      </c>
      <c r="Q192" t="s">
        <v>44</v>
      </c>
      <c r="R192">
        <v>3821</v>
      </c>
      <c r="S192" t="s">
        <v>175</v>
      </c>
      <c r="T192">
        <v>0</v>
      </c>
      <c r="U192" t="s">
        <v>46</v>
      </c>
      <c r="V192" s="1">
        <v>619981</v>
      </c>
      <c r="W192" s="1">
        <v>619981</v>
      </c>
      <c r="X192" s="1">
        <v>600000</v>
      </c>
      <c r="Y192" s="1">
        <v>600000</v>
      </c>
      <c r="Z192">
        <v>0</v>
      </c>
      <c r="AA192">
        <v>0</v>
      </c>
      <c r="AB192">
        <v>0</v>
      </c>
      <c r="AC192" s="1">
        <f t="shared" si="5"/>
        <v>19981</v>
      </c>
      <c r="AD192">
        <v>0</v>
      </c>
      <c r="AE192">
        <v>0</v>
      </c>
      <c r="AF192">
        <v>0</v>
      </c>
      <c r="AG192">
        <v>0</v>
      </c>
      <c r="AH192">
        <v>0</v>
      </c>
    </row>
    <row r="193" spans="1:34" hidden="1" x14ac:dyDescent="0.25">
      <c r="A193" t="str">
        <f t="shared" si="4"/>
        <v>1.1-00-2410_24448030_2442110</v>
      </c>
      <c r="B193" t="s">
        <v>148</v>
      </c>
      <c r="C193" t="s">
        <v>149</v>
      </c>
      <c r="D193" t="s">
        <v>266</v>
      </c>
      <c r="E193" t="s">
        <v>267</v>
      </c>
      <c r="F193" t="s">
        <v>51</v>
      </c>
      <c r="G193" t="s">
        <v>52</v>
      </c>
      <c r="H193" t="s">
        <v>289</v>
      </c>
      <c r="I193" t="s">
        <v>290</v>
      </c>
      <c r="J193">
        <v>4</v>
      </c>
      <c r="K193" t="s">
        <v>291</v>
      </c>
      <c r="L193">
        <v>48</v>
      </c>
      <c r="M193" t="s">
        <v>292</v>
      </c>
      <c r="N193" t="s">
        <v>293</v>
      </c>
      <c r="O193" t="s">
        <v>294</v>
      </c>
      <c r="P193">
        <v>4000</v>
      </c>
      <c r="Q193" t="s">
        <v>49</v>
      </c>
      <c r="R193">
        <v>4211</v>
      </c>
      <c r="S193" t="s">
        <v>273</v>
      </c>
      <c r="T193">
        <v>0</v>
      </c>
      <c r="U193" t="s">
        <v>46</v>
      </c>
      <c r="V193" s="1">
        <v>199200</v>
      </c>
      <c r="W193" s="1">
        <v>199200</v>
      </c>
      <c r="X193">
        <v>0</v>
      </c>
      <c r="Y193">
        <v>0</v>
      </c>
      <c r="Z193">
        <v>0</v>
      </c>
      <c r="AA193">
        <v>0</v>
      </c>
      <c r="AB193">
        <v>0</v>
      </c>
      <c r="AC193" s="1">
        <f t="shared" si="5"/>
        <v>199200</v>
      </c>
      <c r="AD193">
        <v>0</v>
      </c>
      <c r="AE193">
        <v>0</v>
      </c>
      <c r="AF193">
        <v>0</v>
      </c>
      <c r="AG193">
        <v>0</v>
      </c>
      <c r="AH193">
        <v>0</v>
      </c>
    </row>
    <row r="194" spans="1:34" hidden="1" x14ac:dyDescent="0.25">
      <c r="A194" t="str">
        <f t="shared" si="4"/>
        <v>1.1-00-2410_24448030_24441130</v>
      </c>
      <c r="B194" t="s">
        <v>148</v>
      </c>
      <c r="C194" t="s">
        <v>149</v>
      </c>
      <c r="D194" t="s">
        <v>266</v>
      </c>
      <c r="E194" t="s">
        <v>267</v>
      </c>
      <c r="F194" t="s">
        <v>51</v>
      </c>
      <c r="G194" t="s">
        <v>52</v>
      </c>
      <c r="H194" t="s">
        <v>289</v>
      </c>
      <c r="I194" t="s">
        <v>290</v>
      </c>
      <c r="J194">
        <v>4</v>
      </c>
      <c r="K194" t="s">
        <v>291</v>
      </c>
      <c r="L194">
        <v>48</v>
      </c>
      <c r="M194" t="s">
        <v>292</v>
      </c>
      <c r="N194" t="s">
        <v>293</v>
      </c>
      <c r="O194" t="s">
        <v>294</v>
      </c>
      <c r="P194">
        <v>4000</v>
      </c>
      <c r="Q194" t="s">
        <v>49</v>
      </c>
      <c r="R194">
        <v>4411</v>
      </c>
      <c r="S194" t="s">
        <v>195</v>
      </c>
      <c r="T194">
        <v>30</v>
      </c>
      <c r="U194" t="s">
        <v>297</v>
      </c>
      <c r="V194" s="1">
        <v>450000</v>
      </c>
      <c r="W194" s="1">
        <v>450000</v>
      </c>
      <c r="X194" s="1">
        <v>287797.15999999997</v>
      </c>
      <c r="Y194" s="1">
        <v>287797.15999999997</v>
      </c>
      <c r="Z194">
        <v>0</v>
      </c>
      <c r="AA194">
        <v>0</v>
      </c>
      <c r="AB194">
        <v>0</v>
      </c>
      <c r="AC194" s="1">
        <f t="shared" si="5"/>
        <v>162202.84000000003</v>
      </c>
      <c r="AD194">
        <v>0</v>
      </c>
      <c r="AE194">
        <v>0</v>
      </c>
      <c r="AF194">
        <v>0</v>
      </c>
      <c r="AG194">
        <v>0</v>
      </c>
      <c r="AH194">
        <v>0</v>
      </c>
    </row>
    <row r="195" spans="1:34" hidden="1" x14ac:dyDescent="0.25">
      <c r="A195" t="str">
        <f t="shared" ref="A195:A258" si="6">CONCATENATE(B195,H195,J195,L195,N195,R195,T195)</f>
        <v>1.1-00-2410_24448030_2456710</v>
      </c>
      <c r="B195" t="s">
        <v>148</v>
      </c>
      <c r="C195" t="s">
        <v>149</v>
      </c>
      <c r="D195" t="s">
        <v>266</v>
      </c>
      <c r="E195" t="s">
        <v>267</v>
      </c>
      <c r="F195" t="s">
        <v>51</v>
      </c>
      <c r="G195" t="s">
        <v>52</v>
      </c>
      <c r="H195" t="s">
        <v>289</v>
      </c>
      <c r="I195" t="s">
        <v>290</v>
      </c>
      <c r="J195">
        <v>4</v>
      </c>
      <c r="K195" t="s">
        <v>291</v>
      </c>
      <c r="L195">
        <v>48</v>
      </c>
      <c r="M195" t="s">
        <v>292</v>
      </c>
      <c r="N195" t="s">
        <v>293</v>
      </c>
      <c r="O195" t="s">
        <v>294</v>
      </c>
      <c r="P195">
        <v>5000</v>
      </c>
      <c r="Q195" t="s">
        <v>99</v>
      </c>
      <c r="R195">
        <v>5671</v>
      </c>
      <c r="S195" t="s">
        <v>185</v>
      </c>
      <c r="T195">
        <v>0</v>
      </c>
      <c r="U195" t="s">
        <v>46</v>
      </c>
      <c r="V195" s="1">
        <v>100000</v>
      </c>
      <c r="W195" s="1">
        <v>100000</v>
      </c>
      <c r="X195">
        <v>0</v>
      </c>
      <c r="Y195">
        <v>0</v>
      </c>
      <c r="Z195">
        <v>0</v>
      </c>
      <c r="AA195">
        <v>0</v>
      </c>
      <c r="AB195">
        <v>0</v>
      </c>
      <c r="AC195" s="1">
        <f t="shared" ref="AC195:AC258" si="7">V195-X195</f>
        <v>100000</v>
      </c>
      <c r="AD195">
        <v>0</v>
      </c>
      <c r="AE195">
        <v>0</v>
      </c>
      <c r="AF195">
        <v>0</v>
      </c>
      <c r="AG195">
        <v>0</v>
      </c>
      <c r="AH195">
        <v>0</v>
      </c>
    </row>
    <row r="196" spans="1:34" hidden="1" x14ac:dyDescent="0.25">
      <c r="A196" t="str">
        <f t="shared" si="6"/>
        <v>1.1-00-2410_24448030_2457810</v>
      </c>
      <c r="B196" t="s">
        <v>148</v>
      </c>
      <c r="C196" t="s">
        <v>149</v>
      </c>
      <c r="D196" t="s">
        <v>266</v>
      </c>
      <c r="E196" t="s">
        <v>267</v>
      </c>
      <c r="F196" t="s">
        <v>51</v>
      </c>
      <c r="G196" t="s">
        <v>52</v>
      </c>
      <c r="H196" t="s">
        <v>289</v>
      </c>
      <c r="I196" t="s">
        <v>290</v>
      </c>
      <c r="J196">
        <v>4</v>
      </c>
      <c r="K196" t="s">
        <v>291</v>
      </c>
      <c r="L196">
        <v>48</v>
      </c>
      <c r="M196" t="s">
        <v>292</v>
      </c>
      <c r="N196" t="s">
        <v>293</v>
      </c>
      <c r="O196" t="s">
        <v>294</v>
      </c>
      <c r="P196">
        <v>5000</v>
      </c>
      <c r="Q196" t="s">
        <v>99</v>
      </c>
      <c r="R196">
        <v>5781</v>
      </c>
      <c r="S196" t="s">
        <v>298</v>
      </c>
      <c r="T196">
        <v>0</v>
      </c>
      <c r="U196" t="s">
        <v>46</v>
      </c>
      <c r="V196" s="1">
        <v>50000</v>
      </c>
      <c r="W196" s="1">
        <v>50000</v>
      </c>
      <c r="X196">
        <v>0</v>
      </c>
      <c r="Y196">
        <v>0</v>
      </c>
      <c r="Z196">
        <v>0</v>
      </c>
      <c r="AA196">
        <v>0</v>
      </c>
      <c r="AB196">
        <v>0</v>
      </c>
      <c r="AC196" s="1">
        <f t="shared" si="7"/>
        <v>50000</v>
      </c>
      <c r="AD196">
        <v>0</v>
      </c>
      <c r="AE196">
        <v>0</v>
      </c>
      <c r="AF196">
        <v>0</v>
      </c>
      <c r="AG196">
        <v>0</v>
      </c>
      <c r="AH196">
        <v>0</v>
      </c>
    </row>
    <row r="197" spans="1:34" hidden="1" x14ac:dyDescent="0.25">
      <c r="A197" t="str">
        <f t="shared" si="6"/>
        <v>1.1-00-2408_24740025_2431810</v>
      </c>
      <c r="B197" t="s">
        <v>148</v>
      </c>
      <c r="C197" t="s">
        <v>149</v>
      </c>
      <c r="D197" t="s">
        <v>109</v>
      </c>
      <c r="E197" t="s">
        <v>110</v>
      </c>
      <c r="F197" t="s">
        <v>111</v>
      </c>
      <c r="G197" t="s">
        <v>112</v>
      </c>
      <c r="H197" t="s">
        <v>113</v>
      </c>
      <c r="I197" t="s">
        <v>114</v>
      </c>
      <c r="J197">
        <v>7</v>
      </c>
      <c r="K197" t="s">
        <v>115</v>
      </c>
      <c r="L197">
        <v>40</v>
      </c>
      <c r="M197" t="s">
        <v>116</v>
      </c>
      <c r="N197" t="s">
        <v>117</v>
      </c>
      <c r="O197" t="s">
        <v>118</v>
      </c>
      <c r="P197">
        <v>3000</v>
      </c>
      <c r="Q197" t="s">
        <v>44</v>
      </c>
      <c r="R197">
        <v>3181</v>
      </c>
      <c r="S197" t="s">
        <v>242</v>
      </c>
      <c r="T197">
        <v>0</v>
      </c>
      <c r="U197" t="s">
        <v>46</v>
      </c>
      <c r="V197" s="1">
        <v>10000</v>
      </c>
      <c r="W197" s="1">
        <v>10000</v>
      </c>
      <c r="X197">
        <v>0</v>
      </c>
      <c r="Y197">
        <v>0</v>
      </c>
      <c r="Z197">
        <v>0</v>
      </c>
      <c r="AA197">
        <v>0</v>
      </c>
      <c r="AB197">
        <v>0</v>
      </c>
      <c r="AC197" s="1">
        <f t="shared" si="7"/>
        <v>10000</v>
      </c>
      <c r="AD197">
        <v>0</v>
      </c>
      <c r="AE197">
        <v>0</v>
      </c>
      <c r="AF197">
        <v>0</v>
      </c>
      <c r="AG197">
        <v>0</v>
      </c>
      <c r="AH197">
        <v>0</v>
      </c>
    </row>
    <row r="198" spans="1:34" hidden="1" x14ac:dyDescent="0.25">
      <c r="A198" t="str">
        <f t="shared" si="6"/>
        <v>1.1-00-2408_24740025_2433410</v>
      </c>
      <c r="B198" t="s">
        <v>148</v>
      </c>
      <c r="C198" t="s">
        <v>149</v>
      </c>
      <c r="D198" t="s">
        <v>109</v>
      </c>
      <c r="E198" t="s">
        <v>110</v>
      </c>
      <c r="F198" t="s">
        <v>111</v>
      </c>
      <c r="G198" t="s">
        <v>112</v>
      </c>
      <c r="H198" t="s">
        <v>113</v>
      </c>
      <c r="I198" t="s">
        <v>114</v>
      </c>
      <c r="J198">
        <v>7</v>
      </c>
      <c r="K198" t="s">
        <v>115</v>
      </c>
      <c r="L198">
        <v>40</v>
      </c>
      <c r="M198" t="s">
        <v>116</v>
      </c>
      <c r="N198" t="s">
        <v>117</v>
      </c>
      <c r="O198" t="s">
        <v>118</v>
      </c>
      <c r="P198">
        <v>3000</v>
      </c>
      <c r="Q198" t="s">
        <v>44</v>
      </c>
      <c r="R198">
        <v>3341</v>
      </c>
      <c r="S198" t="s">
        <v>119</v>
      </c>
      <c r="T198">
        <v>0</v>
      </c>
      <c r="U198" t="s">
        <v>46</v>
      </c>
      <c r="V198">
        <v>0</v>
      </c>
      <c r="W198">
        <v>0</v>
      </c>
      <c r="X198" s="1">
        <v>42000</v>
      </c>
      <c r="Y198">
        <v>0</v>
      </c>
      <c r="Z198">
        <v>0</v>
      </c>
      <c r="AA198">
        <v>0</v>
      </c>
      <c r="AB198">
        <v>0</v>
      </c>
      <c r="AC198" s="1">
        <f t="shared" si="7"/>
        <v>-42000</v>
      </c>
      <c r="AD198">
        <v>0</v>
      </c>
      <c r="AE198">
        <v>0</v>
      </c>
      <c r="AF198">
        <v>0</v>
      </c>
      <c r="AG198">
        <v>0</v>
      </c>
      <c r="AH198">
        <v>0</v>
      </c>
    </row>
    <row r="199" spans="1:34" hidden="1" x14ac:dyDescent="0.25">
      <c r="A199" t="str">
        <f t="shared" si="6"/>
        <v>1.1-00-2408_24740025_2437210</v>
      </c>
      <c r="B199" t="s">
        <v>148</v>
      </c>
      <c r="C199" t="s">
        <v>149</v>
      </c>
      <c r="D199" t="s">
        <v>109</v>
      </c>
      <c r="E199" t="s">
        <v>110</v>
      </c>
      <c r="F199" t="s">
        <v>111</v>
      </c>
      <c r="G199" t="s">
        <v>112</v>
      </c>
      <c r="H199" t="s">
        <v>113</v>
      </c>
      <c r="I199" t="s">
        <v>114</v>
      </c>
      <c r="J199">
        <v>7</v>
      </c>
      <c r="K199" t="s">
        <v>115</v>
      </c>
      <c r="L199">
        <v>40</v>
      </c>
      <c r="M199" t="s">
        <v>116</v>
      </c>
      <c r="N199" t="s">
        <v>117</v>
      </c>
      <c r="O199" t="s">
        <v>118</v>
      </c>
      <c r="P199">
        <v>3000</v>
      </c>
      <c r="Q199" t="s">
        <v>44</v>
      </c>
      <c r="R199">
        <v>3721</v>
      </c>
      <c r="S199" t="s">
        <v>331</v>
      </c>
      <c r="T199">
        <v>0</v>
      </c>
      <c r="U199" t="s">
        <v>46</v>
      </c>
      <c r="V199">
        <v>0</v>
      </c>
      <c r="W199">
        <v>0</v>
      </c>
      <c r="X199">
        <v>0</v>
      </c>
      <c r="Y199">
        <v>0</v>
      </c>
      <c r="Z199">
        <v>0</v>
      </c>
      <c r="AA199">
        <v>0</v>
      </c>
      <c r="AB199">
        <v>0</v>
      </c>
      <c r="AC199" s="1">
        <f t="shared" si="7"/>
        <v>0</v>
      </c>
      <c r="AD199">
        <v>0</v>
      </c>
      <c r="AE199">
        <v>0</v>
      </c>
      <c r="AF199">
        <v>0</v>
      </c>
      <c r="AG199">
        <v>0</v>
      </c>
      <c r="AH199">
        <v>0</v>
      </c>
    </row>
    <row r="200" spans="1:34" hidden="1" x14ac:dyDescent="0.25">
      <c r="A200" t="str">
        <f t="shared" si="6"/>
        <v>1.1-00-2408_24740025_2439410</v>
      </c>
      <c r="B200" t="s">
        <v>148</v>
      </c>
      <c r="C200" t="s">
        <v>149</v>
      </c>
      <c r="D200" t="s">
        <v>109</v>
      </c>
      <c r="E200" t="s">
        <v>110</v>
      </c>
      <c r="F200" t="s">
        <v>111</v>
      </c>
      <c r="G200" t="s">
        <v>112</v>
      </c>
      <c r="H200" t="s">
        <v>113</v>
      </c>
      <c r="I200" t="s">
        <v>114</v>
      </c>
      <c r="J200">
        <v>7</v>
      </c>
      <c r="K200" t="s">
        <v>115</v>
      </c>
      <c r="L200">
        <v>40</v>
      </c>
      <c r="M200" t="s">
        <v>116</v>
      </c>
      <c r="N200" t="s">
        <v>117</v>
      </c>
      <c r="O200" t="s">
        <v>118</v>
      </c>
      <c r="P200">
        <v>3000</v>
      </c>
      <c r="Q200" t="s">
        <v>44</v>
      </c>
      <c r="R200">
        <v>3941</v>
      </c>
      <c r="S200" t="s">
        <v>299</v>
      </c>
      <c r="T200">
        <v>0</v>
      </c>
      <c r="U200" t="s">
        <v>46</v>
      </c>
      <c r="V200" s="1">
        <v>50000</v>
      </c>
      <c r="W200" s="1">
        <v>50000</v>
      </c>
      <c r="X200">
        <v>0</v>
      </c>
      <c r="Y200">
        <v>0</v>
      </c>
      <c r="Z200">
        <v>0</v>
      </c>
      <c r="AA200">
        <v>0</v>
      </c>
      <c r="AB200">
        <v>0</v>
      </c>
      <c r="AC200" s="1">
        <f t="shared" si="7"/>
        <v>50000</v>
      </c>
      <c r="AD200">
        <v>0</v>
      </c>
      <c r="AE200">
        <v>0</v>
      </c>
      <c r="AF200">
        <v>0</v>
      </c>
      <c r="AG200">
        <v>0</v>
      </c>
      <c r="AH200">
        <v>0</v>
      </c>
    </row>
    <row r="201" spans="1:34" hidden="1" x14ac:dyDescent="0.25">
      <c r="A201" t="str">
        <f t="shared" si="6"/>
        <v>1.1-00-2408_24741025_2421810</v>
      </c>
      <c r="B201" t="s">
        <v>148</v>
      </c>
      <c r="C201" t="s">
        <v>149</v>
      </c>
      <c r="D201" t="s">
        <v>109</v>
      </c>
      <c r="E201" t="s">
        <v>110</v>
      </c>
      <c r="F201" t="s">
        <v>111</v>
      </c>
      <c r="G201" t="s">
        <v>112</v>
      </c>
      <c r="H201" t="s">
        <v>113</v>
      </c>
      <c r="I201" t="s">
        <v>114</v>
      </c>
      <c r="J201">
        <v>7</v>
      </c>
      <c r="K201" t="s">
        <v>115</v>
      </c>
      <c r="L201">
        <v>41</v>
      </c>
      <c r="M201" t="s">
        <v>120</v>
      </c>
      <c r="N201" t="s">
        <v>117</v>
      </c>
      <c r="O201" t="s">
        <v>118</v>
      </c>
      <c r="P201">
        <v>2000</v>
      </c>
      <c r="Q201" t="s">
        <v>121</v>
      </c>
      <c r="R201">
        <v>2181</v>
      </c>
      <c r="S201" t="s">
        <v>300</v>
      </c>
      <c r="T201">
        <v>0</v>
      </c>
      <c r="U201" t="s">
        <v>46</v>
      </c>
      <c r="V201" s="1">
        <v>60000</v>
      </c>
      <c r="W201">
        <v>0</v>
      </c>
      <c r="X201">
        <v>0</v>
      </c>
      <c r="Y201">
        <v>0</v>
      </c>
      <c r="Z201">
        <v>0</v>
      </c>
      <c r="AA201">
        <v>0</v>
      </c>
      <c r="AB201">
        <v>0</v>
      </c>
      <c r="AC201" s="1">
        <f t="shared" si="7"/>
        <v>60000</v>
      </c>
      <c r="AD201">
        <v>0</v>
      </c>
      <c r="AE201" s="1">
        <v>60000</v>
      </c>
      <c r="AF201">
        <v>0</v>
      </c>
      <c r="AG201">
        <v>0</v>
      </c>
      <c r="AH201" s="1">
        <v>60000</v>
      </c>
    </row>
    <row r="202" spans="1:34" hidden="1" x14ac:dyDescent="0.25">
      <c r="A202" t="str">
        <f t="shared" si="6"/>
        <v>1.1-00-2408_24741025_2422110</v>
      </c>
      <c r="B202" t="s">
        <v>148</v>
      </c>
      <c r="C202" t="s">
        <v>149</v>
      </c>
      <c r="D202" t="s">
        <v>109</v>
      </c>
      <c r="E202" t="s">
        <v>110</v>
      </c>
      <c r="F202" t="s">
        <v>111</v>
      </c>
      <c r="G202" t="s">
        <v>112</v>
      </c>
      <c r="H202" t="s">
        <v>113</v>
      </c>
      <c r="I202" t="s">
        <v>114</v>
      </c>
      <c r="J202">
        <v>7</v>
      </c>
      <c r="K202" t="s">
        <v>115</v>
      </c>
      <c r="L202">
        <v>41</v>
      </c>
      <c r="M202" t="s">
        <v>120</v>
      </c>
      <c r="N202" t="s">
        <v>117</v>
      </c>
      <c r="O202" t="s">
        <v>118</v>
      </c>
      <c r="P202">
        <v>2000</v>
      </c>
      <c r="Q202" t="s">
        <v>121</v>
      </c>
      <c r="R202">
        <v>2211</v>
      </c>
      <c r="S202" t="s">
        <v>226</v>
      </c>
      <c r="T202">
        <v>0</v>
      </c>
      <c r="U202" t="s">
        <v>46</v>
      </c>
      <c r="V202" s="1">
        <v>390000</v>
      </c>
      <c r="W202" s="1">
        <v>390000</v>
      </c>
      <c r="X202" s="1">
        <v>350836.2</v>
      </c>
      <c r="Y202" s="1">
        <v>350836.2</v>
      </c>
      <c r="Z202" s="1">
        <v>163264.20000000001</v>
      </c>
      <c r="AA202" s="1">
        <v>132895.4</v>
      </c>
      <c r="AB202" s="1">
        <v>132895.4</v>
      </c>
      <c r="AC202" s="1">
        <f t="shared" si="7"/>
        <v>39163.799999999988</v>
      </c>
      <c r="AD202">
        <v>0</v>
      </c>
      <c r="AE202">
        <v>0</v>
      </c>
      <c r="AF202">
        <v>0</v>
      </c>
      <c r="AG202">
        <v>0</v>
      </c>
      <c r="AH202">
        <v>0</v>
      </c>
    </row>
    <row r="203" spans="1:34" hidden="1" x14ac:dyDescent="0.25">
      <c r="A203" t="str">
        <f t="shared" si="6"/>
        <v>1.1-00-2408_24741025_2427110</v>
      </c>
      <c r="B203" t="s">
        <v>148</v>
      </c>
      <c r="C203" t="s">
        <v>149</v>
      </c>
      <c r="D203" t="s">
        <v>109</v>
      </c>
      <c r="E203" t="s">
        <v>110</v>
      </c>
      <c r="F203" t="s">
        <v>111</v>
      </c>
      <c r="G203" t="s">
        <v>112</v>
      </c>
      <c r="H203" t="s">
        <v>113</v>
      </c>
      <c r="I203" t="s">
        <v>114</v>
      </c>
      <c r="J203">
        <v>7</v>
      </c>
      <c r="K203" t="s">
        <v>115</v>
      </c>
      <c r="L203">
        <v>41</v>
      </c>
      <c r="M203" t="s">
        <v>120</v>
      </c>
      <c r="N203" t="s">
        <v>117</v>
      </c>
      <c r="O203" t="s">
        <v>118</v>
      </c>
      <c r="P203">
        <v>2000</v>
      </c>
      <c r="Q203" t="s">
        <v>121</v>
      </c>
      <c r="R203">
        <v>2711</v>
      </c>
      <c r="S203" t="s">
        <v>228</v>
      </c>
      <c r="T203">
        <v>0</v>
      </c>
      <c r="U203" t="s">
        <v>46</v>
      </c>
      <c r="V203" s="1">
        <v>1300000</v>
      </c>
      <c r="W203" s="1">
        <v>1300000</v>
      </c>
      <c r="X203" s="1">
        <v>91988.800000000003</v>
      </c>
      <c r="Y203" s="1">
        <v>10000</v>
      </c>
      <c r="Z203">
        <v>0</v>
      </c>
      <c r="AA203">
        <v>0</v>
      </c>
      <c r="AB203">
        <v>0</v>
      </c>
      <c r="AC203" s="1">
        <f t="shared" si="7"/>
        <v>1208011.2</v>
      </c>
      <c r="AD203">
        <v>0</v>
      </c>
      <c r="AE203">
        <v>0</v>
      </c>
      <c r="AF203">
        <v>0</v>
      </c>
      <c r="AG203">
        <v>0</v>
      </c>
      <c r="AH203">
        <v>0</v>
      </c>
    </row>
    <row r="204" spans="1:34" hidden="1" x14ac:dyDescent="0.25">
      <c r="A204" t="str">
        <f t="shared" si="6"/>
        <v>1.1-00-2408_24741025_2428210</v>
      </c>
      <c r="B204" t="s">
        <v>148</v>
      </c>
      <c r="C204" t="s">
        <v>149</v>
      </c>
      <c r="D204" t="s">
        <v>109</v>
      </c>
      <c r="E204" t="s">
        <v>110</v>
      </c>
      <c r="F204" t="s">
        <v>111</v>
      </c>
      <c r="G204" t="s">
        <v>112</v>
      </c>
      <c r="H204" t="s">
        <v>113</v>
      </c>
      <c r="I204" t="s">
        <v>114</v>
      </c>
      <c r="J204">
        <v>7</v>
      </c>
      <c r="K204" t="s">
        <v>115</v>
      </c>
      <c r="L204">
        <v>41</v>
      </c>
      <c r="M204" t="s">
        <v>120</v>
      </c>
      <c r="N204" t="s">
        <v>117</v>
      </c>
      <c r="O204" t="s">
        <v>118</v>
      </c>
      <c r="P204">
        <v>2000</v>
      </c>
      <c r="Q204" t="s">
        <v>121</v>
      </c>
      <c r="R204">
        <v>2821</v>
      </c>
      <c r="S204" t="s">
        <v>301</v>
      </c>
      <c r="T204">
        <v>0</v>
      </c>
      <c r="U204" t="s">
        <v>46</v>
      </c>
      <c r="V204" s="1">
        <v>347102.12</v>
      </c>
      <c r="W204" s="1">
        <v>900000</v>
      </c>
      <c r="X204">
        <v>0</v>
      </c>
      <c r="Y204">
        <v>0</v>
      </c>
      <c r="Z204">
        <v>0</v>
      </c>
      <c r="AA204">
        <v>0</v>
      </c>
      <c r="AB204">
        <v>0</v>
      </c>
      <c r="AC204" s="1">
        <f t="shared" si="7"/>
        <v>347102.12</v>
      </c>
      <c r="AD204">
        <v>0</v>
      </c>
      <c r="AE204">
        <v>0</v>
      </c>
      <c r="AF204">
        <v>0</v>
      </c>
      <c r="AG204" s="1">
        <v>552897.88</v>
      </c>
      <c r="AH204" s="1">
        <v>-552897.88</v>
      </c>
    </row>
    <row r="205" spans="1:34" hidden="1" x14ac:dyDescent="0.25">
      <c r="A205" t="str">
        <f t="shared" si="6"/>
        <v>1.1-00-2408_24741025_2428310</v>
      </c>
      <c r="B205" t="s">
        <v>148</v>
      </c>
      <c r="C205" t="s">
        <v>149</v>
      </c>
      <c r="D205" t="s">
        <v>109</v>
      </c>
      <c r="E205" t="s">
        <v>110</v>
      </c>
      <c r="F205" t="s">
        <v>111</v>
      </c>
      <c r="G205" t="s">
        <v>112</v>
      </c>
      <c r="H205" t="s">
        <v>113</v>
      </c>
      <c r="I205" t="s">
        <v>114</v>
      </c>
      <c r="J205">
        <v>7</v>
      </c>
      <c r="K205" t="s">
        <v>115</v>
      </c>
      <c r="L205">
        <v>41</v>
      </c>
      <c r="M205" t="s">
        <v>120</v>
      </c>
      <c r="N205" t="s">
        <v>117</v>
      </c>
      <c r="O205" t="s">
        <v>118</v>
      </c>
      <c r="P205">
        <v>2000</v>
      </c>
      <c r="Q205" t="s">
        <v>121</v>
      </c>
      <c r="R205">
        <v>2831</v>
      </c>
      <c r="S205" t="s">
        <v>122</v>
      </c>
      <c r="T205">
        <v>0</v>
      </c>
      <c r="U205" t="s">
        <v>46</v>
      </c>
      <c r="V205" s="1">
        <v>264514.8</v>
      </c>
      <c r="W205" s="1">
        <v>264514.8</v>
      </c>
      <c r="X205" s="1">
        <v>84220.29</v>
      </c>
      <c r="Y205" s="1">
        <v>6874.97</v>
      </c>
      <c r="Z205" s="1">
        <v>6874.97</v>
      </c>
      <c r="AA205">
        <v>0</v>
      </c>
      <c r="AB205">
        <v>0</v>
      </c>
      <c r="AC205" s="1">
        <f t="shared" si="7"/>
        <v>180294.51</v>
      </c>
      <c r="AD205">
        <v>0</v>
      </c>
      <c r="AE205">
        <v>0</v>
      </c>
      <c r="AF205">
        <v>0</v>
      </c>
      <c r="AG205">
        <v>0</v>
      </c>
      <c r="AH205">
        <v>0</v>
      </c>
    </row>
    <row r="206" spans="1:34" hidden="1" x14ac:dyDescent="0.25">
      <c r="A206" t="str">
        <f t="shared" si="6"/>
        <v>1.1-00-2408_24741025_2429710</v>
      </c>
      <c r="B206" t="s">
        <v>148</v>
      </c>
      <c r="C206" t="s">
        <v>149</v>
      </c>
      <c r="D206" t="s">
        <v>109</v>
      </c>
      <c r="E206" t="s">
        <v>110</v>
      </c>
      <c r="F206" t="s">
        <v>111</v>
      </c>
      <c r="G206" t="s">
        <v>112</v>
      </c>
      <c r="H206" t="s">
        <v>113</v>
      </c>
      <c r="I206" t="s">
        <v>114</v>
      </c>
      <c r="J206">
        <v>7</v>
      </c>
      <c r="K206" t="s">
        <v>115</v>
      </c>
      <c r="L206">
        <v>41</v>
      </c>
      <c r="M206" t="s">
        <v>120</v>
      </c>
      <c r="N206" t="s">
        <v>117</v>
      </c>
      <c r="O206" t="s">
        <v>118</v>
      </c>
      <c r="P206">
        <v>2000</v>
      </c>
      <c r="Q206" t="s">
        <v>121</v>
      </c>
      <c r="R206">
        <v>2971</v>
      </c>
      <c r="S206" t="s">
        <v>302</v>
      </c>
      <c r="T206">
        <v>0</v>
      </c>
      <c r="U206" t="s">
        <v>46</v>
      </c>
      <c r="V206" s="1">
        <v>5800</v>
      </c>
      <c r="W206">
        <v>0</v>
      </c>
      <c r="X206" s="1">
        <v>5800</v>
      </c>
      <c r="Y206" s="1">
        <v>5800</v>
      </c>
      <c r="Z206" s="1">
        <v>5800</v>
      </c>
      <c r="AA206">
        <v>0</v>
      </c>
      <c r="AB206">
        <v>0</v>
      </c>
      <c r="AC206" s="1">
        <f t="shared" si="7"/>
        <v>0</v>
      </c>
      <c r="AD206">
        <v>0</v>
      </c>
      <c r="AE206" s="1">
        <v>5800</v>
      </c>
      <c r="AF206">
        <v>0</v>
      </c>
      <c r="AG206">
        <v>0</v>
      </c>
      <c r="AH206" s="1">
        <v>5800</v>
      </c>
    </row>
    <row r="207" spans="1:34" hidden="1" x14ac:dyDescent="0.25">
      <c r="A207" t="str">
        <f t="shared" si="6"/>
        <v>1.1-00-2408_24741025_2431610</v>
      </c>
      <c r="B207" t="s">
        <v>148</v>
      </c>
      <c r="C207" t="s">
        <v>149</v>
      </c>
      <c r="D207" t="s">
        <v>109</v>
      </c>
      <c r="E207" t="s">
        <v>110</v>
      </c>
      <c r="F207" t="s">
        <v>111</v>
      </c>
      <c r="G207" t="s">
        <v>112</v>
      </c>
      <c r="H207" t="s">
        <v>113</v>
      </c>
      <c r="I207" t="s">
        <v>114</v>
      </c>
      <c r="J207">
        <v>7</v>
      </c>
      <c r="K207" t="s">
        <v>115</v>
      </c>
      <c r="L207">
        <v>41</v>
      </c>
      <c r="M207" t="s">
        <v>120</v>
      </c>
      <c r="N207" t="s">
        <v>117</v>
      </c>
      <c r="O207" t="s">
        <v>118</v>
      </c>
      <c r="P207">
        <v>3000</v>
      </c>
      <c r="Q207" t="s">
        <v>44</v>
      </c>
      <c r="R207">
        <v>3161</v>
      </c>
      <c r="S207" t="s">
        <v>241</v>
      </c>
      <c r="T207">
        <v>0</v>
      </c>
      <c r="U207" t="s">
        <v>46</v>
      </c>
      <c r="V207" s="1">
        <v>230000</v>
      </c>
      <c r="W207" s="1">
        <v>230000</v>
      </c>
      <c r="X207" s="1">
        <v>163881.9</v>
      </c>
      <c r="Y207" s="1">
        <v>163881.9</v>
      </c>
      <c r="Z207" s="1">
        <v>72836.399999999994</v>
      </c>
      <c r="AA207" s="1">
        <v>72836.399999999994</v>
      </c>
      <c r="AB207" s="1">
        <v>72836.399999999994</v>
      </c>
      <c r="AC207" s="1">
        <f t="shared" si="7"/>
        <v>66118.100000000006</v>
      </c>
      <c r="AD207">
        <v>0</v>
      </c>
      <c r="AE207">
        <v>0</v>
      </c>
      <c r="AF207">
        <v>0</v>
      </c>
      <c r="AG207">
        <v>0</v>
      </c>
      <c r="AH207">
        <v>0</v>
      </c>
    </row>
    <row r="208" spans="1:34" hidden="1" x14ac:dyDescent="0.25">
      <c r="A208" t="str">
        <f t="shared" si="6"/>
        <v>1.1-00-2408_24741025_2433610</v>
      </c>
      <c r="B208" t="s">
        <v>148</v>
      </c>
      <c r="C208" t="s">
        <v>149</v>
      </c>
      <c r="D208" t="s">
        <v>109</v>
      </c>
      <c r="E208" t="s">
        <v>110</v>
      </c>
      <c r="F208" t="s">
        <v>111</v>
      </c>
      <c r="G208" t="s">
        <v>112</v>
      </c>
      <c r="H208" t="s">
        <v>113</v>
      </c>
      <c r="I208" t="s">
        <v>114</v>
      </c>
      <c r="J208">
        <v>7</v>
      </c>
      <c r="K208" t="s">
        <v>115</v>
      </c>
      <c r="L208">
        <v>41</v>
      </c>
      <c r="M208" t="s">
        <v>120</v>
      </c>
      <c r="N208" t="s">
        <v>117</v>
      </c>
      <c r="O208" t="s">
        <v>118</v>
      </c>
      <c r="P208">
        <v>3000</v>
      </c>
      <c r="Q208" t="s">
        <v>44</v>
      </c>
      <c r="R208">
        <v>3361</v>
      </c>
      <c r="S208" t="s">
        <v>123</v>
      </c>
      <c r="T208">
        <v>0</v>
      </c>
      <c r="U208" t="s">
        <v>46</v>
      </c>
      <c r="V208" s="1">
        <v>30000</v>
      </c>
      <c r="W208" s="1">
        <v>30000</v>
      </c>
      <c r="X208" s="1">
        <v>1195469.8999999999</v>
      </c>
      <c r="Y208" s="1">
        <v>1195469.8999999999</v>
      </c>
      <c r="Z208" s="1">
        <v>10993.9</v>
      </c>
      <c r="AA208">
        <v>0</v>
      </c>
      <c r="AB208">
        <v>0</v>
      </c>
      <c r="AC208" s="1">
        <f t="shared" si="7"/>
        <v>-1165469.8999999999</v>
      </c>
      <c r="AD208">
        <v>0</v>
      </c>
      <c r="AE208">
        <v>0</v>
      </c>
      <c r="AF208">
        <v>0</v>
      </c>
      <c r="AG208">
        <v>0</v>
      </c>
      <c r="AH208">
        <v>0</v>
      </c>
    </row>
    <row r="209" spans="1:34" hidden="1" x14ac:dyDescent="0.25">
      <c r="A209" t="str">
        <f t="shared" si="6"/>
        <v>1.1-00-2408_24741025_24336135</v>
      </c>
      <c r="B209" t="s">
        <v>148</v>
      </c>
      <c r="C209" t="s">
        <v>149</v>
      </c>
      <c r="D209" t="s">
        <v>109</v>
      </c>
      <c r="E209" t="s">
        <v>110</v>
      </c>
      <c r="F209" t="s">
        <v>111</v>
      </c>
      <c r="G209" t="s">
        <v>112</v>
      </c>
      <c r="H209" t="s">
        <v>113</v>
      </c>
      <c r="I209" t="s">
        <v>114</v>
      </c>
      <c r="J209">
        <v>7</v>
      </c>
      <c r="K209" t="s">
        <v>115</v>
      </c>
      <c r="L209">
        <v>41</v>
      </c>
      <c r="M209" t="s">
        <v>120</v>
      </c>
      <c r="N209" t="s">
        <v>117</v>
      </c>
      <c r="O209" t="s">
        <v>118</v>
      </c>
      <c r="P209">
        <v>3000</v>
      </c>
      <c r="Q209" t="s">
        <v>44</v>
      </c>
      <c r="R209">
        <v>3361</v>
      </c>
      <c r="S209" t="s">
        <v>123</v>
      </c>
      <c r="T209">
        <v>35</v>
      </c>
      <c r="U209" t="s">
        <v>303</v>
      </c>
      <c r="V209">
        <v>0</v>
      </c>
      <c r="W209">
        <v>0</v>
      </c>
      <c r="X209" s="1">
        <v>154512</v>
      </c>
      <c r="Y209" s="1">
        <v>154512</v>
      </c>
      <c r="Z209">
        <v>0</v>
      </c>
      <c r="AA209">
        <v>0</v>
      </c>
      <c r="AB209">
        <v>0</v>
      </c>
      <c r="AC209" s="1">
        <f t="shared" si="7"/>
        <v>-154512</v>
      </c>
      <c r="AD209">
        <v>0</v>
      </c>
      <c r="AE209">
        <v>0</v>
      </c>
      <c r="AF209">
        <v>0</v>
      </c>
      <c r="AG209">
        <v>0</v>
      </c>
      <c r="AH209">
        <v>0</v>
      </c>
    </row>
    <row r="210" spans="1:34" hidden="1" x14ac:dyDescent="0.25">
      <c r="A210" t="str">
        <f t="shared" si="6"/>
        <v>1.1-00-2408_24741025_2433910</v>
      </c>
      <c r="B210" t="s">
        <v>148</v>
      </c>
      <c r="C210" t="s">
        <v>149</v>
      </c>
      <c r="D210" t="s">
        <v>109</v>
      </c>
      <c r="E210" t="s">
        <v>110</v>
      </c>
      <c r="F210" t="s">
        <v>111</v>
      </c>
      <c r="G210" t="s">
        <v>112</v>
      </c>
      <c r="H210" t="s">
        <v>113</v>
      </c>
      <c r="I210" t="s">
        <v>114</v>
      </c>
      <c r="J210">
        <v>7</v>
      </c>
      <c r="K210" t="s">
        <v>115</v>
      </c>
      <c r="L210">
        <v>41</v>
      </c>
      <c r="M210" t="s">
        <v>120</v>
      </c>
      <c r="N210" t="s">
        <v>117</v>
      </c>
      <c r="O210" t="s">
        <v>118</v>
      </c>
      <c r="P210">
        <v>3000</v>
      </c>
      <c r="Q210" t="s">
        <v>44</v>
      </c>
      <c r="R210">
        <v>3391</v>
      </c>
      <c r="S210" t="s">
        <v>194</v>
      </c>
      <c r="T210">
        <v>0</v>
      </c>
      <c r="U210" t="s">
        <v>46</v>
      </c>
      <c r="V210" s="1">
        <v>1900000</v>
      </c>
      <c r="W210" s="1">
        <v>1900000</v>
      </c>
      <c r="X210" s="1">
        <v>1290932</v>
      </c>
      <c r="Y210" s="1">
        <v>1290932</v>
      </c>
      <c r="Z210" s="1">
        <v>1281010</v>
      </c>
      <c r="AA210" s="1">
        <v>1281010</v>
      </c>
      <c r="AB210" s="1">
        <v>1281010</v>
      </c>
      <c r="AC210" s="1">
        <f t="shared" si="7"/>
        <v>609068</v>
      </c>
      <c r="AD210">
        <v>0</v>
      </c>
      <c r="AE210">
        <v>0</v>
      </c>
      <c r="AF210">
        <v>0</v>
      </c>
      <c r="AG210">
        <v>0</v>
      </c>
      <c r="AH210">
        <v>0</v>
      </c>
    </row>
    <row r="211" spans="1:34" hidden="1" x14ac:dyDescent="0.25">
      <c r="A211" t="str">
        <f t="shared" si="6"/>
        <v>1.1-00-2408_24741025_2439620</v>
      </c>
      <c r="B211" t="s">
        <v>148</v>
      </c>
      <c r="C211" t="s">
        <v>149</v>
      </c>
      <c r="D211" t="s">
        <v>109</v>
      </c>
      <c r="E211" t="s">
        <v>110</v>
      </c>
      <c r="F211" t="s">
        <v>111</v>
      </c>
      <c r="G211" t="s">
        <v>112</v>
      </c>
      <c r="H211" t="s">
        <v>113</v>
      </c>
      <c r="I211" t="s">
        <v>114</v>
      </c>
      <c r="J211">
        <v>7</v>
      </c>
      <c r="K211" t="s">
        <v>115</v>
      </c>
      <c r="L211">
        <v>41</v>
      </c>
      <c r="M211" t="s">
        <v>120</v>
      </c>
      <c r="N211" t="s">
        <v>117</v>
      </c>
      <c r="O211" t="s">
        <v>118</v>
      </c>
      <c r="P211">
        <v>3000</v>
      </c>
      <c r="Q211" t="s">
        <v>44</v>
      </c>
      <c r="R211">
        <v>3962</v>
      </c>
      <c r="S211" t="s">
        <v>304</v>
      </c>
      <c r="T211">
        <v>0</v>
      </c>
      <c r="U211" t="s">
        <v>46</v>
      </c>
      <c r="V211" s="1">
        <v>120000</v>
      </c>
      <c r="W211" s="1">
        <v>120000</v>
      </c>
      <c r="X211" s="1">
        <v>23490</v>
      </c>
      <c r="Y211" s="1">
        <v>23490</v>
      </c>
      <c r="Z211">
        <v>0</v>
      </c>
      <c r="AA211">
        <v>0</v>
      </c>
      <c r="AB211">
        <v>0</v>
      </c>
      <c r="AC211" s="1">
        <f t="shared" si="7"/>
        <v>96510</v>
      </c>
      <c r="AD211">
        <v>0</v>
      </c>
      <c r="AE211">
        <v>0</v>
      </c>
      <c r="AF211">
        <v>0</v>
      </c>
      <c r="AG211">
        <v>0</v>
      </c>
      <c r="AH211">
        <v>0</v>
      </c>
    </row>
    <row r="212" spans="1:34" hidden="1" x14ac:dyDescent="0.25">
      <c r="A212" t="str">
        <f t="shared" si="6"/>
        <v>1.1-00-2405_24622015_2426110</v>
      </c>
      <c r="B212" t="s">
        <v>148</v>
      </c>
      <c r="C212" t="s">
        <v>149</v>
      </c>
      <c r="D212" t="s">
        <v>109</v>
      </c>
      <c r="E212" t="s">
        <v>110</v>
      </c>
      <c r="F212" t="s">
        <v>51</v>
      </c>
      <c r="G212" t="s">
        <v>52</v>
      </c>
      <c r="H212" t="s">
        <v>53</v>
      </c>
      <c r="I212" t="s">
        <v>54</v>
      </c>
      <c r="J212">
        <v>6</v>
      </c>
      <c r="K212" t="s">
        <v>40</v>
      </c>
      <c r="L212">
        <v>22</v>
      </c>
      <c r="M212" t="s">
        <v>124</v>
      </c>
      <c r="N212" t="s">
        <v>56</v>
      </c>
      <c r="O212" t="s">
        <v>57</v>
      </c>
      <c r="P212">
        <v>2000</v>
      </c>
      <c r="Q212" t="s">
        <v>121</v>
      </c>
      <c r="R212">
        <v>2611</v>
      </c>
      <c r="S212" t="s">
        <v>125</v>
      </c>
      <c r="T212">
        <v>0</v>
      </c>
      <c r="U212" t="s">
        <v>46</v>
      </c>
      <c r="V212" s="1">
        <v>3600000</v>
      </c>
      <c r="W212" s="1">
        <v>3600000</v>
      </c>
      <c r="X212">
        <v>0</v>
      </c>
      <c r="Y212">
        <v>0</v>
      </c>
      <c r="Z212">
        <v>0</v>
      </c>
      <c r="AA212">
        <v>0</v>
      </c>
      <c r="AB212">
        <v>0</v>
      </c>
      <c r="AC212" s="1">
        <f t="shared" si="7"/>
        <v>3600000</v>
      </c>
      <c r="AD212">
        <v>0</v>
      </c>
      <c r="AE212">
        <v>0</v>
      </c>
      <c r="AF212">
        <v>0</v>
      </c>
      <c r="AG212">
        <v>0</v>
      </c>
      <c r="AH212">
        <v>0</v>
      </c>
    </row>
    <row r="213" spans="1:34" hidden="1" x14ac:dyDescent="0.25">
      <c r="A213" t="str">
        <f t="shared" si="6"/>
        <v>1.1-00-2403_24117011_2422110</v>
      </c>
      <c r="B213" t="s">
        <v>148</v>
      </c>
      <c r="C213" t="s">
        <v>149</v>
      </c>
      <c r="D213" t="s">
        <v>305</v>
      </c>
      <c r="E213" t="s">
        <v>306</v>
      </c>
      <c r="F213" t="s">
        <v>307</v>
      </c>
      <c r="G213" t="s">
        <v>308</v>
      </c>
      <c r="H213" t="s">
        <v>309</v>
      </c>
      <c r="I213" t="s">
        <v>310</v>
      </c>
      <c r="J213">
        <v>1</v>
      </c>
      <c r="K213" t="s">
        <v>190</v>
      </c>
      <c r="L213">
        <v>17</v>
      </c>
      <c r="M213" t="s">
        <v>311</v>
      </c>
      <c r="N213" t="s">
        <v>312</v>
      </c>
      <c r="O213" t="s">
        <v>313</v>
      </c>
      <c r="P213">
        <v>2000</v>
      </c>
      <c r="Q213" t="s">
        <v>121</v>
      </c>
      <c r="R213">
        <v>2211</v>
      </c>
      <c r="S213" t="s">
        <v>226</v>
      </c>
      <c r="T213">
        <v>0</v>
      </c>
      <c r="U213" t="s">
        <v>46</v>
      </c>
      <c r="V213" s="1">
        <v>25000</v>
      </c>
      <c r="W213" s="1">
        <v>25000</v>
      </c>
      <c r="X213">
        <v>0</v>
      </c>
      <c r="Y213">
        <v>0</v>
      </c>
      <c r="Z213">
        <v>0</v>
      </c>
      <c r="AA213">
        <v>0</v>
      </c>
      <c r="AB213">
        <v>0</v>
      </c>
      <c r="AC213" s="1">
        <f t="shared" si="7"/>
        <v>25000</v>
      </c>
      <c r="AD213">
        <v>0</v>
      </c>
      <c r="AE213">
        <v>0</v>
      </c>
      <c r="AF213">
        <v>0</v>
      </c>
      <c r="AG213">
        <v>0</v>
      </c>
      <c r="AH213">
        <v>0</v>
      </c>
    </row>
    <row r="214" spans="1:34" hidden="1" x14ac:dyDescent="0.25">
      <c r="A214" t="str">
        <f t="shared" si="6"/>
        <v>1.1-00-2403_24117011_2424910</v>
      </c>
      <c r="B214" t="s">
        <v>148</v>
      </c>
      <c r="C214" t="s">
        <v>149</v>
      </c>
      <c r="D214" t="s">
        <v>305</v>
      </c>
      <c r="E214" t="s">
        <v>306</v>
      </c>
      <c r="F214" t="s">
        <v>307</v>
      </c>
      <c r="G214" t="s">
        <v>308</v>
      </c>
      <c r="H214" t="s">
        <v>309</v>
      </c>
      <c r="I214" t="s">
        <v>310</v>
      </c>
      <c r="J214">
        <v>1</v>
      </c>
      <c r="K214" t="s">
        <v>190</v>
      </c>
      <c r="L214">
        <v>17</v>
      </c>
      <c r="M214" t="s">
        <v>311</v>
      </c>
      <c r="N214" t="s">
        <v>312</v>
      </c>
      <c r="O214" t="s">
        <v>313</v>
      </c>
      <c r="P214">
        <v>2000</v>
      </c>
      <c r="Q214" t="s">
        <v>121</v>
      </c>
      <c r="R214">
        <v>2491</v>
      </c>
      <c r="S214" t="s">
        <v>203</v>
      </c>
      <c r="T214">
        <v>0</v>
      </c>
      <c r="U214" t="s">
        <v>46</v>
      </c>
      <c r="V214" s="1">
        <v>75000</v>
      </c>
      <c r="W214" s="1">
        <v>75000</v>
      </c>
      <c r="X214">
        <v>0</v>
      </c>
      <c r="Y214">
        <v>0</v>
      </c>
      <c r="Z214">
        <v>0</v>
      </c>
      <c r="AA214">
        <v>0</v>
      </c>
      <c r="AB214">
        <v>0</v>
      </c>
      <c r="AC214" s="1">
        <f t="shared" si="7"/>
        <v>75000</v>
      </c>
      <c r="AD214">
        <v>0</v>
      </c>
      <c r="AE214">
        <v>0</v>
      </c>
      <c r="AF214">
        <v>0</v>
      </c>
      <c r="AG214">
        <v>0</v>
      </c>
      <c r="AH214">
        <v>0</v>
      </c>
    </row>
    <row r="215" spans="1:34" hidden="1" x14ac:dyDescent="0.25">
      <c r="A215" t="str">
        <f t="shared" si="6"/>
        <v>1.1-00-2403_24117011_2427210</v>
      </c>
      <c r="B215" t="s">
        <v>148</v>
      </c>
      <c r="C215" t="s">
        <v>149</v>
      </c>
      <c r="D215" t="s">
        <v>305</v>
      </c>
      <c r="E215" t="s">
        <v>306</v>
      </c>
      <c r="F215" t="s">
        <v>307</v>
      </c>
      <c r="G215" t="s">
        <v>308</v>
      </c>
      <c r="H215" t="s">
        <v>309</v>
      </c>
      <c r="I215" t="s">
        <v>310</v>
      </c>
      <c r="J215">
        <v>1</v>
      </c>
      <c r="K215" t="s">
        <v>190</v>
      </c>
      <c r="L215">
        <v>17</v>
      </c>
      <c r="M215" t="s">
        <v>311</v>
      </c>
      <c r="N215" t="s">
        <v>312</v>
      </c>
      <c r="O215" t="s">
        <v>313</v>
      </c>
      <c r="P215">
        <v>2000</v>
      </c>
      <c r="Q215" t="s">
        <v>121</v>
      </c>
      <c r="R215">
        <v>2721</v>
      </c>
      <c r="S215" t="s">
        <v>170</v>
      </c>
      <c r="T215">
        <v>0</v>
      </c>
      <c r="U215" t="s">
        <v>46</v>
      </c>
      <c r="V215" s="1">
        <v>50000</v>
      </c>
      <c r="W215" s="1">
        <v>50000</v>
      </c>
      <c r="X215">
        <v>0</v>
      </c>
      <c r="Y215">
        <v>0</v>
      </c>
      <c r="Z215">
        <v>0</v>
      </c>
      <c r="AA215">
        <v>0</v>
      </c>
      <c r="AB215">
        <v>0</v>
      </c>
      <c r="AC215" s="1">
        <f t="shared" si="7"/>
        <v>50000</v>
      </c>
      <c r="AD215">
        <v>0</v>
      </c>
      <c r="AE215">
        <v>0</v>
      </c>
      <c r="AF215">
        <v>0</v>
      </c>
      <c r="AG215">
        <v>0</v>
      </c>
      <c r="AH215">
        <v>0</v>
      </c>
    </row>
    <row r="216" spans="1:34" hidden="1" x14ac:dyDescent="0.25">
      <c r="A216" t="str">
        <f t="shared" si="6"/>
        <v>1.1-00-2403_24117011_2433110</v>
      </c>
      <c r="B216" t="s">
        <v>148</v>
      </c>
      <c r="C216" t="s">
        <v>149</v>
      </c>
      <c r="D216" t="s">
        <v>305</v>
      </c>
      <c r="E216" t="s">
        <v>306</v>
      </c>
      <c r="F216" t="s">
        <v>307</v>
      </c>
      <c r="G216" t="s">
        <v>308</v>
      </c>
      <c r="H216" t="s">
        <v>309</v>
      </c>
      <c r="I216" t="s">
        <v>310</v>
      </c>
      <c r="J216">
        <v>1</v>
      </c>
      <c r="K216" t="s">
        <v>190</v>
      </c>
      <c r="L216">
        <v>17</v>
      </c>
      <c r="M216" t="s">
        <v>311</v>
      </c>
      <c r="N216" t="s">
        <v>312</v>
      </c>
      <c r="O216" t="s">
        <v>313</v>
      </c>
      <c r="P216">
        <v>3000</v>
      </c>
      <c r="Q216" t="s">
        <v>44</v>
      </c>
      <c r="R216">
        <v>3311</v>
      </c>
      <c r="S216" t="s">
        <v>218</v>
      </c>
      <c r="T216">
        <v>0</v>
      </c>
      <c r="U216" t="s">
        <v>46</v>
      </c>
      <c r="V216" s="1">
        <v>2367000</v>
      </c>
      <c r="W216" s="1">
        <v>2367000</v>
      </c>
      <c r="X216" s="1">
        <v>1357200</v>
      </c>
      <c r="Y216" s="1">
        <v>1357200</v>
      </c>
      <c r="Z216" s="1">
        <v>754000</v>
      </c>
      <c r="AA216" s="1">
        <v>754000</v>
      </c>
      <c r="AB216" s="1">
        <v>754000</v>
      </c>
      <c r="AC216" s="1">
        <f t="shared" si="7"/>
        <v>1009800</v>
      </c>
      <c r="AD216">
        <v>0</v>
      </c>
      <c r="AE216">
        <v>0</v>
      </c>
      <c r="AF216">
        <v>0</v>
      </c>
      <c r="AG216">
        <v>0</v>
      </c>
      <c r="AH216">
        <v>0</v>
      </c>
    </row>
    <row r="217" spans="1:34" hidden="1" x14ac:dyDescent="0.25">
      <c r="A217" t="str">
        <f t="shared" si="6"/>
        <v>1.1-00-2403_24117011_2435210</v>
      </c>
      <c r="B217" t="s">
        <v>148</v>
      </c>
      <c r="C217" t="s">
        <v>149</v>
      </c>
      <c r="D217" t="s">
        <v>305</v>
      </c>
      <c r="E217" t="s">
        <v>306</v>
      </c>
      <c r="F217" t="s">
        <v>307</v>
      </c>
      <c r="G217" t="s">
        <v>308</v>
      </c>
      <c r="H217" t="s">
        <v>309</v>
      </c>
      <c r="I217" t="s">
        <v>310</v>
      </c>
      <c r="J217">
        <v>1</v>
      </c>
      <c r="K217" t="s">
        <v>190</v>
      </c>
      <c r="L217">
        <v>17</v>
      </c>
      <c r="M217" t="s">
        <v>311</v>
      </c>
      <c r="N217" t="s">
        <v>312</v>
      </c>
      <c r="O217" t="s">
        <v>313</v>
      </c>
      <c r="P217">
        <v>3000</v>
      </c>
      <c r="Q217" t="s">
        <v>44</v>
      </c>
      <c r="R217">
        <v>3521</v>
      </c>
      <c r="S217" t="s">
        <v>231</v>
      </c>
      <c r="T217">
        <v>0</v>
      </c>
      <c r="U217" t="s">
        <v>46</v>
      </c>
      <c r="V217" s="1">
        <v>8000</v>
      </c>
      <c r="W217" s="1">
        <v>8000</v>
      </c>
      <c r="X217">
        <v>0</v>
      </c>
      <c r="Y217">
        <v>0</v>
      </c>
      <c r="Z217">
        <v>0</v>
      </c>
      <c r="AA217">
        <v>0</v>
      </c>
      <c r="AB217">
        <v>0</v>
      </c>
      <c r="AC217" s="1">
        <f t="shared" si="7"/>
        <v>8000</v>
      </c>
      <c r="AD217">
        <v>0</v>
      </c>
      <c r="AE217">
        <v>0</v>
      </c>
      <c r="AF217">
        <v>0</v>
      </c>
      <c r="AG217">
        <v>0</v>
      </c>
      <c r="AH217">
        <v>0</v>
      </c>
    </row>
    <row r="218" spans="1:34" hidden="1" x14ac:dyDescent="0.25">
      <c r="A218" t="str">
        <f t="shared" si="6"/>
        <v>1.1-00-2402_2418007_2444519</v>
      </c>
      <c r="B218" t="s">
        <v>148</v>
      </c>
      <c r="C218" t="s">
        <v>149</v>
      </c>
      <c r="D218" t="s">
        <v>34</v>
      </c>
      <c r="E218" t="s">
        <v>35</v>
      </c>
      <c r="F218" t="s">
        <v>111</v>
      </c>
      <c r="G218" t="s">
        <v>112</v>
      </c>
      <c r="H218" t="s">
        <v>85</v>
      </c>
      <c r="I218" t="s">
        <v>86</v>
      </c>
      <c r="J218">
        <v>1</v>
      </c>
      <c r="K218" t="s">
        <v>190</v>
      </c>
      <c r="L218">
        <v>8</v>
      </c>
      <c r="M218" t="s">
        <v>314</v>
      </c>
      <c r="N218" t="s">
        <v>315</v>
      </c>
      <c r="O218" t="s">
        <v>316</v>
      </c>
      <c r="P218">
        <v>4000</v>
      </c>
      <c r="Q218" t="s">
        <v>49</v>
      </c>
      <c r="R218">
        <v>4451</v>
      </c>
      <c r="S218" t="s">
        <v>280</v>
      </c>
      <c r="T218">
        <v>9</v>
      </c>
      <c r="U218" t="s">
        <v>317</v>
      </c>
      <c r="V218" s="1">
        <v>750000</v>
      </c>
      <c r="W218" s="1">
        <v>760500</v>
      </c>
      <c r="X218">
        <v>0</v>
      </c>
      <c r="Y218">
        <v>0</v>
      </c>
      <c r="Z218">
        <v>0</v>
      </c>
      <c r="AA218">
        <v>0</v>
      </c>
      <c r="AB218">
        <v>0</v>
      </c>
      <c r="AC218" s="1">
        <f t="shared" si="7"/>
        <v>750000</v>
      </c>
      <c r="AD218">
        <v>0</v>
      </c>
      <c r="AE218">
        <v>0</v>
      </c>
      <c r="AF218">
        <v>0</v>
      </c>
      <c r="AG218" s="1">
        <v>10500</v>
      </c>
      <c r="AH218" s="1">
        <v>-10500</v>
      </c>
    </row>
    <row r="219" spans="1:34" hidden="1" x14ac:dyDescent="0.25">
      <c r="A219" t="str">
        <f t="shared" si="6"/>
        <v>1.1-00-2402_2418007_24445110</v>
      </c>
      <c r="B219" t="s">
        <v>148</v>
      </c>
      <c r="C219" t="s">
        <v>149</v>
      </c>
      <c r="D219" t="s">
        <v>34</v>
      </c>
      <c r="E219" t="s">
        <v>35</v>
      </c>
      <c r="F219" t="s">
        <v>111</v>
      </c>
      <c r="G219" t="s">
        <v>112</v>
      </c>
      <c r="H219" t="s">
        <v>85</v>
      </c>
      <c r="I219" t="s">
        <v>86</v>
      </c>
      <c r="J219">
        <v>1</v>
      </c>
      <c r="K219" t="s">
        <v>190</v>
      </c>
      <c r="L219">
        <v>8</v>
      </c>
      <c r="M219" t="s">
        <v>314</v>
      </c>
      <c r="N219" t="s">
        <v>315</v>
      </c>
      <c r="O219" t="s">
        <v>316</v>
      </c>
      <c r="P219">
        <v>4000</v>
      </c>
      <c r="Q219" t="s">
        <v>49</v>
      </c>
      <c r="R219">
        <v>4451</v>
      </c>
      <c r="S219" t="s">
        <v>280</v>
      </c>
      <c r="T219">
        <v>10</v>
      </c>
      <c r="U219" t="s">
        <v>318</v>
      </c>
      <c r="V219" s="1">
        <v>210000</v>
      </c>
      <c r="W219" s="1">
        <v>199500</v>
      </c>
      <c r="X219">
        <v>0</v>
      </c>
      <c r="Y219">
        <v>0</v>
      </c>
      <c r="Z219">
        <v>0</v>
      </c>
      <c r="AA219">
        <v>0</v>
      </c>
      <c r="AB219">
        <v>0</v>
      </c>
      <c r="AC219" s="1">
        <f t="shared" si="7"/>
        <v>210000</v>
      </c>
      <c r="AD219">
        <v>0</v>
      </c>
      <c r="AE219" s="1">
        <v>10500</v>
      </c>
      <c r="AF219">
        <v>0</v>
      </c>
      <c r="AG219">
        <v>0</v>
      </c>
      <c r="AH219" s="1">
        <v>10500</v>
      </c>
    </row>
    <row r="220" spans="1:34" hidden="1" x14ac:dyDescent="0.25">
      <c r="A220" t="str">
        <f t="shared" si="6"/>
        <v>1.1-00-2404_24618012_2421110</v>
      </c>
      <c r="B220" t="s">
        <v>148</v>
      </c>
      <c r="C220" t="s">
        <v>149</v>
      </c>
      <c r="D220" t="s">
        <v>34</v>
      </c>
      <c r="E220" t="s">
        <v>35</v>
      </c>
      <c r="F220" t="s">
        <v>36</v>
      </c>
      <c r="G220" t="s">
        <v>37</v>
      </c>
      <c r="H220" t="s">
        <v>38</v>
      </c>
      <c r="I220" t="s">
        <v>39</v>
      </c>
      <c r="J220">
        <v>6</v>
      </c>
      <c r="K220" t="s">
        <v>40</v>
      </c>
      <c r="L220">
        <v>18</v>
      </c>
      <c r="M220" t="s">
        <v>319</v>
      </c>
      <c r="N220" t="s">
        <v>320</v>
      </c>
      <c r="O220" t="s">
        <v>321</v>
      </c>
      <c r="P220">
        <v>2000</v>
      </c>
      <c r="Q220" t="s">
        <v>121</v>
      </c>
      <c r="R220">
        <v>2111</v>
      </c>
      <c r="S220" t="s">
        <v>200</v>
      </c>
      <c r="T220">
        <v>0</v>
      </c>
      <c r="U220" t="s">
        <v>46</v>
      </c>
      <c r="V220" s="1">
        <v>11914</v>
      </c>
      <c r="W220">
        <v>0</v>
      </c>
      <c r="X220" s="1">
        <v>11912.34</v>
      </c>
      <c r="Y220" s="1">
        <v>11912.34</v>
      </c>
      <c r="Z220" s="1">
        <v>11912.34</v>
      </c>
      <c r="AA220" s="1">
        <v>11912.34</v>
      </c>
      <c r="AB220" s="1">
        <v>11912.34</v>
      </c>
      <c r="AC220" s="1">
        <f t="shared" si="7"/>
        <v>1.6599999999998545</v>
      </c>
      <c r="AD220">
        <v>0</v>
      </c>
      <c r="AE220" s="1">
        <v>13011</v>
      </c>
      <c r="AF220">
        <v>0</v>
      </c>
      <c r="AG220" s="1">
        <v>1097</v>
      </c>
      <c r="AH220" s="1">
        <v>11914</v>
      </c>
    </row>
    <row r="221" spans="1:34" hidden="1" x14ac:dyDescent="0.25">
      <c r="A221" t="str">
        <f t="shared" si="6"/>
        <v>1.1-00-2404_24618012_2421410</v>
      </c>
      <c r="B221" t="s">
        <v>148</v>
      </c>
      <c r="C221" t="s">
        <v>149</v>
      </c>
      <c r="D221" t="s">
        <v>34</v>
      </c>
      <c r="E221" t="s">
        <v>35</v>
      </c>
      <c r="F221" t="s">
        <v>36</v>
      </c>
      <c r="G221" t="s">
        <v>37</v>
      </c>
      <c r="H221" t="s">
        <v>38</v>
      </c>
      <c r="I221" t="s">
        <v>39</v>
      </c>
      <c r="J221">
        <v>6</v>
      </c>
      <c r="K221" t="s">
        <v>40</v>
      </c>
      <c r="L221">
        <v>18</v>
      </c>
      <c r="M221" t="s">
        <v>319</v>
      </c>
      <c r="N221" t="s">
        <v>320</v>
      </c>
      <c r="O221" t="s">
        <v>321</v>
      </c>
      <c r="P221">
        <v>2000</v>
      </c>
      <c r="Q221" t="s">
        <v>121</v>
      </c>
      <c r="R221">
        <v>2141</v>
      </c>
      <c r="S221" t="s">
        <v>237</v>
      </c>
      <c r="T221">
        <v>0</v>
      </c>
      <c r="U221" t="s">
        <v>46</v>
      </c>
      <c r="V221">
        <v>251</v>
      </c>
      <c r="W221">
        <v>0</v>
      </c>
      <c r="X221">
        <v>250.23</v>
      </c>
      <c r="Y221">
        <v>250.23</v>
      </c>
      <c r="Z221">
        <v>250.23</v>
      </c>
      <c r="AA221">
        <v>250.23</v>
      </c>
      <c r="AB221">
        <v>250.23</v>
      </c>
      <c r="AC221" s="1">
        <f t="shared" si="7"/>
        <v>0.77000000000001023</v>
      </c>
      <c r="AD221">
        <v>0</v>
      </c>
      <c r="AE221" s="1">
        <v>1000</v>
      </c>
      <c r="AF221">
        <v>0</v>
      </c>
      <c r="AG221">
        <v>749</v>
      </c>
      <c r="AH221">
        <v>251</v>
      </c>
    </row>
    <row r="222" spans="1:34" hidden="1" x14ac:dyDescent="0.25">
      <c r="A222" t="str">
        <f t="shared" si="6"/>
        <v>1.1-00-2404_24618012_2422110</v>
      </c>
      <c r="B222" t="s">
        <v>148</v>
      </c>
      <c r="C222" t="s">
        <v>149</v>
      </c>
      <c r="D222" t="s">
        <v>34</v>
      </c>
      <c r="E222" t="s">
        <v>35</v>
      </c>
      <c r="F222" t="s">
        <v>36</v>
      </c>
      <c r="G222" t="s">
        <v>37</v>
      </c>
      <c r="H222" t="s">
        <v>38</v>
      </c>
      <c r="I222" t="s">
        <v>39</v>
      </c>
      <c r="J222">
        <v>6</v>
      </c>
      <c r="K222" t="s">
        <v>40</v>
      </c>
      <c r="L222">
        <v>18</v>
      </c>
      <c r="M222" t="s">
        <v>319</v>
      </c>
      <c r="N222" t="s">
        <v>320</v>
      </c>
      <c r="O222" t="s">
        <v>321</v>
      </c>
      <c r="P222">
        <v>2000</v>
      </c>
      <c r="Q222" t="s">
        <v>121</v>
      </c>
      <c r="R222">
        <v>2211</v>
      </c>
      <c r="S222" t="s">
        <v>226</v>
      </c>
      <c r="T222">
        <v>0</v>
      </c>
      <c r="U222" t="s">
        <v>46</v>
      </c>
      <c r="V222" s="1">
        <v>20636</v>
      </c>
      <c r="W222" s="1">
        <v>2545</v>
      </c>
      <c r="X222" s="1">
        <v>20634.78</v>
      </c>
      <c r="Y222" s="1">
        <v>20634.78</v>
      </c>
      <c r="Z222" s="1">
        <v>20634.78</v>
      </c>
      <c r="AA222" s="1">
        <v>20634.78</v>
      </c>
      <c r="AB222" s="1">
        <v>20634.78</v>
      </c>
      <c r="AC222" s="1">
        <f t="shared" si="7"/>
        <v>1.2200000000011642</v>
      </c>
      <c r="AD222">
        <v>0</v>
      </c>
      <c r="AE222" s="1">
        <v>18091</v>
      </c>
      <c r="AF222">
        <v>0</v>
      </c>
      <c r="AG222">
        <v>0</v>
      </c>
      <c r="AH222" s="1">
        <v>18091</v>
      </c>
    </row>
    <row r="223" spans="1:34" hidden="1" x14ac:dyDescent="0.25">
      <c r="A223" t="str">
        <f t="shared" si="6"/>
        <v>1.1-00-2404_24618012_2425310</v>
      </c>
      <c r="B223" t="s">
        <v>148</v>
      </c>
      <c r="C223" t="s">
        <v>149</v>
      </c>
      <c r="D223" t="s">
        <v>34</v>
      </c>
      <c r="E223" t="s">
        <v>35</v>
      </c>
      <c r="F223" t="s">
        <v>36</v>
      </c>
      <c r="G223" t="s">
        <v>37</v>
      </c>
      <c r="H223" t="s">
        <v>38</v>
      </c>
      <c r="I223" t="s">
        <v>39</v>
      </c>
      <c r="J223">
        <v>6</v>
      </c>
      <c r="K223" t="s">
        <v>40</v>
      </c>
      <c r="L223">
        <v>18</v>
      </c>
      <c r="M223" t="s">
        <v>319</v>
      </c>
      <c r="N223" t="s">
        <v>320</v>
      </c>
      <c r="O223" t="s">
        <v>321</v>
      </c>
      <c r="P223">
        <v>2000</v>
      </c>
      <c r="Q223" t="s">
        <v>121</v>
      </c>
      <c r="R223">
        <v>2531</v>
      </c>
      <c r="S223" t="s">
        <v>233</v>
      </c>
      <c r="T223">
        <v>0</v>
      </c>
      <c r="U223" t="s">
        <v>46</v>
      </c>
      <c r="V223" s="1">
        <v>1485</v>
      </c>
      <c r="W223">
        <v>0</v>
      </c>
      <c r="X223" s="1">
        <v>1483.17</v>
      </c>
      <c r="Y223" s="1">
        <v>1483.17</v>
      </c>
      <c r="Z223" s="1">
        <v>1483.17</v>
      </c>
      <c r="AA223" s="1">
        <v>1483.17</v>
      </c>
      <c r="AB223" s="1">
        <v>1483.17</v>
      </c>
      <c r="AC223" s="1">
        <f t="shared" si="7"/>
        <v>1.8299999999999272</v>
      </c>
      <c r="AD223">
        <v>0</v>
      </c>
      <c r="AE223" s="1">
        <v>1825</v>
      </c>
      <c r="AF223">
        <v>0</v>
      </c>
      <c r="AG223">
        <v>340</v>
      </c>
      <c r="AH223" s="1">
        <v>1485</v>
      </c>
    </row>
    <row r="224" spans="1:34" hidden="1" x14ac:dyDescent="0.25">
      <c r="A224" t="str">
        <f t="shared" si="6"/>
        <v>1.1-00-2404_24618012_2427210</v>
      </c>
      <c r="B224" t="s">
        <v>148</v>
      </c>
      <c r="C224" t="s">
        <v>149</v>
      </c>
      <c r="D224" t="s">
        <v>34</v>
      </c>
      <c r="E224" t="s">
        <v>35</v>
      </c>
      <c r="F224" t="s">
        <v>36</v>
      </c>
      <c r="G224" t="s">
        <v>37</v>
      </c>
      <c r="H224" t="s">
        <v>38</v>
      </c>
      <c r="I224" t="s">
        <v>39</v>
      </c>
      <c r="J224">
        <v>6</v>
      </c>
      <c r="K224" t="s">
        <v>40</v>
      </c>
      <c r="L224">
        <v>18</v>
      </c>
      <c r="M224" t="s">
        <v>319</v>
      </c>
      <c r="N224" t="s">
        <v>320</v>
      </c>
      <c r="O224" t="s">
        <v>321</v>
      </c>
      <c r="P224">
        <v>2000</v>
      </c>
      <c r="Q224" t="s">
        <v>121</v>
      </c>
      <c r="R224">
        <v>2721</v>
      </c>
      <c r="S224" t="s">
        <v>170</v>
      </c>
      <c r="T224">
        <v>0</v>
      </c>
      <c r="U224" t="s">
        <v>46</v>
      </c>
      <c r="V224" s="1">
        <v>2269</v>
      </c>
      <c r="W224">
        <v>0</v>
      </c>
      <c r="X224" s="1">
        <v>2268.96</v>
      </c>
      <c r="Y224" s="1">
        <v>2268.96</v>
      </c>
      <c r="Z224" s="1">
        <v>2268.96</v>
      </c>
      <c r="AA224" s="1">
        <v>2268.96</v>
      </c>
      <c r="AB224" s="1">
        <v>2268.96</v>
      </c>
      <c r="AC224" s="1">
        <f t="shared" si="7"/>
        <v>3.999999999996362E-2</v>
      </c>
      <c r="AD224">
        <v>0</v>
      </c>
      <c r="AE224" s="1">
        <v>2269</v>
      </c>
      <c r="AF224">
        <v>0</v>
      </c>
      <c r="AG224">
        <v>0</v>
      </c>
      <c r="AH224" s="1">
        <v>2269</v>
      </c>
    </row>
    <row r="225" spans="1:34" hidden="1" x14ac:dyDescent="0.25">
      <c r="A225" t="str">
        <f t="shared" si="6"/>
        <v>1.1-00-2404_24618012_2429110</v>
      </c>
      <c r="B225" t="s">
        <v>148</v>
      </c>
      <c r="C225" t="s">
        <v>149</v>
      </c>
      <c r="D225" t="s">
        <v>34</v>
      </c>
      <c r="E225" t="s">
        <v>35</v>
      </c>
      <c r="F225" t="s">
        <v>36</v>
      </c>
      <c r="G225" t="s">
        <v>37</v>
      </c>
      <c r="H225" t="s">
        <v>38</v>
      </c>
      <c r="I225" t="s">
        <v>39</v>
      </c>
      <c r="J225">
        <v>6</v>
      </c>
      <c r="K225" t="s">
        <v>40</v>
      </c>
      <c r="L225">
        <v>18</v>
      </c>
      <c r="M225" t="s">
        <v>319</v>
      </c>
      <c r="N225" t="s">
        <v>320</v>
      </c>
      <c r="O225" t="s">
        <v>321</v>
      </c>
      <c r="P225">
        <v>2000</v>
      </c>
      <c r="Q225" t="s">
        <v>121</v>
      </c>
      <c r="R225">
        <v>2911</v>
      </c>
      <c r="S225" t="s">
        <v>171</v>
      </c>
      <c r="T225">
        <v>0</v>
      </c>
      <c r="U225" t="s">
        <v>46</v>
      </c>
      <c r="V225" s="1">
        <v>2042</v>
      </c>
      <c r="W225">
        <v>350</v>
      </c>
      <c r="X225" s="1">
        <v>2041.6</v>
      </c>
      <c r="Y225" s="1">
        <v>2041.6</v>
      </c>
      <c r="Z225" s="1">
        <v>2041.6</v>
      </c>
      <c r="AA225" s="1">
        <v>2041.6</v>
      </c>
      <c r="AB225" s="1">
        <v>2041.6</v>
      </c>
      <c r="AC225" s="1">
        <f t="shared" si="7"/>
        <v>0.40000000000009095</v>
      </c>
      <c r="AD225">
        <v>0</v>
      </c>
      <c r="AE225" s="1">
        <v>4500</v>
      </c>
      <c r="AF225">
        <v>0</v>
      </c>
      <c r="AG225" s="1">
        <v>2808</v>
      </c>
      <c r="AH225" s="1">
        <v>1692</v>
      </c>
    </row>
    <row r="226" spans="1:34" hidden="1" x14ac:dyDescent="0.25">
      <c r="A226" t="str">
        <f t="shared" si="6"/>
        <v>1.1-00-2404_24618012_2429210</v>
      </c>
      <c r="B226" t="s">
        <v>148</v>
      </c>
      <c r="C226" t="s">
        <v>149</v>
      </c>
      <c r="D226" t="s">
        <v>34</v>
      </c>
      <c r="E226" t="s">
        <v>35</v>
      </c>
      <c r="F226" t="s">
        <v>36</v>
      </c>
      <c r="G226" t="s">
        <v>37</v>
      </c>
      <c r="H226" t="s">
        <v>38</v>
      </c>
      <c r="I226" t="s">
        <v>39</v>
      </c>
      <c r="J226">
        <v>6</v>
      </c>
      <c r="K226" t="s">
        <v>40</v>
      </c>
      <c r="L226">
        <v>18</v>
      </c>
      <c r="M226" t="s">
        <v>319</v>
      </c>
      <c r="N226" t="s">
        <v>320</v>
      </c>
      <c r="O226" t="s">
        <v>321</v>
      </c>
      <c r="P226">
        <v>2000</v>
      </c>
      <c r="Q226" t="s">
        <v>121</v>
      </c>
      <c r="R226">
        <v>2921</v>
      </c>
      <c r="S226" t="s">
        <v>229</v>
      </c>
      <c r="T226">
        <v>0</v>
      </c>
      <c r="U226" t="s">
        <v>46</v>
      </c>
      <c r="V226">
        <v>953</v>
      </c>
      <c r="W226">
        <v>0</v>
      </c>
      <c r="X226">
        <v>952.82</v>
      </c>
      <c r="Y226">
        <v>952.82</v>
      </c>
      <c r="Z226">
        <v>952.82</v>
      </c>
      <c r="AA226">
        <v>952.82</v>
      </c>
      <c r="AB226">
        <v>952.82</v>
      </c>
      <c r="AC226" s="1">
        <f t="shared" si="7"/>
        <v>0.17999999999994998</v>
      </c>
      <c r="AD226">
        <v>0</v>
      </c>
      <c r="AE226" s="1">
        <v>1500</v>
      </c>
      <c r="AF226">
        <v>0</v>
      </c>
      <c r="AG226">
        <v>547</v>
      </c>
      <c r="AH226">
        <v>953</v>
      </c>
    </row>
    <row r="227" spans="1:34" hidden="1" x14ac:dyDescent="0.25">
      <c r="A227" t="str">
        <f t="shared" si="6"/>
        <v>1.1-00-2404_24618012_2429310</v>
      </c>
      <c r="B227" t="s">
        <v>148</v>
      </c>
      <c r="C227" t="s">
        <v>149</v>
      </c>
      <c r="D227" t="s">
        <v>34</v>
      </c>
      <c r="E227" t="s">
        <v>35</v>
      </c>
      <c r="F227" t="s">
        <v>36</v>
      </c>
      <c r="G227" t="s">
        <v>37</v>
      </c>
      <c r="H227" t="s">
        <v>38</v>
      </c>
      <c r="I227" t="s">
        <v>39</v>
      </c>
      <c r="J227">
        <v>6</v>
      </c>
      <c r="K227" t="s">
        <v>40</v>
      </c>
      <c r="L227">
        <v>18</v>
      </c>
      <c r="M227" t="s">
        <v>319</v>
      </c>
      <c r="N227" t="s">
        <v>320</v>
      </c>
      <c r="O227" t="s">
        <v>321</v>
      </c>
      <c r="P227">
        <v>2000</v>
      </c>
      <c r="Q227" t="s">
        <v>121</v>
      </c>
      <c r="R227">
        <v>2931</v>
      </c>
      <c r="S227" t="s">
        <v>322</v>
      </c>
      <c r="T227">
        <v>0</v>
      </c>
      <c r="U227" t="s">
        <v>46</v>
      </c>
      <c r="V227" s="1">
        <v>2622</v>
      </c>
      <c r="W227">
        <v>0</v>
      </c>
      <c r="X227">
        <v>0</v>
      </c>
      <c r="Y227">
        <v>0</v>
      </c>
      <c r="Z227">
        <v>0</v>
      </c>
      <c r="AA227">
        <v>0</v>
      </c>
      <c r="AB227">
        <v>0</v>
      </c>
      <c r="AC227" s="1">
        <f t="shared" si="7"/>
        <v>2622</v>
      </c>
      <c r="AD227">
        <v>0</v>
      </c>
      <c r="AE227" s="1">
        <v>5000</v>
      </c>
      <c r="AF227">
        <v>0</v>
      </c>
      <c r="AG227" s="1">
        <v>2378</v>
      </c>
      <c r="AH227" s="1">
        <v>2622</v>
      </c>
    </row>
    <row r="228" spans="1:34" hidden="1" x14ac:dyDescent="0.25">
      <c r="A228" t="str">
        <f t="shared" si="6"/>
        <v>1.1-00-2404_24618012_2429610</v>
      </c>
      <c r="B228" t="s">
        <v>148</v>
      </c>
      <c r="C228" t="s">
        <v>149</v>
      </c>
      <c r="D228" t="s">
        <v>34</v>
      </c>
      <c r="E228" t="s">
        <v>35</v>
      </c>
      <c r="F228" t="s">
        <v>36</v>
      </c>
      <c r="G228" t="s">
        <v>37</v>
      </c>
      <c r="H228" t="s">
        <v>38</v>
      </c>
      <c r="I228" t="s">
        <v>39</v>
      </c>
      <c r="J228">
        <v>6</v>
      </c>
      <c r="K228" t="s">
        <v>40</v>
      </c>
      <c r="L228">
        <v>18</v>
      </c>
      <c r="M228" t="s">
        <v>319</v>
      </c>
      <c r="N228" t="s">
        <v>320</v>
      </c>
      <c r="O228" t="s">
        <v>321</v>
      </c>
      <c r="P228">
        <v>2000</v>
      </c>
      <c r="Q228" t="s">
        <v>121</v>
      </c>
      <c r="R228">
        <v>2961</v>
      </c>
      <c r="S228" t="s">
        <v>230</v>
      </c>
      <c r="T228">
        <v>0</v>
      </c>
      <c r="U228" t="s">
        <v>46</v>
      </c>
      <c r="V228">
        <v>0</v>
      </c>
      <c r="W228">
        <v>0</v>
      </c>
      <c r="X228">
        <v>0</v>
      </c>
      <c r="Y228">
        <v>0</v>
      </c>
      <c r="Z228">
        <v>0</v>
      </c>
      <c r="AA228">
        <v>0</v>
      </c>
      <c r="AB228">
        <v>0</v>
      </c>
      <c r="AC228" s="1">
        <f t="shared" si="7"/>
        <v>0</v>
      </c>
      <c r="AD228">
        <v>0</v>
      </c>
      <c r="AE228">
        <v>0</v>
      </c>
      <c r="AF228">
        <v>0</v>
      </c>
      <c r="AG228">
        <v>0</v>
      </c>
      <c r="AH228">
        <v>0</v>
      </c>
    </row>
    <row r="229" spans="1:34" hidden="1" x14ac:dyDescent="0.25">
      <c r="A229" t="str">
        <f t="shared" si="6"/>
        <v>1.1-00-2404_24618012_2431810</v>
      </c>
      <c r="B229" t="s">
        <v>148</v>
      </c>
      <c r="C229" t="s">
        <v>149</v>
      </c>
      <c r="D229" t="s">
        <v>34</v>
      </c>
      <c r="E229" t="s">
        <v>35</v>
      </c>
      <c r="F229" t="s">
        <v>36</v>
      </c>
      <c r="G229" t="s">
        <v>37</v>
      </c>
      <c r="H229" t="s">
        <v>38</v>
      </c>
      <c r="I229" t="s">
        <v>39</v>
      </c>
      <c r="J229">
        <v>6</v>
      </c>
      <c r="K229" t="s">
        <v>40</v>
      </c>
      <c r="L229">
        <v>18</v>
      </c>
      <c r="M229" t="s">
        <v>319</v>
      </c>
      <c r="N229" t="s">
        <v>320</v>
      </c>
      <c r="O229" t="s">
        <v>321</v>
      </c>
      <c r="P229">
        <v>3000</v>
      </c>
      <c r="Q229" t="s">
        <v>44</v>
      </c>
      <c r="R229">
        <v>3181</v>
      </c>
      <c r="S229" t="s">
        <v>242</v>
      </c>
      <c r="T229">
        <v>0</v>
      </c>
      <c r="U229" t="s">
        <v>46</v>
      </c>
      <c r="V229" s="1">
        <v>13000</v>
      </c>
      <c r="W229" s="1">
        <v>5500</v>
      </c>
      <c r="X229" s="1">
        <v>5395.02</v>
      </c>
      <c r="Y229" s="1">
        <v>5395.02</v>
      </c>
      <c r="Z229" s="1">
        <v>5395.02</v>
      </c>
      <c r="AA229" s="1">
        <v>5395.02</v>
      </c>
      <c r="AB229" s="1">
        <v>5395.02</v>
      </c>
      <c r="AC229" s="1">
        <f t="shared" si="7"/>
        <v>7604.98</v>
      </c>
      <c r="AD229">
        <v>0</v>
      </c>
      <c r="AE229" s="1">
        <v>7500</v>
      </c>
      <c r="AF229">
        <v>0</v>
      </c>
      <c r="AG229">
        <v>0</v>
      </c>
      <c r="AH229" s="1">
        <v>7500</v>
      </c>
    </row>
    <row r="230" spans="1:34" hidden="1" x14ac:dyDescent="0.25">
      <c r="A230" t="str">
        <f t="shared" si="6"/>
        <v>1.1-00-2404_24618012_24321134</v>
      </c>
      <c r="B230" t="s">
        <v>148</v>
      </c>
      <c r="C230" t="s">
        <v>149</v>
      </c>
      <c r="D230" t="s">
        <v>34</v>
      </c>
      <c r="E230" t="s">
        <v>35</v>
      </c>
      <c r="F230" t="s">
        <v>36</v>
      </c>
      <c r="G230" t="s">
        <v>37</v>
      </c>
      <c r="H230" t="s">
        <v>38</v>
      </c>
      <c r="I230" t="s">
        <v>39</v>
      </c>
      <c r="J230">
        <v>6</v>
      </c>
      <c r="K230" t="s">
        <v>40</v>
      </c>
      <c r="L230">
        <v>18</v>
      </c>
      <c r="M230" t="s">
        <v>319</v>
      </c>
      <c r="N230" t="s">
        <v>320</v>
      </c>
      <c r="O230" t="s">
        <v>321</v>
      </c>
      <c r="P230">
        <v>3000</v>
      </c>
      <c r="Q230" t="s">
        <v>44</v>
      </c>
      <c r="R230">
        <v>3211</v>
      </c>
      <c r="S230" t="s">
        <v>323</v>
      </c>
      <c r="T230">
        <v>34</v>
      </c>
      <c r="U230" t="s">
        <v>324</v>
      </c>
      <c r="V230">
        <v>0</v>
      </c>
      <c r="W230">
        <v>0</v>
      </c>
      <c r="X230" s="1">
        <v>2000000</v>
      </c>
      <c r="Y230" s="1">
        <v>2000000</v>
      </c>
      <c r="Z230" s="1">
        <v>2000000</v>
      </c>
      <c r="AA230" s="1">
        <v>2000000</v>
      </c>
      <c r="AB230" s="1">
        <v>2000000</v>
      </c>
      <c r="AC230" s="1">
        <f t="shared" si="7"/>
        <v>-2000000</v>
      </c>
      <c r="AD230">
        <v>0</v>
      </c>
      <c r="AE230">
        <v>0</v>
      </c>
      <c r="AF230">
        <v>0</v>
      </c>
      <c r="AG230">
        <v>0</v>
      </c>
      <c r="AH230">
        <v>0</v>
      </c>
    </row>
    <row r="231" spans="1:34" hidden="1" x14ac:dyDescent="0.25">
      <c r="A231" t="str">
        <f t="shared" si="6"/>
        <v>1.1-00-2404_24618012_24321136</v>
      </c>
      <c r="B231" t="s">
        <v>148</v>
      </c>
      <c r="C231" t="s">
        <v>149</v>
      </c>
      <c r="D231" t="s">
        <v>34</v>
      </c>
      <c r="E231" t="s">
        <v>35</v>
      </c>
      <c r="F231" t="s">
        <v>36</v>
      </c>
      <c r="G231" t="s">
        <v>37</v>
      </c>
      <c r="H231" t="s">
        <v>38</v>
      </c>
      <c r="I231" t="s">
        <v>39</v>
      </c>
      <c r="J231">
        <v>6</v>
      </c>
      <c r="K231" t="s">
        <v>40</v>
      </c>
      <c r="L231">
        <v>18</v>
      </c>
      <c r="M231" t="s">
        <v>319</v>
      </c>
      <c r="N231" t="s">
        <v>320</v>
      </c>
      <c r="O231" t="s">
        <v>321</v>
      </c>
      <c r="P231">
        <v>3000</v>
      </c>
      <c r="Q231" t="s">
        <v>44</v>
      </c>
      <c r="R231">
        <v>3211</v>
      </c>
      <c r="S231" t="s">
        <v>323</v>
      </c>
      <c r="T231">
        <v>36</v>
      </c>
      <c r="U231" t="s">
        <v>325</v>
      </c>
      <c r="V231">
        <v>0</v>
      </c>
      <c r="W231">
        <v>0</v>
      </c>
      <c r="X231" s="1">
        <v>928551.63</v>
      </c>
      <c r="Y231" s="1">
        <v>928551.63</v>
      </c>
      <c r="Z231" s="1">
        <v>928551.63</v>
      </c>
      <c r="AA231" s="1">
        <v>928551.63</v>
      </c>
      <c r="AB231" s="1">
        <v>928551.63</v>
      </c>
      <c r="AC231" s="1">
        <f t="shared" si="7"/>
        <v>-928551.63</v>
      </c>
      <c r="AD231">
        <v>0</v>
      </c>
      <c r="AE231">
        <v>0</v>
      </c>
      <c r="AF231">
        <v>0</v>
      </c>
      <c r="AG231">
        <v>0</v>
      </c>
      <c r="AH231">
        <v>0</v>
      </c>
    </row>
    <row r="232" spans="1:34" hidden="1" x14ac:dyDescent="0.25">
      <c r="A232" t="str">
        <f t="shared" si="6"/>
        <v>1.1-00-2404_24618012_2432910</v>
      </c>
      <c r="B232" t="s">
        <v>148</v>
      </c>
      <c r="C232" t="s">
        <v>149</v>
      </c>
      <c r="D232" t="s">
        <v>34</v>
      </c>
      <c r="E232" t="s">
        <v>35</v>
      </c>
      <c r="F232" t="s">
        <v>36</v>
      </c>
      <c r="G232" t="s">
        <v>37</v>
      </c>
      <c r="H232" t="s">
        <v>38</v>
      </c>
      <c r="I232" t="s">
        <v>39</v>
      </c>
      <c r="J232">
        <v>6</v>
      </c>
      <c r="K232" t="s">
        <v>40</v>
      </c>
      <c r="L232">
        <v>18</v>
      </c>
      <c r="M232" t="s">
        <v>319</v>
      </c>
      <c r="N232" t="s">
        <v>320</v>
      </c>
      <c r="O232" t="s">
        <v>321</v>
      </c>
      <c r="P232">
        <v>3000</v>
      </c>
      <c r="Q232" t="s">
        <v>44</v>
      </c>
      <c r="R232">
        <v>3291</v>
      </c>
      <c r="S232" t="s">
        <v>174</v>
      </c>
      <c r="T232">
        <v>0</v>
      </c>
      <c r="U232" t="s">
        <v>46</v>
      </c>
      <c r="V232" s="1">
        <v>140000</v>
      </c>
      <c r="W232" s="1">
        <v>140000</v>
      </c>
      <c r="X232" s="1">
        <v>102195.07</v>
      </c>
      <c r="Y232" s="1">
        <v>102195.07</v>
      </c>
      <c r="Z232" s="1">
        <v>56775.05</v>
      </c>
      <c r="AA232" s="1">
        <v>45420.04</v>
      </c>
      <c r="AB232" s="1">
        <v>45420.04</v>
      </c>
      <c r="AC232" s="1">
        <f t="shared" si="7"/>
        <v>37804.929999999993</v>
      </c>
      <c r="AD232">
        <v>0</v>
      </c>
      <c r="AE232">
        <v>0</v>
      </c>
      <c r="AF232">
        <v>0</v>
      </c>
      <c r="AG232">
        <v>0</v>
      </c>
      <c r="AH232">
        <v>0</v>
      </c>
    </row>
    <row r="233" spans="1:34" hidden="1" x14ac:dyDescent="0.25">
      <c r="A233" t="str">
        <f t="shared" si="6"/>
        <v>1.1-00-2404_24618012_2433110</v>
      </c>
      <c r="B233" t="s">
        <v>148</v>
      </c>
      <c r="C233" t="s">
        <v>149</v>
      </c>
      <c r="D233" t="s">
        <v>34</v>
      </c>
      <c r="E233" t="s">
        <v>35</v>
      </c>
      <c r="F233" t="s">
        <v>36</v>
      </c>
      <c r="G233" t="s">
        <v>37</v>
      </c>
      <c r="H233" t="s">
        <v>38</v>
      </c>
      <c r="I233" t="s">
        <v>39</v>
      </c>
      <c r="J233">
        <v>6</v>
      </c>
      <c r="K233" t="s">
        <v>40</v>
      </c>
      <c r="L233">
        <v>18</v>
      </c>
      <c r="M233" t="s">
        <v>319</v>
      </c>
      <c r="N233" t="s">
        <v>320</v>
      </c>
      <c r="O233" t="s">
        <v>321</v>
      </c>
      <c r="P233">
        <v>3000</v>
      </c>
      <c r="Q233" t="s">
        <v>44</v>
      </c>
      <c r="R233">
        <v>3311</v>
      </c>
      <c r="S233" t="s">
        <v>218</v>
      </c>
      <c r="T233">
        <v>0</v>
      </c>
      <c r="U233" t="s">
        <v>46</v>
      </c>
      <c r="V233" s="1">
        <v>3325000</v>
      </c>
      <c r="W233" s="1">
        <v>1500000</v>
      </c>
      <c r="X233" s="1">
        <v>255200</v>
      </c>
      <c r="Y233">
        <v>0</v>
      </c>
      <c r="Z233">
        <v>0</v>
      </c>
      <c r="AA233">
        <v>0</v>
      </c>
      <c r="AB233">
        <v>0</v>
      </c>
      <c r="AC233" s="1">
        <f t="shared" si="7"/>
        <v>3069800</v>
      </c>
      <c r="AD233">
        <v>0</v>
      </c>
      <c r="AE233" s="1">
        <v>1825000</v>
      </c>
      <c r="AF233">
        <v>0</v>
      </c>
      <c r="AG233">
        <v>0</v>
      </c>
      <c r="AH233" s="1">
        <v>1825000</v>
      </c>
    </row>
    <row r="234" spans="1:34" hidden="1" x14ac:dyDescent="0.25">
      <c r="A234" t="str">
        <f t="shared" si="6"/>
        <v>1.1-00-2404_24618012_2433310</v>
      </c>
      <c r="B234" t="s">
        <v>148</v>
      </c>
      <c r="C234" t="s">
        <v>149</v>
      </c>
      <c r="D234" t="s">
        <v>34</v>
      </c>
      <c r="E234" t="s">
        <v>35</v>
      </c>
      <c r="F234" t="s">
        <v>36</v>
      </c>
      <c r="G234" t="s">
        <v>37</v>
      </c>
      <c r="H234" t="s">
        <v>38</v>
      </c>
      <c r="I234" t="s">
        <v>39</v>
      </c>
      <c r="J234">
        <v>6</v>
      </c>
      <c r="K234" t="s">
        <v>40</v>
      </c>
      <c r="L234">
        <v>18</v>
      </c>
      <c r="M234" t="s">
        <v>319</v>
      </c>
      <c r="N234" t="s">
        <v>320</v>
      </c>
      <c r="O234" t="s">
        <v>321</v>
      </c>
      <c r="P234">
        <v>3000</v>
      </c>
      <c r="Q234" t="s">
        <v>44</v>
      </c>
      <c r="R234">
        <v>3331</v>
      </c>
      <c r="S234" t="s">
        <v>251</v>
      </c>
      <c r="T234">
        <v>0</v>
      </c>
      <c r="U234" t="s">
        <v>46</v>
      </c>
      <c r="V234" s="1">
        <v>2605268</v>
      </c>
      <c r="W234" s="1">
        <v>1000000</v>
      </c>
      <c r="X234" s="1">
        <v>415355.4</v>
      </c>
      <c r="Y234" s="1">
        <v>415355.4</v>
      </c>
      <c r="Z234" s="1">
        <v>230753</v>
      </c>
      <c r="AA234" s="1">
        <v>230753</v>
      </c>
      <c r="AB234" s="1">
        <v>230753</v>
      </c>
      <c r="AC234" s="1">
        <f t="shared" si="7"/>
        <v>2189912.6</v>
      </c>
      <c r="AD234">
        <v>0</v>
      </c>
      <c r="AE234" s="1">
        <v>1605268</v>
      </c>
      <c r="AF234">
        <v>0</v>
      </c>
      <c r="AG234">
        <v>0</v>
      </c>
      <c r="AH234" s="1">
        <v>1605268</v>
      </c>
    </row>
    <row r="235" spans="1:34" hidden="1" x14ac:dyDescent="0.25">
      <c r="A235" t="str">
        <f t="shared" si="6"/>
        <v>1.1-00-2404_24618012_2433610</v>
      </c>
      <c r="B235" t="s">
        <v>148</v>
      </c>
      <c r="C235" t="s">
        <v>149</v>
      </c>
      <c r="D235" t="s">
        <v>34</v>
      </c>
      <c r="E235" t="s">
        <v>35</v>
      </c>
      <c r="F235" t="s">
        <v>36</v>
      </c>
      <c r="G235" t="s">
        <v>37</v>
      </c>
      <c r="H235" t="s">
        <v>38</v>
      </c>
      <c r="I235" t="s">
        <v>39</v>
      </c>
      <c r="J235">
        <v>6</v>
      </c>
      <c r="K235" t="s">
        <v>40</v>
      </c>
      <c r="L235">
        <v>18</v>
      </c>
      <c r="M235" t="s">
        <v>319</v>
      </c>
      <c r="N235" t="s">
        <v>320</v>
      </c>
      <c r="O235" t="s">
        <v>321</v>
      </c>
      <c r="P235">
        <v>3000</v>
      </c>
      <c r="Q235" t="s">
        <v>44</v>
      </c>
      <c r="R235">
        <v>3361</v>
      </c>
      <c r="S235" t="s">
        <v>123</v>
      </c>
      <c r="T235">
        <v>0</v>
      </c>
      <c r="U235" t="s">
        <v>46</v>
      </c>
      <c r="V235" s="1">
        <v>9566</v>
      </c>
      <c r="W235" s="1">
        <v>9566</v>
      </c>
      <c r="X235" s="1">
        <v>4772</v>
      </c>
      <c r="Y235" s="1">
        <v>4772</v>
      </c>
      <c r="Z235">
        <v>0</v>
      </c>
      <c r="AA235">
        <v>0</v>
      </c>
      <c r="AB235">
        <v>0</v>
      </c>
      <c r="AC235" s="1">
        <f t="shared" si="7"/>
        <v>4794</v>
      </c>
      <c r="AD235">
        <v>0</v>
      </c>
      <c r="AE235">
        <v>0</v>
      </c>
      <c r="AF235">
        <v>0</v>
      </c>
      <c r="AG235">
        <v>0</v>
      </c>
      <c r="AH235">
        <v>0</v>
      </c>
    </row>
    <row r="236" spans="1:34" hidden="1" x14ac:dyDescent="0.25">
      <c r="A236" t="str">
        <f t="shared" si="6"/>
        <v>1.1-00-2404_24618012_2434110</v>
      </c>
      <c r="B236" t="s">
        <v>148</v>
      </c>
      <c r="C236" t="s">
        <v>149</v>
      </c>
      <c r="D236" t="s">
        <v>34</v>
      </c>
      <c r="E236" t="s">
        <v>35</v>
      </c>
      <c r="F236" t="s">
        <v>36</v>
      </c>
      <c r="G236" t="s">
        <v>37</v>
      </c>
      <c r="H236" t="s">
        <v>38</v>
      </c>
      <c r="I236" t="s">
        <v>39</v>
      </c>
      <c r="J236">
        <v>6</v>
      </c>
      <c r="K236" t="s">
        <v>40</v>
      </c>
      <c r="L236">
        <v>18</v>
      </c>
      <c r="M236" t="s">
        <v>319</v>
      </c>
      <c r="N236" t="s">
        <v>320</v>
      </c>
      <c r="O236" t="s">
        <v>321</v>
      </c>
      <c r="P236">
        <v>3000</v>
      </c>
      <c r="Q236" t="s">
        <v>44</v>
      </c>
      <c r="R236">
        <v>3411</v>
      </c>
      <c r="S236" t="s">
        <v>326</v>
      </c>
      <c r="T236">
        <v>0</v>
      </c>
      <c r="U236" t="s">
        <v>46</v>
      </c>
      <c r="V236" s="1">
        <v>11500000</v>
      </c>
      <c r="W236" s="1">
        <v>7000000</v>
      </c>
      <c r="X236" s="1">
        <v>9974423.7699999996</v>
      </c>
      <c r="Y236" s="1">
        <v>9974423.7699999996</v>
      </c>
      <c r="Z236" s="1">
        <v>9974423.7699999996</v>
      </c>
      <c r="AA236" s="1">
        <v>9974423.7699999996</v>
      </c>
      <c r="AB236" s="1">
        <v>9974423.7699999996</v>
      </c>
      <c r="AC236" s="1">
        <f t="shared" si="7"/>
        <v>1525576.2300000004</v>
      </c>
      <c r="AD236">
        <v>0</v>
      </c>
      <c r="AE236" s="1">
        <v>4500000</v>
      </c>
      <c r="AF236">
        <v>0</v>
      </c>
      <c r="AG236">
        <v>0</v>
      </c>
      <c r="AH236" s="1">
        <v>4500000</v>
      </c>
    </row>
    <row r="237" spans="1:34" hidden="1" x14ac:dyDescent="0.25">
      <c r="A237" t="str">
        <f t="shared" si="6"/>
        <v>1.1-00-2404_24618012_2434210</v>
      </c>
      <c r="B237" t="s">
        <v>148</v>
      </c>
      <c r="C237" t="s">
        <v>149</v>
      </c>
      <c r="D237" t="s">
        <v>34</v>
      </c>
      <c r="E237" t="s">
        <v>35</v>
      </c>
      <c r="F237" t="s">
        <v>36</v>
      </c>
      <c r="G237" t="s">
        <v>37</v>
      </c>
      <c r="H237" t="s">
        <v>38</v>
      </c>
      <c r="I237" t="s">
        <v>39</v>
      </c>
      <c r="J237">
        <v>6</v>
      </c>
      <c r="K237" t="s">
        <v>40</v>
      </c>
      <c r="L237">
        <v>18</v>
      </c>
      <c r="M237" t="s">
        <v>319</v>
      </c>
      <c r="N237" t="s">
        <v>320</v>
      </c>
      <c r="O237" t="s">
        <v>321</v>
      </c>
      <c r="P237">
        <v>3000</v>
      </c>
      <c r="Q237" t="s">
        <v>44</v>
      </c>
      <c r="R237">
        <v>3421</v>
      </c>
      <c r="S237" t="s">
        <v>327</v>
      </c>
      <c r="T237">
        <v>0</v>
      </c>
      <c r="U237" t="s">
        <v>46</v>
      </c>
      <c r="V237" s="1">
        <v>79910000</v>
      </c>
      <c r="W237" s="1">
        <v>30000000</v>
      </c>
      <c r="X237" s="1">
        <v>44560152.75</v>
      </c>
      <c r="Y237" s="1">
        <v>28060152.75</v>
      </c>
      <c r="Z237" s="1">
        <v>26376614.25</v>
      </c>
      <c r="AA237" s="1">
        <v>25360252.559999999</v>
      </c>
      <c r="AB237" s="1">
        <v>25360252.559999999</v>
      </c>
      <c r="AC237" s="1">
        <f t="shared" si="7"/>
        <v>35349847.25</v>
      </c>
      <c r="AD237">
        <v>0</v>
      </c>
      <c r="AE237" s="1">
        <v>49910000</v>
      </c>
      <c r="AF237">
        <v>0</v>
      </c>
      <c r="AG237">
        <v>0</v>
      </c>
      <c r="AH237" s="1">
        <v>49910000</v>
      </c>
    </row>
    <row r="238" spans="1:34" hidden="1" x14ac:dyDescent="0.25">
      <c r="A238" t="str">
        <f t="shared" si="6"/>
        <v>1.1-00-2404_24618012_2434310</v>
      </c>
      <c r="B238" t="s">
        <v>148</v>
      </c>
      <c r="C238" t="s">
        <v>149</v>
      </c>
      <c r="D238" t="s">
        <v>34</v>
      </c>
      <c r="E238" t="s">
        <v>35</v>
      </c>
      <c r="F238" t="s">
        <v>36</v>
      </c>
      <c r="G238" t="s">
        <v>37</v>
      </c>
      <c r="H238" t="s">
        <v>38</v>
      </c>
      <c r="I238" t="s">
        <v>39</v>
      </c>
      <c r="J238">
        <v>6</v>
      </c>
      <c r="K238" t="s">
        <v>40</v>
      </c>
      <c r="L238">
        <v>18</v>
      </c>
      <c r="M238" t="s">
        <v>319</v>
      </c>
      <c r="N238" t="s">
        <v>320</v>
      </c>
      <c r="O238" t="s">
        <v>321</v>
      </c>
      <c r="P238">
        <v>3000</v>
      </c>
      <c r="Q238" t="s">
        <v>44</v>
      </c>
      <c r="R238">
        <v>3431</v>
      </c>
      <c r="S238" t="s">
        <v>328</v>
      </c>
      <c r="T238">
        <v>0</v>
      </c>
      <c r="U238" t="s">
        <v>46</v>
      </c>
      <c r="V238" s="1">
        <v>1850000</v>
      </c>
      <c r="W238" s="1">
        <v>850000</v>
      </c>
      <c r="X238" s="1">
        <v>1700000</v>
      </c>
      <c r="Y238" s="1">
        <v>1700000</v>
      </c>
      <c r="Z238" s="1">
        <v>819979.61</v>
      </c>
      <c r="AA238" s="1">
        <v>708123.64</v>
      </c>
      <c r="AB238" s="1">
        <v>708123.64</v>
      </c>
      <c r="AC238" s="1">
        <f t="shared" si="7"/>
        <v>150000</v>
      </c>
      <c r="AD238">
        <v>0</v>
      </c>
      <c r="AE238" s="1">
        <v>1000000</v>
      </c>
      <c r="AF238">
        <v>0</v>
      </c>
      <c r="AG238">
        <v>0</v>
      </c>
      <c r="AH238" s="1">
        <v>1000000</v>
      </c>
    </row>
    <row r="239" spans="1:34" hidden="1" x14ac:dyDescent="0.25">
      <c r="A239" t="str">
        <f t="shared" si="6"/>
        <v>1.1-00-2404_24618012_2435110</v>
      </c>
      <c r="B239" t="s">
        <v>148</v>
      </c>
      <c r="C239" t="s">
        <v>149</v>
      </c>
      <c r="D239" t="s">
        <v>34</v>
      </c>
      <c r="E239" t="s">
        <v>35</v>
      </c>
      <c r="F239" t="s">
        <v>36</v>
      </c>
      <c r="G239" t="s">
        <v>37</v>
      </c>
      <c r="H239" t="s">
        <v>38</v>
      </c>
      <c r="I239" t="s">
        <v>39</v>
      </c>
      <c r="J239">
        <v>6</v>
      </c>
      <c r="K239" t="s">
        <v>40</v>
      </c>
      <c r="L239">
        <v>18</v>
      </c>
      <c r="M239" t="s">
        <v>319</v>
      </c>
      <c r="N239" t="s">
        <v>320</v>
      </c>
      <c r="O239" t="s">
        <v>321</v>
      </c>
      <c r="P239">
        <v>3000</v>
      </c>
      <c r="Q239" t="s">
        <v>44</v>
      </c>
      <c r="R239">
        <v>3511</v>
      </c>
      <c r="S239" t="s">
        <v>329</v>
      </c>
      <c r="T239">
        <v>0</v>
      </c>
      <c r="U239" t="s">
        <v>46</v>
      </c>
      <c r="V239" s="1">
        <v>18992500</v>
      </c>
      <c r="W239" s="1">
        <v>18000000</v>
      </c>
      <c r="X239" s="1">
        <v>9332694.9700000007</v>
      </c>
      <c r="Y239" s="1">
        <v>9332694.9700000007</v>
      </c>
      <c r="Z239" s="1">
        <v>9332694.9700000007</v>
      </c>
      <c r="AA239" s="1">
        <v>9332694.9700000007</v>
      </c>
      <c r="AB239" s="1">
        <v>9332694.9700000007</v>
      </c>
      <c r="AC239" s="1">
        <f t="shared" si="7"/>
        <v>9659805.0299999993</v>
      </c>
      <c r="AD239">
        <v>0</v>
      </c>
      <c r="AE239" s="1">
        <v>1000000</v>
      </c>
      <c r="AF239">
        <v>0</v>
      </c>
      <c r="AG239" s="1">
        <v>7500</v>
      </c>
      <c r="AH239" s="1">
        <v>992500</v>
      </c>
    </row>
    <row r="240" spans="1:34" hidden="1" x14ac:dyDescent="0.25">
      <c r="A240" t="str">
        <f t="shared" si="6"/>
        <v>1.1-00-2404_24618012_2437110</v>
      </c>
      <c r="B240" t="s">
        <v>148</v>
      </c>
      <c r="C240" t="s">
        <v>149</v>
      </c>
      <c r="D240" t="s">
        <v>34</v>
      </c>
      <c r="E240" t="s">
        <v>35</v>
      </c>
      <c r="F240" t="s">
        <v>36</v>
      </c>
      <c r="G240" t="s">
        <v>37</v>
      </c>
      <c r="H240" t="s">
        <v>38</v>
      </c>
      <c r="I240" t="s">
        <v>39</v>
      </c>
      <c r="J240">
        <v>6</v>
      </c>
      <c r="K240" t="s">
        <v>40</v>
      </c>
      <c r="L240">
        <v>18</v>
      </c>
      <c r="M240" t="s">
        <v>319</v>
      </c>
      <c r="N240" t="s">
        <v>320</v>
      </c>
      <c r="O240" t="s">
        <v>321</v>
      </c>
      <c r="P240">
        <v>3000</v>
      </c>
      <c r="Q240" t="s">
        <v>44</v>
      </c>
      <c r="R240">
        <v>3711</v>
      </c>
      <c r="S240" t="s">
        <v>330</v>
      </c>
      <c r="T240">
        <v>0</v>
      </c>
      <c r="U240" t="s">
        <v>46</v>
      </c>
      <c r="V240" s="1">
        <v>8960</v>
      </c>
      <c r="W240" s="1">
        <v>8960</v>
      </c>
      <c r="X240">
        <v>0</v>
      </c>
      <c r="Y240">
        <v>0</v>
      </c>
      <c r="Z240">
        <v>0</v>
      </c>
      <c r="AA240">
        <v>0</v>
      </c>
      <c r="AB240">
        <v>0</v>
      </c>
      <c r="AC240" s="1">
        <f t="shared" si="7"/>
        <v>8960</v>
      </c>
      <c r="AD240">
        <v>0</v>
      </c>
      <c r="AE240">
        <v>0</v>
      </c>
      <c r="AF240">
        <v>0</v>
      </c>
      <c r="AG240">
        <v>0</v>
      </c>
      <c r="AH240">
        <v>0</v>
      </c>
    </row>
    <row r="241" spans="1:34" hidden="1" x14ac:dyDescent="0.25">
      <c r="A241" t="str">
        <f t="shared" si="6"/>
        <v>1.1-00-2404_24618012_2437210</v>
      </c>
      <c r="B241" t="s">
        <v>148</v>
      </c>
      <c r="C241" t="s">
        <v>149</v>
      </c>
      <c r="D241" t="s">
        <v>34</v>
      </c>
      <c r="E241" t="s">
        <v>35</v>
      </c>
      <c r="F241" t="s">
        <v>36</v>
      </c>
      <c r="G241" t="s">
        <v>37</v>
      </c>
      <c r="H241" t="s">
        <v>38</v>
      </c>
      <c r="I241" t="s">
        <v>39</v>
      </c>
      <c r="J241">
        <v>6</v>
      </c>
      <c r="K241" t="s">
        <v>40</v>
      </c>
      <c r="L241">
        <v>18</v>
      </c>
      <c r="M241" t="s">
        <v>319</v>
      </c>
      <c r="N241" t="s">
        <v>320</v>
      </c>
      <c r="O241" t="s">
        <v>321</v>
      </c>
      <c r="P241">
        <v>3000</v>
      </c>
      <c r="Q241" t="s">
        <v>44</v>
      </c>
      <c r="R241">
        <v>3721</v>
      </c>
      <c r="S241" t="s">
        <v>331</v>
      </c>
      <c r="T241">
        <v>0</v>
      </c>
      <c r="U241" t="s">
        <v>46</v>
      </c>
      <c r="V241" s="1">
        <v>2480</v>
      </c>
      <c r="W241" s="1">
        <v>2480</v>
      </c>
      <c r="X241">
        <v>0</v>
      </c>
      <c r="Y241">
        <v>0</v>
      </c>
      <c r="Z241">
        <v>0</v>
      </c>
      <c r="AA241">
        <v>0</v>
      </c>
      <c r="AB241">
        <v>0</v>
      </c>
      <c r="AC241" s="1">
        <f t="shared" si="7"/>
        <v>2480</v>
      </c>
      <c r="AD241">
        <v>0</v>
      </c>
      <c r="AE241">
        <v>0</v>
      </c>
      <c r="AF241">
        <v>0</v>
      </c>
      <c r="AG241">
        <v>0</v>
      </c>
      <c r="AH241">
        <v>0</v>
      </c>
    </row>
    <row r="242" spans="1:34" hidden="1" x14ac:dyDescent="0.25">
      <c r="A242" t="str">
        <f t="shared" si="6"/>
        <v>1.1-00-2404_24618012_2437910</v>
      </c>
      <c r="B242" t="s">
        <v>148</v>
      </c>
      <c r="C242" t="s">
        <v>149</v>
      </c>
      <c r="D242" t="s">
        <v>34</v>
      </c>
      <c r="E242" t="s">
        <v>35</v>
      </c>
      <c r="F242" t="s">
        <v>36</v>
      </c>
      <c r="G242" t="s">
        <v>37</v>
      </c>
      <c r="H242" t="s">
        <v>38</v>
      </c>
      <c r="I242" t="s">
        <v>39</v>
      </c>
      <c r="J242">
        <v>6</v>
      </c>
      <c r="K242" t="s">
        <v>40</v>
      </c>
      <c r="L242">
        <v>18</v>
      </c>
      <c r="M242" t="s">
        <v>319</v>
      </c>
      <c r="N242" t="s">
        <v>320</v>
      </c>
      <c r="O242" t="s">
        <v>321</v>
      </c>
      <c r="P242">
        <v>3000</v>
      </c>
      <c r="Q242" t="s">
        <v>44</v>
      </c>
      <c r="R242">
        <v>3791</v>
      </c>
      <c r="S242" t="s">
        <v>332</v>
      </c>
      <c r="T242">
        <v>0</v>
      </c>
      <c r="U242" t="s">
        <v>46</v>
      </c>
      <c r="V242" s="1">
        <v>3500</v>
      </c>
      <c r="W242" s="1">
        <v>3500</v>
      </c>
      <c r="X242">
        <v>0</v>
      </c>
      <c r="Y242">
        <v>0</v>
      </c>
      <c r="Z242">
        <v>0</v>
      </c>
      <c r="AA242">
        <v>0</v>
      </c>
      <c r="AB242">
        <v>0</v>
      </c>
      <c r="AC242" s="1">
        <f t="shared" si="7"/>
        <v>3500</v>
      </c>
      <c r="AD242">
        <v>0</v>
      </c>
      <c r="AE242">
        <v>0</v>
      </c>
      <c r="AF242">
        <v>0</v>
      </c>
      <c r="AG242">
        <v>0</v>
      </c>
      <c r="AH242">
        <v>0</v>
      </c>
    </row>
    <row r="243" spans="1:34" hidden="1" x14ac:dyDescent="0.25">
      <c r="A243" t="str">
        <f t="shared" si="6"/>
        <v>1.1-00-2404_24618012_2438210</v>
      </c>
      <c r="B243" t="s">
        <v>148</v>
      </c>
      <c r="C243" t="s">
        <v>149</v>
      </c>
      <c r="D243" t="s">
        <v>34</v>
      </c>
      <c r="E243" t="s">
        <v>35</v>
      </c>
      <c r="F243" t="s">
        <v>36</v>
      </c>
      <c r="G243" t="s">
        <v>37</v>
      </c>
      <c r="H243" t="s">
        <v>38</v>
      </c>
      <c r="I243" t="s">
        <v>39</v>
      </c>
      <c r="J243">
        <v>6</v>
      </c>
      <c r="K243" t="s">
        <v>40</v>
      </c>
      <c r="L243">
        <v>18</v>
      </c>
      <c r="M243" t="s">
        <v>319</v>
      </c>
      <c r="N243" t="s">
        <v>320</v>
      </c>
      <c r="O243" t="s">
        <v>321</v>
      </c>
      <c r="P243">
        <v>3000</v>
      </c>
      <c r="Q243" t="s">
        <v>44</v>
      </c>
      <c r="R243">
        <v>3821</v>
      </c>
      <c r="S243" t="s">
        <v>175</v>
      </c>
      <c r="T243">
        <v>0</v>
      </c>
      <c r="U243" t="s">
        <v>46</v>
      </c>
      <c r="V243" s="1">
        <v>1000000</v>
      </c>
      <c r="W243" s="1">
        <v>1000000</v>
      </c>
      <c r="X243">
        <v>0</v>
      </c>
      <c r="Y243">
        <v>0</v>
      </c>
      <c r="Z243">
        <v>0</v>
      </c>
      <c r="AA243">
        <v>0</v>
      </c>
      <c r="AB243">
        <v>0</v>
      </c>
      <c r="AC243" s="1">
        <f t="shared" si="7"/>
        <v>1000000</v>
      </c>
      <c r="AD243">
        <v>0</v>
      </c>
      <c r="AE243">
        <v>0</v>
      </c>
      <c r="AF243">
        <v>0</v>
      </c>
      <c r="AG243">
        <v>0</v>
      </c>
      <c r="AH243">
        <v>0</v>
      </c>
    </row>
    <row r="244" spans="1:34" hidden="1" x14ac:dyDescent="0.25">
      <c r="A244" t="str">
        <f t="shared" si="6"/>
        <v>1.1-00-2404_24618012_2439610</v>
      </c>
      <c r="B244" t="s">
        <v>148</v>
      </c>
      <c r="C244" t="s">
        <v>149</v>
      </c>
      <c r="D244" t="s">
        <v>34</v>
      </c>
      <c r="E244" t="s">
        <v>35</v>
      </c>
      <c r="F244" t="s">
        <v>36</v>
      </c>
      <c r="G244" t="s">
        <v>37</v>
      </c>
      <c r="H244" t="s">
        <v>38</v>
      </c>
      <c r="I244" t="s">
        <v>39</v>
      </c>
      <c r="J244">
        <v>6</v>
      </c>
      <c r="K244" t="s">
        <v>40</v>
      </c>
      <c r="L244">
        <v>18</v>
      </c>
      <c r="M244" t="s">
        <v>319</v>
      </c>
      <c r="N244" t="s">
        <v>320</v>
      </c>
      <c r="O244" t="s">
        <v>321</v>
      </c>
      <c r="P244">
        <v>3000</v>
      </c>
      <c r="Q244" t="s">
        <v>44</v>
      </c>
      <c r="R244">
        <v>3961</v>
      </c>
      <c r="S244" t="s">
        <v>333</v>
      </c>
      <c r="T244">
        <v>0</v>
      </c>
      <c r="U244" t="s">
        <v>46</v>
      </c>
      <c r="V244" s="1">
        <v>18000</v>
      </c>
      <c r="W244" s="1">
        <v>18000</v>
      </c>
      <c r="X244" s="1">
        <v>15930.4</v>
      </c>
      <c r="Y244" s="1">
        <v>15930.4</v>
      </c>
      <c r="Z244" s="1">
        <v>15930.4</v>
      </c>
      <c r="AA244" s="1">
        <v>15930.4</v>
      </c>
      <c r="AB244" s="1">
        <v>15930.4</v>
      </c>
      <c r="AC244" s="1">
        <f t="shared" si="7"/>
        <v>2069.6000000000004</v>
      </c>
      <c r="AD244">
        <v>0</v>
      </c>
      <c r="AE244">
        <v>0</v>
      </c>
      <c r="AF244">
        <v>0</v>
      </c>
      <c r="AG244">
        <v>0</v>
      </c>
      <c r="AH244">
        <v>0</v>
      </c>
    </row>
    <row r="245" spans="1:34" hidden="1" x14ac:dyDescent="0.25">
      <c r="A245" t="str">
        <f t="shared" si="6"/>
        <v>1.1-00-2404_24618012_24632111</v>
      </c>
      <c r="B245" t="s">
        <v>148</v>
      </c>
      <c r="C245" t="s">
        <v>149</v>
      </c>
      <c r="D245" t="s">
        <v>34</v>
      </c>
      <c r="E245" t="s">
        <v>35</v>
      </c>
      <c r="F245" t="s">
        <v>36</v>
      </c>
      <c r="G245" t="s">
        <v>37</v>
      </c>
      <c r="H245" t="s">
        <v>38</v>
      </c>
      <c r="I245" t="s">
        <v>39</v>
      </c>
      <c r="J245">
        <v>6</v>
      </c>
      <c r="K245" t="s">
        <v>40</v>
      </c>
      <c r="L245">
        <v>18</v>
      </c>
      <c r="M245" t="s">
        <v>319</v>
      </c>
      <c r="N245" t="s">
        <v>320</v>
      </c>
      <c r="O245" t="s">
        <v>321</v>
      </c>
      <c r="P245">
        <v>6000</v>
      </c>
      <c r="Q245" t="s">
        <v>131</v>
      </c>
      <c r="R245">
        <v>6321</v>
      </c>
      <c r="S245" t="s">
        <v>334</v>
      </c>
      <c r="T245">
        <v>11</v>
      </c>
      <c r="U245" t="s">
        <v>335</v>
      </c>
      <c r="V245" s="1">
        <v>25545390</v>
      </c>
      <c r="W245" s="1">
        <v>25108346.399999999</v>
      </c>
      <c r="X245" s="1">
        <v>13755210</v>
      </c>
      <c r="Y245" s="1">
        <v>13755210</v>
      </c>
      <c r="Z245" s="1">
        <v>13755210</v>
      </c>
      <c r="AA245" s="1">
        <v>13755210</v>
      </c>
      <c r="AB245" s="1">
        <v>13755210</v>
      </c>
      <c r="AC245" s="1">
        <f t="shared" si="7"/>
        <v>11790180</v>
      </c>
      <c r="AD245">
        <v>0</v>
      </c>
      <c r="AE245" s="1">
        <v>437043.6</v>
      </c>
      <c r="AF245">
        <v>0</v>
      </c>
      <c r="AG245">
        <v>0</v>
      </c>
      <c r="AH245" s="1">
        <v>437043.6</v>
      </c>
    </row>
    <row r="246" spans="1:34" hidden="1" x14ac:dyDescent="0.25">
      <c r="A246" t="str">
        <f t="shared" si="6"/>
        <v>1.1-00-2404_24618012_24632112</v>
      </c>
      <c r="B246" t="s">
        <v>148</v>
      </c>
      <c r="C246" t="s">
        <v>149</v>
      </c>
      <c r="D246" t="s">
        <v>34</v>
      </c>
      <c r="E246" t="s">
        <v>35</v>
      </c>
      <c r="F246" t="s">
        <v>36</v>
      </c>
      <c r="G246" t="s">
        <v>37</v>
      </c>
      <c r="H246" t="s">
        <v>38</v>
      </c>
      <c r="I246" t="s">
        <v>39</v>
      </c>
      <c r="J246">
        <v>6</v>
      </c>
      <c r="K246" t="s">
        <v>40</v>
      </c>
      <c r="L246">
        <v>18</v>
      </c>
      <c r="M246" t="s">
        <v>319</v>
      </c>
      <c r="N246" t="s">
        <v>320</v>
      </c>
      <c r="O246" t="s">
        <v>321</v>
      </c>
      <c r="P246">
        <v>6000</v>
      </c>
      <c r="Q246" t="s">
        <v>131</v>
      </c>
      <c r="R246">
        <v>6321</v>
      </c>
      <c r="S246" t="s">
        <v>334</v>
      </c>
      <c r="T246">
        <v>12</v>
      </c>
      <c r="U246" t="s">
        <v>336</v>
      </c>
      <c r="V246" s="1">
        <v>80000000</v>
      </c>
      <c r="W246" s="1">
        <v>70000000</v>
      </c>
      <c r="X246" s="1">
        <v>38507899.560000002</v>
      </c>
      <c r="Y246" s="1">
        <v>38507899.560000002</v>
      </c>
      <c r="Z246" s="1">
        <v>38507899.560000002</v>
      </c>
      <c r="AA246" s="1">
        <v>38507899.560000002</v>
      </c>
      <c r="AB246" s="1">
        <v>38507899.560000002</v>
      </c>
      <c r="AC246" s="1">
        <f t="shared" si="7"/>
        <v>41492100.439999998</v>
      </c>
      <c r="AD246">
        <v>0</v>
      </c>
      <c r="AE246" s="1">
        <v>10000000</v>
      </c>
      <c r="AF246">
        <v>0</v>
      </c>
      <c r="AG246">
        <v>0</v>
      </c>
      <c r="AH246" s="1">
        <v>10000000</v>
      </c>
    </row>
    <row r="247" spans="1:34" hidden="1" x14ac:dyDescent="0.25">
      <c r="A247" t="str">
        <f t="shared" si="6"/>
        <v>1.1-00-2404_24619013_2434910</v>
      </c>
      <c r="B247" t="s">
        <v>148</v>
      </c>
      <c r="C247" t="s">
        <v>149</v>
      </c>
      <c r="D247" t="s">
        <v>34</v>
      </c>
      <c r="E247" t="s">
        <v>35</v>
      </c>
      <c r="F247" t="s">
        <v>36</v>
      </c>
      <c r="G247" t="s">
        <v>37</v>
      </c>
      <c r="H247" t="s">
        <v>38</v>
      </c>
      <c r="I247" t="s">
        <v>39</v>
      </c>
      <c r="J247">
        <v>6</v>
      </c>
      <c r="K247" t="s">
        <v>40</v>
      </c>
      <c r="L247">
        <v>19</v>
      </c>
      <c r="M247" t="s">
        <v>41</v>
      </c>
      <c r="N247" t="s">
        <v>42</v>
      </c>
      <c r="O247" t="s">
        <v>43</v>
      </c>
      <c r="P247">
        <v>3000</v>
      </c>
      <c r="Q247" t="s">
        <v>44</v>
      </c>
      <c r="R247">
        <v>3491</v>
      </c>
      <c r="S247" t="s">
        <v>337</v>
      </c>
      <c r="T247">
        <v>0</v>
      </c>
      <c r="U247" t="s">
        <v>46</v>
      </c>
      <c r="V247">
        <v>0</v>
      </c>
      <c r="W247">
        <v>0</v>
      </c>
      <c r="X247">
        <v>0</v>
      </c>
      <c r="Y247">
        <v>0</v>
      </c>
      <c r="Z247">
        <v>0</v>
      </c>
      <c r="AA247">
        <v>0</v>
      </c>
      <c r="AB247">
        <v>0</v>
      </c>
      <c r="AC247" s="1">
        <f t="shared" si="7"/>
        <v>0</v>
      </c>
      <c r="AD247">
        <v>0</v>
      </c>
      <c r="AE247">
        <v>0</v>
      </c>
      <c r="AF247">
        <v>0</v>
      </c>
      <c r="AG247">
        <v>0</v>
      </c>
      <c r="AH247">
        <v>0</v>
      </c>
    </row>
    <row r="248" spans="1:34" hidden="1" x14ac:dyDescent="0.25">
      <c r="A248" t="str">
        <f t="shared" si="6"/>
        <v>1.1-00-2404_24619013_2439410</v>
      </c>
      <c r="B248" t="s">
        <v>148</v>
      </c>
      <c r="C248" t="s">
        <v>149</v>
      </c>
      <c r="D248" t="s">
        <v>34</v>
      </c>
      <c r="E248" t="s">
        <v>35</v>
      </c>
      <c r="F248" t="s">
        <v>36</v>
      </c>
      <c r="G248" t="s">
        <v>37</v>
      </c>
      <c r="H248" t="s">
        <v>38</v>
      </c>
      <c r="I248" t="s">
        <v>39</v>
      </c>
      <c r="J248">
        <v>6</v>
      </c>
      <c r="K248" t="s">
        <v>40</v>
      </c>
      <c r="L248">
        <v>19</v>
      </c>
      <c r="M248" t="s">
        <v>41</v>
      </c>
      <c r="N248" t="s">
        <v>42</v>
      </c>
      <c r="O248" t="s">
        <v>43</v>
      </c>
      <c r="P248">
        <v>3000</v>
      </c>
      <c r="Q248" t="s">
        <v>44</v>
      </c>
      <c r="R248">
        <v>3941</v>
      </c>
      <c r="S248" t="s">
        <v>299</v>
      </c>
      <c r="T248">
        <v>0</v>
      </c>
      <c r="U248" t="s">
        <v>46</v>
      </c>
      <c r="V248" s="1">
        <v>1661937.89</v>
      </c>
      <c r="W248" s="1">
        <v>1661937.89</v>
      </c>
      <c r="X248" s="1">
        <v>11417</v>
      </c>
      <c r="Y248" s="1">
        <v>11417</v>
      </c>
      <c r="Z248" s="1">
        <v>11417</v>
      </c>
      <c r="AA248" s="1">
        <v>11417</v>
      </c>
      <c r="AB248" s="1">
        <v>11416</v>
      </c>
      <c r="AC248" s="1">
        <f t="shared" si="7"/>
        <v>1650520.89</v>
      </c>
      <c r="AD248">
        <v>0</v>
      </c>
      <c r="AE248">
        <v>0</v>
      </c>
      <c r="AF248">
        <v>0</v>
      </c>
      <c r="AG248">
        <v>0</v>
      </c>
      <c r="AH248">
        <v>0</v>
      </c>
    </row>
    <row r="249" spans="1:34" hidden="1" x14ac:dyDescent="0.25">
      <c r="A249" t="str">
        <f t="shared" si="6"/>
        <v>1.1-00-2404_24619013_2442110</v>
      </c>
      <c r="B249" t="s">
        <v>148</v>
      </c>
      <c r="C249" t="s">
        <v>149</v>
      </c>
      <c r="D249" t="s">
        <v>34</v>
      </c>
      <c r="E249" t="s">
        <v>35</v>
      </c>
      <c r="F249" t="s">
        <v>36</v>
      </c>
      <c r="G249" t="s">
        <v>37</v>
      </c>
      <c r="H249" t="s">
        <v>38</v>
      </c>
      <c r="I249" t="s">
        <v>39</v>
      </c>
      <c r="J249">
        <v>6</v>
      </c>
      <c r="K249" t="s">
        <v>40</v>
      </c>
      <c r="L249">
        <v>19</v>
      </c>
      <c r="M249" t="s">
        <v>41</v>
      </c>
      <c r="N249" t="s">
        <v>42</v>
      </c>
      <c r="O249" t="s">
        <v>43</v>
      </c>
      <c r="P249">
        <v>4000</v>
      </c>
      <c r="Q249" t="s">
        <v>49</v>
      </c>
      <c r="R249">
        <v>4211</v>
      </c>
      <c r="S249" t="s">
        <v>273</v>
      </c>
      <c r="T249">
        <v>0</v>
      </c>
      <c r="U249" t="s">
        <v>46</v>
      </c>
      <c r="V249" s="1">
        <v>2200000</v>
      </c>
      <c r="W249" s="1">
        <v>2200000</v>
      </c>
      <c r="X249" s="1">
        <v>2105566.7599999998</v>
      </c>
      <c r="Y249" s="1">
        <v>2105566.7599999998</v>
      </c>
      <c r="Z249" s="1">
        <v>2105566.7599999998</v>
      </c>
      <c r="AA249" s="1">
        <v>2105566.7599999998</v>
      </c>
      <c r="AB249" s="1">
        <v>2105566.7599999998</v>
      </c>
      <c r="AC249" s="1">
        <f t="shared" si="7"/>
        <v>94433.240000000224</v>
      </c>
      <c r="AD249">
        <v>0</v>
      </c>
      <c r="AE249">
        <v>0</v>
      </c>
      <c r="AF249">
        <v>0</v>
      </c>
      <c r="AG249">
        <v>0</v>
      </c>
      <c r="AH249">
        <v>0</v>
      </c>
    </row>
    <row r="250" spans="1:34" hidden="1" x14ac:dyDescent="0.25">
      <c r="A250" t="str">
        <f t="shared" si="6"/>
        <v>1.1-00-2404_24619013_2442510</v>
      </c>
      <c r="B250" t="s">
        <v>148</v>
      </c>
      <c r="C250" t="s">
        <v>149</v>
      </c>
      <c r="D250" t="s">
        <v>34</v>
      </c>
      <c r="E250" t="s">
        <v>35</v>
      </c>
      <c r="F250" t="s">
        <v>36</v>
      </c>
      <c r="G250" t="s">
        <v>37</v>
      </c>
      <c r="H250" t="s">
        <v>38</v>
      </c>
      <c r="I250" t="s">
        <v>39</v>
      </c>
      <c r="J250">
        <v>6</v>
      </c>
      <c r="K250" t="s">
        <v>40</v>
      </c>
      <c r="L250">
        <v>19</v>
      </c>
      <c r="M250" t="s">
        <v>41</v>
      </c>
      <c r="N250" t="s">
        <v>42</v>
      </c>
      <c r="O250" t="s">
        <v>43</v>
      </c>
      <c r="P250">
        <v>4000</v>
      </c>
      <c r="Q250" t="s">
        <v>49</v>
      </c>
      <c r="R250">
        <v>4251</v>
      </c>
      <c r="S250" t="s">
        <v>50</v>
      </c>
      <c r="T250">
        <v>0</v>
      </c>
      <c r="U250" t="s">
        <v>46</v>
      </c>
      <c r="V250" s="1">
        <v>9158535.4499999993</v>
      </c>
      <c r="W250" s="1">
        <v>5000000</v>
      </c>
      <c r="X250">
        <v>0</v>
      </c>
      <c r="Y250">
        <v>0</v>
      </c>
      <c r="Z250">
        <v>0</v>
      </c>
      <c r="AA250">
        <v>0</v>
      </c>
      <c r="AB250">
        <v>0</v>
      </c>
      <c r="AC250" s="1">
        <f t="shared" si="7"/>
        <v>9158535.4499999993</v>
      </c>
      <c r="AD250">
        <v>0</v>
      </c>
      <c r="AE250" s="1">
        <v>4158535.45</v>
      </c>
      <c r="AF250">
        <v>0</v>
      </c>
      <c r="AG250">
        <v>0</v>
      </c>
      <c r="AH250" s="1">
        <v>4158535.45</v>
      </c>
    </row>
    <row r="251" spans="1:34" hidden="1" x14ac:dyDescent="0.25">
      <c r="A251" t="str">
        <f t="shared" si="6"/>
        <v>1.1-00-2404_24619013_24581138</v>
      </c>
      <c r="B251" t="s">
        <v>148</v>
      </c>
      <c r="C251" t="s">
        <v>149</v>
      </c>
      <c r="D251" t="s">
        <v>34</v>
      </c>
      <c r="E251" t="s">
        <v>35</v>
      </c>
      <c r="F251" t="s">
        <v>36</v>
      </c>
      <c r="G251" t="s">
        <v>37</v>
      </c>
      <c r="H251" t="s">
        <v>38</v>
      </c>
      <c r="I251" t="s">
        <v>39</v>
      </c>
      <c r="J251">
        <v>6</v>
      </c>
      <c r="K251" t="s">
        <v>40</v>
      </c>
      <c r="L251">
        <v>19</v>
      </c>
      <c r="M251" t="s">
        <v>41</v>
      </c>
      <c r="N251" t="s">
        <v>42</v>
      </c>
      <c r="O251" t="s">
        <v>43</v>
      </c>
      <c r="P251">
        <v>5000</v>
      </c>
      <c r="Q251" t="s">
        <v>99</v>
      </c>
      <c r="R251">
        <v>5811</v>
      </c>
      <c r="S251" t="s">
        <v>338</v>
      </c>
      <c r="T251">
        <v>38</v>
      </c>
      <c r="U251" t="s">
        <v>339</v>
      </c>
      <c r="V251">
        <v>0</v>
      </c>
      <c r="W251">
        <v>0</v>
      </c>
      <c r="X251" s="1">
        <v>137458.29</v>
      </c>
      <c r="Y251" s="1">
        <v>137458.29</v>
      </c>
      <c r="Z251" s="1">
        <v>137458.29</v>
      </c>
      <c r="AA251" s="1">
        <v>137458.29</v>
      </c>
      <c r="AB251" s="1">
        <v>137458.29</v>
      </c>
      <c r="AC251" s="1">
        <f t="shared" si="7"/>
        <v>-137458.29</v>
      </c>
      <c r="AD251">
        <v>0</v>
      </c>
      <c r="AE251">
        <v>0</v>
      </c>
      <c r="AF251">
        <v>0</v>
      </c>
      <c r="AG251">
        <v>0</v>
      </c>
      <c r="AH251">
        <v>0</v>
      </c>
    </row>
    <row r="252" spans="1:34" hidden="1" x14ac:dyDescent="0.25">
      <c r="A252" t="str">
        <f t="shared" si="6"/>
        <v>1.1-00-2404_24620014_2421810</v>
      </c>
      <c r="B252" t="s">
        <v>148</v>
      </c>
      <c r="C252" t="s">
        <v>149</v>
      </c>
      <c r="D252" t="s">
        <v>34</v>
      </c>
      <c r="E252" t="s">
        <v>35</v>
      </c>
      <c r="F252" t="s">
        <v>36</v>
      </c>
      <c r="G252" t="s">
        <v>37</v>
      </c>
      <c r="H252" t="s">
        <v>38</v>
      </c>
      <c r="I252" t="s">
        <v>39</v>
      </c>
      <c r="J252">
        <v>6</v>
      </c>
      <c r="K252" t="s">
        <v>40</v>
      </c>
      <c r="L252">
        <v>20</v>
      </c>
      <c r="M252" t="s">
        <v>340</v>
      </c>
      <c r="N252" t="s">
        <v>341</v>
      </c>
      <c r="O252" t="s">
        <v>342</v>
      </c>
      <c r="P252">
        <v>2000</v>
      </c>
      <c r="Q252" t="s">
        <v>121</v>
      </c>
      <c r="R252">
        <v>2181</v>
      </c>
      <c r="S252" t="s">
        <v>300</v>
      </c>
      <c r="T252">
        <v>0</v>
      </c>
      <c r="U252" t="s">
        <v>46</v>
      </c>
      <c r="V252" s="1">
        <v>1978500</v>
      </c>
      <c r="W252" s="1">
        <v>2000000</v>
      </c>
      <c r="X252" s="1">
        <v>3605720</v>
      </c>
      <c r="Y252" s="1">
        <v>3532640</v>
      </c>
      <c r="Z252" s="1">
        <v>3519640</v>
      </c>
      <c r="AA252" s="1">
        <v>3519640</v>
      </c>
      <c r="AB252" s="1">
        <v>3519640</v>
      </c>
      <c r="AC252" s="1">
        <f t="shared" si="7"/>
        <v>-1627220</v>
      </c>
      <c r="AD252">
        <v>0</v>
      </c>
      <c r="AE252">
        <v>0</v>
      </c>
      <c r="AF252">
        <v>0</v>
      </c>
      <c r="AG252" s="1">
        <v>21500</v>
      </c>
      <c r="AH252" s="1">
        <v>-21500</v>
      </c>
    </row>
    <row r="253" spans="1:34" hidden="1" x14ac:dyDescent="0.25">
      <c r="A253" t="str">
        <f t="shared" si="6"/>
        <v>1.1-00-2404_24620014_2439420</v>
      </c>
      <c r="B253" t="s">
        <v>148</v>
      </c>
      <c r="C253" t="s">
        <v>149</v>
      </c>
      <c r="D253" t="s">
        <v>34</v>
      </c>
      <c r="E253" t="s">
        <v>35</v>
      </c>
      <c r="F253" t="s">
        <v>36</v>
      </c>
      <c r="G253" t="s">
        <v>37</v>
      </c>
      <c r="H253" t="s">
        <v>38</v>
      </c>
      <c r="I253" t="s">
        <v>39</v>
      </c>
      <c r="J253">
        <v>6</v>
      </c>
      <c r="K253" t="s">
        <v>40</v>
      </c>
      <c r="L253">
        <v>20</v>
      </c>
      <c r="M253" t="s">
        <v>340</v>
      </c>
      <c r="N253" t="s">
        <v>341</v>
      </c>
      <c r="O253" t="s">
        <v>342</v>
      </c>
      <c r="P253">
        <v>3000</v>
      </c>
      <c r="Q253" t="s">
        <v>44</v>
      </c>
      <c r="R253">
        <v>3942</v>
      </c>
      <c r="S253" t="s">
        <v>343</v>
      </c>
      <c r="T253">
        <v>0</v>
      </c>
      <c r="U253" t="s">
        <v>46</v>
      </c>
      <c r="V253" s="1">
        <v>450000</v>
      </c>
      <c r="W253" s="1">
        <v>450000</v>
      </c>
      <c r="X253" s="1">
        <v>231029.95</v>
      </c>
      <c r="Y253" s="1">
        <v>231029.95</v>
      </c>
      <c r="Z253" s="1">
        <v>231029.95</v>
      </c>
      <c r="AA253" s="1">
        <v>231029.95</v>
      </c>
      <c r="AB253" s="1">
        <v>231029.95</v>
      </c>
      <c r="AC253" s="1">
        <f t="shared" si="7"/>
        <v>218970.05</v>
      </c>
      <c r="AD253">
        <v>0</v>
      </c>
      <c r="AE253">
        <v>0</v>
      </c>
      <c r="AF253">
        <v>0</v>
      </c>
      <c r="AG253">
        <v>0</v>
      </c>
      <c r="AH253">
        <v>0</v>
      </c>
    </row>
    <row r="254" spans="1:34" hidden="1" x14ac:dyDescent="0.25">
      <c r="A254" t="str">
        <f t="shared" si="6"/>
        <v>1.1-00-2404_24620014_2439510</v>
      </c>
      <c r="B254" t="s">
        <v>148</v>
      </c>
      <c r="C254" t="s">
        <v>149</v>
      </c>
      <c r="D254" t="s">
        <v>34</v>
      </c>
      <c r="E254" t="s">
        <v>35</v>
      </c>
      <c r="F254" t="s">
        <v>36</v>
      </c>
      <c r="G254" t="s">
        <v>37</v>
      </c>
      <c r="H254" t="s">
        <v>38</v>
      </c>
      <c r="I254" t="s">
        <v>39</v>
      </c>
      <c r="J254">
        <v>6</v>
      </c>
      <c r="K254" t="s">
        <v>40</v>
      </c>
      <c r="L254">
        <v>20</v>
      </c>
      <c r="M254" t="s">
        <v>340</v>
      </c>
      <c r="N254" t="s">
        <v>341</v>
      </c>
      <c r="O254" t="s">
        <v>342</v>
      </c>
      <c r="P254">
        <v>3000</v>
      </c>
      <c r="Q254" t="s">
        <v>44</v>
      </c>
      <c r="R254">
        <v>3951</v>
      </c>
      <c r="S254" t="s">
        <v>344</v>
      </c>
      <c r="T254">
        <v>0</v>
      </c>
      <c r="U254" t="s">
        <v>46</v>
      </c>
      <c r="V254" s="1">
        <v>300000</v>
      </c>
      <c r="W254" s="1">
        <v>300000</v>
      </c>
      <c r="X254">
        <v>0</v>
      </c>
      <c r="Y254">
        <v>0</v>
      </c>
      <c r="Z254">
        <v>0</v>
      </c>
      <c r="AA254">
        <v>0</v>
      </c>
      <c r="AB254">
        <v>0</v>
      </c>
      <c r="AC254" s="1">
        <f t="shared" si="7"/>
        <v>300000</v>
      </c>
      <c r="AD254">
        <v>0</v>
      </c>
      <c r="AE254">
        <v>0</v>
      </c>
      <c r="AF254">
        <v>0</v>
      </c>
      <c r="AG254">
        <v>0</v>
      </c>
      <c r="AH254">
        <v>0</v>
      </c>
    </row>
    <row r="255" spans="1:34" hidden="1" x14ac:dyDescent="0.25">
      <c r="A255" t="str">
        <f t="shared" si="6"/>
        <v>1.1-00-2402_24114010_2421110</v>
      </c>
      <c r="B255" t="s">
        <v>148</v>
      </c>
      <c r="C255" t="s">
        <v>149</v>
      </c>
      <c r="D255" t="s">
        <v>34</v>
      </c>
      <c r="E255" t="s">
        <v>35</v>
      </c>
      <c r="F255" t="s">
        <v>152</v>
      </c>
      <c r="G255" t="s">
        <v>153</v>
      </c>
      <c r="H255" t="s">
        <v>85</v>
      </c>
      <c r="I255" t="s">
        <v>86</v>
      </c>
      <c r="J255">
        <v>1</v>
      </c>
      <c r="K255" t="s">
        <v>190</v>
      </c>
      <c r="L255">
        <v>14</v>
      </c>
      <c r="M255" t="s">
        <v>345</v>
      </c>
      <c r="N255" t="s">
        <v>199</v>
      </c>
      <c r="O255" t="s">
        <v>827</v>
      </c>
      <c r="P255">
        <v>2000</v>
      </c>
      <c r="Q255" t="s">
        <v>121</v>
      </c>
      <c r="R255">
        <v>2111</v>
      </c>
      <c r="S255" t="s">
        <v>200</v>
      </c>
      <c r="T255">
        <v>0</v>
      </c>
      <c r="U255" t="s">
        <v>46</v>
      </c>
      <c r="V255" s="1">
        <v>29000</v>
      </c>
      <c r="W255">
        <v>0</v>
      </c>
      <c r="X255" s="1">
        <v>27830.73</v>
      </c>
      <c r="Y255" s="1">
        <v>15015.98</v>
      </c>
      <c r="Z255" s="1">
        <v>3814.74</v>
      </c>
      <c r="AA255">
        <v>0</v>
      </c>
      <c r="AB255">
        <v>0</v>
      </c>
      <c r="AC255" s="1">
        <f t="shared" si="7"/>
        <v>1169.2700000000004</v>
      </c>
      <c r="AD255">
        <v>0</v>
      </c>
      <c r="AE255" s="1">
        <v>29000</v>
      </c>
      <c r="AF255">
        <v>0</v>
      </c>
      <c r="AG255">
        <v>0</v>
      </c>
      <c r="AH255" s="1">
        <v>29000</v>
      </c>
    </row>
    <row r="256" spans="1:34" hidden="1" x14ac:dyDescent="0.25">
      <c r="A256" t="str">
        <f t="shared" si="6"/>
        <v>1.1-00-2402_24114010_2421210</v>
      </c>
      <c r="B256" t="s">
        <v>148</v>
      </c>
      <c r="C256" t="s">
        <v>149</v>
      </c>
      <c r="D256" t="s">
        <v>34</v>
      </c>
      <c r="E256" t="s">
        <v>35</v>
      </c>
      <c r="F256" t="s">
        <v>152</v>
      </c>
      <c r="G256" t="s">
        <v>153</v>
      </c>
      <c r="H256" t="s">
        <v>85</v>
      </c>
      <c r="I256" t="s">
        <v>86</v>
      </c>
      <c r="J256">
        <v>1</v>
      </c>
      <c r="K256" t="s">
        <v>190</v>
      </c>
      <c r="L256">
        <v>14</v>
      </c>
      <c r="M256" t="s">
        <v>345</v>
      </c>
      <c r="N256" t="s">
        <v>199</v>
      </c>
      <c r="O256" t="s">
        <v>827</v>
      </c>
      <c r="P256">
        <v>2000</v>
      </c>
      <c r="Q256" t="s">
        <v>121</v>
      </c>
      <c r="R256">
        <v>2121</v>
      </c>
      <c r="S256" t="s">
        <v>201</v>
      </c>
      <c r="T256">
        <v>0</v>
      </c>
      <c r="U256" t="s">
        <v>46</v>
      </c>
      <c r="V256">
        <v>0</v>
      </c>
      <c r="W256" s="1">
        <v>70000</v>
      </c>
      <c r="X256">
        <v>0</v>
      </c>
      <c r="Y256">
        <v>0</v>
      </c>
      <c r="Z256">
        <v>0</v>
      </c>
      <c r="AA256">
        <v>0</v>
      </c>
      <c r="AB256">
        <v>0</v>
      </c>
      <c r="AC256" s="1">
        <f t="shared" si="7"/>
        <v>0</v>
      </c>
      <c r="AD256">
        <v>0</v>
      </c>
      <c r="AE256">
        <v>0</v>
      </c>
      <c r="AF256">
        <v>0</v>
      </c>
      <c r="AG256" s="1">
        <v>70000</v>
      </c>
      <c r="AH256" s="1">
        <v>-70000</v>
      </c>
    </row>
    <row r="257" spans="1:34" hidden="1" x14ac:dyDescent="0.25">
      <c r="A257" t="str">
        <f t="shared" si="6"/>
        <v>1.1-00-2402_24114010_2421610</v>
      </c>
      <c r="B257" t="s">
        <v>148</v>
      </c>
      <c r="C257" t="s">
        <v>149</v>
      </c>
      <c r="D257" t="s">
        <v>34</v>
      </c>
      <c r="E257" t="s">
        <v>35</v>
      </c>
      <c r="F257" t="s">
        <v>152</v>
      </c>
      <c r="G257" t="s">
        <v>153</v>
      </c>
      <c r="H257" t="s">
        <v>85</v>
      </c>
      <c r="I257" t="s">
        <v>86</v>
      </c>
      <c r="J257">
        <v>1</v>
      </c>
      <c r="K257" t="s">
        <v>190</v>
      </c>
      <c r="L257">
        <v>14</v>
      </c>
      <c r="M257" t="s">
        <v>345</v>
      </c>
      <c r="N257" t="s">
        <v>199</v>
      </c>
      <c r="O257" t="s">
        <v>827</v>
      </c>
      <c r="P257">
        <v>2000</v>
      </c>
      <c r="Q257" t="s">
        <v>121</v>
      </c>
      <c r="R257">
        <v>2161</v>
      </c>
      <c r="S257" t="s">
        <v>202</v>
      </c>
      <c r="T257">
        <v>0</v>
      </c>
      <c r="U257" t="s">
        <v>46</v>
      </c>
      <c r="V257" s="1">
        <v>15700</v>
      </c>
      <c r="W257">
        <v>0</v>
      </c>
      <c r="X257" s="1">
        <v>5588.88</v>
      </c>
      <c r="Y257" s="1">
        <v>5588.88</v>
      </c>
      <c r="Z257">
        <v>0</v>
      </c>
      <c r="AA257">
        <v>0</v>
      </c>
      <c r="AB257">
        <v>0</v>
      </c>
      <c r="AC257" s="1">
        <f t="shared" si="7"/>
        <v>10111.119999999999</v>
      </c>
      <c r="AD257">
        <v>0</v>
      </c>
      <c r="AE257" s="1">
        <v>15700</v>
      </c>
      <c r="AF257">
        <v>0</v>
      </c>
      <c r="AG257">
        <v>0</v>
      </c>
      <c r="AH257" s="1">
        <v>15700</v>
      </c>
    </row>
    <row r="258" spans="1:34" hidden="1" x14ac:dyDescent="0.25">
      <c r="A258" t="str">
        <f t="shared" si="6"/>
        <v>1.1-00-2402_24114010_2424910</v>
      </c>
      <c r="B258" t="s">
        <v>148</v>
      </c>
      <c r="C258" t="s">
        <v>149</v>
      </c>
      <c r="D258" t="s">
        <v>34</v>
      </c>
      <c r="E258" t="s">
        <v>35</v>
      </c>
      <c r="F258" t="s">
        <v>152</v>
      </c>
      <c r="G258" t="s">
        <v>153</v>
      </c>
      <c r="H258" t="s">
        <v>85</v>
      </c>
      <c r="I258" t="s">
        <v>86</v>
      </c>
      <c r="J258">
        <v>1</v>
      </c>
      <c r="K258" t="s">
        <v>190</v>
      </c>
      <c r="L258">
        <v>14</v>
      </c>
      <c r="M258" t="s">
        <v>345</v>
      </c>
      <c r="N258" t="s">
        <v>199</v>
      </c>
      <c r="O258" t="s">
        <v>827</v>
      </c>
      <c r="P258">
        <v>2000</v>
      </c>
      <c r="Q258" t="s">
        <v>121</v>
      </c>
      <c r="R258">
        <v>2491</v>
      </c>
      <c r="S258" t="s">
        <v>203</v>
      </c>
      <c r="T258">
        <v>0</v>
      </c>
      <c r="U258" t="s">
        <v>46</v>
      </c>
      <c r="V258" s="1">
        <v>21000</v>
      </c>
      <c r="W258">
        <v>0</v>
      </c>
      <c r="X258" s="1">
        <v>8383.9599999999991</v>
      </c>
      <c r="Y258" s="1">
        <v>8383.9599999999991</v>
      </c>
      <c r="Z258" s="1">
        <v>8383.9599999999991</v>
      </c>
      <c r="AA258">
        <v>0</v>
      </c>
      <c r="AB258">
        <v>0</v>
      </c>
      <c r="AC258" s="1">
        <f t="shared" si="7"/>
        <v>12616.04</v>
      </c>
      <c r="AD258">
        <v>0</v>
      </c>
      <c r="AE258" s="1">
        <v>21000</v>
      </c>
      <c r="AF258">
        <v>0</v>
      </c>
      <c r="AG258">
        <v>0</v>
      </c>
      <c r="AH258" s="1">
        <v>21000</v>
      </c>
    </row>
    <row r="259" spans="1:34" hidden="1" x14ac:dyDescent="0.25">
      <c r="A259" t="str">
        <f t="shared" ref="A259:A322" si="8">CONCATENATE(B259,H259,J259,L259,N259,R259,T259)</f>
        <v>1.1-00-2402_24114010_2427310</v>
      </c>
      <c r="B259" t="s">
        <v>148</v>
      </c>
      <c r="C259" t="s">
        <v>149</v>
      </c>
      <c r="D259" t="s">
        <v>34</v>
      </c>
      <c r="E259" t="s">
        <v>35</v>
      </c>
      <c r="F259" t="s">
        <v>152</v>
      </c>
      <c r="G259" t="s">
        <v>153</v>
      </c>
      <c r="H259" t="s">
        <v>85</v>
      </c>
      <c r="I259" t="s">
        <v>86</v>
      </c>
      <c r="J259">
        <v>1</v>
      </c>
      <c r="K259" t="s">
        <v>190</v>
      </c>
      <c r="L259">
        <v>14</v>
      </c>
      <c r="M259" t="s">
        <v>345</v>
      </c>
      <c r="N259" t="s">
        <v>199</v>
      </c>
      <c r="O259" t="s">
        <v>827</v>
      </c>
      <c r="P259">
        <v>2000</v>
      </c>
      <c r="Q259" t="s">
        <v>121</v>
      </c>
      <c r="R259">
        <v>2731</v>
      </c>
      <c r="S259" t="s">
        <v>346</v>
      </c>
      <c r="T259">
        <v>0</v>
      </c>
      <c r="U259" t="s">
        <v>46</v>
      </c>
      <c r="V259" s="1">
        <v>24000</v>
      </c>
      <c r="W259">
        <v>0</v>
      </c>
      <c r="X259" s="1">
        <v>19986.8</v>
      </c>
      <c r="Y259" s="1">
        <v>19986.8</v>
      </c>
      <c r="Z259">
        <v>0</v>
      </c>
      <c r="AA259">
        <v>0</v>
      </c>
      <c r="AB259">
        <v>0</v>
      </c>
      <c r="AC259" s="1">
        <f t="shared" ref="AC259:AC322" si="9">V259-X259</f>
        <v>4013.2000000000007</v>
      </c>
      <c r="AD259">
        <v>0</v>
      </c>
      <c r="AE259" s="1">
        <v>24000</v>
      </c>
      <c r="AF259">
        <v>0</v>
      </c>
      <c r="AG259">
        <v>0</v>
      </c>
      <c r="AH259" s="1">
        <v>24000</v>
      </c>
    </row>
    <row r="260" spans="1:34" hidden="1" x14ac:dyDescent="0.25">
      <c r="A260" t="str">
        <f t="shared" si="8"/>
        <v>1.1-00-2402_24114010_2429110</v>
      </c>
      <c r="B260" t="s">
        <v>148</v>
      </c>
      <c r="C260" t="s">
        <v>149</v>
      </c>
      <c r="D260" t="s">
        <v>34</v>
      </c>
      <c r="E260" t="s">
        <v>35</v>
      </c>
      <c r="F260" t="s">
        <v>152</v>
      </c>
      <c r="G260" t="s">
        <v>153</v>
      </c>
      <c r="H260" t="s">
        <v>85</v>
      </c>
      <c r="I260" t="s">
        <v>86</v>
      </c>
      <c r="J260">
        <v>1</v>
      </c>
      <c r="K260" t="s">
        <v>190</v>
      </c>
      <c r="L260">
        <v>14</v>
      </c>
      <c r="M260" t="s">
        <v>345</v>
      </c>
      <c r="N260" t="s">
        <v>199</v>
      </c>
      <c r="O260" t="s">
        <v>827</v>
      </c>
      <c r="P260">
        <v>2000</v>
      </c>
      <c r="Q260" t="s">
        <v>121</v>
      </c>
      <c r="R260">
        <v>2911</v>
      </c>
      <c r="S260" t="s">
        <v>171</v>
      </c>
      <c r="T260">
        <v>0</v>
      </c>
      <c r="U260" t="s">
        <v>46</v>
      </c>
      <c r="V260" s="1">
        <v>30300</v>
      </c>
      <c r="W260">
        <v>0</v>
      </c>
      <c r="X260" s="1">
        <v>15025.71</v>
      </c>
      <c r="Y260" s="1">
        <v>15025.71</v>
      </c>
      <c r="Z260" s="1">
        <v>3712.93</v>
      </c>
      <c r="AA260">
        <v>0</v>
      </c>
      <c r="AB260">
        <v>0</v>
      </c>
      <c r="AC260" s="1">
        <f t="shared" si="9"/>
        <v>15274.29</v>
      </c>
      <c r="AD260">
        <v>0</v>
      </c>
      <c r="AE260" s="1">
        <v>30300</v>
      </c>
      <c r="AF260">
        <v>0</v>
      </c>
      <c r="AG260">
        <v>0</v>
      </c>
      <c r="AH260" s="1">
        <v>30300</v>
      </c>
    </row>
    <row r="261" spans="1:34" hidden="1" x14ac:dyDescent="0.25">
      <c r="A261" t="str">
        <f t="shared" si="8"/>
        <v>1.1-00-2402_24114010_2429210</v>
      </c>
      <c r="B261" t="s">
        <v>148</v>
      </c>
      <c r="C261" t="s">
        <v>149</v>
      </c>
      <c r="D261" t="s">
        <v>34</v>
      </c>
      <c r="E261" t="s">
        <v>35</v>
      </c>
      <c r="F261" t="s">
        <v>152</v>
      </c>
      <c r="G261" t="s">
        <v>153</v>
      </c>
      <c r="H261" t="s">
        <v>85</v>
      </c>
      <c r="I261" t="s">
        <v>86</v>
      </c>
      <c r="J261">
        <v>1</v>
      </c>
      <c r="K261" t="s">
        <v>190</v>
      </c>
      <c r="L261">
        <v>14</v>
      </c>
      <c r="M261" t="s">
        <v>345</v>
      </c>
      <c r="N261" t="s">
        <v>199</v>
      </c>
      <c r="O261" t="s">
        <v>827</v>
      </c>
      <c r="P261">
        <v>2000</v>
      </c>
      <c r="Q261" t="s">
        <v>121</v>
      </c>
      <c r="R261">
        <v>2921</v>
      </c>
      <c r="S261" t="s">
        <v>229</v>
      </c>
      <c r="T261">
        <v>0</v>
      </c>
      <c r="U261" t="s">
        <v>46</v>
      </c>
      <c r="V261">
        <v>0</v>
      </c>
      <c r="W261" s="1">
        <v>50000</v>
      </c>
      <c r="X261">
        <v>0</v>
      </c>
      <c r="Y261">
        <v>0</v>
      </c>
      <c r="Z261">
        <v>0</v>
      </c>
      <c r="AA261">
        <v>0</v>
      </c>
      <c r="AB261">
        <v>0</v>
      </c>
      <c r="AC261" s="1">
        <f t="shared" si="9"/>
        <v>0</v>
      </c>
      <c r="AD261">
        <v>0</v>
      </c>
      <c r="AE261">
        <v>0</v>
      </c>
      <c r="AF261">
        <v>0</v>
      </c>
      <c r="AG261" s="1">
        <v>50000</v>
      </c>
      <c r="AH261" s="1">
        <v>-50000</v>
      </c>
    </row>
    <row r="262" spans="1:34" hidden="1" x14ac:dyDescent="0.25">
      <c r="A262" t="str">
        <f t="shared" si="8"/>
        <v>1.1-00-2402_24114010_2433810</v>
      </c>
      <c r="B262" t="s">
        <v>148</v>
      </c>
      <c r="C262" t="s">
        <v>149</v>
      </c>
      <c r="D262" t="s">
        <v>34</v>
      </c>
      <c r="E262" t="s">
        <v>35</v>
      </c>
      <c r="F262" t="s">
        <v>152</v>
      </c>
      <c r="G262" t="s">
        <v>153</v>
      </c>
      <c r="H262" t="s">
        <v>85</v>
      </c>
      <c r="I262" t="s">
        <v>86</v>
      </c>
      <c r="J262">
        <v>1</v>
      </c>
      <c r="K262" t="s">
        <v>190</v>
      </c>
      <c r="L262">
        <v>14</v>
      </c>
      <c r="M262" t="s">
        <v>345</v>
      </c>
      <c r="N262" t="s">
        <v>199</v>
      </c>
      <c r="O262" t="s">
        <v>827</v>
      </c>
      <c r="P262">
        <v>3000</v>
      </c>
      <c r="Q262" t="s">
        <v>44</v>
      </c>
      <c r="R262">
        <v>3381</v>
      </c>
      <c r="S262" t="s">
        <v>220</v>
      </c>
      <c r="T262">
        <v>0</v>
      </c>
      <c r="U262" t="s">
        <v>46</v>
      </c>
      <c r="V262" s="1">
        <v>1238100</v>
      </c>
      <c r="W262" s="1">
        <v>1000000</v>
      </c>
      <c r="X262" s="1">
        <v>4116144</v>
      </c>
      <c r="Y262" s="1">
        <v>4116144</v>
      </c>
      <c r="Z262" s="1">
        <v>2055752</v>
      </c>
      <c r="AA262" s="1">
        <v>2055752</v>
      </c>
      <c r="AB262" s="1">
        <v>2055752</v>
      </c>
      <c r="AC262" s="1">
        <f t="shared" si="9"/>
        <v>-2878044</v>
      </c>
      <c r="AD262">
        <v>0</v>
      </c>
      <c r="AE262" s="1">
        <v>238100</v>
      </c>
      <c r="AF262">
        <v>0</v>
      </c>
      <c r="AG262">
        <v>0</v>
      </c>
      <c r="AH262" s="1">
        <v>238100</v>
      </c>
    </row>
    <row r="263" spans="1:34" hidden="1" x14ac:dyDescent="0.25">
      <c r="A263" t="str">
        <f t="shared" si="8"/>
        <v>1.1-00-2402_24114010_2433910</v>
      </c>
      <c r="B263" t="s">
        <v>148</v>
      </c>
      <c r="C263" t="s">
        <v>149</v>
      </c>
      <c r="D263" t="s">
        <v>34</v>
      </c>
      <c r="E263" t="s">
        <v>35</v>
      </c>
      <c r="F263" t="s">
        <v>152</v>
      </c>
      <c r="G263" t="s">
        <v>153</v>
      </c>
      <c r="H263" t="s">
        <v>85</v>
      </c>
      <c r="I263" t="s">
        <v>86</v>
      </c>
      <c r="J263">
        <v>1</v>
      </c>
      <c r="K263" t="s">
        <v>190</v>
      </c>
      <c r="L263">
        <v>14</v>
      </c>
      <c r="M263" t="s">
        <v>345</v>
      </c>
      <c r="N263" t="s">
        <v>199</v>
      </c>
      <c r="O263" t="s">
        <v>827</v>
      </c>
      <c r="P263">
        <v>3000</v>
      </c>
      <c r="Q263" t="s">
        <v>44</v>
      </c>
      <c r="R263">
        <v>3391</v>
      </c>
      <c r="S263" t="s">
        <v>194</v>
      </c>
      <c r="T263">
        <v>0</v>
      </c>
      <c r="U263" t="s">
        <v>46</v>
      </c>
      <c r="V263" s="1">
        <v>411900</v>
      </c>
      <c r="W263" s="1">
        <v>500000</v>
      </c>
      <c r="X263" s="1">
        <v>98600</v>
      </c>
      <c r="Y263" s="1">
        <v>98600</v>
      </c>
      <c r="Z263">
        <v>0</v>
      </c>
      <c r="AA263">
        <v>0</v>
      </c>
      <c r="AB263">
        <v>0</v>
      </c>
      <c r="AC263" s="1">
        <f t="shared" si="9"/>
        <v>313300</v>
      </c>
      <c r="AD263">
        <v>0</v>
      </c>
      <c r="AE263">
        <v>0</v>
      </c>
      <c r="AF263">
        <v>0</v>
      </c>
      <c r="AG263" s="1">
        <v>88100</v>
      </c>
      <c r="AH263" s="1">
        <v>-88100</v>
      </c>
    </row>
    <row r="264" spans="1:34" hidden="1" x14ac:dyDescent="0.25">
      <c r="A264" t="str">
        <f t="shared" si="8"/>
        <v>1.1-00-2402_24114010_2438210</v>
      </c>
      <c r="B264" t="s">
        <v>148</v>
      </c>
      <c r="C264" t="s">
        <v>149</v>
      </c>
      <c r="D264" t="s">
        <v>34</v>
      </c>
      <c r="E264" t="s">
        <v>35</v>
      </c>
      <c r="F264" t="s">
        <v>152</v>
      </c>
      <c r="G264" t="s">
        <v>153</v>
      </c>
      <c r="H264" t="s">
        <v>85</v>
      </c>
      <c r="I264" t="s">
        <v>86</v>
      </c>
      <c r="J264">
        <v>1</v>
      </c>
      <c r="K264" t="s">
        <v>190</v>
      </c>
      <c r="L264">
        <v>14</v>
      </c>
      <c r="M264" t="s">
        <v>345</v>
      </c>
      <c r="N264" t="s">
        <v>199</v>
      </c>
      <c r="O264" t="s">
        <v>827</v>
      </c>
      <c r="P264">
        <v>3000</v>
      </c>
      <c r="Q264" t="s">
        <v>44</v>
      </c>
      <c r="R264">
        <v>3821</v>
      </c>
      <c r="S264" t="s">
        <v>175</v>
      </c>
      <c r="T264">
        <v>0</v>
      </c>
      <c r="U264" t="s">
        <v>46</v>
      </c>
      <c r="V264" s="1">
        <v>1246800</v>
      </c>
      <c r="W264" s="1">
        <v>1000000</v>
      </c>
      <c r="X264" s="1">
        <v>1217304</v>
      </c>
      <c r="Y264" s="1">
        <v>504600</v>
      </c>
      <c r="Z264" s="1">
        <v>504600</v>
      </c>
      <c r="AA264">
        <v>0</v>
      </c>
      <c r="AB264">
        <v>0</v>
      </c>
      <c r="AC264" s="1">
        <f t="shared" si="9"/>
        <v>29496</v>
      </c>
      <c r="AD264">
        <v>0</v>
      </c>
      <c r="AE264" s="1">
        <v>396800</v>
      </c>
      <c r="AF264">
        <v>0</v>
      </c>
      <c r="AG264" s="1">
        <v>150000</v>
      </c>
      <c r="AH264" s="1">
        <v>246800</v>
      </c>
    </row>
    <row r="265" spans="1:34" hidden="1" x14ac:dyDescent="0.25">
      <c r="A265" t="str">
        <f t="shared" si="8"/>
        <v>1.1-00-2402_24114010_2451910</v>
      </c>
      <c r="B265" t="s">
        <v>148</v>
      </c>
      <c r="C265" t="s">
        <v>149</v>
      </c>
      <c r="D265" t="s">
        <v>34</v>
      </c>
      <c r="E265" t="s">
        <v>35</v>
      </c>
      <c r="F265" t="s">
        <v>152</v>
      </c>
      <c r="G265" t="s">
        <v>153</v>
      </c>
      <c r="H265" t="s">
        <v>85</v>
      </c>
      <c r="I265" t="s">
        <v>86</v>
      </c>
      <c r="J265">
        <v>1</v>
      </c>
      <c r="K265" t="s">
        <v>190</v>
      </c>
      <c r="L265">
        <v>14</v>
      </c>
      <c r="M265" t="s">
        <v>345</v>
      </c>
      <c r="N265" t="s">
        <v>199</v>
      </c>
      <c r="O265" t="s">
        <v>827</v>
      </c>
      <c r="P265">
        <v>5000</v>
      </c>
      <c r="Q265" t="s">
        <v>99</v>
      </c>
      <c r="R265">
        <v>5191</v>
      </c>
      <c r="S265" t="s">
        <v>246</v>
      </c>
      <c r="T265">
        <v>0</v>
      </c>
      <c r="U265" t="s">
        <v>46</v>
      </c>
      <c r="V265" s="1">
        <v>57000</v>
      </c>
      <c r="W265">
        <v>0</v>
      </c>
      <c r="X265" s="1">
        <v>24821.68</v>
      </c>
      <c r="Y265" s="1">
        <v>24821.68</v>
      </c>
      <c r="Z265" s="1">
        <v>5797.68</v>
      </c>
      <c r="AA265">
        <v>0</v>
      </c>
      <c r="AB265">
        <v>0</v>
      </c>
      <c r="AC265" s="1">
        <f t="shared" si="9"/>
        <v>32178.32</v>
      </c>
      <c r="AD265">
        <v>0</v>
      </c>
      <c r="AE265" s="1">
        <v>57000</v>
      </c>
      <c r="AF265">
        <v>0</v>
      </c>
      <c r="AG265">
        <v>0</v>
      </c>
      <c r="AH265" s="1">
        <v>57000</v>
      </c>
    </row>
    <row r="266" spans="1:34" hidden="1" x14ac:dyDescent="0.25">
      <c r="A266" t="str">
        <f t="shared" si="8"/>
        <v>1.1-00-2402_24114010_2452310</v>
      </c>
      <c r="B266" t="s">
        <v>148</v>
      </c>
      <c r="C266" t="s">
        <v>149</v>
      </c>
      <c r="D266" t="s">
        <v>34</v>
      </c>
      <c r="E266" t="s">
        <v>35</v>
      </c>
      <c r="F266" t="s">
        <v>152</v>
      </c>
      <c r="G266" t="s">
        <v>153</v>
      </c>
      <c r="H266" t="s">
        <v>85</v>
      </c>
      <c r="I266" t="s">
        <v>86</v>
      </c>
      <c r="J266">
        <v>1</v>
      </c>
      <c r="K266" t="s">
        <v>190</v>
      </c>
      <c r="L266">
        <v>14</v>
      </c>
      <c r="M266" t="s">
        <v>345</v>
      </c>
      <c r="N266" t="s">
        <v>199</v>
      </c>
      <c r="O266" t="s">
        <v>827</v>
      </c>
      <c r="P266">
        <v>5000</v>
      </c>
      <c r="Q266" t="s">
        <v>99</v>
      </c>
      <c r="R266">
        <v>5231</v>
      </c>
      <c r="S266" t="s">
        <v>249</v>
      </c>
      <c r="T266">
        <v>0</v>
      </c>
      <c r="U266" t="s">
        <v>46</v>
      </c>
      <c r="V266">
        <v>0</v>
      </c>
      <c r="W266" s="1">
        <v>125000</v>
      </c>
      <c r="X266">
        <v>0</v>
      </c>
      <c r="Y266">
        <v>0</v>
      </c>
      <c r="Z266">
        <v>0</v>
      </c>
      <c r="AA266">
        <v>0</v>
      </c>
      <c r="AB266">
        <v>0</v>
      </c>
      <c r="AC266" s="1">
        <f t="shared" si="9"/>
        <v>0</v>
      </c>
      <c r="AD266">
        <v>0</v>
      </c>
      <c r="AE266">
        <v>0</v>
      </c>
      <c r="AF266">
        <v>0</v>
      </c>
      <c r="AG266" s="1">
        <v>125000</v>
      </c>
      <c r="AH266" s="1">
        <v>-125000</v>
      </c>
    </row>
    <row r="267" spans="1:34" hidden="1" x14ac:dyDescent="0.25">
      <c r="A267" t="str">
        <f t="shared" si="8"/>
        <v>1.1-00-2402_24114010_2456510</v>
      </c>
      <c r="B267" t="s">
        <v>148</v>
      </c>
      <c r="C267" t="s">
        <v>149</v>
      </c>
      <c r="D267" t="s">
        <v>34</v>
      </c>
      <c r="E267" t="s">
        <v>35</v>
      </c>
      <c r="F267" t="s">
        <v>152</v>
      </c>
      <c r="G267" t="s">
        <v>153</v>
      </c>
      <c r="H267" t="s">
        <v>85</v>
      </c>
      <c r="I267" t="s">
        <v>86</v>
      </c>
      <c r="J267">
        <v>1</v>
      </c>
      <c r="K267" t="s">
        <v>190</v>
      </c>
      <c r="L267">
        <v>14</v>
      </c>
      <c r="M267" t="s">
        <v>345</v>
      </c>
      <c r="N267" t="s">
        <v>199</v>
      </c>
      <c r="O267" t="s">
        <v>827</v>
      </c>
      <c r="P267">
        <v>5000</v>
      </c>
      <c r="Q267" t="s">
        <v>99</v>
      </c>
      <c r="R267">
        <v>5651</v>
      </c>
      <c r="S267" t="s">
        <v>204</v>
      </c>
      <c r="T267">
        <v>0</v>
      </c>
      <c r="U267" t="s">
        <v>46</v>
      </c>
      <c r="V267">
        <v>0</v>
      </c>
      <c r="W267" s="1">
        <v>10000</v>
      </c>
      <c r="X267">
        <v>0</v>
      </c>
      <c r="Y267">
        <v>0</v>
      </c>
      <c r="Z267">
        <v>0</v>
      </c>
      <c r="AA267">
        <v>0</v>
      </c>
      <c r="AB267">
        <v>0</v>
      </c>
      <c r="AC267" s="1">
        <f t="shared" si="9"/>
        <v>0</v>
      </c>
      <c r="AD267">
        <v>0</v>
      </c>
      <c r="AE267">
        <v>0</v>
      </c>
      <c r="AF267">
        <v>0</v>
      </c>
      <c r="AG267" s="1">
        <v>10000</v>
      </c>
      <c r="AH267" s="1">
        <v>-10000</v>
      </c>
    </row>
    <row r="268" spans="1:34" hidden="1" x14ac:dyDescent="0.25">
      <c r="A268" t="str">
        <f t="shared" si="8"/>
        <v>1.1-00-2402_24114010_2456710</v>
      </c>
      <c r="B268" t="s">
        <v>148</v>
      </c>
      <c r="C268" t="s">
        <v>149</v>
      </c>
      <c r="D268" t="s">
        <v>34</v>
      </c>
      <c r="E268" t="s">
        <v>35</v>
      </c>
      <c r="F268" t="s">
        <v>152</v>
      </c>
      <c r="G268" t="s">
        <v>153</v>
      </c>
      <c r="H268" t="s">
        <v>85</v>
      </c>
      <c r="I268" t="s">
        <v>86</v>
      </c>
      <c r="J268">
        <v>1</v>
      </c>
      <c r="K268" t="s">
        <v>190</v>
      </c>
      <c r="L268">
        <v>14</v>
      </c>
      <c r="M268" t="s">
        <v>345</v>
      </c>
      <c r="N268" t="s">
        <v>199</v>
      </c>
      <c r="O268" t="s">
        <v>827</v>
      </c>
      <c r="P268">
        <v>5000</v>
      </c>
      <c r="Q268" t="s">
        <v>99</v>
      </c>
      <c r="R268">
        <v>5671</v>
      </c>
      <c r="S268" t="s">
        <v>185</v>
      </c>
      <c r="T268">
        <v>0</v>
      </c>
      <c r="U268" t="s">
        <v>46</v>
      </c>
      <c r="V268" s="1">
        <v>78000</v>
      </c>
      <c r="W268">
        <v>0</v>
      </c>
      <c r="X268" s="1">
        <v>63892.800000000003</v>
      </c>
      <c r="Y268" s="1">
        <v>63892.800000000003</v>
      </c>
      <c r="Z268">
        <v>0</v>
      </c>
      <c r="AA268">
        <v>0</v>
      </c>
      <c r="AB268">
        <v>0</v>
      </c>
      <c r="AC268" s="1">
        <f t="shared" si="9"/>
        <v>14107.199999999997</v>
      </c>
      <c r="AD268">
        <v>0</v>
      </c>
      <c r="AE268" s="1">
        <v>78000</v>
      </c>
      <c r="AF268">
        <v>0</v>
      </c>
      <c r="AG268">
        <v>0</v>
      </c>
      <c r="AH268" s="1">
        <v>78000</v>
      </c>
    </row>
    <row r="269" spans="1:34" hidden="1" x14ac:dyDescent="0.25">
      <c r="A269" t="str">
        <f t="shared" si="8"/>
        <v>1.1-00-2402_24115010_2421710</v>
      </c>
      <c r="B269" t="s">
        <v>148</v>
      </c>
      <c r="C269" t="s">
        <v>149</v>
      </c>
      <c r="D269" t="s">
        <v>34</v>
      </c>
      <c r="E269" t="s">
        <v>35</v>
      </c>
      <c r="F269" t="s">
        <v>347</v>
      </c>
      <c r="G269" t="s">
        <v>348</v>
      </c>
      <c r="H269" t="s">
        <v>85</v>
      </c>
      <c r="I269" t="s">
        <v>86</v>
      </c>
      <c r="J269">
        <v>1</v>
      </c>
      <c r="K269" t="s">
        <v>190</v>
      </c>
      <c r="L269">
        <v>15</v>
      </c>
      <c r="M269" t="s">
        <v>349</v>
      </c>
      <c r="N269" t="s">
        <v>199</v>
      </c>
      <c r="O269" t="s">
        <v>827</v>
      </c>
      <c r="P269">
        <v>2000</v>
      </c>
      <c r="Q269" t="s">
        <v>121</v>
      </c>
      <c r="R269">
        <v>2171</v>
      </c>
      <c r="S269" t="s">
        <v>295</v>
      </c>
      <c r="T269">
        <v>0</v>
      </c>
      <c r="U269" t="s">
        <v>46</v>
      </c>
      <c r="V269" s="1">
        <v>300000</v>
      </c>
      <c r="W269" s="1">
        <v>300000</v>
      </c>
      <c r="X269">
        <v>0</v>
      </c>
      <c r="Y269">
        <v>0</v>
      </c>
      <c r="Z269">
        <v>0</v>
      </c>
      <c r="AA269">
        <v>0</v>
      </c>
      <c r="AB269">
        <v>0</v>
      </c>
      <c r="AC269" s="1">
        <f t="shared" si="9"/>
        <v>300000</v>
      </c>
      <c r="AD269">
        <v>0</v>
      </c>
      <c r="AE269">
        <v>0</v>
      </c>
      <c r="AF269">
        <v>0</v>
      </c>
      <c r="AG269">
        <v>0</v>
      </c>
      <c r="AH269">
        <v>0</v>
      </c>
    </row>
    <row r="270" spans="1:34" hidden="1" x14ac:dyDescent="0.25">
      <c r="A270" t="str">
        <f t="shared" si="8"/>
        <v>1.1-00-2402_24115010_2424110</v>
      </c>
      <c r="B270" t="s">
        <v>148</v>
      </c>
      <c r="C270" t="s">
        <v>149</v>
      </c>
      <c r="D270" t="s">
        <v>34</v>
      </c>
      <c r="E270" t="s">
        <v>35</v>
      </c>
      <c r="F270" t="s">
        <v>347</v>
      </c>
      <c r="G270" t="s">
        <v>348</v>
      </c>
      <c r="H270" t="s">
        <v>85</v>
      </c>
      <c r="I270" t="s">
        <v>86</v>
      </c>
      <c r="J270">
        <v>1</v>
      </c>
      <c r="K270" t="s">
        <v>190</v>
      </c>
      <c r="L270">
        <v>15</v>
      </c>
      <c r="M270" t="s">
        <v>349</v>
      </c>
      <c r="N270" t="s">
        <v>199</v>
      </c>
      <c r="O270" t="s">
        <v>827</v>
      </c>
      <c r="P270">
        <v>2000</v>
      </c>
      <c r="Q270" t="s">
        <v>121</v>
      </c>
      <c r="R270">
        <v>2411</v>
      </c>
      <c r="S270" t="s">
        <v>210</v>
      </c>
      <c r="T270">
        <v>0</v>
      </c>
      <c r="U270" t="s">
        <v>46</v>
      </c>
      <c r="V270" s="1">
        <v>150000</v>
      </c>
      <c r="W270" s="1">
        <v>150000</v>
      </c>
      <c r="X270" s="1">
        <v>141707.92000000001</v>
      </c>
      <c r="Y270">
        <v>0</v>
      </c>
      <c r="Z270">
        <v>0</v>
      </c>
      <c r="AA270">
        <v>0</v>
      </c>
      <c r="AB270">
        <v>0</v>
      </c>
      <c r="AC270" s="1">
        <f t="shared" si="9"/>
        <v>8292.0799999999872</v>
      </c>
      <c r="AD270">
        <v>0</v>
      </c>
      <c r="AE270">
        <v>0</v>
      </c>
      <c r="AF270">
        <v>0</v>
      </c>
      <c r="AG270">
        <v>0</v>
      </c>
      <c r="AH270">
        <v>0</v>
      </c>
    </row>
    <row r="271" spans="1:34" hidden="1" x14ac:dyDescent="0.25">
      <c r="A271" t="str">
        <f t="shared" si="8"/>
        <v>1.1-00-2402_24115010_2424210</v>
      </c>
      <c r="B271" t="s">
        <v>148</v>
      </c>
      <c r="C271" t="s">
        <v>149</v>
      </c>
      <c r="D271" t="s">
        <v>34</v>
      </c>
      <c r="E271" t="s">
        <v>35</v>
      </c>
      <c r="F271" t="s">
        <v>347</v>
      </c>
      <c r="G271" t="s">
        <v>348</v>
      </c>
      <c r="H271" t="s">
        <v>85</v>
      </c>
      <c r="I271" t="s">
        <v>86</v>
      </c>
      <c r="J271">
        <v>1</v>
      </c>
      <c r="K271" t="s">
        <v>190</v>
      </c>
      <c r="L271">
        <v>15</v>
      </c>
      <c r="M271" t="s">
        <v>349</v>
      </c>
      <c r="N271" t="s">
        <v>199</v>
      </c>
      <c r="O271" t="s">
        <v>827</v>
      </c>
      <c r="P271">
        <v>2000</v>
      </c>
      <c r="Q271" t="s">
        <v>121</v>
      </c>
      <c r="R271">
        <v>2421</v>
      </c>
      <c r="S271" t="s">
        <v>211</v>
      </c>
      <c r="T271">
        <v>0</v>
      </c>
      <c r="U271" t="s">
        <v>46</v>
      </c>
      <c r="V271" s="1">
        <v>100000</v>
      </c>
      <c r="W271" s="1">
        <v>100000</v>
      </c>
      <c r="X271" s="1">
        <v>92651.520000000004</v>
      </c>
      <c r="Y271">
        <v>0</v>
      </c>
      <c r="Z271">
        <v>0</v>
      </c>
      <c r="AA271">
        <v>0</v>
      </c>
      <c r="AB271">
        <v>0</v>
      </c>
      <c r="AC271" s="1">
        <f t="shared" si="9"/>
        <v>7348.4799999999959</v>
      </c>
      <c r="AD271">
        <v>0</v>
      </c>
      <c r="AE271">
        <v>0</v>
      </c>
      <c r="AF271">
        <v>0</v>
      </c>
      <c r="AG271">
        <v>0</v>
      </c>
      <c r="AH271">
        <v>0</v>
      </c>
    </row>
    <row r="272" spans="1:34" hidden="1" x14ac:dyDescent="0.25">
      <c r="A272" t="str">
        <f t="shared" si="8"/>
        <v>1.1-00-2402_24115010_2424410</v>
      </c>
      <c r="B272" t="s">
        <v>148</v>
      </c>
      <c r="C272" t="s">
        <v>149</v>
      </c>
      <c r="D272" t="s">
        <v>34</v>
      </c>
      <c r="E272" t="s">
        <v>35</v>
      </c>
      <c r="F272" t="s">
        <v>347</v>
      </c>
      <c r="G272" t="s">
        <v>348</v>
      </c>
      <c r="H272" t="s">
        <v>85</v>
      </c>
      <c r="I272" t="s">
        <v>86</v>
      </c>
      <c r="J272">
        <v>1</v>
      </c>
      <c r="K272" t="s">
        <v>190</v>
      </c>
      <c r="L272">
        <v>15</v>
      </c>
      <c r="M272" t="s">
        <v>349</v>
      </c>
      <c r="N272" t="s">
        <v>199</v>
      </c>
      <c r="O272" t="s">
        <v>827</v>
      </c>
      <c r="P272">
        <v>2000</v>
      </c>
      <c r="Q272" t="s">
        <v>121</v>
      </c>
      <c r="R272">
        <v>2441</v>
      </c>
      <c r="S272" t="s">
        <v>350</v>
      </c>
      <c r="T272">
        <v>0</v>
      </c>
      <c r="U272" t="s">
        <v>46</v>
      </c>
      <c r="V272" s="1">
        <v>100000</v>
      </c>
      <c r="W272" s="1">
        <v>100000</v>
      </c>
      <c r="X272" s="1">
        <v>78706</v>
      </c>
      <c r="Y272">
        <v>0</v>
      </c>
      <c r="Z272">
        <v>0</v>
      </c>
      <c r="AA272">
        <v>0</v>
      </c>
      <c r="AB272">
        <v>0</v>
      </c>
      <c r="AC272" s="1">
        <f t="shared" si="9"/>
        <v>21294</v>
      </c>
      <c r="AD272">
        <v>0</v>
      </c>
      <c r="AE272">
        <v>0</v>
      </c>
      <c r="AF272">
        <v>0</v>
      </c>
      <c r="AG272">
        <v>0</v>
      </c>
      <c r="AH272">
        <v>0</v>
      </c>
    </row>
    <row r="273" spans="1:34" hidden="1" x14ac:dyDescent="0.25">
      <c r="A273" t="str">
        <f t="shared" si="8"/>
        <v>1.1-00-2402_24115010_2424710</v>
      </c>
      <c r="B273" t="s">
        <v>148</v>
      </c>
      <c r="C273" t="s">
        <v>149</v>
      </c>
      <c r="D273" t="s">
        <v>34</v>
      </c>
      <c r="E273" t="s">
        <v>35</v>
      </c>
      <c r="F273" t="s">
        <v>347</v>
      </c>
      <c r="G273" t="s">
        <v>348</v>
      </c>
      <c r="H273" t="s">
        <v>85</v>
      </c>
      <c r="I273" t="s">
        <v>86</v>
      </c>
      <c r="J273">
        <v>1</v>
      </c>
      <c r="K273" t="s">
        <v>190</v>
      </c>
      <c r="L273">
        <v>15</v>
      </c>
      <c r="M273" t="s">
        <v>349</v>
      </c>
      <c r="N273" t="s">
        <v>199</v>
      </c>
      <c r="O273" t="s">
        <v>827</v>
      </c>
      <c r="P273">
        <v>2000</v>
      </c>
      <c r="Q273" t="s">
        <v>121</v>
      </c>
      <c r="R273">
        <v>2471</v>
      </c>
      <c r="S273" t="s">
        <v>213</v>
      </c>
      <c r="T273">
        <v>0</v>
      </c>
      <c r="U273" t="s">
        <v>46</v>
      </c>
      <c r="V273" s="1">
        <v>150000</v>
      </c>
      <c r="W273" s="1">
        <v>150000</v>
      </c>
      <c r="X273" s="1">
        <v>147572.88</v>
      </c>
      <c r="Y273">
        <v>0</v>
      </c>
      <c r="Z273">
        <v>0</v>
      </c>
      <c r="AA273">
        <v>0</v>
      </c>
      <c r="AB273">
        <v>0</v>
      </c>
      <c r="AC273" s="1">
        <f t="shared" si="9"/>
        <v>2427.1199999999953</v>
      </c>
      <c r="AD273">
        <v>0</v>
      </c>
      <c r="AE273">
        <v>0</v>
      </c>
      <c r="AF273">
        <v>0</v>
      </c>
      <c r="AG273">
        <v>0</v>
      </c>
      <c r="AH273">
        <v>0</v>
      </c>
    </row>
    <row r="274" spans="1:34" hidden="1" x14ac:dyDescent="0.25">
      <c r="A274" t="str">
        <f t="shared" si="8"/>
        <v>1.1-00-2402_24115010_2424910</v>
      </c>
      <c r="B274" t="s">
        <v>148</v>
      </c>
      <c r="C274" t="s">
        <v>149</v>
      </c>
      <c r="D274" t="s">
        <v>34</v>
      </c>
      <c r="E274" t="s">
        <v>35</v>
      </c>
      <c r="F274" t="s">
        <v>347</v>
      </c>
      <c r="G274" t="s">
        <v>348</v>
      </c>
      <c r="H274" t="s">
        <v>85</v>
      </c>
      <c r="I274" t="s">
        <v>86</v>
      </c>
      <c r="J274">
        <v>1</v>
      </c>
      <c r="K274" t="s">
        <v>190</v>
      </c>
      <c r="L274">
        <v>15</v>
      </c>
      <c r="M274" t="s">
        <v>349</v>
      </c>
      <c r="N274" t="s">
        <v>199</v>
      </c>
      <c r="O274" t="s">
        <v>827</v>
      </c>
      <c r="P274">
        <v>2000</v>
      </c>
      <c r="Q274" t="s">
        <v>121</v>
      </c>
      <c r="R274">
        <v>2491</v>
      </c>
      <c r="S274" t="s">
        <v>203</v>
      </c>
      <c r="T274">
        <v>0</v>
      </c>
      <c r="U274" t="s">
        <v>46</v>
      </c>
      <c r="V274" s="1">
        <v>500000</v>
      </c>
      <c r="W274" s="1">
        <v>500000</v>
      </c>
      <c r="X274" s="1">
        <v>319800.40000000002</v>
      </c>
      <c r="Y274">
        <v>0</v>
      </c>
      <c r="Z274">
        <v>0</v>
      </c>
      <c r="AA274">
        <v>0</v>
      </c>
      <c r="AB274">
        <v>0</v>
      </c>
      <c r="AC274" s="1">
        <f t="shared" si="9"/>
        <v>180199.59999999998</v>
      </c>
      <c r="AD274">
        <v>0</v>
      </c>
      <c r="AE274">
        <v>0</v>
      </c>
      <c r="AF274">
        <v>0</v>
      </c>
      <c r="AG274">
        <v>0</v>
      </c>
      <c r="AH274">
        <v>0</v>
      </c>
    </row>
    <row r="275" spans="1:34" hidden="1" x14ac:dyDescent="0.25">
      <c r="A275" t="str">
        <f t="shared" si="8"/>
        <v>1.1-00-2402_24115010_2427210</v>
      </c>
      <c r="B275" t="s">
        <v>148</v>
      </c>
      <c r="C275" t="s">
        <v>149</v>
      </c>
      <c r="D275" t="s">
        <v>34</v>
      </c>
      <c r="E275" t="s">
        <v>35</v>
      </c>
      <c r="F275" t="s">
        <v>347</v>
      </c>
      <c r="G275" t="s">
        <v>348</v>
      </c>
      <c r="H275" t="s">
        <v>85</v>
      </c>
      <c r="I275" t="s">
        <v>86</v>
      </c>
      <c r="J275">
        <v>1</v>
      </c>
      <c r="K275" t="s">
        <v>190</v>
      </c>
      <c r="L275">
        <v>15</v>
      </c>
      <c r="M275" t="s">
        <v>349</v>
      </c>
      <c r="N275" t="s">
        <v>199</v>
      </c>
      <c r="O275" t="s">
        <v>827</v>
      </c>
      <c r="P275">
        <v>2000</v>
      </c>
      <c r="Q275" t="s">
        <v>121</v>
      </c>
      <c r="R275">
        <v>2721</v>
      </c>
      <c r="S275" t="s">
        <v>170</v>
      </c>
      <c r="T275">
        <v>0</v>
      </c>
      <c r="U275" t="s">
        <v>46</v>
      </c>
      <c r="V275" s="1">
        <v>300000</v>
      </c>
      <c r="W275" s="1">
        <v>300000</v>
      </c>
      <c r="X275" s="1">
        <v>40823.879999999997</v>
      </c>
      <c r="Y275">
        <v>0</v>
      </c>
      <c r="Z275">
        <v>0</v>
      </c>
      <c r="AA275">
        <v>0</v>
      </c>
      <c r="AB275">
        <v>0</v>
      </c>
      <c r="AC275" s="1">
        <f t="shared" si="9"/>
        <v>259176.12</v>
      </c>
      <c r="AD275">
        <v>0</v>
      </c>
      <c r="AE275">
        <v>0</v>
      </c>
      <c r="AF275">
        <v>0</v>
      </c>
      <c r="AG275">
        <v>0</v>
      </c>
      <c r="AH275">
        <v>0</v>
      </c>
    </row>
    <row r="276" spans="1:34" hidden="1" x14ac:dyDescent="0.25">
      <c r="A276" t="str">
        <f t="shared" si="8"/>
        <v>1.1-00-2402_24115010_2432510</v>
      </c>
      <c r="B276" t="s">
        <v>148</v>
      </c>
      <c r="C276" t="s">
        <v>149</v>
      </c>
      <c r="D276" t="s">
        <v>34</v>
      </c>
      <c r="E276" t="s">
        <v>35</v>
      </c>
      <c r="F276" t="s">
        <v>347</v>
      </c>
      <c r="G276" t="s">
        <v>348</v>
      </c>
      <c r="H276" t="s">
        <v>85</v>
      </c>
      <c r="I276" t="s">
        <v>86</v>
      </c>
      <c r="J276">
        <v>1</v>
      </c>
      <c r="K276" t="s">
        <v>190</v>
      </c>
      <c r="L276">
        <v>15</v>
      </c>
      <c r="M276" t="s">
        <v>349</v>
      </c>
      <c r="N276" t="s">
        <v>199</v>
      </c>
      <c r="O276" t="s">
        <v>827</v>
      </c>
      <c r="P276">
        <v>3000</v>
      </c>
      <c r="Q276" t="s">
        <v>44</v>
      </c>
      <c r="R276">
        <v>3251</v>
      </c>
      <c r="S276" t="s">
        <v>91</v>
      </c>
      <c r="T276">
        <v>0</v>
      </c>
      <c r="U276" t="s">
        <v>46</v>
      </c>
      <c r="V276">
        <v>0</v>
      </c>
      <c r="W276" s="1">
        <v>100000</v>
      </c>
      <c r="X276">
        <v>0</v>
      </c>
      <c r="Y276">
        <v>0</v>
      </c>
      <c r="Z276">
        <v>0</v>
      </c>
      <c r="AA276">
        <v>0</v>
      </c>
      <c r="AB276">
        <v>0</v>
      </c>
      <c r="AC276" s="1">
        <f t="shared" si="9"/>
        <v>0</v>
      </c>
      <c r="AD276">
        <v>0</v>
      </c>
      <c r="AE276">
        <v>0</v>
      </c>
      <c r="AF276">
        <v>0</v>
      </c>
      <c r="AG276" s="1">
        <v>100000</v>
      </c>
      <c r="AH276" s="1">
        <v>-100000</v>
      </c>
    </row>
    <row r="277" spans="1:34" hidden="1" x14ac:dyDescent="0.25">
      <c r="A277" t="str">
        <f t="shared" si="8"/>
        <v>1.1-00-2402_24115010_2433910</v>
      </c>
      <c r="B277" t="s">
        <v>148</v>
      </c>
      <c r="C277" t="s">
        <v>149</v>
      </c>
      <c r="D277" t="s">
        <v>34</v>
      </c>
      <c r="E277" t="s">
        <v>35</v>
      </c>
      <c r="F277" t="s">
        <v>347</v>
      </c>
      <c r="G277" t="s">
        <v>348</v>
      </c>
      <c r="H277" t="s">
        <v>85</v>
      </c>
      <c r="I277" t="s">
        <v>86</v>
      </c>
      <c r="J277">
        <v>1</v>
      </c>
      <c r="K277" t="s">
        <v>190</v>
      </c>
      <c r="L277">
        <v>15</v>
      </c>
      <c r="M277" t="s">
        <v>349</v>
      </c>
      <c r="N277" t="s">
        <v>199</v>
      </c>
      <c r="O277" t="s">
        <v>827</v>
      </c>
      <c r="P277">
        <v>3000</v>
      </c>
      <c r="Q277" t="s">
        <v>44</v>
      </c>
      <c r="R277">
        <v>3391</v>
      </c>
      <c r="S277" t="s">
        <v>194</v>
      </c>
      <c r="T277">
        <v>0</v>
      </c>
      <c r="U277" t="s">
        <v>46</v>
      </c>
      <c r="V277" s="1">
        <v>600000</v>
      </c>
      <c r="W277" s="1">
        <v>500000</v>
      </c>
      <c r="X277" s="1">
        <v>584640</v>
      </c>
      <c r="Y277" s="1">
        <v>584640</v>
      </c>
      <c r="Z277">
        <v>0</v>
      </c>
      <c r="AA277">
        <v>0</v>
      </c>
      <c r="AB277">
        <v>0</v>
      </c>
      <c r="AC277" s="1">
        <f t="shared" si="9"/>
        <v>15360</v>
      </c>
      <c r="AD277">
        <v>0</v>
      </c>
      <c r="AE277" s="1">
        <v>100000</v>
      </c>
      <c r="AF277">
        <v>0</v>
      </c>
      <c r="AG277">
        <v>0</v>
      </c>
      <c r="AH277" s="1">
        <v>100000</v>
      </c>
    </row>
    <row r="278" spans="1:34" hidden="1" x14ac:dyDescent="0.25">
      <c r="A278" t="str">
        <f t="shared" si="8"/>
        <v>1.1-00-2402_24115010_2438210</v>
      </c>
      <c r="B278" t="s">
        <v>148</v>
      </c>
      <c r="C278" t="s">
        <v>149</v>
      </c>
      <c r="D278" t="s">
        <v>34</v>
      </c>
      <c r="E278" t="s">
        <v>35</v>
      </c>
      <c r="F278" t="s">
        <v>347</v>
      </c>
      <c r="G278" t="s">
        <v>348</v>
      </c>
      <c r="H278" t="s">
        <v>85</v>
      </c>
      <c r="I278" t="s">
        <v>86</v>
      </c>
      <c r="J278">
        <v>1</v>
      </c>
      <c r="K278" t="s">
        <v>190</v>
      </c>
      <c r="L278">
        <v>15</v>
      </c>
      <c r="M278" t="s">
        <v>349</v>
      </c>
      <c r="N278" t="s">
        <v>199</v>
      </c>
      <c r="O278" t="s">
        <v>827</v>
      </c>
      <c r="P278">
        <v>3000</v>
      </c>
      <c r="Q278" t="s">
        <v>44</v>
      </c>
      <c r="R278">
        <v>3821</v>
      </c>
      <c r="S278" t="s">
        <v>175</v>
      </c>
      <c r="T278">
        <v>0</v>
      </c>
      <c r="U278" t="s">
        <v>46</v>
      </c>
      <c r="V278" s="1">
        <v>603200</v>
      </c>
      <c r="W278" s="1">
        <v>1000000</v>
      </c>
      <c r="X278" s="1">
        <v>603200</v>
      </c>
      <c r="Y278" s="1">
        <v>603200</v>
      </c>
      <c r="Z278">
        <v>0</v>
      </c>
      <c r="AA278">
        <v>0</v>
      </c>
      <c r="AB278">
        <v>0</v>
      </c>
      <c r="AC278" s="1">
        <f t="shared" si="9"/>
        <v>0</v>
      </c>
      <c r="AD278">
        <v>0</v>
      </c>
      <c r="AE278">
        <v>0</v>
      </c>
      <c r="AF278">
        <v>0</v>
      </c>
      <c r="AG278" s="1">
        <v>396800</v>
      </c>
      <c r="AH278" s="1">
        <v>-396800</v>
      </c>
    </row>
    <row r="279" spans="1:34" hidden="1" x14ac:dyDescent="0.25">
      <c r="A279" t="str">
        <f t="shared" si="8"/>
        <v>1.1-00-2401_2411001_2444110</v>
      </c>
      <c r="B279" t="s">
        <v>148</v>
      </c>
      <c r="C279" t="s">
        <v>149</v>
      </c>
      <c r="D279" t="s">
        <v>34</v>
      </c>
      <c r="E279" t="s">
        <v>35</v>
      </c>
      <c r="F279" t="s">
        <v>51</v>
      </c>
      <c r="G279" t="s">
        <v>52</v>
      </c>
      <c r="H279" t="s">
        <v>351</v>
      </c>
      <c r="I279" t="s">
        <v>352</v>
      </c>
      <c r="J279">
        <v>1</v>
      </c>
      <c r="K279" t="s">
        <v>190</v>
      </c>
      <c r="L279">
        <v>1</v>
      </c>
      <c r="M279" t="s">
        <v>353</v>
      </c>
      <c r="N279" t="s">
        <v>354</v>
      </c>
      <c r="O279" t="s">
        <v>355</v>
      </c>
      <c r="P279">
        <v>4000</v>
      </c>
      <c r="Q279" t="s">
        <v>49</v>
      </c>
      <c r="R279">
        <v>4411</v>
      </c>
      <c r="S279" t="s">
        <v>195</v>
      </c>
      <c r="T279">
        <v>0</v>
      </c>
      <c r="U279" t="s">
        <v>46</v>
      </c>
      <c r="V279" s="1">
        <v>2163246</v>
      </c>
      <c r="W279" s="1">
        <v>2163246</v>
      </c>
      <c r="X279" s="1">
        <v>1062304.3999999999</v>
      </c>
      <c r="Y279" s="1">
        <v>1062304.3999999999</v>
      </c>
      <c r="Z279" s="1">
        <v>1062304.3999999999</v>
      </c>
      <c r="AA279" s="1">
        <v>968304.4</v>
      </c>
      <c r="AB279" s="1">
        <v>968304.4</v>
      </c>
      <c r="AC279" s="1">
        <f t="shared" si="9"/>
        <v>1100941.6000000001</v>
      </c>
      <c r="AD279">
        <v>0</v>
      </c>
      <c r="AE279">
        <v>0</v>
      </c>
      <c r="AF279">
        <v>0</v>
      </c>
      <c r="AG279">
        <v>0</v>
      </c>
      <c r="AH279">
        <v>0</v>
      </c>
    </row>
    <row r="280" spans="1:34" hidden="1" x14ac:dyDescent="0.25">
      <c r="A280" t="str">
        <f t="shared" si="8"/>
        <v>1.1-00-2401_2411001_2444112</v>
      </c>
      <c r="B280" t="s">
        <v>148</v>
      </c>
      <c r="C280" t="s">
        <v>149</v>
      </c>
      <c r="D280" t="s">
        <v>34</v>
      </c>
      <c r="E280" t="s">
        <v>35</v>
      </c>
      <c r="F280" t="s">
        <v>51</v>
      </c>
      <c r="G280" t="s">
        <v>52</v>
      </c>
      <c r="H280" t="s">
        <v>351</v>
      </c>
      <c r="I280" t="s">
        <v>352</v>
      </c>
      <c r="J280">
        <v>1</v>
      </c>
      <c r="K280" t="s">
        <v>190</v>
      </c>
      <c r="L280">
        <v>1</v>
      </c>
      <c r="M280" t="s">
        <v>353</v>
      </c>
      <c r="N280" t="s">
        <v>354</v>
      </c>
      <c r="O280" t="s">
        <v>355</v>
      </c>
      <c r="P280">
        <v>4000</v>
      </c>
      <c r="Q280" t="s">
        <v>49</v>
      </c>
      <c r="R280">
        <v>4411</v>
      </c>
      <c r="S280" t="s">
        <v>195</v>
      </c>
      <c r="T280">
        <v>2</v>
      </c>
      <c r="U280" t="s">
        <v>356</v>
      </c>
      <c r="V280" s="1">
        <v>324000</v>
      </c>
      <c r="W280" s="1">
        <v>324000</v>
      </c>
      <c r="X280" s="1">
        <v>90000</v>
      </c>
      <c r="Y280" s="1">
        <v>90000</v>
      </c>
      <c r="Z280" s="1">
        <v>90000</v>
      </c>
      <c r="AA280" s="1">
        <v>90000</v>
      </c>
      <c r="AB280" s="1">
        <v>90000</v>
      </c>
      <c r="AC280" s="1">
        <f t="shared" si="9"/>
        <v>234000</v>
      </c>
      <c r="AD280">
        <v>0</v>
      </c>
      <c r="AE280">
        <v>0</v>
      </c>
      <c r="AF280">
        <v>0</v>
      </c>
      <c r="AG280">
        <v>0</v>
      </c>
      <c r="AH280">
        <v>0</v>
      </c>
    </row>
    <row r="281" spans="1:34" hidden="1" x14ac:dyDescent="0.25">
      <c r="A281" t="str">
        <f t="shared" si="8"/>
        <v>1.1-00-2401_2411001_24441137</v>
      </c>
      <c r="B281" t="s">
        <v>148</v>
      </c>
      <c r="C281" t="s">
        <v>149</v>
      </c>
      <c r="D281" t="s">
        <v>34</v>
      </c>
      <c r="E281" t="s">
        <v>35</v>
      </c>
      <c r="F281" t="s">
        <v>51</v>
      </c>
      <c r="G281" t="s">
        <v>52</v>
      </c>
      <c r="H281" t="s">
        <v>351</v>
      </c>
      <c r="I281" t="s">
        <v>352</v>
      </c>
      <c r="J281">
        <v>1</v>
      </c>
      <c r="K281" t="s">
        <v>190</v>
      </c>
      <c r="L281">
        <v>1</v>
      </c>
      <c r="M281" t="s">
        <v>353</v>
      </c>
      <c r="N281" t="s">
        <v>354</v>
      </c>
      <c r="O281" t="s">
        <v>355</v>
      </c>
      <c r="P281">
        <v>4000</v>
      </c>
      <c r="Q281" t="s">
        <v>49</v>
      </c>
      <c r="R281">
        <v>4411</v>
      </c>
      <c r="S281" t="s">
        <v>195</v>
      </c>
      <c r="T281">
        <v>37</v>
      </c>
      <c r="U281" t="s">
        <v>357</v>
      </c>
      <c r="V281">
        <v>0</v>
      </c>
      <c r="W281">
        <v>0</v>
      </c>
      <c r="X281">
        <v>0</v>
      </c>
      <c r="Y281">
        <v>0</v>
      </c>
      <c r="Z281">
        <v>0</v>
      </c>
      <c r="AA281">
        <v>0</v>
      </c>
      <c r="AB281">
        <v>0</v>
      </c>
      <c r="AC281" s="1">
        <f t="shared" si="9"/>
        <v>0</v>
      </c>
      <c r="AD281">
        <v>0</v>
      </c>
      <c r="AE281">
        <v>0</v>
      </c>
      <c r="AF281">
        <v>0</v>
      </c>
      <c r="AG281">
        <v>0</v>
      </c>
      <c r="AH281">
        <v>0</v>
      </c>
    </row>
    <row r="282" spans="1:34" hidden="1" x14ac:dyDescent="0.25">
      <c r="A282" t="str">
        <f t="shared" si="8"/>
        <v>1.1-00-2401_2411001_2444510</v>
      </c>
      <c r="B282" t="s">
        <v>148</v>
      </c>
      <c r="C282" t="s">
        <v>149</v>
      </c>
      <c r="D282" t="s">
        <v>34</v>
      </c>
      <c r="E282" t="s">
        <v>35</v>
      </c>
      <c r="F282" t="s">
        <v>51</v>
      </c>
      <c r="G282" t="s">
        <v>52</v>
      </c>
      <c r="H282" t="s">
        <v>351</v>
      </c>
      <c r="I282" t="s">
        <v>352</v>
      </c>
      <c r="J282">
        <v>1</v>
      </c>
      <c r="K282" t="s">
        <v>190</v>
      </c>
      <c r="L282">
        <v>1</v>
      </c>
      <c r="M282" t="s">
        <v>353</v>
      </c>
      <c r="N282" t="s">
        <v>354</v>
      </c>
      <c r="O282" t="s">
        <v>355</v>
      </c>
      <c r="P282">
        <v>4000</v>
      </c>
      <c r="Q282" t="s">
        <v>49</v>
      </c>
      <c r="R282">
        <v>4451</v>
      </c>
      <c r="S282" t="s">
        <v>280</v>
      </c>
      <c r="T282">
        <v>0</v>
      </c>
      <c r="U282" t="s">
        <v>46</v>
      </c>
      <c r="V282" s="1">
        <v>640000</v>
      </c>
      <c r="W282" s="1">
        <v>640000</v>
      </c>
      <c r="X282" s="1">
        <v>60000</v>
      </c>
      <c r="Y282" s="1">
        <v>60000</v>
      </c>
      <c r="Z282" s="1">
        <v>60000</v>
      </c>
      <c r="AA282">
        <v>0</v>
      </c>
      <c r="AB282">
        <v>0</v>
      </c>
      <c r="AC282" s="1">
        <f t="shared" si="9"/>
        <v>580000</v>
      </c>
      <c r="AD282">
        <v>0</v>
      </c>
      <c r="AE282">
        <v>0</v>
      </c>
      <c r="AF282">
        <v>0</v>
      </c>
      <c r="AG282">
        <v>0</v>
      </c>
      <c r="AH282">
        <v>0</v>
      </c>
    </row>
    <row r="283" spans="1:34" hidden="1" x14ac:dyDescent="0.25">
      <c r="A283" t="str">
        <f t="shared" si="8"/>
        <v>1.1-00-2401_2411001_2444513</v>
      </c>
      <c r="B283" t="s">
        <v>148</v>
      </c>
      <c r="C283" t="s">
        <v>149</v>
      </c>
      <c r="D283" t="s">
        <v>34</v>
      </c>
      <c r="E283" t="s">
        <v>35</v>
      </c>
      <c r="F283" t="s">
        <v>51</v>
      </c>
      <c r="G283" t="s">
        <v>52</v>
      </c>
      <c r="H283" t="s">
        <v>351</v>
      </c>
      <c r="I283" t="s">
        <v>352</v>
      </c>
      <c r="J283">
        <v>1</v>
      </c>
      <c r="K283" t="s">
        <v>190</v>
      </c>
      <c r="L283">
        <v>1</v>
      </c>
      <c r="M283" t="s">
        <v>353</v>
      </c>
      <c r="N283" t="s">
        <v>354</v>
      </c>
      <c r="O283" t="s">
        <v>355</v>
      </c>
      <c r="P283">
        <v>4000</v>
      </c>
      <c r="Q283" t="s">
        <v>49</v>
      </c>
      <c r="R283">
        <v>4451</v>
      </c>
      <c r="S283" t="s">
        <v>280</v>
      </c>
      <c r="T283">
        <v>3</v>
      </c>
      <c r="U283" t="s">
        <v>358</v>
      </c>
      <c r="V283" s="1">
        <v>180000</v>
      </c>
      <c r="W283" s="1">
        <v>180000</v>
      </c>
      <c r="X283" s="1">
        <v>75000</v>
      </c>
      <c r="Y283" s="1">
        <v>75000</v>
      </c>
      <c r="Z283" s="1">
        <v>75000</v>
      </c>
      <c r="AA283" s="1">
        <v>75000</v>
      </c>
      <c r="AB283" s="1">
        <v>75000</v>
      </c>
      <c r="AC283" s="1">
        <f t="shared" si="9"/>
        <v>105000</v>
      </c>
      <c r="AD283">
        <v>0</v>
      </c>
      <c r="AE283">
        <v>0</v>
      </c>
      <c r="AF283">
        <v>0</v>
      </c>
      <c r="AG283">
        <v>0</v>
      </c>
      <c r="AH283">
        <v>0</v>
      </c>
    </row>
    <row r="284" spans="1:34" hidden="1" x14ac:dyDescent="0.25">
      <c r="A284" t="str">
        <f t="shared" si="8"/>
        <v>1.1-00-2401_2411001_2444514</v>
      </c>
      <c r="B284" t="s">
        <v>148</v>
      </c>
      <c r="C284" t="s">
        <v>149</v>
      </c>
      <c r="D284" t="s">
        <v>34</v>
      </c>
      <c r="E284" t="s">
        <v>35</v>
      </c>
      <c r="F284" t="s">
        <v>51</v>
      </c>
      <c r="G284" t="s">
        <v>52</v>
      </c>
      <c r="H284" t="s">
        <v>351</v>
      </c>
      <c r="I284" t="s">
        <v>352</v>
      </c>
      <c r="J284">
        <v>1</v>
      </c>
      <c r="K284" t="s">
        <v>190</v>
      </c>
      <c r="L284">
        <v>1</v>
      </c>
      <c r="M284" t="s">
        <v>353</v>
      </c>
      <c r="N284" t="s">
        <v>354</v>
      </c>
      <c r="O284" t="s">
        <v>355</v>
      </c>
      <c r="P284">
        <v>4000</v>
      </c>
      <c r="Q284" t="s">
        <v>49</v>
      </c>
      <c r="R284">
        <v>4451</v>
      </c>
      <c r="S284" t="s">
        <v>280</v>
      </c>
      <c r="T284">
        <v>4</v>
      </c>
      <c r="U284" t="s">
        <v>359</v>
      </c>
      <c r="V284" s="1">
        <v>300000</v>
      </c>
      <c r="W284" s="1">
        <v>300000</v>
      </c>
      <c r="X284">
        <v>0</v>
      </c>
      <c r="Y284">
        <v>0</v>
      </c>
      <c r="Z284">
        <v>0</v>
      </c>
      <c r="AA284">
        <v>0</v>
      </c>
      <c r="AB284">
        <v>0</v>
      </c>
      <c r="AC284" s="1">
        <f t="shared" si="9"/>
        <v>300000</v>
      </c>
      <c r="AD284">
        <v>0</v>
      </c>
      <c r="AE284">
        <v>0</v>
      </c>
      <c r="AF284">
        <v>0</v>
      </c>
      <c r="AG284">
        <v>0</v>
      </c>
      <c r="AH284">
        <v>0</v>
      </c>
    </row>
    <row r="285" spans="1:34" hidden="1" x14ac:dyDescent="0.25">
      <c r="A285" t="str">
        <f t="shared" si="8"/>
        <v>1.1-00-2401_2411001_2444515</v>
      </c>
      <c r="B285" t="s">
        <v>148</v>
      </c>
      <c r="C285" t="s">
        <v>149</v>
      </c>
      <c r="D285" t="s">
        <v>34</v>
      </c>
      <c r="E285" t="s">
        <v>35</v>
      </c>
      <c r="F285" t="s">
        <v>51</v>
      </c>
      <c r="G285" t="s">
        <v>52</v>
      </c>
      <c r="H285" t="s">
        <v>351</v>
      </c>
      <c r="I285" t="s">
        <v>352</v>
      </c>
      <c r="J285">
        <v>1</v>
      </c>
      <c r="K285" t="s">
        <v>190</v>
      </c>
      <c r="L285">
        <v>1</v>
      </c>
      <c r="M285" t="s">
        <v>353</v>
      </c>
      <c r="N285" t="s">
        <v>354</v>
      </c>
      <c r="O285" t="s">
        <v>355</v>
      </c>
      <c r="P285">
        <v>4000</v>
      </c>
      <c r="Q285" t="s">
        <v>49</v>
      </c>
      <c r="R285">
        <v>4451</v>
      </c>
      <c r="S285" t="s">
        <v>280</v>
      </c>
      <c r="T285">
        <v>5</v>
      </c>
      <c r="U285" t="s">
        <v>360</v>
      </c>
      <c r="V285" s="1">
        <v>1000000</v>
      </c>
      <c r="W285" s="1">
        <v>1000000</v>
      </c>
      <c r="X285">
        <v>0</v>
      </c>
      <c r="Y285">
        <v>0</v>
      </c>
      <c r="Z285">
        <v>0</v>
      </c>
      <c r="AA285">
        <v>0</v>
      </c>
      <c r="AB285">
        <v>0</v>
      </c>
      <c r="AC285" s="1">
        <f t="shared" si="9"/>
        <v>1000000</v>
      </c>
      <c r="AD285">
        <v>0</v>
      </c>
      <c r="AE285">
        <v>0</v>
      </c>
      <c r="AF285">
        <v>0</v>
      </c>
      <c r="AG285">
        <v>0</v>
      </c>
      <c r="AH285">
        <v>0</v>
      </c>
    </row>
    <row r="286" spans="1:34" hidden="1" x14ac:dyDescent="0.25">
      <c r="A286" t="str">
        <f t="shared" si="8"/>
        <v>1.1-00-2401_2411001_2444516</v>
      </c>
      <c r="B286" t="s">
        <v>148</v>
      </c>
      <c r="C286" t="s">
        <v>149</v>
      </c>
      <c r="D286" t="s">
        <v>34</v>
      </c>
      <c r="E286" t="s">
        <v>35</v>
      </c>
      <c r="F286" t="s">
        <v>51</v>
      </c>
      <c r="G286" t="s">
        <v>52</v>
      </c>
      <c r="H286" t="s">
        <v>351</v>
      </c>
      <c r="I286" t="s">
        <v>352</v>
      </c>
      <c r="J286">
        <v>1</v>
      </c>
      <c r="K286" t="s">
        <v>190</v>
      </c>
      <c r="L286">
        <v>1</v>
      </c>
      <c r="M286" t="s">
        <v>353</v>
      </c>
      <c r="N286" t="s">
        <v>354</v>
      </c>
      <c r="O286" t="s">
        <v>355</v>
      </c>
      <c r="P286">
        <v>4000</v>
      </c>
      <c r="Q286" t="s">
        <v>49</v>
      </c>
      <c r="R286">
        <v>4451</v>
      </c>
      <c r="S286" t="s">
        <v>280</v>
      </c>
      <c r="T286">
        <v>6</v>
      </c>
      <c r="U286" t="s">
        <v>361</v>
      </c>
      <c r="V286" s="1">
        <v>70000</v>
      </c>
      <c r="W286" s="1">
        <v>70000</v>
      </c>
      <c r="X286">
        <v>0</v>
      </c>
      <c r="Y286">
        <v>0</v>
      </c>
      <c r="Z286">
        <v>0</v>
      </c>
      <c r="AA286">
        <v>0</v>
      </c>
      <c r="AB286">
        <v>0</v>
      </c>
      <c r="AC286" s="1">
        <f t="shared" si="9"/>
        <v>70000</v>
      </c>
      <c r="AD286">
        <v>0</v>
      </c>
      <c r="AE286">
        <v>0</v>
      </c>
      <c r="AF286">
        <v>0</v>
      </c>
      <c r="AG286">
        <v>0</v>
      </c>
      <c r="AH286">
        <v>0</v>
      </c>
    </row>
    <row r="287" spans="1:34" hidden="1" x14ac:dyDescent="0.25">
      <c r="A287" t="str">
        <f t="shared" si="8"/>
        <v>1.1-00-2401_2452002_2422110</v>
      </c>
      <c r="B287" t="s">
        <v>148</v>
      </c>
      <c r="C287" t="s">
        <v>149</v>
      </c>
      <c r="D287" t="s">
        <v>34</v>
      </c>
      <c r="E287" t="s">
        <v>35</v>
      </c>
      <c r="F287" t="s">
        <v>51</v>
      </c>
      <c r="G287" t="s">
        <v>52</v>
      </c>
      <c r="H287" t="s">
        <v>351</v>
      </c>
      <c r="I287" t="s">
        <v>352</v>
      </c>
      <c r="J287">
        <v>5</v>
      </c>
      <c r="K287" t="s">
        <v>276</v>
      </c>
      <c r="L287">
        <v>2</v>
      </c>
      <c r="M287" t="s">
        <v>362</v>
      </c>
      <c r="N287" t="s">
        <v>363</v>
      </c>
      <c r="O287" t="s">
        <v>364</v>
      </c>
      <c r="P287">
        <v>2000</v>
      </c>
      <c r="Q287" t="s">
        <v>121</v>
      </c>
      <c r="R287">
        <v>2211</v>
      </c>
      <c r="S287" t="s">
        <v>226</v>
      </c>
      <c r="T287">
        <v>0</v>
      </c>
      <c r="U287" t="s">
        <v>46</v>
      </c>
      <c r="V287">
        <v>0</v>
      </c>
      <c r="W287" s="1">
        <v>100000</v>
      </c>
      <c r="X287">
        <v>0</v>
      </c>
      <c r="Y287">
        <v>0</v>
      </c>
      <c r="Z287">
        <v>0</v>
      </c>
      <c r="AA287">
        <v>0</v>
      </c>
      <c r="AB287">
        <v>0</v>
      </c>
      <c r="AC287" s="1">
        <f t="shared" si="9"/>
        <v>0</v>
      </c>
      <c r="AD287">
        <v>0</v>
      </c>
      <c r="AE287">
        <v>0</v>
      </c>
      <c r="AF287">
        <v>0</v>
      </c>
      <c r="AG287" s="1">
        <v>100000</v>
      </c>
      <c r="AH287" s="1">
        <v>-100000</v>
      </c>
    </row>
    <row r="288" spans="1:34" hidden="1" x14ac:dyDescent="0.25">
      <c r="A288" t="str">
        <f t="shared" si="8"/>
        <v>1.1-00-2401_2452002_2432910</v>
      </c>
      <c r="B288" t="s">
        <v>148</v>
      </c>
      <c r="C288" t="s">
        <v>149</v>
      </c>
      <c r="D288" t="s">
        <v>34</v>
      </c>
      <c r="E288" t="s">
        <v>35</v>
      </c>
      <c r="F288" t="s">
        <v>51</v>
      </c>
      <c r="G288" t="s">
        <v>52</v>
      </c>
      <c r="H288" t="s">
        <v>351</v>
      </c>
      <c r="I288" t="s">
        <v>352</v>
      </c>
      <c r="J288">
        <v>5</v>
      </c>
      <c r="K288" t="s">
        <v>276</v>
      </c>
      <c r="L288">
        <v>2</v>
      </c>
      <c r="M288" t="s">
        <v>362</v>
      </c>
      <c r="N288" t="s">
        <v>363</v>
      </c>
      <c r="O288" t="s">
        <v>364</v>
      </c>
      <c r="P288">
        <v>3000</v>
      </c>
      <c r="Q288" t="s">
        <v>44</v>
      </c>
      <c r="R288">
        <v>3291</v>
      </c>
      <c r="S288" t="s">
        <v>174</v>
      </c>
      <c r="T288">
        <v>0</v>
      </c>
      <c r="U288" t="s">
        <v>46</v>
      </c>
      <c r="V288">
        <v>0</v>
      </c>
      <c r="W288" s="1">
        <v>500000</v>
      </c>
      <c r="X288">
        <v>0</v>
      </c>
      <c r="Y288">
        <v>0</v>
      </c>
      <c r="Z288">
        <v>0</v>
      </c>
      <c r="AA288">
        <v>0</v>
      </c>
      <c r="AB288">
        <v>0</v>
      </c>
      <c r="AC288" s="1">
        <f t="shared" si="9"/>
        <v>0</v>
      </c>
      <c r="AD288">
        <v>0</v>
      </c>
      <c r="AE288">
        <v>0</v>
      </c>
      <c r="AF288">
        <v>0</v>
      </c>
      <c r="AG288" s="1">
        <v>500000</v>
      </c>
      <c r="AH288" s="1">
        <v>-500000</v>
      </c>
    </row>
    <row r="289" spans="1:34" hidden="1" x14ac:dyDescent="0.25">
      <c r="A289" t="str">
        <f t="shared" si="8"/>
        <v>1.1-00-2401_2452002_2435810</v>
      </c>
      <c r="B289" t="s">
        <v>148</v>
      </c>
      <c r="C289" t="s">
        <v>149</v>
      </c>
      <c r="D289" t="s">
        <v>34</v>
      </c>
      <c r="E289" t="s">
        <v>35</v>
      </c>
      <c r="F289" t="s">
        <v>51</v>
      </c>
      <c r="G289" t="s">
        <v>52</v>
      </c>
      <c r="H289" t="s">
        <v>351</v>
      </c>
      <c r="I289" t="s">
        <v>352</v>
      </c>
      <c r="J289">
        <v>5</v>
      </c>
      <c r="K289" t="s">
        <v>276</v>
      </c>
      <c r="L289">
        <v>2</v>
      </c>
      <c r="M289" t="s">
        <v>362</v>
      </c>
      <c r="N289" t="s">
        <v>363</v>
      </c>
      <c r="O289" t="s">
        <v>364</v>
      </c>
      <c r="P289">
        <v>3000</v>
      </c>
      <c r="Q289" t="s">
        <v>44</v>
      </c>
      <c r="R289">
        <v>3581</v>
      </c>
      <c r="S289" t="s">
        <v>108</v>
      </c>
      <c r="T289">
        <v>0</v>
      </c>
      <c r="U289" t="s">
        <v>46</v>
      </c>
      <c r="V289">
        <v>0</v>
      </c>
      <c r="W289" s="1">
        <v>15000</v>
      </c>
      <c r="X289">
        <v>0</v>
      </c>
      <c r="Y289">
        <v>0</v>
      </c>
      <c r="Z289">
        <v>0</v>
      </c>
      <c r="AA289">
        <v>0</v>
      </c>
      <c r="AB289">
        <v>0</v>
      </c>
      <c r="AC289" s="1">
        <f t="shared" si="9"/>
        <v>0</v>
      </c>
      <c r="AD289">
        <v>0</v>
      </c>
      <c r="AE289">
        <v>0</v>
      </c>
      <c r="AF289">
        <v>0</v>
      </c>
      <c r="AG289" s="1">
        <v>15000</v>
      </c>
      <c r="AH289" s="1">
        <v>-15000</v>
      </c>
    </row>
    <row r="290" spans="1:34" hidden="1" x14ac:dyDescent="0.25">
      <c r="A290" t="str">
        <f t="shared" si="8"/>
        <v>1.1-00-2401_2452002_2438210</v>
      </c>
      <c r="B290" t="s">
        <v>148</v>
      </c>
      <c r="C290" t="s">
        <v>149</v>
      </c>
      <c r="D290" t="s">
        <v>34</v>
      </c>
      <c r="E290" t="s">
        <v>35</v>
      </c>
      <c r="F290" t="s">
        <v>51</v>
      </c>
      <c r="G290" t="s">
        <v>52</v>
      </c>
      <c r="H290" t="s">
        <v>351</v>
      </c>
      <c r="I290" t="s">
        <v>352</v>
      </c>
      <c r="J290">
        <v>5</v>
      </c>
      <c r="K290" t="s">
        <v>276</v>
      </c>
      <c r="L290">
        <v>2</v>
      </c>
      <c r="M290" t="s">
        <v>362</v>
      </c>
      <c r="N290" t="s">
        <v>363</v>
      </c>
      <c r="O290" t="s">
        <v>364</v>
      </c>
      <c r="P290">
        <v>3000</v>
      </c>
      <c r="Q290" t="s">
        <v>44</v>
      </c>
      <c r="R290">
        <v>3821</v>
      </c>
      <c r="S290" t="s">
        <v>175</v>
      </c>
      <c r="T290">
        <v>0</v>
      </c>
      <c r="U290" t="s">
        <v>46</v>
      </c>
      <c r="V290">
        <v>0</v>
      </c>
      <c r="W290" s="1">
        <v>850588.4</v>
      </c>
      <c r="X290">
        <v>0</v>
      </c>
      <c r="Y290">
        <v>0</v>
      </c>
      <c r="Z290">
        <v>0</v>
      </c>
      <c r="AA290">
        <v>0</v>
      </c>
      <c r="AB290">
        <v>0</v>
      </c>
      <c r="AC290" s="1">
        <f t="shared" si="9"/>
        <v>0</v>
      </c>
      <c r="AD290">
        <v>0</v>
      </c>
      <c r="AE290">
        <v>0</v>
      </c>
      <c r="AF290">
        <v>0</v>
      </c>
      <c r="AG290" s="1">
        <v>850588.4</v>
      </c>
      <c r="AH290" s="1">
        <v>-850588.4</v>
      </c>
    </row>
    <row r="291" spans="1:34" hidden="1" x14ac:dyDescent="0.25">
      <c r="A291" t="str">
        <f t="shared" si="8"/>
        <v>1.1-00-2401_2455005_2422110</v>
      </c>
      <c r="B291" t="s">
        <v>148</v>
      </c>
      <c r="C291" t="s">
        <v>149</v>
      </c>
      <c r="D291" t="s">
        <v>34</v>
      </c>
      <c r="E291" t="s">
        <v>35</v>
      </c>
      <c r="F291" t="s">
        <v>51</v>
      </c>
      <c r="G291" t="s">
        <v>52</v>
      </c>
      <c r="H291" t="s">
        <v>351</v>
      </c>
      <c r="I291" t="s">
        <v>352</v>
      </c>
      <c r="J291">
        <v>5</v>
      </c>
      <c r="K291" t="s">
        <v>276</v>
      </c>
      <c r="L291">
        <v>5</v>
      </c>
      <c r="M291" t="s">
        <v>365</v>
      </c>
      <c r="N291" t="s">
        <v>366</v>
      </c>
      <c r="O291" t="s">
        <v>367</v>
      </c>
      <c r="P291">
        <v>2000</v>
      </c>
      <c r="Q291" t="s">
        <v>121</v>
      </c>
      <c r="R291">
        <v>2211</v>
      </c>
      <c r="S291" t="s">
        <v>226</v>
      </c>
      <c r="T291">
        <v>0</v>
      </c>
      <c r="U291" t="s">
        <v>46</v>
      </c>
      <c r="V291" s="1">
        <v>100000</v>
      </c>
      <c r="W291">
        <v>0</v>
      </c>
      <c r="X291" s="1">
        <v>46854.86</v>
      </c>
      <c r="Y291" s="1">
        <v>46854.86</v>
      </c>
      <c r="Z291" s="1">
        <v>36854.86</v>
      </c>
      <c r="AA291" s="1">
        <v>24015.54</v>
      </c>
      <c r="AB291" s="1">
        <v>24015.54</v>
      </c>
      <c r="AC291" s="1">
        <f t="shared" si="9"/>
        <v>53145.14</v>
      </c>
      <c r="AD291">
        <v>0</v>
      </c>
      <c r="AE291" s="1">
        <v>100000</v>
      </c>
      <c r="AF291">
        <v>0</v>
      </c>
      <c r="AG291">
        <v>0</v>
      </c>
      <c r="AH291" s="1">
        <v>100000</v>
      </c>
    </row>
    <row r="292" spans="1:34" hidden="1" x14ac:dyDescent="0.25">
      <c r="A292" t="str">
        <f t="shared" si="8"/>
        <v>1.1-00-2401_2455005_2432910</v>
      </c>
      <c r="B292" t="s">
        <v>148</v>
      </c>
      <c r="C292" t="s">
        <v>149</v>
      </c>
      <c r="D292" t="s">
        <v>34</v>
      </c>
      <c r="E292" t="s">
        <v>35</v>
      </c>
      <c r="F292" t="s">
        <v>51</v>
      </c>
      <c r="G292" t="s">
        <v>52</v>
      </c>
      <c r="H292" t="s">
        <v>351</v>
      </c>
      <c r="I292" t="s">
        <v>352</v>
      </c>
      <c r="J292">
        <v>5</v>
      </c>
      <c r="K292" t="s">
        <v>276</v>
      </c>
      <c r="L292">
        <v>5</v>
      </c>
      <c r="M292" t="s">
        <v>365</v>
      </c>
      <c r="N292" t="s">
        <v>366</v>
      </c>
      <c r="O292" t="s">
        <v>367</v>
      </c>
      <c r="P292">
        <v>3000</v>
      </c>
      <c r="Q292" t="s">
        <v>44</v>
      </c>
      <c r="R292">
        <v>3291</v>
      </c>
      <c r="S292" t="s">
        <v>174</v>
      </c>
      <c r="T292">
        <v>0</v>
      </c>
      <c r="U292" t="s">
        <v>46</v>
      </c>
      <c r="V292" s="1">
        <v>500000</v>
      </c>
      <c r="W292">
        <v>0</v>
      </c>
      <c r="X292" s="1">
        <v>295916</v>
      </c>
      <c r="Y292" s="1">
        <v>279096</v>
      </c>
      <c r="Z292" s="1">
        <v>130848</v>
      </c>
      <c r="AA292" s="1">
        <v>130848</v>
      </c>
      <c r="AB292" s="1">
        <v>130848</v>
      </c>
      <c r="AC292" s="1">
        <f t="shared" si="9"/>
        <v>204084</v>
      </c>
      <c r="AD292">
        <v>0</v>
      </c>
      <c r="AE292" s="1">
        <v>500000</v>
      </c>
      <c r="AF292">
        <v>0</v>
      </c>
      <c r="AG292">
        <v>0</v>
      </c>
      <c r="AH292" s="1">
        <v>500000</v>
      </c>
    </row>
    <row r="293" spans="1:34" hidden="1" x14ac:dyDescent="0.25">
      <c r="A293" t="str">
        <f t="shared" si="8"/>
        <v>1.1-00-2401_2455005_2435810</v>
      </c>
      <c r="B293" t="s">
        <v>148</v>
      </c>
      <c r="C293" t="s">
        <v>149</v>
      </c>
      <c r="D293" t="s">
        <v>34</v>
      </c>
      <c r="E293" t="s">
        <v>35</v>
      </c>
      <c r="F293" t="s">
        <v>51</v>
      </c>
      <c r="G293" t="s">
        <v>52</v>
      </c>
      <c r="H293" t="s">
        <v>351</v>
      </c>
      <c r="I293" t="s">
        <v>352</v>
      </c>
      <c r="J293">
        <v>5</v>
      </c>
      <c r="K293" t="s">
        <v>276</v>
      </c>
      <c r="L293">
        <v>5</v>
      </c>
      <c r="M293" t="s">
        <v>365</v>
      </c>
      <c r="N293" t="s">
        <v>366</v>
      </c>
      <c r="O293" t="s">
        <v>367</v>
      </c>
      <c r="P293">
        <v>3000</v>
      </c>
      <c r="Q293" t="s">
        <v>44</v>
      </c>
      <c r="R293">
        <v>3581</v>
      </c>
      <c r="S293" t="s">
        <v>108</v>
      </c>
      <c r="T293">
        <v>0</v>
      </c>
      <c r="U293" t="s">
        <v>46</v>
      </c>
      <c r="V293" s="1">
        <v>15000</v>
      </c>
      <c r="W293">
        <v>0</v>
      </c>
      <c r="X293">
        <v>820.82</v>
      </c>
      <c r="Y293">
        <v>820.82</v>
      </c>
      <c r="Z293">
        <v>820.82</v>
      </c>
      <c r="AA293">
        <v>820.82</v>
      </c>
      <c r="AB293">
        <v>820.82</v>
      </c>
      <c r="AC293" s="1">
        <f t="shared" si="9"/>
        <v>14179.18</v>
      </c>
      <c r="AD293">
        <v>0</v>
      </c>
      <c r="AE293" s="1">
        <v>15000</v>
      </c>
      <c r="AF293">
        <v>0</v>
      </c>
      <c r="AG293">
        <v>0</v>
      </c>
      <c r="AH293" s="1">
        <v>15000</v>
      </c>
    </row>
    <row r="294" spans="1:34" hidden="1" x14ac:dyDescent="0.25">
      <c r="A294" t="str">
        <f t="shared" si="8"/>
        <v>1.1-00-2401_2455005_2438210</v>
      </c>
      <c r="B294" t="s">
        <v>148</v>
      </c>
      <c r="C294" t="s">
        <v>149</v>
      </c>
      <c r="D294" t="s">
        <v>34</v>
      </c>
      <c r="E294" t="s">
        <v>35</v>
      </c>
      <c r="F294" t="s">
        <v>51</v>
      </c>
      <c r="G294" t="s">
        <v>52</v>
      </c>
      <c r="H294" t="s">
        <v>351</v>
      </c>
      <c r="I294" t="s">
        <v>352</v>
      </c>
      <c r="J294">
        <v>5</v>
      </c>
      <c r="K294" t="s">
        <v>276</v>
      </c>
      <c r="L294">
        <v>5</v>
      </c>
      <c r="M294" t="s">
        <v>365</v>
      </c>
      <c r="N294" t="s">
        <v>366</v>
      </c>
      <c r="O294" t="s">
        <v>367</v>
      </c>
      <c r="P294">
        <v>3000</v>
      </c>
      <c r="Q294" t="s">
        <v>44</v>
      </c>
      <c r="R294">
        <v>3821</v>
      </c>
      <c r="S294" t="s">
        <v>175</v>
      </c>
      <c r="T294">
        <v>0</v>
      </c>
      <c r="U294" t="s">
        <v>46</v>
      </c>
      <c r="V294" s="1">
        <v>850588.4</v>
      </c>
      <c r="W294" s="1">
        <v>500000</v>
      </c>
      <c r="X294" s="1">
        <v>200622</v>
      </c>
      <c r="Y294" s="1">
        <v>200622</v>
      </c>
      <c r="Z294" s="1">
        <v>177422</v>
      </c>
      <c r="AA294" s="1">
        <v>168722</v>
      </c>
      <c r="AB294" s="1">
        <v>168722</v>
      </c>
      <c r="AC294" s="1">
        <f t="shared" si="9"/>
        <v>649966.4</v>
      </c>
      <c r="AD294">
        <v>0</v>
      </c>
      <c r="AE294" s="1">
        <v>350588.4</v>
      </c>
      <c r="AF294">
        <v>0</v>
      </c>
      <c r="AG294">
        <v>0</v>
      </c>
      <c r="AH294" s="1">
        <v>350588.4</v>
      </c>
    </row>
    <row r="295" spans="1:34" hidden="1" x14ac:dyDescent="0.25">
      <c r="A295" t="str">
        <f t="shared" si="8"/>
        <v>1.1-00-2401_2455005_24382132</v>
      </c>
      <c r="B295" t="s">
        <v>148</v>
      </c>
      <c r="C295" t="s">
        <v>149</v>
      </c>
      <c r="D295" t="s">
        <v>34</v>
      </c>
      <c r="E295" t="s">
        <v>35</v>
      </c>
      <c r="F295" t="s">
        <v>51</v>
      </c>
      <c r="G295" t="s">
        <v>52</v>
      </c>
      <c r="H295" t="s">
        <v>351</v>
      </c>
      <c r="I295" t="s">
        <v>352</v>
      </c>
      <c r="J295">
        <v>5</v>
      </c>
      <c r="K295" t="s">
        <v>276</v>
      </c>
      <c r="L295">
        <v>5</v>
      </c>
      <c r="M295" t="s">
        <v>365</v>
      </c>
      <c r="N295" t="s">
        <v>366</v>
      </c>
      <c r="O295" t="s">
        <v>367</v>
      </c>
      <c r="P295">
        <v>3000</v>
      </c>
      <c r="Q295" t="s">
        <v>44</v>
      </c>
      <c r="R295">
        <v>3821</v>
      </c>
      <c r="S295" t="s">
        <v>175</v>
      </c>
      <c r="T295">
        <v>32</v>
      </c>
      <c r="U295" t="s">
        <v>368</v>
      </c>
      <c r="V295" s="1">
        <v>500000</v>
      </c>
      <c r="W295">
        <v>0</v>
      </c>
      <c r="X295">
        <v>0</v>
      </c>
      <c r="Y295">
        <v>0</v>
      </c>
      <c r="Z295">
        <v>0</v>
      </c>
      <c r="AA295">
        <v>0</v>
      </c>
      <c r="AB295">
        <v>0</v>
      </c>
      <c r="AC295" s="1">
        <f t="shared" si="9"/>
        <v>500000</v>
      </c>
      <c r="AD295">
        <v>0</v>
      </c>
      <c r="AE295" s="1">
        <v>500000</v>
      </c>
      <c r="AF295">
        <v>0</v>
      </c>
      <c r="AG295">
        <v>0</v>
      </c>
      <c r="AH295" s="1">
        <v>500000</v>
      </c>
    </row>
    <row r="296" spans="1:34" hidden="1" x14ac:dyDescent="0.25">
      <c r="A296" t="str">
        <f t="shared" si="8"/>
        <v>1.1-00-2401_2463003_2427110</v>
      </c>
      <c r="B296" t="s">
        <v>148</v>
      </c>
      <c r="C296" t="s">
        <v>149</v>
      </c>
      <c r="D296" t="s">
        <v>34</v>
      </c>
      <c r="E296" t="s">
        <v>35</v>
      </c>
      <c r="F296" t="s">
        <v>51</v>
      </c>
      <c r="G296" t="s">
        <v>52</v>
      </c>
      <c r="H296" t="s">
        <v>351</v>
      </c>
      <c r="I296" t="s">
        <v>352</v>
      </c>
      <c r="J296">
        <v>6</v>
      </c>
      <c r="K296" t="s">
        <v>40</v>
      </c>
      <c r="L296">
        <v>3</v>
      </c>
      <c r="M296" t="s">
        <v>369</v>
      </c>
      <c r="N296" t="s">
        <v>370</v>
      </c>
      <c r="O296" t="s">
        <v>371</v>
      </c>
      <c r="P296">
        <v>2000</v>
      </c>
      <c r="Q296" t="s">
        <v>121</v>
      </c>
      <c r="R296">
        <v>2711</v>
      </c>
      <c r="S296" t="s">
        <v>228</v>
      </c>
      <c r="T296">
        <v>0</v>
      </c>
      <c r="U296" t="s">
        <v>46</v>
      </c>
      <c r="V296" s="1">
        <v>2926756.09</v>
      </c>
      <c r="W296" s="1">
        <v>2926756.09</v>
      </c>
      <c r="X296">
        <v>0</v>
      </c>
      <c r="Y296">
        <v>0</v>
      </c>
      <c r="Z296">
        <v>0</v>
      </c>
      <c r="AA296">
        <v>0</v>
      </c>
      <c r="AB296">
        <v>0</v>
      </c>
      <c r="AC296" s="1">
        <f t="shared" si="9"/>
        <v>2926756.09</v>
      </c>
      <c r="AD296">
        <v>0</v>
      </c>
      <c r="AE296">
        <v>0</v>
      </c>
      <c r="AF296">
        <v>0</v>
      </c>
      <c r="AG296">
        <v>0</v>
      </c>
      <c r="AH296">
        <v>0</v>
      </c>
    </row>
    <row r="297" spans="1:34" hidden="1" x14ac:dyDescent="0.25">
      <c r="A297" t="str">
        <f t="shared" si="8"/>
        <v>1.1-00-2401_2463003_2433610</v>
      </c>
      <c r="B297" t="s">
        <v>148</v>
      </c>
      <c r="C297" t="s">
        <v>149</v>
      </c>
      <c r="D297" t="s">
        <v>34</v>
      </c>
      <c r="E297" t="s">
        <v>35</v>
      </c>
      <c r="F297" t="s">
        <v>51</v>
      </c>
      <c r="G297" t="s">
        <v>52</v>
      </c>
      <c r="H297" t="s">
        <v>351</v>
      </c>
      <c r="I297" t="s">
        <v>352</v>
      </c>
      <c r="J297">
        <v>6</v>
      </c>
      <c r="K297" t="s">
        <v>40</v>
      </c>
      <c r="L297">
        <v>3</v>
      </c>
      <c r="M297" t="s">
        <v>369</v>
      </c>
      <c r="N297" t="s">
        <v>370</v>
      </c>
      <c r="O297" t="s">
        <v>371</v>
      </c>
      <c r="P297">
        <v>3000</v>
      </c>
      <c r="Q297" t="s">
        <v>44</v>
      </c>
      <c r="R297">
        <v>3361</v>
      </c>
      <c r="S297" t="s">
        <v>123</v>
      </c>
      <c r="T297">
        <v>0</v>
      </c>
      <c r="U297" t="s">
        <v>46</v>
      </c>
      <c r="V297" s="1">
        <v>13515565</v>
      </c>
      <c r="W297" s="1">
        <v>10500000</v>
      </c>
      <c r="X297" s="1">
        <v>18240338.530000001</v>
      </c>
      <c r="Y297" s="1">
        <v>18240338.530000001</v>
      </c>
      <c r="Z297" s="1">
        <v>14795666.27</v>
      </c>
      <c r="AA297" s="1">
        <v>14795666.27</v>
      </c>
      <c r="AB297" s="1">
        <v>14082248.52</v>
      </c>
      <c r="AC297" s="1">
        <f t="shared" si="9"/>
        <v>-4724773.5300000012</v>
      </c>
      <c r="AD297">
        <v>0</v>
      </c>
      <c r="AE297" s="1">
        <v>3015565</v>
      </c>
      <c r="AF297">
        <v>0</v>
      </c>
      <c r="AG297">
        <v>0</v>
      </c>
      <c r="AH297" s="1">
        <v>3015565</v>
      </c>
    </row>
    <row r="298" spans="1:34" hidden="1" x14ac:dyDescent="0.25">
      <c r="A298" t="str">
        <f t="shared" si="8"/>
        <v>1.1-00-2401_2463003_2437110</v>
      </c>
      <c r="B298" t="s">
        <v>148</v>
      </c>
      <c r="C298" t="s">
        <v>149</v>
      </c>
      <c r="D298" t="s">
        <v>34</v>
      </c>
      <c r="E298" t="s">
        <v>35</v>
      </c>
      <c r="F298" t="s">
        <v>51</v>
      </c>
      <c r="G298" t="s">
        <v>52</v>
      </c>
      <c r="H298" t="s">
        <v>351</v>
      </c>
      <c r="I298" t="s">
        <v>352</v>
      </c>
      <c r="J298">
        <v>6</v>
      </c>
      <c r="K298" t="s">
        <v>40</v>
      </c>
      <c r="L298">
        <v>3</v>
      </c>
      <c r="M298" t="s">
        <v>369</v>
      </c>
      <c r="N298" t="s">
        <v>370</v>
      </c>
      <c r="O298" t="s">
        <v>371</v>
      </c>
      <c r="P298">
        <v>3000</v>
      </c>
      <c r="Q298" t="s">
        <v>44</v>
      </c>
      <c r="R298">
        <v>3711</v>
      </c>
      <c r="S298" t="s">
        <v>330</v>
      </c>
      <c r="T298">
        <v>0</v>
      </c>
      <c r="U298" t="s">
        <v>46</v>
      </c>
      <c r="V298" s="1">
        <v>14707.69</v>
      </c>
      <c r="W298" s="1">
        <v>14707.69</v>
      </c>
      <c r="X298">
        <v>0</v>
      </c>
      <c r="Y298">
        <v>0</v>
      </c>
      <c r="Z298">
        <v>0</v>
      </c>
      <c r="AA298">
        <v>0</v>
      </c>
      <c r="AB298">
        <v>0</v>
      </c>
      <c r="AC298" s="1">
        <f t="shared" si="9"/>
        <v>14707.69</v>
      </c>
      <c r="AD298">
        <v>0</v>
      </c>
      <c r="AE298">
        <v>0</v>
      </c>
      <c r="AF298">
        <v>0</v>
      </c>
      <c r="AG298">
        <v>0</v>
      </c>
      <c r="AH298">
        <v>0</v>
      </c>
    </row>
    <row r="299" spans="1:34" hidden="1" x14ac:dyDescent="0.25">
      <c r="A299" t="str">
        <f t="shared" si="8"/>
        <v>1.1-00-2401_2463003_2437510</v>
      </c>
      <c r="B299" t="s">
        <v>148</v>
      </c>
      <c r="C299" t="s">
        <v>149</v>
      </c>
      <c r="D299" t="s">
        <v>34</v>
      </c>
      <c r="E299" t="s">
        <v>35</v>
      </c>
      <c r="F299" t="s">
        <v>51</v>
      </c>
      <c r="G299" t="s">
        <v>52</v>
      </c>
      <c r="H299" t="s">
        <v>351</v>
      </c>
      <c r="I299" t="s">
        <v>352</v>
      </c>
      <c r="J299">
        <v>6</v>
      </c>
      <c r="K299" t="s">
        <v>40</v>
      </c>
      <c r="L299">
        <v>3</v>
      </c>
      <c r="M299" t="s">
        <v>369</v>
      </c>
      <c r="N299" t="s">
        <v>370</v>
      </c>
      <c r="O299" t="s">
        <v>371</v>
      </c>
      <c r="P299">
        <v>3000</v>
      </c>
      <c r="Q299" t="s">
        <v>44</v>
      </c>
      <c r="R299">
        <v>3751</v>
      </c>
      <c r="S299" t="s">
        <v>372</v>
      </c>
      <c r="T299">
        <v>0</v>
      </c>
      <c r="U299" t="s">
        <v>46</v>
      </c>
      <c r="V299" s="1">
        <v>11397.95</v>
      </c>
      <c r="W299" s="1">
        <v>11397.95</v>
      </c>
      <c r="X299">
        <v>0</v>
      </c>
      <c r="Y299">
        <v>0</v>
      </c>
      <c r="Z299">
        <v>0</v>
      </c>
      <c r="AA299">
        <v>0</v>
      </c>
      <c r="AB299">
        <v>0</v>
      </c>
      <c r="AC299" s="1">
        <f t="shared" si="9"/>
        <v>11397.95</v>
      </c>
      <c r="AD299">
        <v>0</v>
      </c>
      <c r="AE299">
        <v>0</v>
      </c>
      <c r="AF299">
        <v>0</v>
      </c>
      <c r="AG299">
        <v>0</v>
      </c>
      <c r="AH299">
        <v>0</v>
      </c>
    </row>
    <row r="300" spans="1:34" hidden="1" x14ac:dyDescent="0.25">
      <c r="A300" t="str">
        <f t="shared" si="8"/>
        <v>1.1-00-2401_2464004_2431810</v>
      </c>
      <c r="B300" t="s">
        <v>148</v>
      </c>
      <c r="C300" t="s">
        <v>149</v>
      </c>
      <c r="D300" t="s">
        <v>34</v>
      </c>
      <c r="E300" t="s">
        <v>35</v>
      </c>
      <c r="F300" t="s">
        <v>51</v>
      </c>
      <c r="G300" t="s">
        <v>52</v>
      </c>
      <c r="H300" t="s">
        <v>351</v>
      </c>
      <c r="I300" t="s">
        <v>352</v>
      </c>
      <c r="J300">
        <v>6</v>
      </c>
      <c r="K300" t="s">
        <v>40</v>
      </c>
      <c r="L300">
        <v>4</v>
      </c>
      <c r="M300" t="s">
        <v>373</v>
      </c>
      <c r="N300" t="s">
        <v>374</v>
      </c>
      <c r="O300" t="s">
        <v>375</v>
      </c>
      <c r="P300">
        <v>3000</v>
      </c>
      <c r="Q300" t="s">
        <v>44</v>
      </c>
      <c r="R300">
        <v>3181</v>
      </c>
      <c r="S300" t="s">
        <v>242</v>
      </c>
      <c r="T300">
        <v>0</v>
      </c>
      <c r="U300" t="s">
        <v>46</v>
      </c>
      <c r="V300" s="1">
        <v>5000</v>
      </c>
      <c r="W300" s="1">
        <v>5000</v>
      </c>
      <c r="X300">
        <v>0</v>
      </c>
      <c r="Y300">
        <v>0</v>
      </c>
      <c r="Z300">
        <v>0</v>
      </c>
      <c r="AA300">
        <v>0</v>
      </c>
      <c r="AB300">
        <v>0</v>
      </c>
      <c r="AC300" s="1">
        <f t="shared" si="9"/>
        <v>5000</v>
      </c>
      <c r="AD300">
        <v>0</v>
      </c>
      <c r="AE300">
        <v>0</v>
      </c>
      <c r="AF300">
        <v>0</v>
      </c>
      <c r="AG300">
        <v>0</v>
      </c>
      <c r="AH300">
        <v>0</v>
      </c>
    </row>
    <row r="301" spans="1:34" hidden="1" x14ac:dyDescent="0.25">
      <c r="A301" t="str">
        <f t="shared" si="8"/>
        <v>1.1-00-2401_2464004_2433910</v>
      </c>
      <c r="B301" t="s">
        <v>148</v>
      </c>
      <c r="C301" t="s">
        <v>149</v>
      </c>
      <c r="D301" t="s">
        <v>34</v>
      </c>
      <c r="E301" t="s">
        <v>35</v>
      </c>
      <c r="F301" t="s">
        <v>51</v>
      </c>
      <c r="G301" t="s">
        <v>52</v>
      </c>
      <c r="H301" t="s">
        <v>351</v>
      </c>
      <c r="I301" t="s">
        <v>352</v>
      </c>
      <c r="J301">
        <v>6</v>
      </c>
      <c r="K301" t="s">
        <v>40</v>
      </c>
      <c r="L301">
        <v>4</v>
      </c>
      <c r="M301" t="s">
        <v>373</v>
      </c>
      <c r="N301" t="s">
        <v>374</v>
      </c>
      <c r="O301" t="s">
        <v>375</v>
      </c>
      <c r="P301">
        <v>3000</v>
      </c>
      <c r="Q301" t="s">
        <v>44</v>
      </c>
      <c r="R301">
        <v>3391</v>
      </c>
      <c r="S301" t="s">
        <v>194</v>
      </c>
      <c r="T301">
        <v>0</v>
      </c>
      <c r="U301" t="s">
        <v>46</v>
      </c>
      <c r="V301" s="1">
        <v>450000</v>
      </c>
      <c r="W301" s="1">
        <v>450000</v>
      </c>
      <c r="X301">
        <v>0</v>
      </c>
      <c r="Y301">
        <v>0</v>
      </c>
      <c r="Z301">
        <v>0</v>
      </c>
      <c r="AA301">
        <v>0</v>
      </c>
      <c r="AB301">
        <v>0</v>
      </c>
      <c r="AC301" s="1">
        <f t="shared" si="9"/>
        <v>450000</v>
      </c>
      <c r="AD301">
        <v>0</v>
      </c>
      <c r="AE301">
        <v>0</v>
      </c>
      <c r="AF301">
        <v>0</v>
      </c>
      <c r="AG301">
        <v>0</v>
      </c>
      <c r="AH301">
        <v>0</v>
      </c>
    </row>
    <row r="302" spans="1:34" hidden="1" x14ac:dyDescent="0.25">
      <c r="A302" t="str">
        <f t="shared" si="8"/>
        <v>1.1-00-2401_2464004_2436110</v>
      </c>
      <c r="B302" t="s">
        <v>148</v>
      </c>
      <c r="C302" t="s">
        <v>149</v>
      </c>
      <c r="D302" t="s">
        <v>34</v>
      </c>
      <c r="E302" t="s">
        <v>35</v>
      </c>
      <c r="F302" t="s">
        <v>51</v>
      </c>
      <c r="G302" t="s">
        <v>52</v>
      </c>
      <c r="H302" t="s">
        <v>351</v>
      </c>
      <c r="I302" t="s">
        <v>352</v>
      </c>
      <c r="J302">
        <v>6</v>
      </c>
      <c r="K302" t="s">
        <v>40</v>
      </c>
      <c r="L302">
        <v>4</v>
      </c>
      <c r="M302" t="s">
        <v>373</v>
      </c>
      <c r="N302" t="s">
        <v>374</v>
      </c>
      <c r="O302" t="s">
        <v>375</v>
      </c>
      <c r="P302">
        <v>3000</v>
      </c>
      <c r="Q302" t="s">
        <v>44</v>
      </c>
      <c r="R302">
        <v>3611</v>
      </c>
      <c r="S302" t="s">
        <v>376</v>
      </c>
      <c r="T302">
        <v>0</v>
      </c>
      <c r="U302" t="s">
        <v>46</v>
      </c>
      <c r="V302" s="1">
        <v>35000000</v>
      </c>
      <c r="W302" s="1">
        <v>27900000</v>
      </c>
      <c r="X302" s="1">
        <v>12946658</v>
      </c>
      <c r="Y302" s="1">
        <v>12746658</v>
      </c>
      <c r="Z302" s="1">
        <v>5615749.6799999997</v>
      </c>
      <c r="AA302" s="1">
        <v>1340563</v>
      </c>
      <c r="AB302" s="1">
        <v>1340563</v>
      </c>
      <c r="AC302" s="1">
        <f t="shared" si="9"/>
        <v>22053342</v>
      </c>
      <c r="AD302">
        <v>0</v>
      </c>
      <c r="AE302" s="1">
        <v>7100000</v>
      </c>
      <c r="AF302">
        <v>0</v>
      </c>
      <c r="AG302">
        <v>0</v>
      </c>
      <c r="AH302" s="1">
        <v>7100000</v>
      </c>
    </row>
    <row r="303" spans="1:34" hidden="1" x14ac:dyDescent="0.25">
      <c r="A303" t="str">
        <f t="shared" si="8"/>
        <v>1.1-00-2401_2464004_2436111</v>
      </c>
      <c r="B303" t="s">
        <v>148</v>
      </c>
      <c r="C303" t="s">
        <v>149</v>
      </c>
      <c r="D303" t="s">
        <v>34</v>
      </c>
      <c r="E303" t="s">
        <v>35</v>
      </c>
      <c r="F303" t="s">
        <v>51</v>
      </c>
      <c r="G303" t="s">
        <v>52</v>
      </c>
      <c r="H303" t="s">
        <v>351</v>
      </c>
      <c r="I303" t="s">
        <v>352</v>
      </c>
      <c r="J303">
        <v>6</v>
      </c>
      <c r="K303" t="s">
        <v>40</v>
      </c>
      <c r="L303">
        <v>4</v>
      </c>
      <c r="M303" t="s">
        <v>373</v>
      </c>
      <c r="N303" t="s">
        <v>374</v>
      </c>
      <c r="O303" t="s">
        <v>375</v>
      </c>
      <c r="P303">
        <v>3000</v>
      </c>
      <c r="Q303" t="s">
        <v>44</v>
      </c>
      <c r="R303">
        <v>3611</v>
      </c>
      <c r="S303" t="s">
        <v>376</v>
      </c>
      <c r="T303">
        <v>1</v>
      </c>
      <c r="U303" t="s">
        <v>377</v>
      </c>
      <c r="V303" s="1">
        <v>1740000</v>
      </c>
      <c r="W303" s="1">
        <v>1500000</v>
      </c>
      <c r="X303">
        <v>0</v>
      </c>
      <c r="Y303">
        <v>0</v>
      </c>
      <c r="Z303">
        <v>0</v>
      </c>
      <c r="AA303">
        <v>0</v>
      </c>
      <c r="AB303">
        <v>0</v>
      </c>
      <c r="AC303" s="1">
        <f t="shared" si="9"/>
        <v>1740000</v>
      </c>
      <c r="AD303">
        <v>0</v>
      </c>
      <c r="AE303" s="1">
        <v>240000</v>
      </c>
      <c r="AF303">
        <v>0</v>
      </c>
      <c r="AG303">
        <v>0</v>
      </c>
      <c r="AH303" s="1">
        <v>240000</v>
      </c>
    </row>
    <row r="304" spans="1:34" hidden="1" x14ac:dyDescent="0.25">
      <c r="A304" t="str">
        <f t="shared" si="8"/>
        <v>1.1-00-2401_2464004_2436510</v>
      </c>
      <c r="B304" t="s">
        <v>148</v>
      </c>
      <c r="C304" t="s">
        <v>149</v>
      </c>
      <c r="D304" t="s">
        <v>34</v>
      </c>
      <c r="E304" t="s">
        <v>35</v>
      </c>
      <c r="F304" t="s">
        <v>51</v>
      </c>
      <c r="G304" t="s">
        <v>52</v>
      </c>
      <c r="H304" t="s">
        <v>351</v>
      </c>
      <c r="I304" t="s">
        <v>352</v>
      </c>
      <c r="J304">
        <v>6</v>
      </c>
      <c r="K304" t="s">
        <v>40</v>
      </c>
      <c r="L304">
        <v>4</v>
      </c>
      <c r="M304" t="s">
        <v>373</v>
      </c>
      <c r="N304" t="s">
        <v>374</v>
      </c>
      <c r="O304" t="s">
        <v>375</v>
      </c>
      <c r="P304">
        <v>3000</v>
      </c>
      <c r="Q304" t="s">
        <v>44</v>
      </c>
      <c r="R304">
        <v>3651</v>
      </c>
      <c r="S304" t="s">
        <v>378</v>
      </c>
      <c r="T304">
        <v>0</v>
      </c>
      <c r="U304" t="s">
        <v>46</v>
      </c>
      <c r="V304" s="1">
        <v>4728216</v>
      </c>
      <c r="W304" s="1">
        <v>3000000</v>
      </c>
      <c r="X304" s="1">
        <v>2336400</v>
      </c>
      <c r="Y304" s="1">
        <v>2336400</v>
      </c>
      <c r="Z304" s="1">
        <v>1298000</v>
      </c>
      <c r="AA304" s="1">
        <v>1298000</v>
      </c>
      <c r="AB304" s="1">
        <v>1298000</v>
      </c>
      <c r="AC304" s="1">
        <f t="shared" si="9"/>
        <v>2391816</v>
      </c>
      <c r="AD304">
        <v>0</v>
      </c>
      <c r="AE304" s="1">
        <v>1728216</v>
      </c>
      <c r="AF304">
        <v>0</v>
      </c>
      <c r="AG304">
        <v>0</v>
      </c>
      <c r="AH304" s="1">
        <v>1728216</v>
      </c>
    </row>
    <row r="305" spans="1:34" hidden="1" x14ac:dyDescent="0.25">
      <c r="A305" t="str">
        <f t="shared" si="8"/>
        <v>1.1-00-2401_2464004_2436610</v>
      </c>
      <c r="B305" t="s">
        <v>148</v>
      </c>
      <c r="C305" t="s">
        <v>149</v>
      </c>
      <c r="D305" t="s">
        <v>34</v>
      </c>
      <c r="E305" t="s">
        <v>35</v>
      </c>
      <c r="F305" t="s">
        <v>51</v>
      </c>
      <c r="G305" t="s">
        <v>52</v>
      </c>
      <c r="H305" t="s">
        <v>351</v>
      </c>
      <c r="I305" t="s">
        <v>352</v>
      </c>
      <c r="J305">
        <v>6</v>
      </c>
      <c r="K305" t="s">
        <v>40</v>
      </c>
      <c r="L305">
        <v>4</v>
      </c>
      <c r="M305" t="s">
        <v>373</v>
      </c>
      <c r="N305" t="s">
        <v>374</v>
      </c>
      <c r="O305" t="s">
        <v>375</v>
      </c>
      <c r="P305">
        <v>3000</v>
      </c>
      <c r="Q305" t="s">
        <v>44</v>
      </c>
      <c r="R305">
        <v>3661</v>
      </c>
      <c r="S305" t="s">
        <v>379</v>
      </c>
      <c r="T305">
        <v>0</v>
      </c>
      <c r="U305" t="s">
        <v>46</v>
      </c>
      <c r="V305" s="1">
        <v>8995784</v>
      </c>
      <c r="W305" s="1">
        <v>7000000</v>
      </c>
      <c r="X305" s="1">
        <v>5421165.9800000004</v>
      </c>
      <c r="Y305" s="1">
        <v>5421165.9800000004</v>
      </c>
      <c r="Z305" s="1">
        <v>2845092.2</v>
      </c>
      <c r="AA305" s="1">
        <v>2845092.2</v>
      </c>
      <c r="AB305" s="1">
        <v>2845092.2</v>
      </c>
      <c r="AC305" s="1">
        <f t="shared" si="9"/>
        <v>3574618.0199999996</v>
      </c>
      <c r="AD305">
        <v>0</v>
      </c>
      <c r="AE305" s="1">
        <v>1995784</v>
      </c>
      <c r="AF305">
        <v>0</v>
      </c>
      <c r="AG305">
        <v>0</v>
      </c>
      <c r="AH305" s="1">
        <v>1995784</v>
      </c>
    </row>
    <row r="306" spans="1:34" hidden="1" x14ac:dyDescent="0.25">
      <c r="A306" t="str">
        <f t="shared" si="8"/>
        <v>1.1-00-2405_24621015_2421110</v>
      </c>
      <c r="B306" t="s">
        <v>148</v>
      </c>
      <c r="C306" t="s">
        <v>149</v>
      </c>
      <c r="D306" t="s">
        <v>34</v>
      </c>
      <c r="E306" t="s">
        <v>35</v>
      </c>
      <c r="F306" t="s">
        <v>51</v>
      </c>
      <c r="G306" t="s">
        <v>52</v>
      </c>
      <c r="H306" t="s">
        <v>53</v>
      </c>
      <c r="I306" t="s">
        <v>54</v>
      </c>
      <c r="J306">
        <v>6</v>
      </c>
      <c r="K306" t="s">
        <v>40</v>
      </c>
      <c r="L306">
        <v>21</v>
      </c>
      <c r="M306" t="s">
        <v>55</v>
      </c>
      <c r="N306" t="s">
        <v>56</v>
      </c>
      <c r="O306" t="s">
        <v>57</v>
      </c>
      <c r="P306">
        <v>2000</v>
      </c>
      <c r="Q306" t="s">
        <v>121</v>
      </c>
      <c r="R306">
        <v>2111</v>
      </c>
      <c r="S306" t="s">
        <v>200</v>
      </c>
      <c r="T306">
        <v>0</v>
      </c>
      <c r="U306" t="s">
        <v>46</v>
      </c>
      <c r="V306" s="1">
        <v>3473529</v>
      </c>
      <c r="W306" s="1">
        <v>3474000</v>
      </c>
      <c r="X306" s="1">
        <v>2006423.53</v>
      </c>
      <c r="Y306" s="1">
        <v>1219419.52</v>
      </c>
      <c r="Z306" s="1">
        <v>890140.31</v>
      </c>
      <c r="AA306" s="1">
        <v>809194.93</v>
      </c>
      <c r="AB306" s="1">
        <v>1182537.8600000001</v>
      </c>
      <c r="AC306" s="1">
        <f t="shared" si="9"/>
        <v>1467105.47</v>
      </c>
      <c r="AD306">
        <v>0</v>
      </c>
      <c r="AE306" s="1">
        <v>11000</v>
      </c>
      <c r="AF306">
        <v>0</v>
      </c>
      <c r="AG306" s="1">
        <v>11471</v>
      </c>
      <c r="AH306">
        <v>-471</v>
      </c>
    </row>
    <row r="307" spans="1:34" hidden="1" x14ac:dyDescent="0.25">
      <c r="A307" t="str">
        <f t="shared" si="8"/>
        <v>1.1-00-2405_24621015_2421410</v>
      </c>
      <c r="B307" t="s">
        <v>148</v>
      </c>
      <c r="C307" t="s">
        <v>149</v>
      </c>
      <c r="D307" t="s">
        <v>34</v>
      </c>
      <c r="E307" t="s">
        <v>35</v>
      </c>
      <c r="F307" t="s">
        <v>51</v>
      </c>
      <c r="G307" t="s">
        <v>52</v>
      </c>
      <c r="H307" t="s">
        <v>53</v>
      </c>
      <c r="I307" t="s">
        <v>54</v>
      </c>
      <c r="J307">
        <v>6</v>
      </c>
      <c r="K307" t="s">
        <v>40</v>
      </c>
      <c r="L307">
        <v>21</v>
      </c>
      <c r="M307" t="s">
        <v>55</v>
      </c>
      <c r="N307" t="s">
        <v>56</v>
      </c>
      <c r="O307" t="s">
        <v>57</v>
      </c>
      <c r="P307">
        <v>2000</v>
      </c>
      <c r="Q307" t="s">
        <v>121</v>
      </c>
      <c r="R307">
        <v>2141</v>
      </c>
      <c r="S307" t="s">
        <v>237</v>
      </c>
      <c r="T307">
        <v>0</v>
      </c>
      <c r="U307" t="s">
        <v>46</v>
      </c>
      <c r="V307" s="1">
        <v>31553.78</v>
      </c>
      <c r="W307" s="1">
        <v>23000</v>
      </c>
      <c r="X307" s="1">
        <v>7342.8</v>
      </c>
      <c r="Y307" s="1">
        <v>7342.8</v>
      </c>
      <c r="Z307" s="1">
        <v>7342.8</v>
      </c>
      <c r="AA307" s="1">
        <v>7342.8</v>
      </c>
      <c r="AB307" s="1">
        <v>7342.8</v>
      </c>
      <c r="AC307" s="1">
        <f t="shared" si="9"/>
        <v>24210.98</v>
      </c>
      <c r="AD307">
        <v>0</v>
      </c>
      <c r="AE307" s="1">
        <v>8553.7800000000007</v>
      </c>
      <c r="AF307">
        <v>0</v>
      </c>
      <c r="AG307">
        <v>0</v>
      </c>
      <c r="AH307" s="1">
        <v>8553.7800000000007</v>
      </c>
    </row>
    <row r="308" spans="1:34" hidden="1" x14ac:dyDescent="0.25">
      <c r="A308" t="str">
        <f t="shared" si="8"/>
        <v>1.1-00-2405_24621015_2421510</v>
      </c>
      <c r="B308" t="s">
        <v>148</v>
      </c>
      <c r="C308" t="s">
        <v>149</v>
      </c>
      <c r="D308" t="s">
        <v>34</v>
      </c>
      <c r="E308" t="s">
        <v>35</v>
      </c>
      <c r="F308" t="s">
        <v>51</v>
      </c>
      <c r="G308" t="s">
        <v>52</v>
      </c>
      <c r="H308" t="s">
        <v>53</v>
      </c>
      <c r="I308" t="s">
        <v>54</v>
      </c>
      <c r="J308">
        <v>6</v>
      </c>
      <c r="K308" t="s">
        <v>40</v>
      </c>
      <c r="L308">
        <v>21</v>
      </c>
      <c r="M308" t="s">
        <v>55</v>
      </c>
      <c r="N308" t="s">
        <v>56</v>
      </c>
      <c r="O308" t="s">
        <v>57</v>
      </c>
      <c r="P308">
        <v>2000</v>
      </c>
      <c r="Q308" t="s">
        <v>121</v>
      </c>
      <c r="R308">
        <v>2151</v>
      </c>
      <c r="S308" t="s">
        <v>380</v>
      </c>
      <c r="T308">
        <v>0</v>
      </c>
      <c r="U308" t="s">
        <v>46</v>
      </c>
      <c r="V308">
        <v>420</v>
      </c>
      <c r="W308">
        <v>420</v>
      </c>
      <c r="X308">
        <v>0</v>
      </c>
      <c r="Y308">
        <v>0</v>
      </c>
      <c r="Z308">
        <v>0</v>
      </c>
      <c r="AA308">
        <v>0</v>
      </c>
      <c r="AB308">
        <v>0</v>
      </c>
      <c r="AC308" s="1">
        <f t="shared" si="9"/>
        <v>420</v>
      </c>
      <c r="AD308">
        <v>0</v>
      </c>
      <c r="AE308">
        <v>0</v>
      </c>
      <c r="AF308">
        <v>0</v>
      </c>
      <c r="AG308">
        <v>0</v>
      </c>
      <c r="AH308">
        <v>0</v>
      </c>
    </row>
    <row r="309" spans="1:34" hidden="1" x14ac:dyDescent="0.25">
      <c r="A309" t="str">
        <f t="shared" si="8"/>
        <v>1.1-00-2405_24621015_2421610</v>
      </c>
      <c r="B309" t="s">
        <v>148</v>
      </c>
      <c r="C309" t="s">
        <v>149</v>
      </c>
      <c r="D309" t="s">
        <v>34</v>
      </c>
      <c r="E309" t="s">
        <v>35</v>
      </c>
      <c r="F309" t="s">
        <v>51</v>
      </c>
      <c r="G309" t="s">
        <v>52</v>
      </c>
      <c r="H309" t="s">
        <v>53</v>
      </c>
      <c r="I309" t="s">
        <v>54</v>
      </c>
      <c r="J309">
        <v>6</v>
      </c>
      <c r="K309" t="s">
        <v>40</v>
      </c>
      <c r="L309">
        <v>21</v>
      </c>
      <c r="M309" t="s">
        <v>55</v>
      </c>
      <c r="N309" t="s">
        <v>56</v>
      </c>
      <c r="O309" t="s">
        <v>57</v>
      </c>
      <c r="P309">
        <v>2000</v>
      </c>
      <c r="Q309" t="s">
        <v>121</v>
      </c>
      <c r="R309">
        <v>2161</v>
      </c>
      <c r="S309" t="s">
        <v>202</v>
      </c>
      <c r="T309">
        <v>0</v>
      </c>
      <c r="U309" t="s">
        <v>46</v>
      </c>
      <c r="V309" s="1">
        <v>1828856.1</v>
      </c>
      <c r="W309" s="1">
        <v>1828856.1</v>
      </c>
      <c r="X309" s="1">
        <v>372448.84</v>
      </c>
      <c r="Y309" s="1">
        <v>338953.84</v>
      </c>
      <c r="Z309" s="1">
        <v>316470.14</v>
      </c>
      <c r="AA309" s="1">
        <v>316470.14</v>
      </c>
      <c r="AB309" s="1">
        <v>316470.14</v>
      </c>
      <c r="AC309" s="1">
        <f t="shared" si="9"/>
        <v>1456407.26</v>
      </c>
      <c r="AD309">
        <v>0</v>
      </c>
      <c r="AE309">
        <v>0</v>
      </c>
      <c r="AF309">
        <v>0</v>
      </c>
      <c r="AG309">
        <v>0</v>
      </c>
      <c r="AH309">
        <v>0</v>
      </c>
    </row>
    <row r="310" spans="1:34" hidden="1" x14ac:dyDescent="0.25">
      <c r="A310" t="str">
        <f t="shared" si="8"/>
        <v>1.1-00-2405_24621015_2422110</v>
      </c>
      <c r="B310" t="s">
        <v>148</v>
      </c>
      <c r="C310" t="s">
        <v>149</v>
      </c>
      <c r="D310" t="s">
        <v>34</v>
      </c>
      <c r="E310" t="s">
        <v>35</v>
      </c>
      <c r="F310" t="s">
        <v>51</v>
      </c>
      <c r="G310" t="s">
        <v>52</v>
      </c>
      <c r="H310" t="s">
        <v>53</v>
      </c>
      <c r="I310" t="s">
        <v>54</v>
      </c>
      <c r="J310">
        <v>6</v>
      </c>
      <c r="K310" t="s">
        <v>40</v>
      </c>
      <c r="L310">
        <v>21</v>
      </c>
      <c r="M310" t="s">
        <v>55</v>
      </c>
      <c r="N310" t="s">
        <v>56</v>
      </c>
      <c r="O310" t="s">
        <v>57</v>
      </c>
      <c r="P310">
        <v>2000</v>
      </c>
      <c r="Q310" t="s">
        <v>121</v>
      </c>
      <c r="R310">
        <v>2211</v>
      </c>
      <c r="S310" t="s">
        <v>226</v>
      </c>
      <c r="T310">
        <v>0</v>
      </c>
      <c r="U310" t="s">
        <v>46</v>
      </c>
      <c r="V310" s="1">
        <v>342574</v>
      </c>
      <c r="W310" s="1">
        <v>200000</v>
      </c>
      <c r="X310" s="1">
        <v>338174</v>
      </c>
      <c r="Y310" s="1">
        <v>338174</v>
      </c>
      <c r="Z310" s="1">
        <v>93598.399999999994</v>
      </c>
      <c r="AA310" s="1">
        <v>93598.399999999994</v>
      </c>
      <c r="AB310" s="1">
        <v>93598.399999999994</v>
      </c>
      <c r="AC310" s="1">
        <f t="shared" si="9"/>
        <v>4400</v>
      </c>
      <c r="AD310">
        <v>0</v>
      </c>
      <c r="AE310" s="1">
        <v>142574</v>
      </c>
      <c r="AF310">
        <v>0</v>
      </c>
      <c r="AG310">
        <v>0</v>
      </c>
      <c r="AH310" s="1">
        <v>142574</v>
      </c>
    </row>
    <row r="311" spans="1:34" hidden="1" x14ac:dyDescent="0.25">
      <c r="A311" t="str">
        <f t="shared" si="8"/>
        <v>1.1-00-2405_24621015_2424110</v>
      </c>
      <c r="B311" t="s">
        <v>148</v>
      </c>
      <c r="C311" t="s">
        <v>149</v>
      </c>
      <c r="D311" t="s">
        <v>34</v>
      </c>
      <c r="E311" t="s">
        <v>35</v>
      </c>
      <c r="F311" t="s">
        <v>51</v>
      </c>
      <c r="G311" t="s">
        <v>52</v>
      </c>
      <c r="H311" t="s">
        <v>53</v>
      </c>
      <c r="I311" t="s">
        <v>54</v>
      </c>
      <c r="J311">
        <v>6</v>
      </c>
      <c r="K311" t="s">
        <v>40</v>
      </c>
      <c r="L311">
        <v>21</v>
      </c>
      <c r="M311" t="s">
        <v>55</v>
      </c>
      <c r="N311" t="s">
        <v>56</v>
      </c>
      <c r="O311" t="s">
        <v>57</v>
      </c>
      <c r="P311">
        <v>2000</v>
      </c>
      <c r="Q311" t="s">
        <v>121</v>
      </c>
      <c r="R311">
        <v>2411</v>
      </c>
      <c r="S311" t="s">
        <v>210</v>
      </c>
      <c r="T311">
        <v>0</v>
      </c>
      <c r="U311" t="s">
        <v>46</v>
      </c>
      <c r="V311" s="1">
        <v>2000</v>
      </c>
      <c r="W311" s="1">
        <v>2000</v>
      </c>
      <c r="X311">
        <v>0</v>
      </c>
      <c r="Y311">
        <v>0</v>
      </c>
      <c r="Z311">
        <v>0</v>
      </c>
      <c r="AA311">
        <v>0</v>
      </c>
      <c r="AB311">
        <v>0</v>
      </c>
      <c r="AC311" s="1">
        <f t="shared" si="9"/>
        <v>2000</v>
      </c>
      <c r="AD311">
        <v>0</v>
      </c>
      <c r="AE311">
        <v>0</v>
      </c>
      <c r="AF311">
        <v>0</v>
      </c>
      <c r="AG311">
        <v>0</v>
      </c>
      <c r="AH311">
        <v>0</v>
      </c>
    </row>
    <row r="312" spans="1:34" hidden="1" x14ac:dyDescent="0.25">
      <c r="A312" t="str">
        <f t="shared" si="8"/>
        <v>1.1-00-2405_24621015_2424210</v>
      </c>
      <c r="B312" t="s">
        <v>148</v>
      </c>
      <c r="C312" t="s">
        <v>149</v>
      </c>
      <c r="D312" t="s">
        <v>34</v>
      </c>
      <c r="E312" t="s">
        <v>35</v>
      </c>
      <c r="F312" t="s">
        <v>51</v>
      </c>
      <c r="G312" t="s">
        <v>52</v>
      </c>
      <c r="H312" t="s">
        <v>53</v>
      </c>
      <c r="I312" t="s">
        <v>54</v>
      </c>
      <c r="J312">
        <v>6</v>
      </c>
      <c r="K312" t="s">
        <v>40</v>
      </c>
      <c r="L312">
        <v>21</v>
      </c>
      <c r="M312" t="s">
        <v>55</v>
      </c>
      <c r="N312" t="s">
        <v>56</v>
      </c>
      <c r="O312" t="s">
        <v>57</v>
      </c>
      <c r="P312">
        <v>2000</v>
      </c>
      <c r="Q312" t="s">
        <v>121</v>
      </c>
      <c r="R312">
        <v>2421</v>
      </c>
      <c r="S312" t="s">
        <v>211</v>
      </c>
      <c r="T312">
        <v>0</v>
      </c>
      <c r="U312" t="s">
        <v>46</v>
      </c>
      <c r="V312" s="1">
        <v>20000</v>
      </c>
      <c r="W312" s="1">
        <v>20000</v>
      </c>
      <c r="X312" s="1">
        <v>5556.4</v>
      </c>
      <c r="Y312">
        <v>0</v>
      </c>
      <c r="Z312">
        <v>0</v>
      </c>
      <c r="AA312">
        <v>0</v>
      </c>
      <c r="AB312">
        <v>0</v>
      </c>
      <c r="AC312" s="1">
        <f t="shared" si="9"/>
        <v>14443.6</v>
      </c>
      <c r="AD312">
        <v>0</v>
      </c>
      <c r="AE312">
        <v>0</v>
      </c>
      <c r="AF312">
        <v>0</v>
      </c>
      <c r="AG312">
        <v>0</v>
      </c>
      <c r="AH312">
        <v>0</v>
      </c>
    </row>
    <row r="313" spans="1:34" hidden="1" x14ac:dyDescent="0.25">
      <c r="A313" t="str">
        <f t="shared" si="8"/>
        <v>1.1-00-2405_24621015_2424410</v>
      </c>
      <c r="B313" t="s">
        <v>148</v>
      </c>
      <c r="C313" t="s">
        <v>149</v>
      </c>
      <c r="D313" t="s">
        <v>34</v>
      </c>
      <c r="E313" t="s">
        <v>35</v>
      </c>
      <c r="F313" t="s">
        <v>51</v>
      </c>
      <c r="G313" t="s">
        <v>52</v>
      </c>
      <c r="H313" t="s">
        <v>53</v>
      </c>
      <c r="I313" t="s">
        <v>54</v>
      </c>
      <c r="J313">
        <v>6</v>
      </c>
      <c r="K313" t="s">
        <v>40</v>
      </c>
      <c r="L313">
        <v>21</v>
      </c>
      <c r="M313" t="s">
        <v>55</v>
      </c>
      <c r="N313" t="s">
        <v>56</v>
      </c>
      <c r="O313" t="s">
        <v>57</v>
      </c>
      <c r="P313">
        <v>2000</v>
      </c>
      <c r="Q313" t="s">
        <v>121</v>
      </c>
      <c r="R313">
        <v>2441</v>
      </c>
      <c r="S313" t="s">
        <v>350</v>
      </c>
      <c r="T313">
        <v>0</v>
      </c>
      <c r="U313" t="s">
        <v>46</v>
      </c>
      <c r="V313">
        <v>421</v>
      </c>
      <c r="W313">
        <v>0</v>
      </c>
      <c r="X313">
        <v>420.5</v>
      </c>
      <c r="Y313">
        <v>420.5</v>
      </c>
      <c r="Z313">
        <v>420.5</v>
      </c>
      <c r="AA313">
        <v>0</v>
      </c>
      <c r="AB313">
        <v>0</v>
      </c>
      <c r="AC313" s="1">
        <f t="shared" si="9"/>
        <v>0.5</v>
      </c>
      <c r="AD313">
        <v>0</v>
      </c>
      <c r="AE313">
        <v>421</v>
      </c>
      <c r="AF313">
        <v>0</v>
      </c>
      <c r="AG313">
        <v>0</v>
      </c>
      <c r="AH313">
        <v>421</v>
      </c>
    </row>
    <row r="314" spans="1:34" hidden="1" x14ac:dyDescent="0.25">
      <c r="A314" t="str">
        <f t="shared" si="8"/>
        <v>1.1-00-2405_24621015_2424510</v>
      </c>
      <c r="B314" t="s">
        <v>148</v>
      </c>
      <c r="C314" t="s">
        <v>149</v>
      </c>
      <c r="D314" t="s">
        <v>34</v>
      </c>
      <c r="E314" t="s">
        <v>35</v>
      </c>
      <c r="F314" t="s">
        <v>51</v>
      </c>
      <c r="G314" t="s">
        <v>52</v>
      </c>
      <c r="H314" t="s">
        <v>53</v>
      </c>
      <c r="I314" t="s">
        <v>54</v>
      </c>
      <c r="J314">
        <v>6</v>
      </c>
      <c r="K314" t="s">
        <v>40</v>
      </c>
      <c r="L314">
        <v>21</v>
      </c>
      <c r="M314" t="s">
        <v>55</v>
      </c>
      <c r="N314" t="s">
        <v>56</v>
      </c>
      <c r="O314" t="s">
        <v>57</v>
      </c>
      <c r="P314">
        <v>2000</v>
      </c>
      <c r="Q314" t="s">
        <v>121</v>
      </c>
      <c r="R314">
        <v>2451</v>
      </c>
      <c r="S314" t="s">
        <v>169</v>
      </c>
      <c r="T314">
        <v>0</v>
      </c>
      <c r="U314" t="s">
        <v>46</v>
      </c>
      <c r="V314" s="1">
        <v>47757.2</v>
      </c>
      <c r="W314" s="1">
        <v>47757.2</v>
      </c>
      <c r="X314">
        <v>0</v>
      </c>
      <c r="Y314">
        <v>0</v>
      </c>
      <c r="Z314">
        <v>0</v>
      </c>
      <c r="AA314">
        <v>0</v>
      </c>
      <c r="AB314">
        <v>0</v>
      </c>
      <c r="AC314" s="1">
        <f t="shared" si="9"/>
        <v>47757.2</v>
      </c>
      <c r="AD314">
        <v>0</v>
      </c>
      <c r="AE314">
        <v>0</v>
      </c>
      <c r="AF314">
        <v>0</v>
      </c>
      <c r="AG314">
        <v>0</v>
      </c>
      <c r="AH314">
        <v>0</v>
      </c>
    </row>
    <row r="315" spans="1:34" hidden="1" x14ac:dyDescent="0.25">
      <c r="A315" t="str">
        <f t="shared" si="8"/>
        <v>1.1-00-2405_24621015_2424610</v>
      </c>
      <c r="B315" t="s">
        <v>148</v>
      </c>
      <c r="C315" t="s">
        <v>149</v>
      </c>
      <c r="D315" t="s">
        <v>34</v>
      </c>
      <c r="E315" t="s">
        <v>35</v>
      </c>
      <c r="F315" t="s">
        <v>51</v>
      </c>
      <c r="G315" t="s">
        <v>52</v>
      </c>
      <c r="H315" t="s">
        <v>53</v>
      </c>
      <c r="I315" t="s">
        <v>54</v>
      </c>
      <c r="J315">
        <v>6</v>
      </c>
      <c r="K315" t="s">
        <v>40</v>
      </c>
      <c r="L315">
        <v>21</v>
      </c>
      <c r="M315" t="s">
        <v>55</v>
      </c>
      <c r="N315" t="s">
        <v>56</v>
      </c>
      <c r="O315" t="s">
        <v>57</v>
      </c>
      <c r="P315">
        <v>2000</v>
      </c>
      <c r="Q315" t="s">
        <v>121</v>
      </c>
      <c r="R315">
        <v>2461</v>
      </c>
      <c r="S315" t="s">
        <v>212</v>
      </c>
      <c r="T315">
        <v>0</v>
      </c>
      <c r="U315" t="s">
        <v>46</v>
      </c>
      <c r="V315" s="1">
        <v>150000</v>
      </c>
      <c r="W315" s="1">
        <v>150000</v>
      </c>
      <c r="X315" s="1">
        <v>54841.58</v>
      </c>
      <c r="Y315" s="1">
        <v>54841.58</v>
      </c>
      <c r="Z315" s="1">
        <v>45365.54</v>
      </c>
      <c r="AA315" s="1">
        <v>40599.26</v>
      </c>
      <c r="AB315" s="1">
        <v>40599.26</v>
      </c>
      <c r="AC315" s="1">
        <f t="shared" si="9"/>
        <v>95158.42</v>
      </c>
      <c r="AD315">
        <v>0</v>
      </c>
      <c r="AE315">
        <v>0</v>
      </c>
      <c r="AF315">
        <v>0</v>
      </c>
      <c r="AG315">
        <v>0</v>
      </c>
      <c r="AH315">
        <v>0</v>
      </c>
    </row>
    <row r="316" spans="1:34" hidden="1" x14ac:dyDescent="0.25">
      <c r="A316" t="str">
        <f t="shared" si="8"/>
        <v>1.1-00-2405_24621015_2424710</v>
      </c>
      <c r="B316" t="s">
        <v>148</v>
      </c>
      <c r="C316" t="s">
        <v>149</v>
      </c>
      <c r="D316" t="s">
        <v>34</v>
      </c>
      <c r="E316" t="s">
        <v>35</v>
      </c>
      <c r="F316" t="s">
        <v>51</v>
      </c>
      <c r="G316" t="s">
        <v>52</v>
      </c>
      <c r="H316" t="s">
        <v>53</v>
      </c>
      <c r="I316" t="s">
        <v>54</v>
      </c>
      <c r="J316">
        <v>6</v>
      </c>
      <c r="K316" t="s">
        <v>40</v>
      </c>
      <c r="L316">
        <v>21</v>
      </c>
      <c r="M316" t="s">
        <v>55</v>
      </c>
      <c r="N316" t="s">
        <v>56</v>
      </c>
      <c r="O316" t="s">
        <v>57</v>
      </c>
      <c r="P316">
        <v>2000</v>
      </c>
      <c r="Q316" t="s">
        <v>121</v>
      </c>
      <c r="R316">
        <v>2471</v>
      </c>
      <c r="S316" t="s">
        <v>213</v>
      </c>
      <c r="T316">
        <v>0</v>
      </c>
      <c r="U316" t="s">
        <v>46</v>
      </c>
      <c r="V316" s="1">
        <v>45300</v>
      </c>
      <c r="W316" s="1">
        <v>50000</v>
      </c>
      <c r="X316" s="1">
        <v>32287.42</v>
      </c>
      <c r="Y316" s="1">
        <v>17839.62</v>
      </c>
      <c r="Z316" s="1">
        <v>17839.62</v>
      </c>
      <c r="AA316" s="1">
        <v>17839.62</v>
      </c>
      <c r="AB316" s="1">
        <v>17839.62</v>
      </c>
      <c r="AC316" s="1">
        <f t="shared" si="9"/>
        <v>13012.580000000002</v>
      </c>
      <c r="AD316">
        <v>0</v>
      </c>
      <c r="AE316">
        <v>0</v>
      </c>
      <c r="AF316">
        <v>0</v>
      </c>
      <c r="AG316" s="1">
        <v>4700</v>
      </c>
      <c r="AH316" s="1">
        <v>-4700</v>
      </c>
    </row>
    <row r="317" spans="1:34" hidden="1" x14ac:dyDescent="0.25">
      <c r="A317" t="str">
        <f t="shared" si="8"/>
        <v>1.1-00-2405_24621015_2424910</v>
      </c>
      <c r="B317" t="s">
        <v>148</v>
      </c>
      <c r="C317" t="s">
        <v>149</v>
      </c>
      <c r="D317" t="s">
        <v>34</v>
      </c>
      <c r="E317" t="s">
        <v>35</v>
      </c>
      <c r="F317" t="s">
        <v>51</v>
      </c>
      <c r="G317" t="s">
        <v>52</v>
      </c>
      <c r="H317" t="s">
        <v>53</v>
      </c>
      <c r="I317" t="s">
        <v>54</v>
      </c>
      <c r="J317">
        <v>6</v>
      </c>
      <c r="K317" t="s">
        <v>40</v>
      </c>
      <c r="L317">
        <v>21</v>
      </c>
      <c r="M317" t="s">
        <v>55</v>
      </c>
      <c r="N317" t="s">
        <v>56</v>
      </c>
      <c r="O317" t="s">
        <v>57</v>
      </c>
      <c r="P317">
        <v>2000</v>
      </c>
      <c r="Q317" t="s">
        <v>121</v>
      </c>
      <c r="R317">
        <v>2491</v>
      </c>
      <c r="S317" t="s">
        <v>203</v>
      </c>
      <c r="T317">
        <v>0</v>
      </c>
      <c r="U317" t="s">
        <v>46</v>
      </c>
      <c r="V317" s="1">
        <v>420000</v>
      </c>
      <c r="W317" s="1">
        <v>420000</v>
      </c>
      <c r="X317" s="1">
        <v>149653.01999999999</v>
      </c>
      <c r="Y317" s="1">
        <v>145964.22</v>
      </c>
      <c r="Z317" s="1">
        <v>104763.46</v>
      </c>
      <c r="AA317" s="1">
        <v>93113.06</v>
      </c>
      <c r="AB317" s="1">
        <v>93113.06</v>
      </c>
      <c r="AC317" s="1">
        <f t="shared" si="9"/>
        <v>270346.98</v>
      </c>
      <c r="AD317">
        <v>0</v>
      </c>
      <c r="AE317">
        <v>0</v>
      </c>
      <c r="AF317">
        <v>0</v>
      </c>
      <c r="AG317">
        <v>0</v>
      </c>
      <c r="AH317">
        <v>0</v>
      </c>
    </row>
    <row r="318" spans="1:34" hidden="1" x14ac:dyDescent="0.25">
      <c r="A318" t="str">
        <f t="shared" si="8"/>
        <v>1.1-00-2405_24621015_2425210</v>
      </c>
      <c r="B318" t="s">
        <v>148</v>
      </c>
      <c r="C318" t="s">
        <v>149</v>
      </c>
      <c r="D318" t="s">
        <v>34</v>
      </c>
      <c r="E318" t="s">
        <v>35</v>
      </c>
      <c r="F318" t="s">
        <v>51</v>
      </c>
      <c r="G318" t="s">
        <v>52</v>
      </c>
      <c r="H318" t="s">
        <v>53</v>
      </c>
      <c r="I318" t="s">
        <v>54</v>
      </c>
      <c r="J318">
        <v>6</v>
      </c>
      <c r="K318" t="s">
        <v>40</v>
      </c>
      <c r="L318">
        <v>21</v>
      </c>
      <c r="M318" t="s">
        <v>55</v>
      </c>
      <c r="N318" t="s">
        <v>56</v>
      </c>
      <c r="O318" t="s">
        <v>57</v>
      </c>
      <c r="P318">
        <v>2000</v>
      </c>
      <c r="Q318" t="s">
        <v>121</v>
      </c>
      <c r="R318">
        <v>2521</v>
      </c>
      <c r="S318" t="s">
        <v>187</v>
      </c>
      <c r="T318">
        <v>0</v>
      </c>
      <c r="U318" t="s">
        <v>46</v>
      </c>
      <c r="V318" s="1">
        <v>123580</v>
      </c>
      <c r="W318" s="1">
        <v>123580</v>
      </c>
      <c r="X318">
        <v>0</v>
      </c>
      <c r="Y318">
        <v>0</v>
      </c>
      <c r="Z318">
        <v>0</v>
      </c>
      <c r="AA318">
        <v>0</v>
      </c>
      <c r="AB318">
        <v>0</v>
      </c>
      <c r="AC318" s="1">
        <f t="shared" si="9"/>
        <v>123580</v>
      </c>
      <c r="AD318">
        <v>0</v>
      </c>
      <c r="AE318">
        <v>0</v>
      </c>
      <c r="AF318">
        <v>0</v>
      </c>
      <c r="AG318">
        <v>0</v>
      </c>
      <c r="AH318">
        <v>0</v>
      </c>
    </row>
    <row r="319" spans="1:34" hidden="1" x14ac:dyDescent="0.25">
      <c r="A319" t="str">
        <f t="shared" si="8"/>
        <v>1.1-00-2405_24621015_2425610</v>
      </c>
      <c r="B319" t="s">
        <v>148</v>
      </c>
      <c r="C319" t="s">
        <v>149</v>
      </c>
      <c r="D319" t="s">
        <v>34</v>
      </c>
      <c r="E319" t="s">
        <v>35</v>
      </c>
      <c r="F319" t="s">
        <v>51</v>
      </c>
      <c r="G319" t="s">
        <v>52</v>
      </c>
      <c r="H319" t="s">
        <v>53</v>
      </c>
      <c r="I319" t="s">
        <v>54</v>
      </c>
      <c r="J319">
        <v>6</v>
      </c>
      <c r="K319" t="s">
        <v>40</v>
      </c>
      <c r="L319">
        <v>21</v>
      </c>
      <c r="M319" t="s">
        <v>55</v>
      </c>
      <c r="N319" t="s">
        <v>56</v>
      </c>
      <c r="O319" t="s">
        <v>57</v>
      </c>
      <c r="P319">
        <v>2000</v>
      </c>
      <c r="Q319" t="s">
        <v>121</v>
      </c>
      <c r="R319">
        <v>2561</v>
      </c>
      <c r="S319" t="s">
        <v>216</v>
      </c>
      <c r="T319">
        <v>0</v>
      </c>
      <c r="U319" t="s">
        <v>46</v>
      </c>
      <c r="V319" s="1">
        <v>16200</v>
      </c>
      <c r="W319" s="1">
        <v>1500</v>
      </c>
      <c r="X319" s="1">
        <v>3280.93</v>
      </c>
      <c r="Y319" s="1">
        <v>3280.93</v>
      </c>
      <c r="Z319" s="1">
        <v>3280.93</v>
      </c>
      <c r="AA319" s="1">
        <v>3280.93</v>
      </c>
      <c r="AB319" s="1">
        <v>3280.93</v>
      </c>
      <c r="AC319" s="1">
        <f t="shared" si="9"/>
        <v>12919.07</v>
      </c>
      <c r="AD319">
        <v>0</v>
      </c>
      <c r="AE319" s="1">
        <v>14700</v>
      </c>
      <c r="AF319">
        <v>0</v>
      </c>
      <c r="AG319">
        <v>0</v>
      </c>
      <c r="AH319" s="1">
        <v>14700</v>
      </c>
    </row>
    <row r="320" spans="1:34" hidden="1" x14ac:dyDescent="0.25">
      <c r="A320" t="str">
        <f t="shared" si="8"/>
        <v>1.1-00-2405_24621015_2426110</v>
      </c>
      <c r="B320" t="s">
        <v>148</v>
      </c>
      <c r="C320" t="s">
        <v>149</v>
      </c>
      <c r="D320" t="s">
        <v>34</v>
      </c>
      <c r="E320" t="s">
        <v>35</v>
      </c>
      <c r="F320" t="s">
        <v>51</v>
      </c>
      <c r="G320" t="s">
        <v>52</v>
      </c>
      <c r="H320" t="s">
        <v>53</v>
      </c>
      <c r="I320" t="s">
        <v>54</v>
      </c>
      <c r="J320">
        <v>6</v>
      </c>
      <c r="K320" t="s">
        <v>40</v>
      </c>
      <c r="L320">
        <v>21</v>
      </c>
      <c r="M320" t="s">
        <v>55</v>
      </c>
      <c r="N320" t="s">
        <v>56</v>
      </c>
      <c r="O320" t="s">
        <v>57</v>
      </c>
      <c r="P320">
        <v>2000</v>
      </c>
      <c r="Q320" t="s">
        <v>121</v>
      </c>
      <c r="R320">
        <v>2611</v>
      </c>
      <c r="S320" t="s">
        <v>125</v>
      </c>
      <c r="T320">
        <v>0</v>
      </c>
      <c r="U320" t="s">
        <v>46</v>
      </c>
      <c r="V320" s="1">
        <v>47577000</v>
      </c>
      <c r="W320" s="1">
        <v>47577000</v>
      </c>
      <c r="X320" s="1">
        <v>19769402.260000002</v>
      </c>
      <c r="Y320" s="1">
        <v>19386254.260000002</v>
      </c>
      <c r="Z320" s="1">
        <v>19309132.710000001</v>
      </c>
      <c r="AA320" s="1">
        <v>19309132.710000001</v>
      </c>
      <c r="AB320" s="1">
        <v>19305634.670000002</v>
      </c>
      <c r="AC320" s="1">
        <f t="shared" si="9"/>
        <v>27807597.739999998</v>
      </c>
      <c r="AD320">
        <v>0</v>
      </c>
      <c r="AE320">
        <v>0</v>
      </c>
      <c r="AF320">
        <v>0</v>
      </c>
      <c r="AG320">
        <v>0</v>
      </c>
      <c r="AH320">
        <v>0</v>
      </c>
    </row>
    <row r="321" spans="1:34" hidden="1" x14ac:dyDescent="0.25">
      <c r="A321" t="str">
        <f t="shared" si="8"/>
        <v>1.1-00-2405_24621015_2427110</v>
      </c>
      <c r="B321" t="s">
        <v>148</v>
      </c>
      <c r="C321" t="s">
        <v>149</v>
      </c>
      <c r="D321" t="s">
        <v>34</v>
      </c>
      <c r="E321" t="s">
        <v>35</v>
      </c>
      <c r="F321" t="s">
        <v>51</v>
      </c>
      <c r="G321" t="s">
        <v>52</v>
      </c>
      <c r="H321" t="s">
        <v>53</v>
      </c>
      <c r="I321" t="s">
        <v>54</v>
      </c>
      <c r="J321">
        <v>6</v>
      </c>
      <c r="K321" t="s">
        <v>40</v>
      </c>
      <c r="L321">
        <v>21</v>
      </c>
      <c r="M321" t="s">
        <v>55</v>
      </c>
      <c r="N321" t="s">
        <v>56</v>
      </c>
      <c r="O321" t="s">
        <v>57</v>
      </c>
      <c r="P321">
        <v>2000</v>
      </c>
      <c r="Q321" t="s">
        <v>121</v>
      </c>
      <c r="R321">
        <v>2711</v>
      </c>
      <c r="S321" t="s">
        <v>228</v>
      </c>
      <c r="T321">
        <v>0</v>
      </c>
      <c r="U321" t="s">
        <v>46</v>
      </c>
      <c r="V321" s="1">
        <v>100000</v>
      </c>
      <c r="W321">
        <v>0</v>
      </c>
      <c r="X321">
        <v>0</v>
      </c>
      <c r="Y321">
        <v>0</v>
      </c>
      <c r="Z321">
        <v>0</v>
      </c>
      <c r="AA321">
        <v>0</v>
      </c>
      <c r="AB321">
        <v>0</v>
      </c>
      <c r="AC321" s="1">
        <f t="shared" si="9"/>
        <v>100000</v>
      </c>
      <c r="AD321">
        <v>0</v>
      </c>
      <c r="AE321" s="1">
        <v>100000</v>
      </c>
      <c r="AF321">
        <v>0</v>
      </c>
      <c r="AG321">
        <v>0</v>
      </c>
      <c r="AH321" s="1">
        <v>100000</v>
      </c>
    </row>
    <row r="322" spans="1:34" hidden="1" x14ac:dyDescent="0.25">
      <c r="A322" t="str">
        <f t="shared" si="8"/>
        <v>1.1-00-2405_24621015_2427210</v>
      </c>
      <c r="B322" t="s">
        <v>148</v>
      </c>
      <c r="C322" t="s">
        <v>149</v>
      </c>
      <c r="D322" t="s">
        <v>34</v>
      </c>
      <c r="E322" t="s">
        <v>35</v>
      </c>
      <c r="F322" t="s">
        <v>51</v>
      </c>
      <c r="G322" t="s">
        <v>52</v>
      </c>
      <c r="H322" t="s">
        <v>53</v>
      </c>
      <c r="I322" t="s">
        <v>54</v>
      </c>
      <c r="J322">
        <v>6</v>
      </c>
      <c r="K322" t="s">
        <v>40</v>
      </c>
      <c r="L322">
        <v>21</v>
      </c>
      <c r="M322" t="s">
        <v>55</v>
      </c>
      <c r="N322" t="s">
        <v>56</v>
      </c>
      <c r="O322" t="s">
        <v>57</v>
      </c>
      <c r="P322">
        <v>2000</v>
      </c>
      <c r="Q322" t="s">
        <v>121</v>
      </c>
      <c r="R322">
        <v>2721</v>
      </c>
      <c r="S322" t="s">
        <v>170</v>
      </c>
      <c r="T322">
        <v>0</v>
      </c>
      <c r="U322" t="s">
        <v>46</v>
      </c>
      <c r="V322" s="1">
        <v>195000</v>
      </c>
      <c r="W322" s="1">
        <v>195000</v>
      </c>
      <c r="X322" s="1">
        <v>75917.240000000005</v>
      </c>
      <c r="Y322" s="1">
        <v>25573.24</v>
      </c>
      <c r="Z322" s="1">
        <v>13248.36</v>
      </c>
      <c r="AA322" s="1">
        <v>13248.36</v>
      </c>
      <c r="AB322" s="1">
        <v>13248.36</v>
      </c>
      <c r="AC322" s="1">
        <f t="shared" si="9"/>
        <v>119082.76</v>
      </c>
      <c r="AD322">
        <v>0</v>
      </c>
      <c r="AE322">
        <v>0</v>
      </c>
      <c r="AF322">
        <v>0</v>
      </c>
      <c r="AG322">
        <v>0</v>
      </c>
      <c r="AH322">
        <v>0</v>
      </c>
    </row>
    <row r="323" spans="1:34" hidden="1" x14ac:dyDescent="0.25">
      <c r="A323" t="str">
        <f t="shared" ref="A323:A386" si="10">CONCATENATE(B323,H323,J323,L323,N323,R323,T323)</f>
        <v>1.1-00-2405_24621015_2429110</v>
      </c>
      <c r="B323" t="s">
        <v>148</v>
      </c>
      <c r="C323" t="s">
        <v>149</v>
      </c>
      <c r="D323" t="s">
        <v>34</v>
      </c>
      <c r="E323" t="s">
        <v>35</v>
      </c>
      <c r="F323" t="s">
        <v>51</v>
      </c>
      <c r="G323" t="s">
        <v>52</v>
      </c>
      <c r="H323" t="s">
        <v>53</v>
      </c>
      <c r="I323" t="s">
        <v>54</v>
      </c>
      <c r="J323">
        <v>6</v>
      </c>
      <c r="K323" t="s">
        <v>40</v>
      </c>
      <c r="L323">
        <v>21</v>
      </c>
      <c r="M323" t="s">
        <v>55</v>
      </c>
      <c r="N323" t="s">
        <v>56</v>
      </c>
      <c r="O323" t="s">
        <v>57</v>
      </c>
      <c r="P323">
        <v>2000</v>
      </c>
      <c r="Q323" t="s">
        <v>121</v>
      </c>
      <c r="R323">
        <v>2911</v>
      </c>
      <c r="S323" t="s">
        <v>171</v>
      </c>
      <c r="T323">
        <v>0</v>
      </c>
      <c r="U323" t="s">
        <v>46</v>
      </c>
      <c r="V323" s="1">
        <v>447560.86</v>
      </c>
      <c r="W323" s="1">
        <v>147560.85999999999</v>
      </c>
      <c r="X323" s="1">
        <v>92493.81</v>
      </c>
      <c r="Y323" s="1">
        <v>69901.649999999994</v>
      </c>
      <c r="Z323" s="1">
        <v>67754.16</v>
      </c>
      <c r="AA323" s="1">
        <v>65241.5</v>
      </c>
      <c r="AB323" s="1">
        <v>65241.5</v>
      </c>
      <c r="AC323" s="1">
        <f t="shared" ref="AC323:AC386" si="11">V323-X323</f>
        <v>355067.05</v>
      </c>
      <c r="AD323">
        <v>0</v>
      </c>
      <c r="AE323" s="1">
        <v>300000</v>
      </c>
      <c r="AF323">
        <v>0</v>
      </c>
      <c r="AG323">
        <v>0</v>
      </c>
      <c r="AH323" s="1">
        <v>300000</v>
      </c>
    </row>
    <row r="324" spans="1:34" hidden="1" x14ac:dyDescent="0.25">
      <c r="A324" t="str">
        <f t="shared" si="10"/>
        <v>1.1-00-2405_24621015_2429210</v>
      </c>
      <c r="B324" t="s">
        <v>148</v>
      </c>
      <c r="C324" t="s">
        <v>149</v>
      </c>
      <c r="D324" t="s">
        <v>34</v>
      </c>
      <c r="E324" t="s">
        <v>35</v>
      </c>
      <c r="F324" t="s">
        <v>51</v>
      </c>
      <c r="G324" t="s">
        <v>52</v>
      </c>
      <c r="H324" t="s">
        <v>53</v>
      </c>
      <c r="I324" t="s">
        <v>54</v>
      </c>
      <c r="J324">
        <v>6</v>
      </c>
      <c r="K324" t="s">
        <v>40</v>
      </c>
      <c r="L324">
        <v>21</v>
      </c>
      <c r="M324" t="s">
        <v>55</v>
      </c>
      <c r="N324" t="s">
        <v>56</v>
      </c>
      <c r="O324" t="s">
        <v>57</v>
      </c>
      <c r="P324">
        <v>2000</v>
      </c>
      <c r="Q324" t="s">
        <v>121</v>
      </c>
      <c r="R324">
        <v>2921</v>
      </c>
      <c r="S324" t="s">
        <v>229</v>
      </c>
      <c r="T324">
        <v>0</v>
      </c>
      <c r="U324" t="s">
        <v>46</v>
      </c>
      <c r="V324" s="1">
        <v>45000</v>
      </c>
      <c r="W324" s="1">
        <v>45000</v>
      </c>
      <c r="X324" s="1">
        <v>24165.279999999999</v>
      </c>
      <c r="Y324" s="1">
        <v>24165.279999999999</v>
      </c>
      <c r="Z324" s="1">
        <v>24165.279999999999</v>
      </c>
      <c r="AA324" s="1">
        <v>24165.279999999999</v>
      </c>
      <c r="AB324" s="1">
        <v>24165.279999999999</v>
      </c>
      <c r="AC324" s="1">
        <f t="shared" si="11"/>
        <v>20834.72</v>
      </c>
      <c r="AD324">
        <v>0</v>
      </c>
      <c r="AE324">
        <v>0</v>
      </c>
      <c r="AF324">
        <v>0</v>
      </c>
      <c r="AG324">
        <v>0</v>
      </c>
      <c r="AH324">
        <v>0</v>
      </c>
    </row>
    <row r="325" spans="1:34" hidden="1" x14ac:dyDescent="0.25">
      <c r="A325" t="str">
        <f t="shared" si="10"/>
        <v>1.1-00-2405_24621015_2429410</v>
      </c>
      <c r="B325" t="s">
        <v>148</v>
      </c>
      <c r="C325" t="s">
        <v>149</v>
      </c>
      <c r="D325" t="s">
        <v>34</v>
      </c>
      <c r="E325" t="s">
        <v>35</v>
      </c>
      <c r="F325" t="s">
        <v>51</v>
      </c>
      <c r="G325" t="s">
        <v>52</v>
      </c>
      <c r="H325" t="s">
        <v>53</v>
      </c>
      <c r="I325" t="s">
        <v>54</v>
      </c>
      <c r="J325">
        <v>6</v>
      </c>
      <c r="K325" t="s">
        <v>40</v>
      </c>
      <c r="L325">
        <v>21</v>
      </c>
      <c r="M325" t="s">
        <v>55</v>
      </c>
      <c r="N325" t="s">
        <v>56</v>
      </c>
      <c r="O325" t="s">
        <v>57</v>
      </c>
      <c r="P325">
        <v>2000</v>
      </c>
      <c r="Q325" t="s">
        <v>121</v>
      </c>
      <c r="R325">
        <v>2941</v>
      </c>
      <c r="S325" t="s">
        <v>238</v>
      </c>
      <c r="T325">
        <v>0</v>
      </c>
      <c r="U325" t="s">
        <v>46</v>
      </c>
      <c r="V325" s="1">
        <v>1050</v>
      </c>
      <c r="W325">
        <v>0</v>
      </c>
      <c r="X325" s="1">
        <v>1040</v>
      </c>
      <c r="Y325" s="1">
        <v>1040</v>
      </c>
      <c r="Z325" s="1">
        <v>1040</v>
      </c>
      <c r="AA325" s="1">
        <v>1040</v>
      </c>
      <c r="AB325" s="1">
        <v>1040</v>
      </c>
      <c r="AC325" s="1">
        <f t="shared" si="11"/>
        <v>10</v>
      </c>
      <c r="AD325">
        <v>0</v>
      </c>
      <c r="AE325" s="1">
        <v>1050</v>
      </c>
      <c r="AF325">
        <v>0</v>
      </c>
      <c r="AG325">
        <v>0</v>
      </c>
      <c r="AH325" s="1">
        <v>1050</v>
      </c>
    </row>
    <row r="326" spans="1:34" hidden="1" x14ac:dyDescent="0.25">
      <c r="A326" t="str">
        <f t="shared" si="10"/>
        <v>1.1-00-2405_24621015_2429610</v>
      </c>
      <c r="B326" t="s">
        <v>148</v>
      </c>
      <c r="C326" t="s">
        <v>149</v>
      </c>
      <c r="D326" t="s">
        <v>34</v>
      </c>
      <c r="E326" t="s">
        <v>35</v>
      </c>
      <c r="F326" t="s">
        <v>51</v>
      </c>
      <c r="G326" t="s">
        <v>52</v>
      </c>
      <c r="H326" t="s">
        <v>53</v>
      </c>
      <c r="I326" t="s">
        <v>54</v>
      </c>
      <c r="J326">
        <v>6</v>
      </c>
      <c r="K326" t="s">
        <v>40</v>
      </c>
      <c r="L326">
        <v>21</v>
      </c>
      <c r="M326" t="s">
        <v>55</v>
      </c>
      <c r="N326" t="s">
        <v>56</v>
      </c>
      <c r="O326" t="s">
        <v>57</v>
      </c>
      <c r="P326">
        <v>2000</v>
      </c>
      <c r="Q326" t="s">
        <v>121</v>
      </c>
      <c r="R326">
        <v>2961</v>
      </c>
      <c r="S326" t="s">
        <v>230</v>
      </c>
      <c r="T326">
        <v>0</v>
      </c>
      <c r="U326" t="s">
        <v>46</v>
      </c>
      <c r="V326" s="1">
        <v>1437424.1</v>
      </c>
      <c r="W326" s="1">
        <v>1000000</v>
      </c>
      <c r="X326" s="1">
        <v>594373.51</v>
      </c>
      <c r="Y326" s="1">
        <v>573777.36</v>
      </c>
      <c r="Z326" s="1">
        <v>504550.43</v>
      </c>
      <c r="AA326" s="1">
        <v>84215.15</v>
      </c>
      <c r="AB326" s="1">
        <v>84215.15</v>
      </c>
      <c r="AC326" s="1">
        <f t="shared" si="11"/>
        <v>843050.59000000008</v>
      </c>
      <c r="AD326">
        <v>0</v>
      </c>
      <c r="AE326" s="1">
        <v>478544.1</v>
      </c>
      <c r="AF326">
        <v>0</v>
      </c>
      <c r="AG326" s="1">
        <v>41120</v>
      </c>
      <c r="AH326" s="1">
        <v>437424.1</v>
      </c>
    </row>
    <row r="327" spans="1:34" hidden="1" x14ac:dyDescent="0.25">
      <c r="A327" t="str">
        <f t="shared" si="10"/>
        <v>1.1-00-2405_24621015_2429810</v>
      </c>
      <c r="B327" t="s">
        <v>148</v>
      </c>
      <c r="C327" t="s">
        <v>149</v>
      </c>
      <c r="D327" t="s">
        <v>34</v>
      </c>
      <c r="E327" t="s">
        <v>35</v>
      </c>
      <c r="F327" t="s">
        <v>51</v>
      </c>
      <c r="G327" t="s">
        <v>52</v>
      </c>
      <c r="H327" t="s">
        <v>53</v>
      </c>
      <c r="I327" t="s">
        <v>54</v>
      </c>
      <c r="J327">
        <v>6</v>
      </c>
      <c r="K327" t="s">
        <v>40</v>
      </c>
      <c r="L327">
        <v>21</v>
      </c>
      <c r="M327" t="s">
        <v>55</v>
      </c>
      <c r="N327" t="s">
        <v>56</v>
      </c>
      <c r="O327" t="s">
        <v>57</v>
      </c>
      <c r="P327">
        <v>2000</v>
      </c>
      <c r="Q327" t="s">
        <v>121</v>
      </c>
      <c r="R327">
        <v>2981</v>
      </c>
      <c r="S327" t="s">
        <v>217</v>
      </c>
      <c r="T327">
        <v>0</v>
      </c>
      <c r="U327" t="s">
        <v>46</v>
      </c>
      <c r="V327" s="1">
        <v>650846.30000000005</v>
      </c>
      <c r="W327" s="1">
        <v>698350.4</v>
      </c>
      <c r="X327" s="1">
        <v>509330.39</v>
      </c>
      <c r="Y327" s="1">
        <v>422620.39</v>
      </c>
      <c r="Z327" s="1">
        <v>240573.47</v>
      </c>
      <c r="AA327" s="1">
        <v>239283.47</v>
      </c>
      <c r="AB327" s="1">
        <v>239283.47</v>
      </c>
      <c r="AC327" s="1">
        <f t="shared" si="11"/>
        <v>141515.91000000003</v>
      </c>
      <c r="AD327">
        <v>0</v>
      </c>
      <c r="AE327" s="1">
        <v>53949.9</v>
      </c>
      <c r="AF327">
        <v>0</v>
      </c>
      <c r="AG327" s="1">
        <v>101454</v>
      </c>
      <c r="AH327" s="1">
        <v>-47504.1</v>
      </c>
    </row>
    <row r="328" spans="1:34" hidden="1" x14ac:dyDescent="0.25">
      <c r="A328" t="str">
        <f t="shared" si="10"/>
        <v>1.1-00-2405_24621015_2429910</v>
      </c>
      <c r="B328" t="s">
        <v>148</v>
      </c>
      <c r="C328" t="s">
        <v>149</v>
      </c>
      <c r="D328" t="s">
        <v>34</v>
      </c>
      <c r="E328" t="s">
        <v>35</v>
      </c>
      <c r="F328" t="s">
        <v>51</v>
      </c>
      <c r="G328" t="s">
        <v>52</v>
      </c>
      <c r="H328" t="s">
        <v>53</v>
      </c>
      <c r="I328" t="s">
        <v>54</v>
      </c>
      <c r="J328">
        <v>6</v>
      </c>
      <c r="K328" t="s">
        <v>40</v>
      </c>
      <c r="L328">
        <v>21</v>
      </c>
      <c r="M328" t="s">
        <v>55</v>
      </c>
      <c r="N328" t="s">
        <v>56</v>
      </c>
      <c r="O328" t="s">
        <v>57</v>
      </c>
      <c r="P328">
        <v>2000</v>
      </c>
      <c r="Q328" t="s">
        <v>121</v>
      </c>
      <c r="R328">
        <v>2991</v>
      </c>
      <c r="S328" t="s">
        <v>239</v>
      </c>
      <c r="T328">
        <v>0</v>
      </c>
      <c r="U328" t="s">
        <v>46</v>
      </c>
      <c r="V328">
        <v>0</v>
      </c>
      <c r="W328">
        <v>0</v>
      </c>
      <c r="X328" s="1">
        <v>423400</v>
      </c>
      <c r="Y328" s="1">
        <v>423400</v>
      </c>
      <c r="Z328" s="1">
        <v>423400</v>
      </c>
      <c r="AA328" s="1">
        <v>423400</v>
      </c>
      <c r="AB328" s="1">
        <v>423400</v>
      </c>
      <c r="AC328" s="1">
        <f t="shared" si="11"/>
        <v>-423400</v>
      </c>
      <c r="AD328">
        <v>0</v>
      </c>
      <c r="AE328">
        <v>0</v>
      </c>
      <c r="AF328">
        <v>0</v>
      </c>
      <c r="AG328">
        <v>0</v>
      </c>
      <c r="AH328">
        <v>0</v>
      </c>
    </row>
    <row r="329" spans="1:34" hidden="1" x14ac:dyDescent="0.25">
      <c r="A329" t="str">
        <f t="shared" si="10"/>
        <v>1.1-00-2405_24621015_2431110</v>
      </c>
      <c r="B329" t="s">
        <v>148</v>
      </c>
      <c r="C329" t="s">
        <v>149</v>
      </c>
      <c r="D329" t="s">
        <v>34</v>
      </c>
      <c r="E329" t="s">
        <v>35</v>
      </c>
      <c r="F329" t="s">
        <v>51</v>
      </c>
      <c r="G329" t="s">
        <v>52</v>
      </c>
      <c r="H329" t="s">
        <v>53</v>
      </c>
      <c r="I329" t="s">
        <v>54</v>
      </c>
      <c r="J329">
        <v>6</v>
      </c>
      <c r="K329" t="s">
        <v>40</v>
      </c>
      <c r="L329">
        <v>21</v>
      </c>
      <c r="M329" t="s">
        <v>55</v>
      </c>
      <c r="N329" t="s">
        <v>56</v>
      </c>
      <c r="O329" t="s">
        <v>57</v>
      </c>
      <c r="P329">
        <v>3000</v>
      </c>
      <c r="Q329" t="s">
        <v>44</v>
      </c>
      <c r="R329">
        <v>3111</v>
      </c>
      <c r="S329" t="s">
        <v>141</v>
      </c>
      <c r="T329">
        <v>0</v>
      </c>
      <c r="U329" t="s">
        <v>46</v>
      </c>
      <c r="V329" s="1">
        <v>5820000</v>
      </c>
      <c r="W329" s="1">
        <v>5820000</v>
      </c>
      <c r="X329" s="1">
        <v>4469727.99</v>
      </c>
      <c r="Y329" s="1">
        <v>4469727.99</v>
      </c>
      <c r="Z329" s="1">
        <v>2814577.99</v>
      </c>
      <c r="AA329" s="1">
        <v>2814577.99</v>
      </c>
      <c r="AB329" s="1">
        <v>2814577.99</v>
      </c>
      <c r="AC329" s="1">
        <f t="shared" si="11"/>
        <v>1350272.0099999998</v>
      </c>
      <c r="AD329">
        <v>0</v>
      </c>
      <c r="AE329">
        <v>0</v>
      </c>
      <c r="AF329">
        <v>0</v>
      </c>
      <c r="AG329">
        <v>0</v>
      </c>
      <c r="AH329">
        <v>0</v>
      </c>
    </row>
    <row r="330" spans="1:34" hidden="1" x14ac:dyDescent="0.25">
      <c r="A330" t="str">
        <f t="shared" si="10"/>
        <v>1.1-00-2405_24621015_2431410</v>
      </c>
      <c r="B330" t="s">
        <v>148</v>
      </c>
      <c r="C330" t="s">
        <v>149</v>
      </c>
      <c r="D330" t="s">
        <v>34</v>
      </c>
      <c r="E330" t="s">
        <v>35</v>
      </c>
      <c r="F330" t="s">
        <v>51</v>
      </c>
      <c r="G330" t="s">
        <v>52</v>
      </c>
      <c r="H330" t="s">
        <v>53</v>
      </c>
      <c r="I330" t="s">
        <v>54</v>
      </c>
      <c r="J330">
        <v>6</v>
      </c>
      <c r="K330" t="s">
        <v>40</v>
      </c>
      <c r="L330">
        <v>21</v>
      </c>
      <c r="M330" t="s">
        <v>55</v>
      </c>
      <c r="N330" t="s">
        <v>56</v>
      </c>
      <c r="O330" t="s">
        <v>57</v>
      </c>
      <c r="P330">
        <v>3000</v>
      </c>
      <c r="Q330" t="s">
        <v>44</v>
      </c>
      <c r="R330">
        <v>3141</v>
      </c>
      <c r="S330" t="s">
        <v>240</v>
      </c>
      <c r="T330">
        <v>0</v>
      </c>
      <c r="U330" t="s">
        <v>46</v>
      </c>
      <c r="V330" s="1">
        <v>720000</v>
      </c>
      <c r="W330" s="1">
        <v>720000</v>
      </c>
      <c r="X330" s="1">
        <v>522000</v>
      </c>
      <c r="Y330" s="1">
        <v>522000</v>
      </c>
      <c r="Z330" s="1">
        <v>277796.71000000002</v>
      </c>
      <c r="AA330" s="1">
        <v>277796.71000000002</v>
      </c>
      <c r="AB330" s="1">
        <v>277796.71000000002</v>
      </c>
      <c r="AC330" s="1">
        <f t="shared" si="11"/>
        <v>198000</v>
      </c>
      <c r="AD330">
        <v>0</v>
      </c>
      <c r="AE330">
        <v>0</v>
      </c>
      <c r="AF330">
        <v>0</v>
      </c>
      <c r="AG330">
        <v>0</v>
      </c>
      <c r="AH330">
        <v>0</v>
      </c>
    </row>
    <row r="331" spans="1:34" hidden="1" x14ac:dyDescent="0.25">
      <c r="A331" t="str">
        <f t="shared" si="10"/>
        <v>1.1-00-2405_24621015_2431610</v>
      </c>
      <c r="B331" t="s">
        <v>148</v>
      </c>
      <c r="C331" t="s">
        <v>149</v>
      </c>
      <c r="D331" t="s">
        <v>34</v>
      </c>
      <c r="E331" t="s">
        <v>35</v>
      </c>
      <c r="F331" t="s">
        <v>51</v>
      </c>
      <c r="G331" t="s">
        <v>52</v>
      </c>
      <c r="H331" t="s">
        <v>53</v>
      </c>
      <c r="I331" t="s">
        <v>54</v>
      </c>
      <c r="J331">
        <v>6</v>
      </c>
      <c r="K331" t="s">
        <v>40</v>
      </c>
      <c r="L331">
        <v>21</v>
      </c>
      <c r="M331" t="s">
        <v>55</v>
      </c>
      <c r="N331" t="s">
        <v>56</v>
      </c>
      <c r="O331" t="s">
        <v>57</v>
      </c>
      <c r="P331">
        <v>3000</v>
      </c>
      <c r="Q331" t="s">
        <v>44</v>
      </c>
      <c r="R331">
        <v>3161</v>
      </c>
      <c r="S331" t="s">
        <v>241</v>
      </c>
      <c r="T331">
        <v>0</v>
      </c>
      <c r="U331" t="s">
        <v>46</v>
      </c>
      <c r="V331" s="1">
        <v>2700000</v>
      </c>
      <c r="W331" s="1">
        <v>2700000</v>
      </c>
      <c r="X331" s="1">
        <v>1835584</v>
      </c>
      <c r="Y331" s="1">
        <v>1835584</v>
      </c>
      <c r="Z331" s="1">
        <v>823020</v>
      </c>
      <c r="AA331" s="1">
        <v>823020</v>
      </c>
      <c r="AB331" s="1">
        <v>823020</v>
      </c>
      <c r="AC331" s="1">
        <f t="shared" si="11"/>
        <v>864416</v>
      </c>
      <c r="AD331">
        <v>0</v>
      </c>
      <c r="AE331">
        <v>0</v>
      </c>
      <c r="AF331">
        <v>0</v>
      </c>
      <c r="AG331">
        <v>0</v>
      </c>
      <c r="AH331">
        <v>0</v>
      </c>
    </row>
    <row r="332" spans="1:34" hidden="1" x14ac:dyDescent="0.25">
      <c r="A332" t="str">
        <f t="shared" si="10"/>
        <v>1.1-00-2405_24621015_2431810</v>
      </c>
      <c r="B332" t="s">
        <v>148</v>
      </c>
      <c r="C332" t="s">
        <v>149</v>
      </c>
      <c r="D332" t="s">
        <v>34</v>
      </c>
      <c r="E332" t="s">
        <v>35</v>
      </c>
      <c r="F332" t="s">
        <v>51</v>
      </c>
      <c r="G332" t="s">
        <v>52</v>
      </c>
      <c r="H332" t="s">
        <v>53</v>
      </c>
      <c r="I332" t="s">
        <v>54</v>
      </c>
      <c r="J332">
        <v>6</v>
      </c>
      <c r="K332" t="s">
        <v>40</v>
      </c>
      <c r="L332">
        <v>21</v>
      </c>
      <c r="M332" t="s">
        <v>55</v>
      </c>
      <c r="N332" t="s">
        <v>56</v>
      </c>
      <c r="O332" t="s">
        <v>57</v>
      </c>
      <c r="P332">
        <v>3000</v>
      </c>
      <c r="Q332" t="s">
        <v>44</v>
      </c>
      <c r="R332">
        <v>3181</v>
      </c>
      <c r="S332" t="s">
        <v>242</v>
      </c>
      <c r="T332">
        <v>0</v>
      </c>
      <c r="U332" t="s">
        <v>46</v>
      </c>
      <c r="V332">
        <v>362</v>
      </c>
      <c r="W332">
        <v>0</v>
      </c>
      <c r="X332">
        <v>361.98</v>
      </c>
      <c r="Y332">
        <v>361.98</v>
      </c>
      <c r="Z332">
        <v>361.98</v>
      </c>
      <c r="AA332">
        <v>0</v>
      </c>
      <c r="AB332">
        <v>0</v>
      </c>
      <c r="AC332" s="1">
        <f t="shared" si="11"/>
        <v>1.999999999998181E-2</v>
      </c>
      <c r="AD332">
        <v>0</v>
      </c>
      <c r="AE332">
        <v>362</v>
      </c>
      <c r="AF332">
        <v>0</v>
      </c>
      <c r="AG332">
        <v>0</v>
      </c>
      <c r="AH332">
        <v>362</v>
      </c>
    </row>
    <row r="333" spans="1:34" hidden="1" x14ac:dyDescent="0.25">
      <c r="A333" t="str">
        <f t="shared" si="10"/>
        <v>1.1-00-2405_24621015_2432210</v>
      </c>
      <c r="B333" t="s">
        <v>148</v>
      </c>
      <c r="C333" t="s">
        <v>149</v>
      </c>
      <c r="D333" t="s">
        <v>34</v>
      </c>
      <c r="E333" t="s">
        <v>35</v>
      </c>
      <c r="F333" t="s">
        <v>51</v>
      </c>
      <c r="G333" t="s">
        <v>52</v>
      </c>
      <c r="H333" t="s">
        <v>53</v>
      </c>
      <c r="I333" t="s">
        <v>54</v>
      </c>
      <c r="J333">
        <v>6</v>
      </c>
      <c r="K333" t="s">
        <v>40</v>
      </c>
      <c r="L333">
        <v>21</v>
      </c>
      <c r="M333" t="s">
        <v>55</v>
      </c>
      <c r="N333" t="s">
        <v>56</v>
      </c>
      <c r="O333" t="s">
        <v>57</v>
      </c>
      <c r="P333">
        <v>3000</v>
      </c>
      <c r="Q333" t="s">
        <v>44</v>
      </c>
      <c r="R333">
        <v>3221</v>
      </c>
      <c r="S333" t="s">
        <v>381</v>
      </c>
      <c r="T333">
        <v>0</v>
      </c>
      <c r="U333" t="s">
        <v>46</v>
      </c>
      <c r="V333" s="1">
        <v>1674000</v>
      </c>
      <c r="W333" s="1">
        <v>1500000</v>
      </c>
      <c r="X333" s="1">
        <v>1604946.17</v>
      </c>
      <c r="Y333" s="1">
        <v>1604946.17</v>
      </c>
      <c r="Z333" s="1">
        <v>1122836.18</v>
      </c>
      <c r="AA333" s="1">
        <v>927696.82</v>
      </c>
      <c r="AB333" s="1">
        <v>877816.82</v>
      </c>
      <c r="AC333" s="1">
        <f t="shared" si="11"/>
        <v>69053.830000000075</v>
      </c>
      <c r="AD333">
        <v>0</v>
      </c>
      <c r="AE333" s="1">
        <v>174000</v>
      </c>
      <c r="AF333">
        <v>0</v>
      </c>
      <c r="AG333">
        <v>0</v>
      </c>
      <c r="AH333" s="1">
        <v>174000</v>
      </c>
    </row>
    <row r="334" spans="1:34" hidden="1" x14ac:dyDescent="0.25">
      <c r="A334" t="str">
        <f t="shared" si="10"/>
        <v>1.1-00-2405_24621015_2432310</v>
      </c>
      <c r="B334" t="s">
        <v>148</v>
      </c>
      <c r="C334" t="s">
        <v>149</v>
      </c>
      <c r="D334" t="s">
        <v>34</v>
      </c>
      <c r="E334" t="s">
        <v>35</v>
      </c>
      <c r="F334" t="s">
        <v>51</v>
      </c>
      <c r="G334" t="s">
        <v>52</v>
      </c>
      <c r="H334" t="s">
        <v>53</v>
      </c>
      <c r="I334" t="s">
        <v>54</v>
      </c>
      <c r="J334">
        <v>6</v>
      </c>
      <c r="K334" t="s">
        <v>40</v>
      </c>
      <c r="L334">
        <v>21</v>
      </c>
      <c r="M334" t="s">
        <v>55</v>
      </c>
      <c r="N334" t="s">
        <v>56</v>
      </c>
      <c r="O334" t="s">
        <v>57</v>
      </c>
      <c r="P334">
        <v>3000</v>
      </c>
      <c r="Q334" t="s">
        <v>44</v>
      </c>
      <c r="R334">
        <v>3231</v>
      </c>
      <c r="S334" t="s">
        <v>250</v>
      </c>
      <c r="T334">
        <v>0</v>
      </c>
      <c r="U334" t="s">
        <v>46</v>
      </c>
      <c r="V334" s="1">
        <v>3000000</v>
      </c>
      <c r="W334" s="1">
        <v>3000000</v>
      </c>
      <c r="X334">
        <v>0</v>
      </c>
      <c r="Y334">
        <v>0</v>
      </c>
      <c r="Z334">
        <v>0</v>
      </c>
      <c r="AA334">
        <v>0</v>
      </c>
      <c r="AB334">
        <v>0</v>
      </c>
      <c r="AC334" s="1">
        <f t="shared" si="11"/>
        <v>3000000</v>
      </c>
      <c r="AD334">
        <v>0</v>
      </c>
      <c r="AE334">
        <v>0</v>
      </c>
      <c r="AF334">
        <v>0</v>
      </c>
      <c r="AG334">
        <v>0</v>
      </c>
      <c r="AH334">
        <v>0</v>
      </c>
    </row>
    <row r="335" spans="1:34" hidden="1" x14ac:dyDescent="0.25">
      <c r="A335" t="str">
        <f t="shared" si="10"/>
        <v>1.1-00-2405_24621015_2432510</v>
      </c>
      <c r="B335" t="s">
        <v>148</v>
      </c>
      <c r="C335" t="s">
        <v>149</v>
      </c>
      <c r="D335" t="s">
        <v>34</v>
      </c>
      <c r="E335" t="s">
        <v>35</v>
      </c>
      <c r="F335" t="s">
        <v>51</v>
      </c>
      <c r="G335" t="s">
        <v>52</v>
      </c>
      <c r="H335" t="s">
        <v>53</v>
      </c>
      <c r="I335" t="s">
        <v>54</v>
      </c>
      <c r="J335">
        <v>6</v>
      </c>
      <c r="K335" t="s">
        <v>40</v>
      </c>
      <c r="L335">
        <v>21</v>
      </c>
      <c r="M335" t="s">
        <v>55</v>
      </c>
      <c r="N335" t="s">
        <v>56</v>
      </c>
      <c r="O335" t="s">
        <v>57</v>
      </c>
      <c r="P335">
        <v>3000</v>
      </c>
      <c r="Q335" t="s">
        <v>44</v>
      </c>
      <c r="R335">
        <v>3251</v>
      </c>
      <c r="S335" t="s">
        <v>91</v>
      </c>
      <c r="T335">
        <v>0</v>
      </c>
      <c r="U335" t="s">
        <v>46</v>
      </c>
      <c r="V335" s="1">
        <v>35849789.109999999</v>
      </c>
      <c r="W335">
        <v>0</v>
      </c>
      <c r="X335">
        <v>0</v>
      </c>
      <c r="Y335">
        <v>0</v>
      </c>
      <c r="Z335">
        <v>0</v>
      </c>
      <c r="AA335">
        <v>0</v>
      </c>
      <c r="AB335">
        <v>0</v>
      </c>
      <c r="AC335" s="1">
        <f t="shared" si="11"/>
        <v>35849789.109999999</v>
      </c>
      <c r="AD335">
        <v>0</v>
      </c>
      <c r="AE335" s="1">
        <v>35849789.109999999</v>
      </c>
      <c r="AF335">
        <v>0</v>
      </c>
      <c r="AG335">
        <v>0</v>
      </c>
      <c r="AH335" s="1">
        <v>35849789.109999999</v>
      </c>
    </row>
    <row r="336" spans="1:34" hidden="1" x14ac:dyDescent="0.25">
      <c r="A336" t="str">
        <f t="shared" si="10"/>
        <v>1.1-00-2405_24621015_2432910</v>
      </c>
      <c r="B336" t="s">
        <v>148</v>
      </c>
      <c r="C336" t="s">
        <v>149</v>
      </c>
      <c r="D336" t="s">
        <v>34</v>
      </c>
      <c r="E336" t="s">
        <v>35</v>
      </c>
      <c r="F336" t="s">
        <v>51</v>
      </c>
      <c r="G336" t="s">
        <v>52</v>
      </c>
      <c r="H336" t="s">
        <v>53</v>
      </c>
      <c r="I336" t="s">
        <v>54</v>
      </c>
      <c r="J336">
        <v>6</v>
      </c>
      <c r="K336" t="s">
        <v>40</v>
      </c>
      <c r="L336">
        <v>21</v>
      </c>
      <c r="M336" t="s">
        <v>55</v>
      </c>
      <c r="N336" t="s">
        <v>56</v>
      </c>
      <c r="O336" t="s">
        <v>57</v>
      </c>
      <c r="P336">
        <v>3000</v>
      </c>
      <c r="Q336" t="s">
        <v>44</v>
      </c>
      <c r="R336">
        <v>3291</v>
      </c>
      <c r="S336" t="s">
        <v>174</v>
      </c>
      <c r="T336">
        <v>0</v>
      </c>
      <c r="U336" t="s">
        <v>46</v>
      </c>
      <c r="V336" s="1">
        <v>184000</v>
      </c>
      <c r="W336" s="1">
        <v>10000</v>
      </c>
      <c r="X336">
        <v>0</v>
      </c>
      <c r="Y336">
        <v>0</v>
      </c>
      <c r="Z336">
        <v>0</v>
      </c>
      <c r="AA336">
        <v>0</v>
      </c>
      <c r="AB336">
        <v>0</v>
      </c>
      <c r="AC336" s="1">
        <f t="shared" si="11"/>
        <v>184000</v>
      </c>
      <c r="AD336">
        <v>0</v>
      </c>
      <c r="AE336" s="1">
        <v>174000</v>
      </c>
      <c r="AF336">
        <v>0</v>
      </c>
      <c r="AG336">
        <v>0</v>
      </c>
      <c r="AH336" s="1">
        <v>174000</v>
      </c>
    </row>
    <row r="337" spans="1:34" hidden="1" x14ac:dyDescent="0.25">
      <c r="A337" t="str">
        <f t="shared" si="10"/>
        <v>1.1-00-2405_24621015_2433110</v>
      </c>
      <c r="B337" t="s">
        <v>148</v>
      </c>
      <c r="C337" t="s">
        <v>149</v>
      </c>
      <c r="D337" t="s">
        <v>34</v>
      </c>
      <c r="E337" t="s">
        <v>35</v>
      </c>
      <c r="F337" t="s">
        <v>51</v>
      </c>
      <c r="G337" t="s">
        <v>52</v>
      </c>
      <c r="H337" t="s">
        <v>53</v>
      </c>
      <c r="I337" t="s">
        <v>54</v>
      </c>
      <c r="J337">
        <v>6</v>
      </c>
      <c r="K337" t="s">
        <v>40</v>
      </c>
      <c r="L337">
        <v>21</v>
      </c>
      <c r="M337" t="s">
        <v>55</v>
      </c>
      <c r="N337" t="s">
        <v>56</v>
      </c>
      <c r="O337" t="s">
        <v>57</v>
      </c>
      <c r="P337">
        <v>3000</v>
      </c>
      <c r="Q337" t="s">
        <v>44</v>
      </c>
      <c r="R337">
        <v>3311</v>
      </c>
      <c r="S337" t="s">
        <v>218</v>
      </c>
      <c r="T337">
        <v>0</v>
      </c>
      <c r="U337" t="s">
        <v>46</v>
      </c>
      <c r="V337" s="1">
        <v>247638</v>
      </c>
      <c r="W337" s="1">
        <v>250000</v>
      </c>
      <c r="X337" s="1">
        <v>231420</v>
      </c>
      <c r="Y337" s="1">
        <v>231420</v>
      </c>
      <c r="Z337">
        <v>0</v>
      </c>
      <c r="AA337">
        <v>0</v>
      </c>
      <c r="AB337">
        <v>0</v>
      </c>
      <c r="AC337" s="1">
        <f t="shared" si="11"/>
        <v>16218</v>
      </c>
      <c r="AD337">
        <v>0</v>
      </c>
      <c r="AE337">
        <v>0</v>
      </c>
      <c r="AF337">
        <v>0</v>
      </c>
      <c r="AG337" s="1">
        <v>2362</v>
      </c>
      <c r="AH337" s="1">
        <v>-2362</v>
      </c>
    </row>
    <row r="338" spans="1:34" hidden="1" x14ac:dyDescent="0.25">
      <c r="A338" t="str">
        <f t="shared" si="10"/>
        <v>1.1-00-2405_24621015_2433210</v>
      </c>
      <c r="B338" t="s">
        <v>148</v>
      </c>
      <c r="C338" t="s">
        <v>149</v>
      </c>
      <c r="D338" t="s">
        <v>34</v>
      </c>
      <c r="E338" t="s">
        <v>35</v>
      </c>
      <c r="F338" t="s">
        <v>51</v>
      </c>
      <c r="G338" t="s">
        <v>52</v>
      </c>
      <c r="H338" t="s">
        <v>53</v>
      </c>
      <c r="I338" t="s">
        <v>54</v>
      </c>
      <c r="J338">
        <v>6</v>
      </c>
      <c r="K338" t="s">
        <v>40</v>
      </c>
      <c r="L338">
        <v>21</v>
      </c>
      <c r="M338" t="s">
        <v>55</v>
      </c>
      <c r="N338" t="s">
        <v>56</v>
      </c>
      <c r="O338" t="s">
        <v>57</v>
      </c>
      <c r="P338">
        <v>3000</v>
      </c>
      <c r="Q338" t="s">
        <v>44</v>
      </c>
      <c r="R338">
        <v>3321</v>
      </c>
      <c r="S338" t="s">
        <v>219</v>
      </c>
      <c r="T338">
        <v>0</v>
      </c>
      <c r="U338" t="s">
        <v>46</v>
      </c>
      <c r="V338" s="1">
        <v>74538</v>
      </c>
      <c r="W338" s="1">
        <v>69408</v>
      </c>
      <c r="X338">
        <v>0</v>
      </c>
      <c r="Y338">
        <v>0</v>
      </c>
      <c r="Z338">
        <v>0</v>
      </c>
      <c r="AA338">
        <v>0</v>
      </c>
      <c r="AB338">
        <v>0</v>
      </c>
      <c r="AC338" s="1">
        <f t="shared" si="11"/>
        <v>74538</v>
      </c>
      <c r="AD338">
        <v>0</v>
      </c>
      <c r="AE338" s="1">
        <v>5130</v>
      </c>
      <c r="AF338">
        <v>0</v>
      </c>
      <c r="AG338">
        <v>0</v>
      </c>
      <c r="AH338" s="1">
        <v>5130</v>
      </c>
    </row>
    <row r="339" spans="1:34" hidden="1" x14ac:dyDescent="0.25">
      <c r="A339" t="str">
        <f t="shared" si="10"/>
        <v>1.1-00-2405_24621015_2433310</v>
      </c>
      <c r="B339" t="s">
        <v>148</v>
      </c>
      <c r="C339" t="s">
        <v>149</v>
      </c>
      <c r="D339" t="s">
        <v>34</v>
      </c>
      <c r="E339" t="s">
        <v>35</v>
      </c>
      <c r="F339" t="s">
        <v>51</v>
      </c>
      <c r="G339" t="s">
        <v>52</v>
      </c>
      <c r="H339" t="s">
        <v>53</v>
      </c>
      <c r="I339" t="s">
        <v>54</v>
      </c>
      <c r="J339">
        <v>6</v>
      </c>
      <c r="K339" t="s">
        <v>40</v>
      </c>
      <c r="L339">
        <v>21</v>
      </c>
      <c r="M339" t="s">
        <v>55</v>
      </c>
      <c r="N339" t="s">
        <v>56</v>
      </c>
      <c r="O339" t="s">
        <v>57</v>
      </c>
      <c r="P339">
        <v>3000</v>
      </c>
      <c r="Q339" t="s">
        <v>44</v>
      </c>
      <c r="R339">
        <v>3331</v>
      </c>
      <c r="S339" t="s">
        <v>251</v>
      </c>
      <c r="T339">
        <v>0</v>
      </c>
      <c r="U339" t="s">
        <v>46</v>
      </c>
      <c r="V339" s="1">
        <v>100000</v>
      </c>
      <c r="W339" s="1">
        <v>100000</v>
      </c>
      <c r="X339" s="1">
        <v>36588.300000000003</v>
      </c>
      <c r="Y339" s="1">
        <v>36588.300000000003</v>
      </c>
      <c r="Z339" s="1">
        <v>36588.300000000003</v>
      </c>
      <c r="AA339">
        <v>0</v>
      </c>
      <c r="AB339">
        <v>0</v>
      </c>
      <c r="AC339" s="1">
        <f t="shared" si="11"/>
        <v>63411.7</v>
      </c>
      <c r="AD339">
        <v>0</v>
      </c>
      <c r="AE339">
        <v>0</v>
      </c>
      <c r="AF339">
        <v>0</v>
      </c>
      <c r="AG339">
        <v>0</v>
      </c>
      <c r="AH339">
        <v>0</v>
      </c>
    </row>
    <row r="340" spans="1:34" hidden="1" x14ac:dyDescent="0.25">
      <c r="A340" t="str">
        <f t="shared" si="10"/>
        <v>1.1-00-2405_24621015_2433410</v>
      </c>
      <c r="B340" t="s">
        <v>148</v>
      </c>
      <c r="C340" t="s">
        <v>149</v>
      </c>
      <c r="D340" t="s">
        <v>34</v>
      </c>
      <c r="E340" t="s">
        <v>35</v>
      </c>
      <c r="F340" t="s">
        <v>51</v>
      </c>
      <c r="G340" t="s">
        <v>52</v>
      </c>
      <c r="H340" t="s">
        <v>53</v>
      </c>
      <c r="I340" t="s">
        <v>54</v>
      </c>
      <c r="J340">
        <v>6</v>
      </c>
      <c r="K340" t="s">
        <v>40</v>
      </c>
      <c r="L340">
        <v>21</v>
      </c>
      <c r="M340" t="s">
        <v>55</v>
      </c>
      <c r="N340" t="s">
        <v>56</v>
      </c>
      <c r="O340" t="s">
        <v>57</v>
      </c>
      <c r="P340">
        <v>3000</v>
      </c>
      <c r="Q340" t="s">
        <v>44</v>
      </c>
      <c r="R340">
        <v>3341</v>
      </c>
      <c r="S340" t="s">
        <v>119</v>
      </c>
      <c r="T340">
        <v>0</v>
      </c>
      <c r="U340" t="s">
        <v>46</v>
      </c>
      <c r="V340" s="1">
        <v>735486</v>
      </c>
      <c r="W340" s="1">
        <v>735486</v>
      </c>
      <c r="X340" s="1">
        <v>371346.4</v>
      </c>
      <c r="Y340" s="1">
        <v>371346.4</v>
      </c>
      <c r="Z340" s="1">
        <v>315666.40000000002</v>
      </c>
      <c r="AA340" s="1">
        <v>211746.4</v>
      </c>
      <c r="AB340" s="1">
        <v>211746.4</v>
      </c>
      <c r="AC340" s="1">
        <f t="shared" si="11"/>
        <v>364139.6</v>
      </c>
      <c r="AD340">
        <v>0</v>
      </c>
      <c r="AE340">
        <v>0</v>
      </c>
      <c r="AF340">
        <v>0</v>
      </c>
      <c r="AG340">
        <v>0</v>
      </c>
      <c r="AH340">
        <v>0</v>
      </c>
    </row>
    <row r="341" spans="1:34" hidden="1" x14ac:dyDescent="0.25">
      <c r="A341" t="str">
        <f t="shared" si="10"/>
        <v>1.1-00-2405_24621015_2433710</v>
      </c>
      <c r="B341" t="s">
        <v>148</v>
      </c>
      <c r="C341" t="s">
        <v>149</v>
      </c>
      <c r="D341" t="s">
        <v>34</v>
      </c>
      <c r="E341" t="s">
        <v>35</v>
      </c>
      <c r="F341" t="s">
        <v>51</v>
      </c>
      <c r="G341" t="s">
        <v>52</v>
      </c>
      <c r="H341" t="s">
        <v>53</v>
      </c>
      <c r="I341" t="s">
        <v>54</v>
      </c>
      <c r="J341">
        <v>6</v>
      </c>
      <c r="K341" t="s">
        <v>40</v>
      </c>
      <c r="L341">
        <v>21</v>
      </c>
      <c r="M341" t="s">
        <v>55</v>
      </c>
      <c r="N341" t="s">
        <v>56</v>
      </c>
      <c r="O341" t="s">
        <v>57</v>
      </c>
      <c r="P341">
        <v>3000</v>
      </c>
      <c r="Q341" t="s">
        <v>44</v>
      </c>
      <c r="R341">
        <v>3371</v>
      </c>
      <c r="S341" t="s">
        <v>382</v>
      </c>
      <c r="T341">
        <v>0</v>
      </c>
      <c r="U341" t="s">
        <v>46</v>
      </c>
      <c r="V341" s="1">
        <v>20000000</v>
      </c>
      <c r="W341" s="1">
        <v>20000000</v>
      </c>
      <c r="X341" s="1">
        <v>11788876.48</v>
      </c>
      <c r="Y341" s="1">
        <v>11788876.48</v>
      </c>
      <c r="Z341" s="1">
        <v>11081566.48</v>
      </c>
      <c r="AA341" s="1">
        <v>10767206.48</v>
      </c>
      <c r="AB341" s="1">
        <v>8945636.8599999994</v>
      </c>
      <c r="AC341" s="1">
        <f t="shared" si="11"/>
        <v>8211123.5199999996</v>
      </c>
      <c r="AD341">
        <v>0</v>
      </c>
      <c r="AE341">
        <v>0</v>
      </c>
      <c r="AF341">
        <v>0</v>
      </c>
      <c r="AG341">
        <v>0</v>
      </c>
      <c r="AH341">
        <v>0</v>
      </c>
    </row>
    <row r="342" spans="1:34" hidden="1" x14ac:dyDescent="0.25">
      <c r="A342" t="str">
        <f t="shared" si="10"/>
        <v>1.1-00-2405_24621015_2434110</v>
      </c>
      <c r="B342" t="s">
        <v>148</v>
      </c>
      <c r="C342" t="s">
        <v>149</v>
      </c>
      <c r="D342" t="s">
        <v>34</v>
      </c>
      <c r="E342" t="s">
        <v>35</v>
      </c>
      <c r="F342" t="s">
        <v>51</v>
      </c>
      <c r="G342" t="s">
        <v>52</v>
      </c>
      <c r="H342" t="s">
        <v>53</v>
      </c>
      <c r="I342" t="s">
        <v>54</v>
      </c>
      <c r="J342">
        <v>6</v>
      </c>
      <c r="K342" t="s">
        <v>40</v>
      </c>
      <c r="L342">
        <v>21</v>
      </c>
      <c r="M342" t="s">
        <v>55</v>
      </c>
      <c r="N342" t="s">
        <v>56</v>
      </c>
      <c r="O342" t="s">
        <v>57</v>
      </c>
      <c r="P342">
        <v>3000</v>
      </c>
      <c r="Q342" t="s">
        <v>44</v>
      </c>
      <c r="R342">
        <v>3411</v>
      </c>
      <c r="S342" t="s">
        <v>326</v>
      </c>
      <c r="T342">
        <v>0</v>
      </c>
      <c r="U342" t="s">
        <v>46</v>
      </c>
      <c r="V342" s="1">
        <v>2000</v>
      </c>
      <c r="W342">
        <v>0</v>
      </c>
      <c r="X342">
        <v>0</v>
      </c>
      <c r="Y342">
        <v>0</v>
      </c>
      <c r="Z342">
        <v>0</v>
      </c>
      <c r="AA342">
        <v>0</v>
      </c>
      <c r="AB342">
        <v>0</v>
      </c>
      <c r="AC342" s="1">
        <f t="shared" si="11"/>
        <v>2000</v>
      </c>
      <c r="AD342">
        <v>0</v>
      </c>
      <c r="AE342" s="1">
        <v>2000</v>
      </c>
      <c r="AF342">
        <v>0</v>
      </c>
      <c r="AG342">
        <v>0</v>
      </c>
      <c r="AH342" s="1">
        <v>2000</v>
      </c>
    </row>
    <row r="343" spans="1:34" hidden="1" x14ac:dyDescent="0.25">
      <c r="A343" t="str">
        <f t="shared" si="10"/>
        <v>1.1-00-2405_24621015_2434410</v>
      </c>
      <c r="B343" t="s">
        <v>148</v>
      </c>
      <c r="C343" t="s">
        <v>149</v>
      </c>
      <c r="D343" t="s">
        <v>34</v>
      </c>
      <c r="E343" t="s">
        <v>35</v>
      </c>
      <c r="F343" t="s">
        <v>51</v>
      </c>
      <c r="G343" t="s">
        <v>52</v>
      </c>
      <c r="H343" t="s">
        <v>53</v>
      </c>
      <c r="I343" t="s">
        <v>54</v>
      </c>
      <c r="J343">
        <v>6</v>
      </c>
      <c r="K343" t="s">
        <v>40</v>
      </c>
      <c r="L343">
        <v>21</v>
      </c>
      <c r="M343" t="s">
        <v>55</v>
      </c>
      <c r="N343" t="s">
        <v>56</v>
      </c>
      <c r="O343" t="s">
        <v>57</v>
      </c>
      <c r="P343">
        <v>3000</v>
      </c>
      <c r="Q343" t="s">
        <v>44</v>
      </c>
      <c r="R343">
        <v>3441</v>
      </c>
      <c r="S343" t="s">
        <v>383</v>
      </c>
      <c r="T343">
        <v>0</v>
      </c>
      <c r="U343" t="s">
        <v>46</v>
      </c>
      <c r="V343" s="1">
        <v>160000</v>
      </c>
      <c r="W343" s="1">
        <v>160000</v>
      </c>
      <c r="X343" s="1">
        <v>139176.79999999999</v>
      </c>
      <c r="Y343" s="1">
        <v>139176.79999999999</v>
      </c>
      <c r="Z343" s="1">
        <v>138599.44</v>
      </c>
      <c r="AA343" s="1">
        <v>138599.44</v>
      </c>
      <c r="AB343" s="1">
        <v>138599.44</v>
      </c>
      <c r="AC343" s="1">
        <f t="shared" si="11"/>
        <v>20823.200000000012</v>
      </c>
      <c r="AD343">
        <v>0</v>
      </c>
      <c r="AE343">
        <v>0</v>
      </c>
      <c r="AF343">
        <v>0</v>
      </c>
      <c r="AG343">
        <v>0</v>
      </c>
      <c r="AH343">
        <v>0</v>
      </c>
    </row>
    <row r="344" spans="1:34" hidden="1" x14ac:dyDescent="0.25">
      <c r="A344" t="str">
        <f t="shared" si="10"/>
        <v>1.1-00-2405_24621015_2434510</v>
      </c>
      <c r="B344" t="s">
        <v>148</v>
      </c>
      <c r="C344" t="s">
        <v>149</v>
      </c>
      <c r="D344" t="s">
        <v>34</v>
      </c>
      <c r="E344" t="s">
        <v>35</v>
      </c>
      <c r="F344" t="s">
        <v>51</v>
      </c>
      <c r="G344" t="s">
        <v>52</v>
      </c>
      <c r="H344" t="s">
        <v>53</v>
      </c>
      <c r="I344" t="s">
        <v>54</v>
      </c>
      <c r="J344">
        <v>6</v>
      </c>
      <c r="K344" t="s">
        <v>40</v>
      </c>
      <c r="L344">
        <v>21</v>
      </c>
      <c r="M344" t="s">
        <v>55</v>
      </c>
      <c r="N344" t="s">
        <v>56</v>
      </c>
      <c r="O344" t="s">
        <v>57</v>
      </c>
      <c r="P344">
        <v>3000</v>
      </c>
      <c r="Q344" t="s">
        <v>44</v>
      </c>
      <c r="R344">
        <v>3451</v>
      </c>
      <c r="S344" t="s">
        <v>384</v>
      </c>
      <c r="T344">
        <v>0</v>
      </c>
      <c r="U344" t="s">
        <v>46</v>
      </c>
      <c r="V344" s="1">
        <v>6000000</v>
      </c>
      <c r="W344" s="1">
        <v>6000000</v>
      </c>
      <c r="X344" s="1">
        <v>4706853.3600000003</v>
      </c>
      <c r="Y344" s="1">
        <v>4706853.3600000003</v>
      </c>
      <c r="Z344" s="1">
        <v>4706853.3600000003</v>
      </c>
      <c r="AA344" s="1">
        <v>4706853.3600000003</v>
      </c>
      <c r="AB344" s="1">
        <v>4706853.3600000003</v>
      </c>
      <c r="AC344" s="1">
        <f t="shared" si="11"/>
        <v>1293146.6399999997</v>
      </c>
      <c r="AD344">
        <v>0</v>
      </c>
      <c r="AE344">
        <v>0</v>
      </c>
      <c r="AF344">
        <v>0</v>
      </c>
      <c r="AG344">
        <v>0</v>
      </c>
      <c r="AH344">
        <v>0</v>
      </c>
    </row>
    <row r="345" spans="1:34" hidden="1" x14ac:dyDescent="0.25">
      <c r="A345" t="str">
        <f t="shared" si="10"/>
        <v>1.1-00-2405_24621015_2434810</v>
      </c>
      <c r="B345" t="s">
        <v>148</v>
      </c>
      <c r="C345" t="s">
        <v>149</v>
      </c>
      <c r="D345" t="s">
        <v>34</v>
      </c>
      <c r="E345" t="s">
        <v>35</v>
      </c>
      <c r="F345" t="s">
        <v>51</v>
      </c>
      <c r="G345" t="s">
        <v>52</v>
      </c>
      <c r="H345" t="s">
        <v>53</v>
      </c>
      <c r="I345" t="s">
        <v>54</v>
      </c>
      <c r="J345">
        <v>6</v>
      </c>
      <c r="K345" t="s">
        <v>40</v>
      </c>
      <c r="L345">
        <v>21</v>
      </c>
      <c r="M345" t="s">
        <v>55</v>
      </c>
      <c r="N345" t="s">
        <v>56</v>
      </c>
      <c r="O345" t="s">
        <v>57</v>
      </c>
      <c r="P345">
        <v>3000</v>
      </c>
      <c r="Q345" t="s">
        <v>44</v>
      </c>
      <c r="R345">
        <v>3481</v>
      </c>
      <c r="S345" t="s">
        <v>385</v>
      </c>
      <c r="T345">
        <v>0</v>
      </c>
      <c r="U345" t="s">
        <v>46</v>
      </c>
      <c r="V345" s="1">
        <v>1180000</v>
      </c>
      <c r="W345" s="1">
        <v>1180000</v>
      </c>
      <c r="X345" s="1">
        <v>458511.38</v>
      </c>
      <c r="Y345" s="1">
        <v>458511.38</v>
      </c>
      <c r="Z345" s="1">
        <v>458511.37</v>
      </c>
      <c r="AA345" s="1">
        <v>458511.37</v>
      </c>
      <c r="AB345" s="1">
        <v>458511.37</v>
      </c>
      <c r="AC345" s="1">
        <f t="shared" si="11"/>
        <v>721488.62</v>
      </c>
      <c r="AD345">
        <v>0</v>
      </c>
      <c r="AE345">
        <v>0</v>
      </c>
      <c r="AF345">
        <v>0</v>
      </c>
      <c r="AG345">
        <v>0</v>
      </c>
      <c r="AH345">
        <v>0</v>
      </c>
    </row>
    <row r="346" spans="1:34" hidden="1" x14ac:dyDescent="0.25">
      <c r="A346" t="str">
        <f t="shared" si="10"/>
        <v>1.1-00-2405_24621015_2435110</v>
      </c>
      <c r="B346" t="s">
        <v>148</v>
      </c>
      <c r="C346" t="s">
        <v>149</v>
      </c>
      <c r="D346" t="s">
        <v>34</v>
      </c>
      <c r="E346" t="s">
        <v>35</v>
      </c>
      <c r="F346" t="s">
        <v>51</v>
      </c>
      <c r="G346" t="s">
        <v>52</v>
      </c>
      <c r="H346" t="s">
        <v>53</v>
      </c>
      <c r="I346" t="s">
        <v>54</v>
      </c>
      <c r="J346">
        <v>6</v>
      </c>
      <c r="K346" t="s">
        <v>40</v>
      </c>
      <c r="L346">
        <v>21</v>
      </c>
      <c r="M346" t="s">
        <v>55</v>
      </c>
      <c r="N346" t="s">
        <v>56</v>
      </c>
      <c r="O346" t="s">
        <v>57</v>
      </c>
      <c r="P346">
        <v>3000</v>
      </c>
      <c r="Q346" t="s">
        <v>44</v>
      </c>
      <c r="R346">
        <v>3511</v>
      </c>
      <c r="S346" t="s">
        <v>329</v>
      </c>
      <c r="T346">
        <v>0</v>
      </c>
      <c r="U346" t="s">
        <v>46</v>
      </c>
      <c r="V346" s="1">
        <v>685740</v>
      </c>
      <c r="W346" s="1">
        <v>685740</v>
      </c>
      <c r="X346" s="1">
        <v>143933.53</v>
      </c>
      <c r="Y346" s="1">
        <v>143933.53</v>
      </c>
      <c r="Z346" s="1">
        <v>63289.02</v>
      </c>
      <c r="AA346" s="1">
        <v>46215.78</v>
      </c>
      <c r="AB346" s="1">
        <v>46215.78</v>
      </c>
      <c r="AC346" s="1">
        <f t="shared" si="11"/>
        <v>541806.47</v>
      </c>
      <c r="AD346">
        <v>0</v>
      </c>
      <c r="AE346">
        <v>0</v>
      </c>
      <c r="AF346">
        <v>0</v>
      </c>
      <c r="AG346">
        <v>0</v>
      </c>
      <c r="AH346">
        <v>0</v>
      </c>
    </row>
    <row r="347" spans="1:34" hidden="1" x14ac:dyDescent="0.25">
      <c r="A347" t="str">
        <f t="shared" si="10"/>
        <v>1.1-00-2405_24621015_2435210</v>
      </c>
      <c r="B347" t="s">
        <v>148</v>
      </c>
      <c r="C347" t="s">
        <v>149</v>
      </c>
      <c r="D347" t="s">
        <v>34</v>
      </c>
      <c r="E347" t="s">
        <v>35</v>
      </c>
      <c r="F347" t="s">
        <v>51</v>
      </c>
      <c r="G347" t="s">
        <v>52</v>
      </c>
      <c r="H347" t="s">
        <v>53</v>
      </c>
      <c r="I347" t="s">
        <v>54</v>
      </c>
      <c r="J347">
        <v>6</v>
      </c>
      <c r="K347" t="s">
        <v>40</v>
      </c>
      <c r="L347">
        <v>21</v>
      </c>
      <c r="M347" t="s">
        <v>55</v>
      </c>
      <c r="N347" t="s">
        <v>56</v>
      </c>
      <c r="O347" t="s">
        <v>57</v>
      </c>
      <c r="P347">
        <v>3000</v>
      </c>
      <c r="Q347" t="s">
        <v>44</v>
      </c>
      <c r="R347">
        <v>3521</v>
      </c>
      <c r="S347" t="s">
        <v>231</v>
      </c>
      <c r="T347">
        <v>0</v>
      </c>
      <c r="U347" t="s">
        <v>46</v>
      </c>
      <c r="V347" s="1">
        <v>26000</v>
      </c>
      <c r="W347" s="1">
        <v>26000</v>
      </c>
      <c r="X347">
        <v>0</v>
      </c>
      <c r="Y347">
        <v>0</v>
      </c>
      <c r="Z347">
        <v>0</v>
      </c>
      <c r="AA347">
        <v>0</v>
      </c>
      <c r="AB347">
        <v>0</v>
      </c>
      <c r="AC347" s="1">
        <f t="shared" si="11"/>
        <v>26000</v>
      </c>
      <c r="AD347">
        <v>0</v>
      </c>
      <c r="AE347">
        <v>0</v>
      </c>
      <c r="AF347">
        <v>0</v>
      </c>
      <c r="AG347">
        <v>0</v>
      </c>
      <c r="AH347">
        <v>0</v>
      </c>
    </row>
    <row r="348" spans="1:34" hidden="1" x14ac:dyDescent="0.25">
      <c r="A348" t="str">
        <f t="shared" si="10"/>
        <v>1.1-00-2405_24621015_2435510</v>
      </c>
      <c r="B348" t="s">
        <v>148</v>
      </c>
      <c r="C348" t="s">
        <v>149</v>
      </c>
      <c r="D348" t="s">
        <v>34</v>
      </c>
      <c r="E348" t="s">
        <v>35</v>
      </c>
      <c r="F348" t="s">
        <v>51</v>
      </c>
      <c r="G348" t="s">
        <v>52</v>
      </c>
      <c r="H348" t="s">
        <v>53</v>
      </c>
      <c r="I348" t="s">
        <v>54</v>
      </c>
      <c r="J348">
        <v>6</v>
      </c>
      <c r="K348" t="s">
        <v>40</v>
      </c>
      <c r="L348">
        <v>21</v>
      </c>
      <c r="M348" t="s">
        <v>55</v>
      </c>
      <c r="N348" t="s">
        <v>56</v>
      </c>
      <c r="O348" t="s">
        <v>57</v>
      </c>
      <c r="P348">
        <v>3000</v>
      </c>
      <c r="Q348" t="s">
        <v>44</v>
      </c>
      <c r="R348">
        <v>3551</v>
      </c>
      <c r="S348" t="s">
        <v>386</v>
      </c>
      <c r="T348">
        <v>0</v>
      </c>
      <c r="U348" t="s">
        <v>46</v>
      </c>
      <c r="V348" s="1">
        <v>7000000</v>
      </c>
      <c r="W348" s="1">
        <v>7000000</v>
      </c>
      <c r="X348" s="1">
        <v>13759320.34</v>
      </c>
      <c r="Y348" s="1">
        <v>13486824.82</v>
      </c>
      <c r="Z348" s="1">
        <v>9812651.4900000002</v>
      </c>
      <c r="AA348" s="1">
        <v>7615396.8099999996</v>
      </c>
      <c r="AB348" s="1">
        <v>7559529.3399999999</v>
      </c>
      <c r="AC348" s="1">
        <f t="shared" si="11"/>
        <v>-6759320.3399999999</v>
      </c>
      <c r="AD348">
        <v>0</v>
      </c>
      <c r="AE348">
        <v>0</v>
      </c>
      <c r="AF348">
        <v>0</v>
      </c>
      <c r="AG348">
        <v>0</v>
      </c>
      <c r="AH348">
        <v>0</v>
      </c>
    </row>
    <row r="349" spans="1:34" hidden="1" x14ac:dyDescent="0.25">
      <c r="A349" t="str">
        <f t="shared" si="10"/>
        <v>1.1-00-2405_24621015_2435710</v>
      </c>
      <c r="B349" t="s">
        <v>148</v>
      </c>
      <c r="C349" t="s">
        <v>149</v>
      </c>
      <c r="D349" t="s">
        <v>34</v>
      </c>
      <c r="E349" t="s">
        <v>35</v>
      </c>
      <c r="F349" t="s">
        <v>51</v>
      </c>
      <c r="G349" t="s">
        <v>52</v>
      </c>
      <c r="H349" t="s">
        <v>53</v>
      </c>
      <c r="I349" t="s">
        <v>54</v>
      </c>
      <c r="J349">
        <v>6</v>
      </c>
      <c r="K349" t="s">
        <v>40</v>
      </c>
      <c r="L349">
        <v>21</v>
      </c>
      <c r="M349" t="s">
        <v>55</v>
      </c>
      <c r="N349" t="s">
        <v>56</v>
      </c>
      <c r="O349" t="s">
        <v>57</v>
      </c>
      <c r="P349">
        <v>3000</v>
      </c>
      <c r="Q349" t="s">
        <v>44</v>
      </c>
      <c r="R349">
        <v>3571</v>
      </c>
      <c r="S349" t="s">
        <v>221</v>
      </c>
      <c r="T349">
        <v>0</v>
      </c>
      <c r="U349" t="s">
        <v>46</v>
      </c>
      <c r="V349" s="1">
        <v>10000000</v>
      </c>
      <c r="W349" s="1">
        <v>10000000</v>
      </c>
      <c r="X349" s="1">
        <v>9765161.9700000007</v>
      </c>
      <c r="Y349" s="1">
        <v>9736920.6099999994</v>
      </c>
      <c r="Z349" s="1">
        <v>9142424.4499999993</v>
      </c>
      <c r="AA349" s="1">
        <v>7921693.8099999996</v>
      </c>
      <c r="AB349" s="1">
        <v>7921693.8099999996</v>
      </c>
      <c r="AC349" s="1">
        <f t="shared" si="11"/>
        <v>234838.02999999933</v>
      </c>
      <c r="AD349">
        <v>0</v>
      </c>
      <c r="AE349">
        <v>0</v>
      </c>
      <c r="AF349">
        <v>0</v>
      </c>
      <c r="AG349">
        <v>0</v>
      </c>
      <c r="AH349">
        <v>0</v>
      </c>
    </row>
    <row r="350" spans="1:34" hidden="1" x14ac:dyDescent="0.25">
      <c r="A350" t="str">
        <f t="shared" si="10"/>
        <v>1.1-00-2405_24621015_2436310</v>
      </c>
      <c r="B350" t="s">
        <v>148</v>
      </c>
      <c r="C350" t="s">
        <v>149</v>
      </c>
      <c r="D350" t="s">
        <v>34</v>
      </c>
      <c r="E350" t="s">
        <v>35</v>
      </c>
      <c r="F350" t="s">
        <v>51</v>
      </c>
      <c r="G350" t="s">
        <v>52</v>
      </c>
      <c r="H350" t="s">
        <v>53</v>
      </c>
      <c r="I350" t="s">
        <v>54</v>
      </c>
      <c r="J350">
        <v>6</v>
      </c>
      <c r="K350" t="s">
        <v>40</v>
      </c>
      <c r="L350">
        <v>21</v>
      </c>
      <c r="M350" t="s">
        <v>55</v>
      </c>
      <c r="N350" t="s">
        <v>56</v>
      </c>
      <c r="O350" t="s">
        <v>57</v>
      </c>
      <c r="P350">
        <v>3000</v>
      </c>
      <c r="Q350" t="s">
        <v>44</v>
      </c>
      <c r="R350">
        <v>3631</v>
      </c>
      <c r="S350" t="s">
        <v>387</v>
      </c>
      <c r="T350">
        <v>0</v>
      </c>
      <c r="U350" t="s">
        <v>46</v>
      </c>
      <c r="V350" s="1">
        <v>4866666.55</v>
      </c>
      <c r="W350" s="1">
        <v>4866666.55</v>
      </c>
      <c r="X350" s="1">
        <v>3649999.82</v>
      </c>
      <c r="Y350" s="1">
        <v>3649999.82</v>
      </c>
      <c r="Z350" s="1">
        <v>2027777.75</v>
      </c>
      <c r="AA350" s="1">
        <v>2027777.75</v>
      </c>
      <c r="AB350" s="1">
        <v>2027777.75</v>
      </c>
      <c r="AC350" s="1">
        <f t="shared" si="11"/>
        <v>1216666.73</v>
      </c>
      <c r="AD350">
        <v>0</v>
      </c>
      <c r="AE350">
        <v>0</v>
      </c>
      <c r="AF350">
        <v>0</v>
      </c>
      <c r="AG350">
        <v>0</v>
      </c>
      <c r="AH350">
        <v>0</v>
      </c>
    </row>
    <row r="351" spans="1:34" hidden="1" x14ac:dyDescent="0.25">
      <c r="A351" t="str">
        <f t="shared" si="10"/>
        <v>1.1-00-2405_24621015_2438210</v>
      </c>
      <c r="B351" t="s">
        <v>148</v>
      </c>
      <c r="C351" t="s">
        <v>149</v>
      </c>
      <c r="D351" t="s">
        <v>34</v>
      </c>
      <c r="E351" t="s">
        <v>35</v>
      </c>
      <c r="F351" t="s">
        <v>51</v>
      </c>
      <c r="G351" t="s">
        <v>52</v>
      </c>
      <c r="H351" t="s">
        <v>53</v>
      </c>
      <c r="I351" t="s">
        <v>54</v>
      </c>
      <c r="J351">
        <v>6</v>
      </c>
      <c r="K351" t="s">
        <v>40</v>
      </c>
      <c r="L351">
        <v>21</v>
      </c>
      <c r="M351" t="s">
        <v>55</v>
      </c>
      <c r="N351" t="s">
        <v>56</v>
      </c>
      <c r="O351" t="s">
        <v>57</v>
      </c>
      <c r="P351">
        <v>3000</v>
      </c>
      <c r="Q351" t="s">
        <v>44</v>
      </c>
      <c r="R351">
        <v>3821</v>
      </c>
      <c r="S351" t="s">
        <v>175</v>
      </c>
      <c r="T351">
        <v>0</v>
      </c>
      <c r="U351" t="s">
        <v>46</v>
      </c>
      <c r="V351" s="1">
        <v>639567.19999999995</v>
      </c>
      <c r="W351" s="1">
        <v>639567.19999999995</v>
      </c>
      <c r="X351" s="1">
        <v>514777.25</v>
      </c>
      <c r="Y351" s="1">
        <v>514777.25</v>
      </c>
      <c r="Z351">
        <v>0</v>
      </c>
      <c r="AA351">
        <v>0</v>
      </c>
      <c r="AB351">
        <v>0</v>
      </c>
      <c r="AC351" s="1">
        <f t="shared" si="11"/>
        <v>124789.94999999995</v>
      </c>
      <c r="AD351">
        <v>0</v>
      </c>
      <c r="AE351">
        <v>0</v>
      </c>
      <c r="AF351">
        <v>0</v>
      </c>
      <c r="AG351">
        <v>0</v>
      </c>
      <c r="AH351">
        <v>0</v>
      </c>
    </row>
    <row r="352" spans="1:34" hidden="1" x14ac:dyDescent="0.25">
      <c r="A352" t="str">
        <f t="shared" si="10"/>
        <v>1.1-00-2405_24621015_2439110</v>
      </c>
      <c r="B352" t="s">
        <v>148</v>
      </c>
      <c r="C352" t="s">
        <v>149</v>
      </c>
      <c r="D352" t="s">
        <v>34</v>
      </c>
      <c r="E352" t="s">
        <v>35</v>
      </c>
      <c r="F352" t="s">
        <v>51</v>
      </c>
      <c r="G352" t="s">
        <v>52</v>
      </c>
      <c r="H352" t="s">
        <v>53</v>
      </c>
      <c r="I352" t="s">
        <v>54</v>
      </c>
      <c r="J352">
        <v>6</v>
      </c>
      <c r="K352" t="s">
        <v>40</v>
      </c>
      <c r="L352">
        <v>21</v>
      </c>
      <c r="M352" t="s">
        <v>55</v>
      </c>
      <c r="N352" t="s">
        <v>56</v>
      </c>
      <c r="O352" t="s">
        <v>57</v>
      </c>
      <c r="P352">
        <v>3000</v>
      </c>
      <c r="Q352" t="s">
        <v>44</v>
      </c>
      <c r="R352">
        <v>3911</v>
      </c>
      <c r="S352" t="s">
        <v>388</v>
      </c>
      <c r="T352">
        <v>0</v>
      </c>
      <c r="U352" t="s">
        <v>46</v>
      </c>
      <c r="V352" s="1">
        <v>700000</v>
      </c>
      <c r="W352" s="1">
        <v>700000</v>
      </c>
      <c r="X352" s="1">
        <v>297933.06</v>
      </c>
      <c r="Y352" s="1">
        <v>297933.06</v>
      </c>
      <c r="Z352" s="1">
        <v>297933.06</v>
      </c>
      <c r="AA352" s="1">
        <v>297933.06</v>
      </c>
      <c r="AB352" s="1">
        <v>297933.06</v>
      </c>
      <c r="AC352" s="1">
        <f t="shared" si="11"/>
        <v>402066.94</v>
      </c>
      <c r="AD352">
        <v>0</v>
      </c>
      <c r="AE352">
        <v>0</v>
      </c>
      <c r="AF352">
        <v>0</v>
      </c>
      <c r="AG352">
        <v>0</v>
      </c>
      <c r="AH352">
        <v>0</v>
      </c>
    </row>
    <row r="353" spans="1:34" hidden="1" x14ac:dyDescent="0.25">
      <c r="A353" t="str">
        <f t="shared" si="10"/>
        <v>1.1-00-2405_24621015_2439220</v>
      </c>
      <c r="B353" t="s">
        <v>148</v>
      </c>
      <c r="C353" t="s">
        <v>149</v>
      </c>
      <c r="D353" t="s">
        <v>34</v>
      </c>
      <c r="E353" t="s">
        <v>35</v>
      </c>
      <c r="F353" t="s">
        <v>51</v>
      </c>
      <c r="G353" t="s">
        <v>52</v>
      </c>
      <c r="H353" t="s">
        <v>53</v>
      </c>
      <c r="I353" t="s">
        <v>54</v>
      </c>
      <c r="J353">
        <v>6</v>
      </c>
      <c r="K353" t="s">
        <v>40</v>
      </c>
      <c r="L353">
        <v>21</v>
      </c>
      <c r="M353" t="s">
        <v>55</v>
      </c>
      <c r="N353" t="s">
        <v>56</v>
      </c>
      <c r="O353" t="s">
        <v>57</v>
      </c>
      <c r="P353">
        <v>3000</v>
      </c>
      <c r="Q353" t="s">
        <v>44</v>
      </c>
      <c r="R353">
        <v>3922</v>
      </c>
      <c r="S353" t="s">
        <v>222</v>
      </c>
      <c r="T353">
        <v>0</v>
      </c>
      <c r="U353" t="s">
        <v>46</v>
      </c>
      <c r="V353" s="1">
        <v>1000000</v>
      </c>
      <c r="W353" s="1">
        <v>1000000</v>
      </c>
      <c r="X353" s="1">
        <v>1078238.06</v>
      </c>
      <c r="Y353" s="1">
        <v>1078238.06</v>
      </c>
      <c r="Z353" s="1">
        <v>455436</v>
      </c>
      <c r="AA353" s="1">
        <v>455436</v>
      </c>
      <c r="AB353" s="1">
        <v>455436</v>
      </c>
      <c r="AC353" s="1">
        <f t="shared" si="11"/>
        <v>-78238.060000000056</v>
      </c>
      <c r="AD353">
        <v>0</v>
      </c>
      <c r="AE353">
        <v>0</v>
      </c>
      <c r="AF353">
        <v>0</v>
      </c>
      <c r="AG353">
        <v>0</v>
      </c>
      <c r="AH353">
        <v>0</v>
      </c>
    </row>
    <row r="354" spans="1:34" hidden="1" x14ac:dyDescent="0.25">
      <c r="A354" t="str">
        <f t="shared" si="10"/>
        <v>1.1-00-2405_24621015_2439410</v>
      </c>
      <c r="B354" t="s">
        <v>148</v>
      </c>
      <c r="C354" t="s">
        <v>149</v>
      </c>
      <c r="D354" t="s">
        <v>34</v>
      </c>
      <c r="E354" t="s">
        <v>35</v>
      </c>
      <c r="F354" t="s">
        <v>51</v>
      </c>
      <c r="G354" t="s">
        <v>52</v>
      </c>
      <c r="H354" t="s">
        <v>53</v>
      </c>
      <c r="I354" t="s">
        <v>54</v>
      </c>
      <c r="J354">
        <v>6</v>
      </c>
      <c r="K354" t="s">
        <v>40</v>
      </c>
      <c r="L354">
        <v>21</v>
      </c>
      <c r="M354" t="s">
        <v>55</v>
      </c>
      <c r="N354" t="s">
        <v>56</v>
      </c>
      <c r="O354" t="s">
        <v>57</v>
      </c>
      <c r="P354">
        <v>3000</v>
      </c>
      <c r="Q354" t="s">
        <v>44</v>
      </c>
      <c r="R354">
        <v>3941</v>
      </c>
      <c r="S354" t="s">
        <v>299</v>
      </c>
      <c r="T354">
        <v>0</v>
      </c>
      <c r="U354" t="s">
        <v>46</v>
      </c>
      <c r="V354" s="1">
        <v>10000000</v>
      </c>
      <c r="W354" s="1">
        <v>10000000</v>
      </c>
      <c r="X354" s="1">
        <v>8736934.6999999993</v>
      </c>
      <c r="Y354" s="1">
        <v>8736934.6999999993</v>
      </c>
      <c r="Z354" s="1">
        <v>8736934.6999999993</v>
      </c>
      <c r="AA354" s="1">
        <v>8736934.6999999993</v>
      </c>
      <c r="AB354" s="1">
        <v>8736934.6999999993</v>
      </c>
      <c r="AC354" s="1">
        <f t="shared" si="11"/>
        <v>1263065.3000000007</v>
      </c>
      <c r="AD354">
        <v>0</v>
      </c>
      <c r="AE354">
        <v>0</v>
      </c>
      <c r="AF354">
        <v>0</v>
      </c>
      <c r="AG354">
        <v>0</v>
      </c>
      <c r="AH354">
        <v>0</v>
      </c>
    </row>
    <row r="355" spans="1:34" hidden="1" x14ac:dyDescent="0.25">
      <c r="A355" t="str">
        <f t="shared" si="10"/>
        <v>1.1-00-2405_24621015_2439620</v>
      </c>
      <c r="B355" t="s">
        <v>148</v>
      </c>
      <c r="C355" t="s">
        <v>149</v>
      </c>
      <c r="D355" t="s">
        <v>34</v>
      </c>
      <c r="E355" t="s">
        <v>35</v>
      </c>
      <c r="F355" t="s">
        <v>51</v>
      </c>
      <c r="G355" t="s">
        <v>52</v>
      </c>
      <c r="H355" t="s">
        <v>53</v>
      </c>
      <c r="I355" t="s">
        <v>54</v>
      </c>
      <c r="J355">
        <v>6</v>
      </c>
      <c r="K355" t="s">
        <v>40</v>
      </c>
      <c r="L355">
        <v>21</v>
      </c>
      <c r="M355" t="s">
        <v>55</v>
      </c>
      <c r="N355" t="s">
        <v>56</v>
      </c>
      <c r="O355" t="s">
        <v>57</v>
      </c>
      <c r="P355">
        <v>3000</v>
      </c>
      <c r="Q355" t="s">
        <v>44</v>
      </c>
      <c r="R355">
        <v>3962</v>
      </c>
      <c r="S355" t="s">
        <v>304</v>
      </c>
      <c r="T355">
        <v>0</v>
      </c>
      <c r="U355" t="s">
        <v>46</v>
      </c>
      <c r="V355" s="1">
        <v>100000</v>
      </c>
      <c r="W355" s="1">
        <v>100000</v>
      </c>
      <c r="X355" s="1">
        <v>65556.800000000003</v>
      </c>
      <c r="Y355" s="1">
        <v>65556.800000000003</v>
      </c>
      <c r="Z355" s="1">
        <v>63904.800000000003</v>
      </c>
      <c r="AA355" s="1">
        <v>63904.800000000003</v>
      </c>
      <c r="AB355" s="1">
        <v>63904.800000000003</v>
      </c>
      <c r="AC355" s="1">
        <f t="shared" si="11"/>
        <v>34443.199999999997</v>
      </c>
      <c r="AD355">
        <v>0</v>
      </c>
      <c r="AE355">
        <v>0</v>
      </c>
      <c r="AF355">
        <v>0</v>
      </c>
      <c r="AG355">
        <v>0</v>
      </c>
      <c r="AH355">
        <v>0</v>
      </c>
    </row>
    <row r="356" spans="1:34" hidden="1" x14ac:dyDescent="0.25">
      <c r="A356" t="str">
        <f t="shared" si="10"/>
        <v>1.1-00-2405_24621015_2451110</v>
      </c>
      <c r="B356" t="s">
        <v>148</v>
      </c>
      <c r="C356" t="s">
        <v>149</v>
      </c>
      <c r="D356" t="s">
        <v>34</v>
      </c>
      <c r="E356" t="s">
        <v>35</v>
      </c>
      <c r="F356" t="s">
        <v>51</v>
      </c>
      <c r="G356" t="s">
        <v>52</v>
      </c>
      <c r="H356" t="s">
        <v>53</v>
      </c>
      <c r="I356" t="s">
        <v>54</v>
      </c>
      <c r="J356">
        <v>6</v>
      </c>
      <c r="K356" t="s">
        <v>40</v>
      </c>
      <c r="L356">
        <v>21</v>
      </c>
      <c r="M356" t="s">
        <v>55</v>
      </c>
      <c r="N356" t="s">
        <v>56</v>
      </c>
      <c r="O356" t="s">
        <v>57</v>
      </c>
      <c r="P356">
        <v>5000</v>
      </c>
      <c r="Q356" t="s">
        <v>99</v>
      </c>
      <c r="R356">
        <v>5111</v>
      </c>
      <c r="S356" t="s">
        <v>389</v>
      </c>
      <c r="T356">
        <v>0</v>
      </c>
      <c r="U356" t="s">
        <v>46</v>
      </c>
      <c r="V356" s="1">
        <v>1340793</v>
      </c>
      <c r="W356" s="1">
        <v>1185000</v>
      </c>
      <c r="X356" s="1">
        <v>534667.19999999995</v>
      </c>
      <c r="Y356" s="1">
        <v>61851.199999999997</v>
      </c>
      <c r="Z356" s="1">
        <v>61851.199999999997</v>
      </c>
      <c r="AA356" s="1">
        <v>61851.199999999997</v>
      </c>
      <c r="AB356" s="1">
        <v>61851.199999999997</v>
      </c>
      <c r="AC356" s="1">
        <f t="shared" si="11"/>
        <v>806125.8</v>
      </c>
      <c r="AD356">
        <v>0</v>
      </c>
      <c r="AE356" s="1">
        <v>470000</v>
      </c>
      <c r="AF356">
        <v>0</v>
      </c>
      <c r="AG356" s="1">
        <v>314207</v>
      </c>
      <c r="AH356" s="1">
        <v>155793</v>
      </c>
    </row>
    <row r="357" spans="1:34" hidden="1" x14ac:dyDescent="0.25">
      <c r="A357" t="str">
        <f t="shared" si="10"/>
        <v>1.1-00-2405_24621015_2451210</v>
      </c>
      <c r="B357" t="s">
        <v>148</v>
      </c>
      <c r="C357" t="s">
        <v>149</v>
      </c>
      <c r="D357" t="s">
        <v>34</v>
      </c>
      <c r="E357" t="s">
        <v>35</v>
      </c>
      <c r="F357" t="s">
        <v>51</v>
      </c>
      <c r="G357" t="s">
        <v>52</v>
      </c>
      <c r="H357" t="s">
        <v>53</v>
      </c>
      <c r="I357" t="s">
        <v>54</v>
      </c>
      <c r="J357">
        <v>6</v>
      </c>
      <c r="K357" t="s">
        <v>40</v>
      </c>
      <c r="L357">
        <v>21</v>
      </c>
      <c r="M357" t="s">
        <v>55</v>
      </c>
      <c r="N357" t="s">
        <v>56</v>
      </c>
      <c r="O357" t="s">
        <v>57</v>
      </c>
      <c r="P357">
        <v>5000</v>
      </c>
      <c r="Q357" t="s">
        <v>99</v>
      </c>
      <c r="R357">
        <v>5121</v>
      </c>
      <c r="S357" t="s">
        <v>182</v>
      </c>
      <c r="T357">
        <v>0</v>
      </c>
      <c r="U357" t="s">
        <v>46</v>
      </c>
      <c r="V357" s="1">
        <v>228520</v>
      </c>
      <c r="W357">
        <v>0</v>
      </c>
      <c r="X357" s="1">
        <v>223880</v>
      </c>
      <c r="Y357">
        <v>0</v>
      </c>
      <c r="Z357">
        <v>0</v>
      </c>
      <c r="AA357">
        <v>0</v>
      </c>
      <c r="AB357">
        <v>0</v>
      </c>
      <c r="AC357" s="1">
        <f t="shared" si="11"/>
        <v>4640</v>
      </c>
      <c r="AD357">
        <v>0</v>
      </c>
      <c r="AE357" s="1">
        <v>228520</v>
      </c>
      <c r="AF357">
        <v>0</v>
      </c>
      <c r="AG357">
        <v>0</v>
      </c>
      <c r="AH357" s="1">
        <v>228520</v>
      </c>
    </row>
    <row r="358" spans="1:34" hidden="1" x14ac:dyDescent="0.25">
      <c r="A358" t="str">
        <f t="shared" si="10"/>
        <v>1.1-00-2405_24621015_2451910</v>
      </c>
      <c r="B358" t="s">
        <v>148</v>
      </c>
      <c r="C358" t="s">
        <v>149</v>
      </c>
      <c r="D358" t="s">
        <v>34</v>
      </c>
      <c r="E358" t="s">
        <v>35</v>
      </c>
      <c r="F358" t="s">
        <v>51</v>
      </c>
      <c r="G358" t="s">
        <v>52</v>
      </c>
      <c r="H358" t="s">
        <v>53</v>
      </c>
      <c r="I358" t="s">
        <v>54</v>
      </c>
      <c r="J358">
        <v>6</v>
      </c>
      <c r="K358" t="s">
        <v>40</v>
      </c>
      <c r="L358">
        <v>21</v>
      </c>
      <c r="M358" t="s">
        <v>55</v>
      </c>
      <c r="N358" t="s">
        <v>56</v>
      </c>
      <c r="O358" t="s">
        <v>57</v>
      </c>
      <c r="P358">
        <v>5000</v>
      </c>
      <c r="Q358" t="s">
        <v>99</v>
      </c>
      <c r="R358">
        <v>5191</v>
      </c>
      <c r="S358" t="s">
        <v>246</v>
      </c>
      <c r="T358">
        <v>0</v>
      </c>
      <c r="U358" t="s">
        <v>46</v>
      </c>
      <c r="V358" s="1">
        <v>68041</v>
      </c>
      <c r="W358" s="1">
        <v>68041</v>
      </c>
      <c r="X358" s="1">
        <v>35517.79</v>
      </c>
      <c r="Y358" s="1">
        <v>35517.79</v>
      </c>
      <c r="Z358" s="1">
        <v>13593.79</v>
      </c>
      <c r="AA358" s="1">
        <v>13593.79</v>
      </c>
      <c r="AB358" s="1">
        <v>13593.79</v>
      </c>
      <c r="AC358" s="1">
        <f t="shared" si="11"/>
        <v>32523.21</v>
      </c>
      <c r="AD358">
        <v>0</v>
      </c>
      <c r="AE358">
        <v>0</v>
      </c>
      <c r="AF358">
        <v>0</v>
      </c>
      <c r="AG358">
        <v>0</v>
      </c>
      <c r="AH358">
        <v>0</v>
      </c>
    </row>
    <row r="359" spans="1:34" hidden="1" x14ac:dyDescent="0.25">
      <c r="A359" t="str">
        <f t="shared" si="10"/>
        <v>1.1-00-2405_24621015_2452110</v>
      </c>
      <c r="B359" t="s">
        <v>148</v>
      </c>
      <c r="C359" t="s">
        <v>149</v>
      </c>
      <c r="D359" t="s">
        <v>34</v>
      </c>
      <c r="E359" t="s">
        <v>35</v>
      </c>
      <c r="F359" t="s">
        <v>51</v>
      </c>
      <c r="G359" t="s">
        <v>52</v>
      </c>
      <c r="H359" t="s">
        <v>53</v>
      </c>
      <c r="I359" t="s">
        <v>54</v>
      </c>
      <c r="J359">
        <v>6</v>
      </c>
      <c r="K359" t="s">
        <v>40</v>
      </c>
      <c r="L359">
        <v>21</v>
      </c>
      <c r="M359" t="s">
        <v>55</v>
      </c>
      <c r="N359" t="s">
        <v>56</v>
      </c>
      <c r="O359" t="s">
        <v>57</v>
      </c>
      <c r="P359">
        <v>5000</v>
      </c>
      <c r="Q359" t="s">
        <v>99</v>
      </c>
      <c r="R359">
        <v>5211</v>
      </c>
      <c r="S359" t="s">
        <v>248</v>
      </c>
      <c r="T359">
        <v>0</v>
      </c>
      <c r="U359" t="s">
        <v>46</v>
      </c>
      <c r="V359">
        <v>0</v>
      </c>
      <c r="W359">
        <v>0</v>
      </c>
      <c r="X359" s="1">
        <v>29232</v>
      </c>
      <c r="Y359">
        <v>0</v>
      </c>
      <c r="Z359">
        <v>0</v>
      </c>
      <c r="AA359">
        <v>0</v>
      </c>
      <c r="AB359">
        <v>0</v>
      </c>
      <c r="AC359" s="1">
        <f t="shared" si="11"/>
        <v>-29232</v>
      </c>
      <c r="AD359">
        <v>0</v>
      </c>
      <c r="AE359">
        <v>0</v>
      </c>
      <c r="AF359">
        <v>0</v>
      </c>
      <c r="AG359">
        <v>0</v>
      </c>
      <c r="AH359">
        <v>0</v>
      </c>
    </row>
    <row r="360" spans="1:34" hidden="1" x14ac:dyDescent="0.25">
      <c r="A360" t="str">
        <f t="shared" si="10"/>
        <v>1.1-00-2405_24621015_2456410</v>
      </c>
      <c r="B360" t="s">
        <v>148</v>
      </c>
      <c r="C360" t="s">
        <v>149</v>
      </c>
      <c r="D360" t="s">
        <v>34</v>
      </c>
      <c r="E360" t="s">
        <v>35</v>
      </c>
      <c r="F360" t="s">
        <v>51</v>
      </c>
      <c r="G360" t="s">
        <v>52</v>
      </c>
      <c r="H360" t="s">
        <v>53</v>
      </c>
      <c r="I360" t="s">
        <v>54</v>
      </c>
      <c r="J360">
        <v>6</v>
      </c>
      <c r="K360" t="s">
        <v>40</v>
      </c>
      <c r="L360">
        <v>21</v>
      </c>
      <c r="M360" t="s">
        <v>55</v>
      </c>
      <c r="N360" t="s">
        <v>56</v>
      </c>
      <c r="O360" t="s">
        <v>57</v>
      </c>
      <c r="P360">
        <v>5000</v>
      </c>
      <c r="Q360" t="s">
        <v>99</v>
      </c>
      <c r="R360">
        <v>5641</v>
      </c>
      <c r="S360" t="s">
        <v>264</v>
      </c>
      <c r="T360">
        <v>0</v>
      </c>
      <c r="U360" t="s">
        <v>46</v>
      </c>
      <c r="V360" s="1">
        <v>133632.64000000001</v>
      </c>
      <c r="W360" s="1">
        <v>61745.64</v>
      </c>
      <c r="X360" s="1">
        <v>123839.98</v>
      </c>
      <c r="Y360" s="1">
        <v>123839.98</v>
      </c>
      <c r="Z360">
        <v>0</v>
      </c>
      <c r="AA360">
        <v>0</v>
      </c>
      <c r="AB360">
        <v>0</v>
      </c>
      <c r="AC360" s="1">
        <f t="shared" si="11"/>
        <v>9792.660000000018</v>
      </c>
      <c r="AD360">
        <v>0</v>
      </c>
      <c r="AE360" s="1">
        <v>71887</v>
      </c>
      <c r="AF360">
        <v>0</v>
      </c>
      <c r="AG360">
        <v>0</v>
      </c>
      <c r="AH360" s="1">
        <v>71887</v>
      </c>
    </row>
    <row r="361" spans="1:34" hidden="1" x14ac:dyDescent="0.25">
      <c r="A361" t="str">
        <f t="shared" si="10"/>
        <v>1.1-00-2405_24621015_2459110</v>
      </c>
      <c r="B361" t="s">
        <v>148</v>
      </c>
      <c r="C361" t="s">
        <v>149</v>
      </c>
      <c r="D361" t="s">
        <v>34</v>
      </c>
      <c r="E361" t="s">
        <v>35</v>
      </c>
      <c r="F361" t="s">
        <v>51</v>
      </c>
      <c r="G361" t="s">
        <v>52</v>
      </c>
      <c r="H361" t="s">
        <v>53</v>
      </c>
      <c r="I361" t="s">
        <v>54</v>
      </c>
      <c r="J361">
        <v>6</v>
      </c>
      <c r="K361" t="s">
        <v>40</v>
      </c>
      <c r="L361">
        <v>21</v>
      </c>
      <c r="M361" t="s">
        <v>55</v>
      </c>
      <c r="N361" t="s">
        <v>56</v>
      </c>
      <c r="O361" t="s">
        <v>57</v>
      </c>
      <c r="P361">
        <v>5000</v>
      </c>
      <c r="Q361" t="s">
        <v>99</v>
      </c>
      <c r="R361">
        <v>5911</v>
      </c>
      <c r="S361" t="s">
        <v>252</v>
      </c>
      <c r="T361">
        <v>0</v>
      </c>
      <c r="U361" t="s">
        <v>46</v>
      </c>
      <c r="V361" s="1">
        <v>1800</v>
      </c>
      <c r="W361">
        <v>0</v>
      </c>
      <c r="X361" s="1">
        <v>1670</v>
      </c>
      <c r="Y361" s="1">
        <v>1670</v>
      </c>
      <c r="Z361" s="1">
        <v>1670</v>
      </c>
      <c r="AA361" s="1">
        <v>1670</v>
      </c>
      <c r="AB361" s="1">
        <v>1670</v>
      </c>
      <c r="AC361" s="1">
        <f t="shared" si="11"/>
        <v>130</v>
      </c>
      <c r="AD361">
        <v>0</v>
      </c>
      <c r="AE361" s="1">
        <v>1800</v>
      </c>
      <c r="AF361">
        <v>0</v>
      </c>
      <c r="AG361">
        <v>0</v>
      </c>
      <c r="AH361" s="1">
        <v>1800</v>
      </c>
    </row>
    <row r="362" spans="1:34" hidden="1" x14ac:dyDescent="0.25">
      <c r="A362" t="str">
        <f t="shared" si="10"/>
        <v>1.1-00-2405_24624015_2411110</v>
      </c>
      <c r="B362" t="s">
        <v>148</v>
      </c>
      <c r="C362" t="s">
        <v>149</v>
      </c>
      <c r="D362" t="s">
        <v>34</v>
      </c>
      <c r="E362" t="s">
        <v>35</v>
      </c>
      <c r="F362" t="s">
        <v>51</v>
      </c>
      <c r="G362" t="s">
        <v>52</v>
      </c>
      <c r="H362" t="s">
        <v>53</v>
      </c>
      <c r="I362" t="s">
        <v>54</v>
      </c>
      <c r="J362">
        <v>6</v>
      </c>
      <c r="K362" t="s">
        <v>40</v>
      </c>
      <c r="L362">
        <v>24</v>
      </c>
      <c r="M362" t="s">
        <v>58</v>
      </c>
      <c r="N362" t="s">
        <v>56</v>
      </c>
      <c r="O362" t="s">
        <v>57</v>
      </c>
      <c r="P362">
        <v>1000</v>
      </c>
      <c r="Q362" t="s">
        <v>58</v>
      </c>
      <c r="R362">
        <v>1111</v>
      </c>
      <c r="S362" t="s">
        <v>63</v>
      </c>
      <c r="T362">
        <v>0</v>
      </c>
      <c r="U362" t="s">
        <v>46</v>
      </c>
      <c r="V362" s="1">
        <v>12975991.18</v>
      </c>
      <c r="W362" s="1">
        <v>12975991.18</v>
      </c>
      <c r="X362" s="1">
        <v>1986144.84</v>
      </c>
      <c r="Y362" s="1">
        <v>1986144.84</v>
      </c>
      <c r="Z362" s="1">
        <v>1986144.84</v>
      </c>
      <c r="AA362" s="1">
        <v>1986144.84</v>
      </c>
      <c r="AB362" s="1">
        <v>1986144.84</v>
      </c>
      <c r="AC362" s="1">
        <f t="shared" si="11"/>
        <v>10989846.34</v>
      </c>
      <c r="AD362">
        <v>0</v>
      </c>
      <c r="AE362">
        <v>0</v>
      </c>
      <c r="AF362">
        <v>0</v>
      </c>
      <c r="AG362">
        <v>0</v>
      </c>
      <c r="AH362">
        <v>0</v>
      </c>
    </row>
    <row r="363" spans="1:34" hidden="1" x14ac:dyDescent="0.25">
      <c r="A363" t="str">
        <f t="shared" si="10"/>
        <v>1.1-00-2405_24624015_24113113</v>
      </c>
      <c r="B363" t="s">
        <v>148</v>
      </c>
      <c r="C363" t="s">
        <v>149</v>
      </c>
      <c r="D363" t="s">
        <v>34</v>
      </c>
      <c r="E363" t="s">
        <v>35</v>
      </c>
      <c r="F363" t="s">
        <v>51</v>
      </c>
      <c r="G363" t="s">
        <v>52</v>
      </c>
      <c r="H363" t="s">
        <v>53</v>
      </c>
      <c r="I363" t="s">
        <v>54</v>
      </c>
      <c r="J363">
        <v>6</v>
      </c>
      <c r="K363" t="s">
        <v>40</v>
      </c>
      <c r="L363">
        <v>24</v>
      </c>
      <c r="M363" t="s">
        <v>58</v>
      </c>
      <c r="N363" t="s">
        <v>56</v>
      </c>
      <c r="O363" t="s">
        <v>57</v>
      </c>
      <c r="P363">
        <v>1000</v>
      </c>
      <c r="Q363" t="s">
        <v>58</v>
      </c>
      <c r="R363">
        <v>1131</v>
      </c>
      <c r="S363" t="s">
        <v>77</v>
      </c>
      <c r="T363">
        <v>13</v>
      </c>
      <c r="U363" t="s">
        <v>76</v>
      </c>
      <c r="V363" s="1">
        <v>55146025.950000003</v>
      </c>
      <c r="W363" s="1">
        <v>66640393.869999997</v>
      </c>
      <c r="X363" s="1">
        <v>55136596.079999998</v>
      </c>
      <c r="Y363" s="1">
        <v>55136596.079999998</v>
      </c>
      <c r="Z363" s="1">
        <v>55136596.079999998</v>
      </c>
      <c r="AA363" s="1">
        <v>55136596.079999998</v>
      </c>
      <c r="AB363" s="1">
        <v>55136596.079999998</v>
      </c>
      <c r="AC363" s="1">
        <f t="shared" si="11"/>
        <v>9429.8700000047684</v>
      </c>
      <c r="AD363">
        <v>0</v>
      </c>
      <c r="AE363">
        <v>0</v>
      </c>
      <c r="AF363">
        <v>0</v>
      </c>
      <c r="AG363" s="1">
        <v>11494367.92</v>
      </c>
      <c r="AH363" s="1">
        <v>-11494367.92</v>
      </c>
    </row>
    <row r="364" spans="1:34" hidden="1" x14ac:dyDescent="0.25">
      <c r="A364" t="str">
        <f t="shared" si="10"/>
        <v>1.1-00-2405_24624015_2412110</v>
      </c>
      <c r="B364" t="s">
        <v>148</v>
      </c>
      <c r="C364" t="s">
        <v>149</v>
      </c>
      <c r="D364" t="s">
        <v>34</v>
      </c>
      <c r="E364" t="s">
        <v>35</v>
      </c>
      <c r="F364" t="s">
        <v>51</v>
      </c>
      <c r="G364" t="s">
        <v>52</v>
      </c>
      <c r="H364" t="s">
        <v>53</v>
      </c>
      <c r="I364" t="s">
        <v>54</v>
      </c>
      <c r="J364">
        <v>6</v>
      </c>
      <c r="K364" t="s">
        <v>40</v>
      </c>
      <c r="L364">
        <v>24</v>
      </c>
      <c r="M364" t="s">
        <v>58</v>
      </c>
      <c r="N364" t="s">
        <v>56</v>
      </c>
      <c r="O364" t="s">
        <v>57</v>
      </c>
      <c r="P364">
        <v>1000</v>
      </c>
      <c r="Q364" t="s">
        <v>58</v>
      </c>
      <c r="R364">
        <v>1211</v>
      </c>
      <c r="S364" t="s">
        <v>390</v>
      </c>
      <c r="T364">
        <v>0</v>
      </c>
      <c r="U364" t="s">
        <v>46</v>
      </c>
      <c r="V364">
        <v>0</v>
      </c>
      <c r="W364">
        <v>0</v>
      </c>
      <c r="X364" s="1">
        <v>470363.43</v>
      </c>
      <c r="Y364" s="1">
        <v>470363.43</v>
      </c>
      <c r="Z364" s="1">
        <v>470363.43</v>
      </c>
      <c r="AA364" s="1">
        <v>470363.43</v>
      </c>
      <c r="AB364" s="1">
        <v>470363.43</v>
      </c>
      <c r="AC364" s="1">
        <f t="shared" si="11"/>
        <v>-470363.43</v>
      </c>
      <c r="AD364">
        <v>0</v>
      </c>
      <c r="AE364">
        <v>0</v>
      </c>
      <c r="AF364">
        <v>0</v>
      </c>
      <c r="AG364">
        <v>0</v>
      </c>
      <c r="AH364">
        <v>0</v>
      </c>
    </row>
    <row r="365" spans="1:34" hidden="1" x14ac:dyDescent="0.25">
      <c r="A365" t="str">
        <f t="shared" si="10"/>
        <v>1.1-00-2405_24624015_24122114</v>
      </c>
      <c r="B365" t="s">
        <v>148</v>
      </c>
      <c r="C365" t="s">
        <v>149</v>
      </c>
      <c r="D365" t="s">
        <v>34</v>
      </c>
      <c r="E365" t="s">
        <v>35</v>
      </c>
      <c r="F365" t="s">
        <v>51</v>
      </c>
      <c r="G365" t="s">
        <v>52</v>
      </c>
      <c r="H365" t="s">
        <v>53</v>
      </c>
      <c r="I365" t="s">
        <v>54</v>
      </c>
      <c r="J365">
        <v>6</v>
      </c>
      <c r="K365" t="s">
        <v>40</v>
      </c>
      <c r="L365">
        <v>24</v>
      </c>
      <c r="M365" t="s">
        <v>58</v>
      </c>
      <c r="N365" t="s">
        <v>56</v>
      </c>
      <c r="O365" t="s">
        <v>57</v>
      </c>
      <c r="P365">
        <v>1000</v>
      </c>
      <c r="Q365" t="s">
        <v>58</v>
      </c>
      <c r="R365">
        <v>1221</v>
      </c>
      <c r="S365" t="s">
        <v>59</v>
      </c>
      <c r="T365">
        <v>14</v>
      </c>
      <c r="U365" t="s">
        <v>60</v>
      </c>
      <c r="V365" s="1">
        <v>35006532.630000003</v>
      </c>
      <c r="W365" s="1">
        <v>52109314.159999996</v>
      </c>
      <c r="X365" s="1">
        <v>10136308.68</v>
      </c>
      <c r="Y365" s="1">
        <v>10136308.68</v>
      </c>
      <c r="Z365" s="1">
        <v>10136308.68</v>
      </c>
      <c r="AA365" s="1">
        <v>10136308.68</v>
      </c>
      <c r="AB365" s="1">
        <v>10136308.68</v>
      </c>
      <c r="AC365" s="1">
        <f t="shared" si="11"/>
        <v>24870223.950000003</v>
      </c>
      <c r="AD365">
        <v>0</v>
      </c>
      <c r="AE365" s="1">
        <v>20286199.98</v>
      </c>
      <c r="AF365">
        <v>0</v>
      </c>
      <c r="AG365" s="1">
        <v>37388981.509999998</v>
      </c>
      <c r="AH365" s="1">
        <v>-17102781.530000001</v>
      </c>
    </row>
    <row r="366" spans="1:34" hidden="1" x14ac:dyDescent="0.25">
      <c r="A366" t="str">
        <f t="shared" si="10"/>
        <v>1.1-00-2405_24624015_2412310</v>
      </c>
      <c r="B366" t="s">
        <v>148</v>
      </c>
      <c r="C366" t="s">
        <v>149</v>
      </c>
      <c r="D366" t="s">
        <v>34</v>
      </c>
      <c r="E366" t="s">
        <v>35</v>
      </c>
      <c r="F366" t="s">
        <v>51</v>
      </c>
      <c r="G366" t="s">
        <v>52</v>
      </c>
      <c r="H366" t="s">
        <v>53</v>
      </c>
      <c r="I366" t="s">
        <v>54</v>
      </c>
      <c r="J366">
        <v>6</v>
      </c>
      <c r="K366" t="s">
        <v>40</v>
      </c>
      <c r="L366">
        <v>24</v>
      </c>
      <c r="M366" t="s">
        <v>58</v>
      </c>
      <c r="N366" t="s">
        <v>56</v>
      </c>
      <c r="O366" t="s">
        <v>57</v>
      </c>
      <c r="P366">
        <v>1000</v>
      </c>
      <c r="Q366" t="s">
        <v>58</v>
      </c>
      <c r="R366">
        <v>1231</v>
      </c>
      <c r="S366" t="s">
        <v>391</v>
      </c>
      <c r="T366">
        <v>0</v>
      </c>
      <c r="U366" t="s">
        <v>46</v>
      </c>
      <c r="V366" s="1">
        <v>26400</v>
      </c>
      <c r="W366" s="1">
        <v>26400</v>
      </c>
      <c r="X366">
        <v>0</v>
      </c>
      <c r="Y366">
        <v>0</v>
      </c>
      <c r="Z366">
        <v>0</v>
      </c>
      <c r="AA366">
        <v>0</v>
      </c>
      <c r="AB366">
        <v>0</v>
      </c>
      <c r="AC366" s="1">
        <f t="shared" si="11"/>
        <v>26400</v>
      </c>
      <c r="AD366">
        <v>0</v>
      </c>
      <c r="AE366">
        <v>0</v>
      </c>
      <c r="AF366">
        <v>0</v>
      </c>
      <c r="AG366">
        <v>0</v>
      </c>
      <c r="AH366">
        <v>0</v>
      </c>
    </row>
    <row r="367" spans="1:34" hidden="1" x14ac:dyDescent="0.25">
      <c r="A367" t="str">
        <f t="shared" si="10"/>
        <v>1.1-00-2405_24624015_24132113</v>
      </c>
      <c r="B367" t="s">
        <v>148</v>
      </c>
      <c r="C367" t="s">
        <v>149</v>
      </c>
      <c r="D367" t="s">
        <v>34</v>
      </c>
      <c r="E367" t="s">
        <v>35</v>
      </c>
      <c r="F367" t="s">
        <v>51</v>
      </c>
      <c r="G367" t="s">
        <v>52</v>
      </c>
      <c r="H367" t="s">
        <v>53</v>
      </c>
      <c r="I367" t="s">
        <v>54</v>
      </c>
      <c r="J367">
        <v>6</v>
      </c>
      <c r="K367" t="s">
        <v>40</v>
      </c>
      <c r="L367">
        <v>24</v>
      </c>
      <c r="M367" t="s">
        <v>58</v>
      </c>
      <c r="N367" t="s">
        <v>56</v>
      </c>
      <c r="O367" t="s">
        <v>57</v>
      </c>
      <c r="P367">
        <v>1000</v>
      </c>
      <c r="Q367" t="s">
        <v>58</v>
      </c>
      <c r="R367">
        <v>1321</v>
      </c>
      <c r="S367" t="s">
        <v>64</v>
      </c>
      <c r="T367">
        <v>13</v>
      </c>
      <c r="U367" t="s">
        <v>76</v>
      </c>
      <c r="V367" s="1">
        <v>23421.37</v>
      </c>
      <c r="W367" s="1">
        <v>10516224.880000001</v>
      </c>
      <c r="X367" s="1">
        <v>23260.11</v>
      </c>
      <c r="Y367" s="1">
        <v>23260.11</v>
      </c>
      <c r="Z367" s="1">
        <v>23260.11</v>
      </c>
      <c r="AA367" s="1">
        <v>23260.11</v>
      </c>
      <c r="AB367" s="1">
        <v>23260.11</v>
      </c>
      <c r="AC367" s="1">
        <f t="shared" si="11"/>
        <v>161.2599999999984</v>
      </c>
      <c r="AD367">
        <v>0</v>
      </c>
      <c r="AE367">
        <v>2.83</v>
      </c>
      <c r="AF367">
        <v>0</v>
      </c>
      <c r="AG367" s="1">
        <v>10492806.34</v>
      </c>
      <c r="AH367" s="1">
        <v>-10492803.51</v>
      </c>
    </row>
    <row r="368" spans="1:34" hidden="1" x14ac:dyDescent="0.25">
      <c r="A368" t="str">
        <f t="shared" si="10"/>
        <v>1.1-00-2405_24624015_24132114</v>
      </c>
      <c r="B368" t="s">
        <v>148</v>
      </c>
      <c r="C368" t="s">
        <v>149</v>
      </c>
      <c r="D368" t="s">
        <v>34</v>
      </c>
      <c r="E368" t="s">
        <v>35</v>
      </c>
      <c r="F368" t="s">
        <v>51</v>
      </c>
      <c r="G368" t="s">
        <v>52</v>
      </c>
      <c r="H368" t="s">
        <v>53</v>
      </c>
      <c r="I368" t="s">
        <v>54</v>
      </c>
      <c r="J368">
        <v>6</v>
      </c>
      <c r="K368" t="s">
        <v>40</v>
      </c>
      <c r="L368">
        <v>24</v>
      </c>
      <c r="M368" t="s">
        <v>58</v>
      </c>
      <c r="N368" t="s">
        <v>56</v>
      </c>
      <c r="O368" t="s">
        <v>57</v>
      </c>
      <c r="P368">
        <v>1000</v>
      </c>
      <c r="Q368" t="s">
        <v>58</v>
      </c>
      <c r="R368">
        <v>1321</v>
      </c>
      <c r="S368" t="s">
        <v>64</v>
      </c>
      <c r="T368">
        <v>14</v>
      </c>
      <c r="U368" t="s">
        <v>60</v>
      </c>
      <c r="V368" s="1">
        <v>1696839.89</v>
      </c>
      <c r="W368" s="1">
        <v>1512329.12</v>
      </c>
      <c r="X368" s="1">
        <v>20486.72</v>
      </c>
      <c r="Y368" s="1">
        <v>20486.72</v>
      </c>
      <c r="Z368" s="1">
        <v>20486.72</v>
      </c>
      <c r="AA368" s="1">
        <v>20486.72</v>
      </c>
      <c r="AB368" s="1">
        <v>20486.72</v>
      </c>
      <c r="AC368" s="1">
        <f t="shared" si="11"/>
        <v>1676353.17</v>
      </c>
      <c r="AD368">
        <v>0</v>
      </c>
      <c r="AE368" s="1">
        <v>184513.6</v>
      </c>
      <c r="AF368">
        <v>0</v>
      </c>
      <c r="AG368">
        <v>2.83</v>
      </c>
      <c r="AH368" s="1">
        <v>184510.77</v>
      </c>
    </row>
    <row r="369" spans="1:34" hidden="1" x14ac:dyDescent="0.25">
      <c r="A369" t="str">
        <f t="shared" si="10"/>
        <v>1.1-00-2405_24624015_24132213</v>
      </c>
      <c r="B369" t="s">
        <v>148</v>
      </c>
      <c r="C369" t="s">
        <v>149</v>
      </c>
      <c r="D369" t="s">
        <v>34</v>
      </c>
      <c r="E369" t="s">
        <v>35</v>
      </c>
      <c r="F369" t="s">
        <v>51</v>
      </c>
      <c r="G369" t="s">
        <v>52</v>
      </c>
      <c r="H369" t="s">
        <v>53</v>
      </c>
      <c r="I369" t="s">
        <v>54</v>
      </c>
      <c r="J369">
        <v>6</v>
      </c>
      <c r="K369" t="s">
        <v>40</v>
      </c>
      <c r="L369">
        <v>24</v>
      </c>
      <c r="M369" t="s">
        <v>58</v>
      </c>
      <c r="N369" t="s">
        <v>56</v>
      </c>
      <c r="O369" t="s">
        <v>57</v>
      </c>
      <c r="P369">
        <v>1000</v>
      </c>
      <c r="Q369" t="s">
        <v>58</v>
      </c>
      <c r="R369">
        <v>1322</v>
      </c>
      <c r="S369" t="s">
        <v>65</v>
      </c>
      <c r="T369">
        <v>13</v>
      </c>
      <c r="U369" t="s">
        <v>76</v>
      </c>
      <c r="V369" s="1">
        <v>210001.87</v>
      </c>
      <c r="W369" s="1">
        <v>105162275.34</v>
      </c>
      <c r="X369" s="1">
        <v>218306.17</v>
      </c>
      <c r="Y369" s="1">
        <v>218306.17</v>
      </c>
      <c r="Z369" s="1">
        <v>218306.17</v>
      </c>
      <c r="AA369" s="1">
        <v>218306.17</v>
      </c>
      <c r="AB369" s="1">
        <v>218306.17</v>
      </c>
      <c r="AC369" s="1">
        <f t="shared" si="11"/>
        <v>-8304.3000000000175</v>
      </c>
      <c r="AD369">
        <v>0</v>
      </c>
      <c r="AE369">
        <v>1.78</v>
      </c>
      <c r="AF369">
        <v>0</v>
      </c>
      <c r="AG369" s="1">
        <v>104952275.25</v>
      </c>
      <c r="AH369" s="1">
        <v>-104952273.47</v>
      </c>
    </row>
    <row r="370" spans="1:34" hidden="1" x14ac:dyDescent="0.25">
      <c r="A370" t="str">
        <f t="shared" si="10"/>
        <v>1.1-00-2405_24624015_24132214</v>
      </c>
      <c r="B370" t="s">
        <v>148</v>
      </c>
      <c r="C370" t="s">
        <v>149</v>
      </c>
      <c r="D370" t="s">
        <v>34</v>
      </c>
      <c r="E370" t="s">
        <v>35</v>
      </c>
      <c r="F370" t="s">
        <v>51</v>
      </c>
      <c r="G370" t="s">
        <v>52</v>
      </c>
      <c r="H370" t="s">
        <v>53</v>
      </c>
      <c r="I370" t="s">
        <v>54</v>
      </c>
      <c r="J370">
        <v>6</v>
      </c>
      <c r="K370" t="s">
        <v>40</v>
      </c>
      <c r="L370">
        <v>24</v>
      </c>
      <c r="M370" t="s">
        <v>58</v>
      </c>
      <c r="N370" t="s">
        <v>56</v>
      </c>
      <c r="O370" t="s">
        <v>57</v>
      </c>
      <c r="P370">
        <v>1000</v>
      </c>
      <c r="Q370" t="s">
        <v>58</v>
      </c>
      <c r="R370">
        <v>1322</v>
      </c>
      <c r="S370" t="s">
        <v>65</v>
      </c>
      <c r="T370">
        <v>14</v>
      </c>
      <c r="U370" t="s">
        <v>60</v>
      </c>
      <c r="V370" s="1">
        <v>62676.46</v>
      </c>
      <c r="W370" s="1">
        <v>15123264.68</v>
      </c>
      <c r="X370" s="1">
        <v>62676.46</v>
      </c>
      <c r="Y370" s="1">
        <v>62676.46</v>
      </c>
      <c r="Z370" s="1">
        <v>62676.46</v>
      </c>
      <c r="AA370" s="1">
        <v>62676.46</v>
      </c>
      <c r="AB370" s="1">
        <v>62676.46</v>
      </c>
      <c r="AC370" s="1">
        <f t="shared" si="11"/>
        <v>0</v>
      </c>
      <c r="AD370">
        <v>0</v>
      </c>
      <c r="AE370">
        <v>0</v>
      </c>
      <c r="AF370">
        <v>0</v>
      </c>
      <c r="AG370" s="1">
        <v>15060588.220000001</v>
      </c>
      <c r="AH370" s="1">
        <v>-15060588.220000001</v>
      </c>
    </row>
    <row r="371" spans="1:34" hidden="1" x14ac:dyDescent="0.25">
      <c r="A371" t="str">
        <f t="shared" si="10"/>
        <v>1.1-00-2405_24624015_2413310</v>
      </c>
      <c r="B371" t="s">
        <v>148</v>
      </c>
      <c r="C371" t="s">
        <v>149</v>
      </c>
      <c r="D371" t="s">
        <v>34</v>
      </c>
      <c r="E371" t="s">
        <v>35</v>
      </c>
      <c r="F371" t="s">
        <v>51</v>
      </c>
      <c r="G371" t="s">
        <v>52</v>
      </c>
      <c r="H371" t="s">
        <v>53</v>
      </c>
      <c r="I371" t="s">
        <v>54</v>
      </c>
      <c r="J371">
        <v>6</v>
      </c>
      <c r="K371" t="s">
        <v>40</v>
      </c>
      <c r="L371">
        <v>24</v>
      </c>
      <c r="M371" t="s">
        <v>58</v>
      </c>
      <c r="N371" t="s">
        <v>56</v>
      </c>
      <c r="O371" t="s">
        <v>57</v>
      </c>
      <c r="P371">
        <v>1000</v>
      </c>
      <c r="Q371" t="s">
        <v>58</v>
      </c>
      <c r="R371">
        <v>1331</v>
      </c>
      <c r="S371" t="s">
        <v>66</v>
      </c>
      <c r="T371">
        <v>0</v>
      </c>
      <c r="U371" t="s">
        <v>46</v>
      </c>
      <c r="V371" s="1">
        <v>700000</v>
      </c>
      <c r="W371" s="1">
        <v>700000</v>
      </c>
      <c r="X371" s="1">
        <v>210546.86</v>
      </c>
      <c r="Y371" s="1">
        <v>210546.86</v>
      </c>
      <c r="Z371" s="1">
        <v>210546.86</v>
      </c>
      <c r="AA371" s="1">
        <v>210546.86</v>
      </c>
      <c r="AB371" s="1">
        <v>210546.86</v>
      </c>
      <c r="AC371" s="1">
        <f t="shared" si="11"/>
        <v>489453.14</v>
      </c>
      <c r="AD371">
        <v>0</v>
      </c>
      <c r="AE371">
        <v>0</v>
      </c>
      <c r="AF371">
        <v>0</v>
      </c>
      <c r="AG371">
        <v>0</v>
      </c>
      <c r="AH371">
        <v>0</v>
      </c>
    </row>
    <row r="372" spans="1:34" hidden="1" x14ac:dyDescent="0.25">
      <c r="A372" t="str">
        <f t="shared" si="10"/>
        <v>1.1-00-2405_24624015_2413410</v>
      </c>
      <c r="B372" t="s">
        <v>148</v>
      </c>
      <c r="C372" t="s">
        <v>149</v>
      </c>
      <c r="D372" t="s">
        <v>34</v>
      </c>
      <c r="E372" t="s">
        <v>35</v>
      </c>
      <c r="F372" t="s">
        <v>51</v>
      </c>
      <c r="G372" t="s">
        <v>52</v>
      </c>
      <c r="H372" t="s">
        <v>53</v>
      </c>
      <c r="I372" t="s">
        <v>54</v>
      </c>
      <c r="J372">
        <v>6</v>
      </c>
      <c r="K372" t="s">
        <v>40</v>
      </c>
      <c r="L372">
        <v>24</v>
      </c>
      <c r="M372" t="s">
        <v>58</v>
      </c>
      <c r="N372" t="s">
        <v>56</v>
      </c>
      <c r="O372" t="s">
        <v>57</v>
      </c>
      <c r="P372">
        <v>1000</v>
      </c>
      <c r="Q372" t="s">
        <v>58</v>
      </c>
      <c r="R372">
        <v>1341</v>
      </c>
      <c r="S372" t="s">
        <v>67</v>
      </c>
      <c r="T372">
        <v>0</v>
      </c>
      <c r="U372" t="s">
        <v>46</v>
      </c>
      <c r="V372" s="1">
        <v>7500000</v>
      </c>
      <c r="W372" s="1">
        <v>7500000</v>
      </c>
      <c r="X372" s="1">
        <v>124381.8</v>
      </c>
      <c r="Y372" s="1">
        <v>124381.8</v>
      </c>
      <c r="Z372" s="1">
        <v>124381.8</v>
      </c>
      <c r="AA372" s="1">
        <v>124381.8</v>
      </c>
      <c r="AB372" s="1">
        <v>124381.8</v>
      </c>
      <c r="AC372" s="1">
        <f t="shared" si="11"/>
        <v>7375618.2000000002</v>
      </c>
      <c r="AD372">
        <v>0</v>
      </c>
      <c r="AE372">
        <v>0</v>
      </c>
      <c r="AF372">
        <v>0</v>
      </c>
      <c r="AG372">
        <v>0</v>
      </c>
      <c r="AH372">
        <v>0</v>
      </c>
    </row>
    <row r="373" spans="1:34" hidden="1" x14ac:dyDescent="0.25">
      <c r="A373" t="str">
        <f t="shared" si="10"/>
        <v>1.1-00-2405_24624015_24141113</v>
      </c>
      <c r="B373" t="s">
        <v>148</v>
      </c>
      <c r="C373" t="s">
        <v>149</v>
      </c>
      <c r="D373" t="s">
        <v>34</v>
      </c>
      <c r="E373" t="s">
        <v>35</v>
      </c>
      <c r="F373" t="s">
        <v>51</v>
      </c>
      <c r="G373" t="s">
        <v>52</v>
      </c>
      <c r="H373" t="s">
        <v>53</v>
      </c>
      <c r="I373" t="s">
        <v>54</v>
      </c>
      <c r="J373">
        <v>6</v>
      </c>
      <c r="K373" t="s">
        <v>40</v>
      </c>
      <c r="L373">
        <v>24</v>
      </c>
      <c r="M373" t="s">
        <v>58</v>
      </c>
      <c r="N373" t="s">
        <v>56</v>
      </c>
      <c r="O373" t="s">
        <v>57</v>
      </c>
      <c r="P373">
        <v>1000</v>
      </c>
      <c r="Q373" t="s">
        <v>58</v>
      </c>
      <c r="R373">
        <v>1411</v>
      </c>
      <c r="S373" t="s">
        <v>68</v>
      </c>
      <c r="T373">
        <v>13</v>
      </c>
      <c r="U373" t="s">
        <v>76</v>
      </c>
      <c r="V373" s="1">
        <v>3492370.32</v>
      </c>
      <c r="W373" s="1">
        <v>45430103.369999997</v>
      </c>
      <c r="X373" s="1">
        <v>3492412.72</v>
      </c>
      <c r="Y373" s="1">
        <v>3492412.72</v>
      </c>
      <c r="Z373" s="1">
        <v>3492412.72</v>
      </c>
      <c r="AA373" s="1">
        <v>3492412.72</v>
      </c>
      <c r="AB373" s="1">
        <v>3492412.72</v>
      </c>
      <c r="AC373" s="1">
        <f t="shared" si="11"/>
        <v>-42.400000000372529</v>
      </c>
      <c r="AD373">
        <v>0</v>
      </c>
      <c r="AE373">
        <v>0.34</v>
      </c>
      <c r="AF373">
        <v>0</v>
      </c>
      <c r="AG373" s="1">
        <v>41937733.390000001</v>
      </c>
      <c r="AH373" s="1">
        <v>-41937733.049999997</v>
      </c>
    </row>
    <row r="374" spans="1:34" hidden="1" x14ac:dyDescent="0.25">
      <c r="A374" t="str">
        <f t="shared" si="10"/>
        <v>1.1-00-2405_24624015_24141114</v>
      </c>
      <c r="B374" t="s">
        <v>148</v>
      </c>
      <c r="C374" t="s">
        <v>149</v>
      </c>
      <c r="D374" t="s">
        <v>34</v>
      </c>
      <c r="E374" t="s">
        <v>35</v>
      </c>
      <c r="F374" t="s">
        <v>51</v>
      </c>
      <c r="G374" t="s">
        <v>52</v>
      </c>
      <c r="H374" t="s">
        <v>53</v>
      </c>
      <c r="I374" t="s">
        <v>54</v>
      </c>
      <c r="J374">
        <v>6</v>
      </c>
      <c r="K374" t="s">
        <v>40</v>
      </c>
      <c r="L374">
        <v>24</v>
      </c>
      <c r="M374" t="s">
        <v>58</v>
      </c>
      <c r="N374" t="s">
        <v>56</v>
      </c>
      <c r="O374" t="s">
        <v>57</v>
      </c>
      <c r="P374">
        <v>1000</v>
      </c>
      <c r="Q374" t="s">
        <v>58</v>
      </c>
      <c r="R374">
        <v>1411</v>
      </c>
      <c r="S374" t="s">
        <v>68</v>
      </c>
      <c r="T374">
        <v>14</v>
      </c>
      <c r="U374" t="s">
        <v>60</v>
      </c>
      <c r="V374" s="1">
        <v>7330348.3200000003</v>
      </c>
      <c r="W374" s="1">
        <v>6533249.9100000001</v>
      </c>
      <c r="X374" s="1">
        <v>1264922.69</v>
      </c>
      <c r="Y374" s="1">
        <v>1264922.69</v>
      </c>
      <c r="Z374" s="1">
        <v>1264922.69</v>
      </c>
      <c r="AA374" s="1">
        <v>1264922.69</v>
      </c>
      <c r="AB374" s="1">
        <v>1264922.69</v>
      </c>
      <c r="AC374" s="1">
        <f t="shared" si="11"/>
        <v>6065425.6300000008</v>
      </c>
      <c r="AD374">
        <v>0</v>
      </c>
      <c r="AE374" s="1">
        <v>797098.75</v>
      </c>
      <c r="AF374">
        <v>0</v>
      </c>
      <c r="AG374">
        <v>0.34</v>
      </c>
      <c r="AH374" s="1">
        <v>797098.41</v>
      </c>
    </row>
    <row r="375" spans="1:34" hidden="1" x14ac:dyDescent="0.25">
      <c r="A375" t="str">
        <f t="shared" si="10"/>
        <v>1.1-00-2405_24624015_24142113</v>
      </c>
      <c r="B375" t="s">
        <v>148</v>
      </c>
      <c r="C375" t="s">
        <v>149</v>
      </c>
      <c r="D375" t="s">
        <v>34</v>
      </c>
      <c r="E375" t="s">
        <v>35</v>
      </c>
      <c r="F375" t="s">
        <v>51</v>
      </c>
      <c r="G375" t="s">
        <v>52</v>
      </c>
      <c r="H375" t="s">
        <v>53</v>
      </c>
      <c r="I375" t="s">
        <v>54</v>
      </c>
      <c r="J375">
        <v>6</v>
      </c>
      <c r="K375" t="s">
        <v>40</v>
      </c>
      <c r="L375">
        <v>24</v>
      </c>
      <c r="M375" t="s">
        <v>58</v>
      </c>
      <c r="N375" t="s">
        <v>56</v>
      </c>
      <c r="O375" t="s">
        <v>57</v>
      </c>
      <c r="P375">
        <v>1000</v>
      </c>
      <c r="Q375" t="s">
        <v>58</v>
      </c>
      <c r="R375">
        <v>1421</v>
      </c>
      <c r="S375" t="s">
        <v>61</v>
      </c>
      <c r="T375">
        <v>13</v>
      </c>
      <c r="U375" t="s">
        <v>76</v>
      </c>
      <c r="V375" s="1">
        <v>1647769.43</v>
      </c>
      <c r="W375" s="1">
        <v>22715052.239999998</v>
      </c>
      <c r="X375" s="1">
        <v>1647769.43</v>
      </c>
      <c r="Y375" s="1">
        <v>1647769.43</v>
      </c>
      <c r="Z375" s="1">
        <v>1647769.43</v>
      </c>
      <c r="AA375" s="1">
        <v>1647769.43</v>
      </c>
      <c r="AB375" s="1">
        <v>1647769.43</v>
      </c>
      <c r="AC375" s="1">
        <f t="shared" si="11"/>
        <v>0</v>
      </c>
      <c r="AD375">
        <v>0</v>
      </c>
      <c r="AE375">
        <v>0</v>
      </c>
      <c r="AF375">
        <v>0</v>
      </c>
      <c r="AG375" s="1">
        <v>21067282.809999999</v>
      </c>
      <c r="AH375" s="1">
        <v>-21067282.809999999</v>
      </c>
    </row>
    <row r="376" spans="1:34" hidden="1" x14ac:dyDescent="0.25">
      <c r="A376" t="str">
        <f t="shared" si="10"/>
        <v>1.1-00-2405_24624015_24142114</v>
      </c>
      <c r="B376" t="s">
        <v>148</v>
      </c>
      <c r="C376" t="s">
        <v>149</v>
      </c>
      <c r="D376" t="s">
        <v>34</v>
      </c>
      <c r="E376" t="s">
        <v>35</v>
      </c>
      <c r="F376" t="s">
        <v>51</v>
      </c>
      <c r="G376" t="s">
        <v>52</v>
      </c>
      <c r="H376" t="s">
        <v>53</v>
      </c>
      <c r="I376" t="s">
        <v>54</v>
      </c>
      <c r="J376">
        <v>6</v>
      </c>
      <c r="K376" t="s">
        <v>40</v>
      </c>
      <c r="L376">
        <v>24</v>
      </c>
      <c r="M376" t="s">
        <v>58</v>
      </c>
      <c r="N376" t="s">
        <v>56</v>
      </c>
      <c r="O376" t="s">
        <v>57</v>
      </c>
      <c r="P376">
        <v>1000</v>
      </c>
      <c r="Q376" t="s">
        <v>58</v>
      </c>
      <c r="R376">
        <v>1421</v>
      </c>
      <c r="S376" t="s">
        <v>61</v>
      </c>
      <c r="T376">
        <v>14</v>
      </c>
      <c r="U376" t="s">
        <v>60</v>
      </c>
      <c r="V376" s="1">
        <v>788066.56</v>
      </c>
      <c r="W376" s="1">
        <v>3266624.41</v>
      </c>
      <c r="X376" s="1">
        <v>462325.63</v>
      </c>
      <c r="Y376" s="1">
        <v>462325.63</v>
      </c>
      <c r="Z376" s="1">
        <v>462325.63</v>
      </c>
      <c r="AA376" s="1">
        <v>462325.63</v>
      </c>
      <c r="AB376" s="1">
        <v>462325.63</v>
      </c>
      <c r="AC376" s="1">
        <f t="shared" si="11"/>
        <v>325740.93000000005</v>
      </c>
      <c r="AD376">
        <v>0</v>
      </c>
      <c r="AE376">
        <v>0.38</v>
      </c>
      <c r="AF376">
        <v>0</v>
      </c>
      <c r="AG376" s="1">
        <v>2478558.23</v>
      </c>
      <c r="AH376" s="1">
        <v>-2478557.85</v>
      </c>
    </row>
    <row r="377" spans="1:34" hidden="1" x14ac:dyDescent="0.25">
      <c r="A377" t="str">
        <f t="shared" si="10"/>
        <v>1.1-00-2405_24624015_24143113</v>
      </c>
      <c r="B377" t="s">
        <v>148</v>
      </c>
      <c r="C377" t="s">
        <v>149</v>
      </c>
      <c r="D377" t="s">
        <v>34</v>
      </c>
      <c r="E377" t="s">
        <v>35</v>
      </c>
      <c r="F377" t="s">
        <v>51</v>
      </c>
      <c r="G377" t="s">
        <v>52</v>
      </c>
      <c r="H377" t="s">
        <v>53</v>
      </c>
      <c r="I377" t="s">
        <v>54</v>
      </c>
      <c r="J377">
        <v>6</v>
      </c>
      <c r="K377" t="s">
        <v>40</v>
      </c>
      <c r="L377">
        <v>24</v>
      </c>
      <c r="M377" t="s">
        <v>58</v>
      </c>
      <c r="N377" t="s">
        <v>56</v>
      </c>
      <c r="O377" t="s">
        <v>57</v>
      </c>
      <c r="P377">
        <v>1000</v>
      </c>
      <c r="Q377" t="s">
        <v>58</v>
      </c>
      <c r="R377">
        <v>1431</v>
      </c>
      <c r="S377" t="s">
        <v>69</v>
      </c>
      <c r="T377">
        <v>13</v>
      </c>
      <c r="U377" t="s">
        <v>76</v>
      </c>
      <c r="V377" s="1">
        <v>1693284.75</v>
      </c>
      <c r="W377" s="1">
        <v>15143370.32</v>
      </c>
      <c r="X377" s="1">
        <v>1693329.93</v>
      </c>
      <c r="Y377" s="1">
        <v>1693329.93</v>
      </c>
      <c r="Z377" s="1">
        <v>1693329.93</v>
      </c>
      <c r="AA377" s="1">
        <v>1693329.93</v>
      </c>
      <c r="AB377" s="1">
        <v>1693329.93</v>
      </c>
      <c r="AC377" s="1">
        <f t="shared" si="11"/>
        <v>-45.179999999934807</v>
      </c>
      <c r="AD377">
        <v>0</v>
      </c>
      <c r="AE377">
        <v>0</v>
      </c>
      <c r="AF377">
        <v>0</v>
      </c>
      <c r="AG377" s="1">
        <v>13450085.57</v>
      </c>
      <c r="AH377" s="1">
        <v>-13450085.57</v>
      </c>
    </row>
    <row r="378" spans="1:34" hidden="1" x14ac:dyDescent="0.25">
      <c r="A378" t="str">
        <f t="shared" si="10"/>
        <v>1.1-00-2405_24624015_24143114</v>
      </c>
      <c r="B378" t="s">
        <v>148</v>
      </c>
      <c r="C378" t="s">
        <v>149</v>
      </c>
      <c r="D378" t="s">
        <v>34</v>
      </c>
      <c r="E378" t="s">
        <v>35</v>
      </c>
      <c r="F378" t="s">
        <v>51</v>
      </c>
      <c r="G378" t="s">
        <v>52</v>
      </c>
      <c r="H378" t="s">
        <v>53</v>
      </c>
      <c r="I378" t="s">
        <v>54</v>
      </c>
      <c r="J378">
        <v>6</v>
      </c>
      <c r="K378" t="s">
        <v>40</v>
      </c>
      <c r="L378">
        <v>24</v>
      </c>
      <c r="M378" t="s">
        <v>58</v>
      </c>
      <c r="N378" t="s">
        <v>56</v>
      </c>
      <c r="O378" t="s">
        <v>57</v>
      </c>
      <c r="P378">
        <v>1000</v>
      </c>
      <c r="Q378" t="s">
        <v>58</v>
      </c>
      <c r="R378">
        <v>1431</v>
      </c>
      <c r="S378" t="s">
        <v>69</v>
      </c>
      <c r="T378">
        <v>14</v>
      </c>
      <c r="U378" t="s">
        <v>60</v>
      </c>
      <c r="V378" s="1">
        <v>2443449.44</v>
      </c>
      <c r="W378" s="1">
        <v>2177747.44</v>
      </c>
      <c r="X378" s="1">
        <v>514513.31</v>
      </c>
      <c r="Y378" s="1">
        <v>514513.31</v>
      </c>
      <c r="Z378" s="1">
        <v>514513.31</v>
      </c>
      <c r="AA378" s="1">
        <v>514513.31</v>
      </c>
      <c r="AB378" s="1">
        <v>514513.31</v>
      </c>
      <c r="AC378" s="1">
        <f t="shared" si="11"/>
        <v>1928936.13</v>
      </c>
      <c r="AD378">
        <v>0</v>
      </c>
      <c r="AE378" s="1">
        <v>265702</v>
      </c>
      <c r="AF378">
        <v>0</v>
      </c>
      <c r="AG378">
        <v>0</v>
      </c>
      <c r="AH378" s="1">
        <v>265702</v>
      </c>
    </row>
    <row r="379" spans="1:34" hidden="1" x14ac:dyDescent="0.25">
      <c r="A379" t="str">
        <f t="shared" si="10"/>
        <v>1.1-00-2405_24624015_24143213</v>
      </c>
      <c r="B379" t="s">
        <v>148</v>
      </c>
      <c r="C379" t="s">
        <v>149</v>
      </c>
      <c r="D379" t="s">
        <v>34</v>
      </c>
      <c r="E379" t="s">
        <v>35</v>
      </c>
      <c r="F379" t="s">
        <v>51</v>
      </c>
      <c r="G379" t="s">
        <v>52</v>
      </c>
      <c r="H379" t="s">
        <v>53</v>
      </c>
      <c r="I379" t="s">
        <v>54</v>
      </c>
      <c r="J379">
        <v>6</v>
      </c>
      <c r="K379" t="s">
        <v>40</v>
      </c>
      <c r="L379">
        <v>24</v>
      </c>
      <c r="M379" t="s">
        <v>58</v>
      </c>
      <c r="N379" t="s">
        <v>56</v>
      </c>
      <c r="O379" t="s">
        <v>57</v>
      </c>
      <c r="P379">
        <v>1000</v>
      </c>
      <c r="Q379" t="s">
        <v>58</v>
      </c>
      <c r="R379">
        <v>1432</v>
      </c>
      <c r="S379" t="s">
        <v>62</v>
      </c>
      <c r="T379">
        <v>13</v>
      </c>
      <c r="U379" t="s">
        <v>76</v>
      </c>
      <c r="V379" s="1">
        <v>9611981.8100000005</v>
      </c>
      <c r="W379" s="1">
        <v>132504454.87</v>
      </c>
      <c r="X379" s="1">
        <v>9611981.8100000005</v>
      </c>
      <c r="Y379" s="1">
        <v>9611981.8100000005</v>
      </c>
      <c r="Z379" s="1">
        <v>9611981.8100000005</v>
      </c>
      <c r="AA379" s="1">
        <v>9611981.8100000005</v>
      </c>
      <c r="AB379" s="1">
        <v>9611981.8100000005</v>
      </c>
      <c r="AC379" s="1">
        <f t="shared" si="11"/>
        <v>0</v>
      </c>
      <c r="AD379">
        <v>0</v>
      </c>
      <c r="AE379">
        <v>14.3</v>
      </c>
      <c r="AF379">
        <v>0</v>
      </c>
      <c r="AG379" s="1">
        <v>122892487.36</v>
      </c>
      <c r="AH379" s="1">
        <v>-122892473.06</v>
      </c>
    </row>
    <row r="380" spans="1:34" hidden="1" x14ac:dyDescent="0.25">
      <c r="A380" t="str">
        <f t="shared" si="10"/>
        <v>1.1-00-2405_24624015_24143214</v>
      </c>
      <c r="B380" t="s">
        <v>148</v>
      </c>
      <c r="C380" t="s">
        <v>149</v>
      </c>
      <c r="D380" t="s">
        <v>34</v>
      </c>
      <c r="E380" t="s">
        <v>35</v>
      </c>
      <c r="F380" t="s">
        <v>51</v>
      </c>
      <c r="G380" t="s">
        <v>52</v>
      </c>
      <c r="H380" t="s">
        <v>53</v>
      </c>
      <c r="I380" t="s">
        <v>54</v>
      </c>
      <c r="J380">
        <v>6</v>
      </c>
      <c r="K380" t="s">
        <v>40</v>
      </c>
      <c r="L380">
        <v>24</v>
      </c>
      <c r="M380" t="s">
        <v>58</v>
      </c>
      <c r="N380" t="s">
        <v>56</v>
      </c>
      <c r="O380" t="s">
        <v>57</v>
      </c>
      <c r="P380">
        <v>1000</v>
      </c>
      <c r="Q380" t="s">
        <v>58</v>
      </c>
      <c r="R380">
        <v>1432</v>
      </c>
      <c r="S380" t="s">
        <v>62</v>
      </c>
      <c r="T380">
        <v>14</v>
      </c>
      <c r="U380" t="s">
        <v>60</v>
      </c>
      <c r="V380" s="1">
        <v>4551856.1900000004</v>
      </c>
      <c r="W380" s="1">
        <v>19055325.550000001</v>
      </c>
      <c r="X380" s="1">
        <v>4551856.1900000004</v>
      </c>
      <c r="Y380" s="1">
        <v>4551856.1900000004</v>
      </c>
      <c r="Z380" s="1">
        <v>4551856.1900000004</v>
      </c>
      <c r="AA380" s="1">
        <v>4551856.1900000004</v>
      </c>
      <c r="AB380" s="1">
        <v>4551856.1900000004</v>
      </c>
      <c r="AC380" s="1">
        <f t="shared" si="11"/>
        <v>0</v>
      </c>
      <c r="AD380">
        <v>0</v>
      </c>
      <c r="AE380">
        <v>0</v>
      </c>
      <c r="AF380">
        <v>0</v>
      </c>
      <c r="AG380" s="1">
        <v>14503469.359999999</v>
      </c>
      <c r="AH380" s="1">
        <v>-14503469.359999999</v>
      </c>
    </row>
    <row r="381" spans="1:34" hidden="1" x14ac:dyDescent="0.25">
      <c r="A381" t="str">
        <f t="shared" si="10"/>
        <v>1.1-00-2405_24624015_2414410</v>
      </c>
      <c r="B381" t="s">
        <v>148</v>
      </c>
      <c r="C381" t="s">
        <v>149</v>
      </c>
      <c r="D381" t="s">
        <v>34</v>
      </c>
      <c r="E381" t="s">
        <v>35</v>
      </c>
      <c r="F381" t="s">
        <v>51</v>
      </c>
      <c r="G381" t="s">
        <v>52</v>
      </c>
      <c r="H381" t="s">
        <v>53</v>
      </c>
      <c r="I381" t="s">
        <v>54</v>
      </c>
      <c r="J381">
        <v>6</v>
      </c>
      <c r="K381" t="s">
        <v>40</v>
      </c>
      <c r="L381">
        <v>24</v>
      </c>
      <c r="M381" t="s">
        <v>58</v>
      </c>
      <c r="N381" t="s">
        <v>56</v>
      </c>
      <c r="O381" t="s">
        <v>57</v>
      </c>
      <c r="P381">
        <v>1000</v>
      </c>
      <c r="Q381" t="s">
        <v>58</v>
      </c>
      <c r="R381">
        <v>1441</v>
      </c>
      <c r="S381" t="s">
        <v>392</v>
      </c>
      <c r="T381">
        <v>0</v>
      </c>
      <c r="U381" t="s">
        <v>46</v>
      </c>
      <c r="V381" s="1">
        <v>13616211</v>
      </c>
      <c r="W381" s="1">
        <v>13616211</v>
      </c>
      <c r="X381" s="1">
        <v>11088589.48</v>
      </c>
      <c r="Y381" s="1">
        <v>11088589.48</v>
      </c>
      <c r="Z381" s="1">
        <v>11088589.48</v>
      </c>
      <c r="AA381" s="1">
        <v>11088589.48</v>
      </c>
      <c r="AB381" s="1">
        <v>11088589.48</v>
      </c>
      <c r="AC381" s="1">
        <f t="shared" si="11"/>
        <v>2527621.5199999996</v>
      </c>
      <c r="AD381">
        <v>0</v>
      </c>
      <c r="AE381">
        <v>0</v>
      </c>
      <c r="AF381">
        <v>0</v>
      </c>
      <c r="AG381">
        <v>0</v>
      </c>
      <c r="AH381">
        <v>0</v>
      </c>
    </row>
    <row r="382" spans="1:34" hidden="1" x14ac:dyDescent="0.25">
      <c r="A382" t="str">
        <f t="shared" si="10"/>
        <v>1.1-00-2405_24624015_2415210</v>
      </c>
      <c r="B382" t="s">
        <v>148</v>
      </c>
      <c r="C382" t="s">
        <v>149</v>
      </c>
      <c r="D382" t="s">
        <v>34</v>
      </c>
      <c r="E382" t="s">
        <v>35</v>
      </c>
      <c r="F382" t="s">
        <v>51</v>
      </c>
      <c r="G382" t="s">
        <v>52</v>
      </c>
      <c r="H382" t="s">
        <v>53</v>
      </c>
      <c r="I382" t="s">
        <v>54</v>
      </c>
      <c r="J382">
        <v>6</v>
      </c>
      <c r="K382" t="s">
        <v>40</v>
      </c>
      <c r="L382">
        <v>24</v>
      </c>
      <c r="M382" t="s">
        <v>58</v>
      </c>
      <c r="N382" t="s">
        <v>56</v>
      </c>
      <c r="O382" t="s">
        <v>57</v>
      </c>
      <c r="P382">
        <v>1000</v>
      </c>
      <c r="Q382" t="s">
        <v>58</v>
      </c>
      <c r="R382">
        <v>1521</v>
      </c>
      <c r="S382" t="s">
        <v>393</v>
      </c>
      <c r="T382">
        <v>0</v>
      </c>
      <c r="U382" t="s">
        <v>46</v>
      </c>
      <c r="V382" s="1">
        <v>5373789</v>
      </c>
      <c r="W382" s="1">
        <v>5373789</v>
      </c>
      <c r="X382" s="1">
        <v>1119343.1200000001</v>
      </c>
      <c r="Y382" s="1">
        <v>1119343.1200000001</v>
      </c>
      <c r="Z382" s="1">
        <v>1119343.1200000001</v>
      </c>
      <c r="AA382" s="1">
        <v>1119343.1200000001</v>
      </c>
      <c r="AB382" s="1">
        <v>1119343.1200000001</v>
      </c>
      <c r="AC382" s="1">
        <f t="shared" si="11"/>
        <v>4254445.88</v>
      </c>
      <c r="AD382">
        <v>0</v>
      </c>
      <c r="AE382">
        <v>0</v>
      </c>
      <c r="AF382">
        <v>0</v>
      </c>
      <c r="AG382">
        <v>0</v>
      </c>
      <c r="AH382">
        <v>0</v>
      </c>
    </row>
    <row r="383" spans="1:34" hidden="1" x14ac:dyDescent="0.25">
      <c r="A383" t="str">
        <f t="shared" si="10"/>
        <v>1.1-00-2405_24624015_2415910</v>
      </c>
      <c r="B383" t="s">
        <v>148</v>
      </c>
      <c r="C383" t="s">
        <v>149</v>
      </c>
      <c r="D383" t="s">
        <v>34</v>
      </c>
      <c r="E383" t="s">
        <v>35</v>
      </c>
      <c r="F383" t="s">
        <v>51</v>
      </c>
      <c r="G383" t="s">
        <v>52</v>
      </c>
      <c r="H383" t="s">
        <v>53</v>
      </c>
      <c r="I383" t="s">
        <v>54</v>
      </c>
      <c r="J383">
        <v>6</v>
      </c>
      <c r="K383" t="s">
        <v>40</v>
      </c>
      <c r="L383">
        <v>24</v>
      </c>
      <c r="M383" t="s">
        <v>58</v>
      </c>
      <c r="N383" t="s">
        <v>56</v>
      </c>
      <c r="O383" t="s">
        <v>57</v>
      </c>
      <c r="P383">
        <v>1000</v>
      </c>
      <c r="Q383" t="s">
        <v>58</v>
      </c>
      <c r="R383">
        <v>1591</v>
      </c>
      <c r="S383" t="s">
        <v>70</v>
      </c>
      <c r="T383">
        <v>0</v>
      </c>
      <c r="U383" t="s">
        <v>46</v>
      </c>
      <c r="V383" s="1">
        <v>13747318.16</v>
      </c>
      <c r="W383" s="1">
        <v>38357222.049999997</v>
      </c>
      <c r="X383" s="1">
        <v>7894713.7000000002</v>
      </c>
      <c r="Y383" s="1">
        <v>7894713.7000000002</v>
      </c>
      <c r="Z383" s="1">
        <v>7894713.7000000002</v>
      </c>
      <c r="AA383" s="1">
        <v>7894713.7000000002</v>
      </c>
      <c r="AB383" s="1">
        <v>7894713.7000000002</v>
      </c>
      <c r="AC383" s="1">
        <f t="shared" si="11"/>
        <v>5852604.46</v>
      </c>
      <c r="AD383">
        <v>0</v>
      </c>
      <c r="AE383">
        <v>0.16</v>
      </c>
      <c r="AF383">
        <v>0</v>
      </c>
      <c r="AG383" s="1">
        <v>24609904.050000001</v>
      </c>
      <c r="AH383" s="1">
        <v>-24609903.890000001</v>
      </c>
    </row>
    <row r="384" spans="1:34" hidden="1" x14ac:dyDescent="0.25">
      <c r="A384" t="str">
        <f t="shared" si="10"/>
        <v>1.1-00-2405_24624015_2434110</v>
      </c>
      <c r="B384" t="s">
        <v>148</v>
      </c>
      <c r="C384" t="s">
        <v>149</v>
      </c>
      <c r="D384" t="s">
        <v>34</v>
      </c>
      <c r="E384" t="s">
        <v>35</v>
      </c>
      <c r="F384" t="s">
        <v>51</v>
      </c>
      <c r="G384" t="s">
        <v>52</v>
      </c>
      <c r="H384" t="s">
        <v>53</v>
      </c>
      <c r="I384" t="s">
        <v>54</v>
      </c>
      <c r="J384">
        <v>6</v>
      </c>
      <c r="K384" t="s">
        <v>40</v>
      </c>
      <c r="L384">
        <v>24</v>
      </c>
      <c r="M384" t="s">
        <v>58</v>
      </c>
      <c r="N384" t="s">
        <v>56</v>
      </c>
      <c r="O384" t="s">
        <v>57</v>
      </c>
      <c r="P384">
        <v>3000</v>
      </c>
      <c r="Q384" t="s">
        <v>44</v>
      </c>
      <c r="R384">
        <v>3411</v>
      </c>
      <c r="S384" t="s">
        <v>326</v>
      </c>
      <c r="T384">
        <v>0</v>
      </c>
      <c r="U384" t="s">
        <v>46</v>
      </c>
      <c r="V384" s="1">
        <v>1000000</v>
      </c>
      <c r="W384" s="1">
        <v>1000000</v>
      </c>
      <c r="X384" s="1">
        <v>36941741.350000001</v>
      </c>
      <c r="Y384" s="1">
        <v>36941741.350000001</v>
      </c>
      <c r="Z384" s="1">
        <v>36941741.350000001</v>
      </c>
      <c r="AA384" s="1">
        <v>36941741.350000001</v>
      </c>
      <c r="AB384" s="1">
        <v>36941741.350000001</v>
      </c>
      <c r="AC384" s="1">
        <f t="shared" si="11"/>
        <v>-35941741.350000001</v>
      </c>
      <c r="AD384">
        <v>0</v>
      </c>
      <c r="AE384">
        <v>0</v>
      </c>
      <c r="AF384">
        <v>0</v>
      </c>
      <c r="AG384">
        <v>0</v>
      </c>
      <c r="AH384">
        <v>0</v>
      </c>
    </row>
    <row r="385" spans="1:34" hidden="1" x14ac:dyDescent="0.25">
      <c r="A385" t="str">
        <f t="shared" si="10"/>
        <v>1.1-00-2407_24333019_2421610</v>
      </c>
      <c r="B385" t="s">
        <v>148</v>
      </c>
      <c r="C385" t="s">
        <v>149</v>
      </c>
      <c r="D385" t="s">
        <v>34</v>
      </c>
      <c r="E385" t="s">
        <v>35</v>
      </c>
      <c r="F385" t="s">
        <v>51</v>
      </c>
      <c r="G385" t="s">
        <v>52</v>
      </c>
      <c r="H385" t="s">
        <v>103</v>
      </c>
      <c r="I385" t="s">
        <v>104</v>
      </c>
      <c r="J385">
        <v>3</v>
      </c>
      <c r="K385" t="s">
        <v>87</v>
      </c>
      <c r="L385">
        <v>33</v>
      </c>
      <c r="M385" t="s">
        <v>394</v>
      </c>
      <c r="N385" t="s">
        <v>395</v>
      </c>
      <c r="O385" t="s">
        <v>396</v>
      </c>
      <c r="P385">
        <v>2000</v>
      </c>
      <c r="Q385" t="s">
        <v>121</v>
      </c>
      <c r="R385">
        <v>2161</v>
      </c>
      <c r="S385" t="s">
        <v>202</v>
      </c>
      <c r="T385">
        <v>0</v>
      </c>
      <c r="U385" t="s">
        <v>46</v>
      </c>
      <c r="V385" s="1">
        <v>1250000</v>
      </c>
      <c r="W385" s="1">
        <v>1250000</v>
      </c>
      <c r="X385" s="1">
        <v>1249162.48</v>
      </c>
      <c r="Y385" s="1">
        <v>556062.48</v>
      </c>
      <c r="Z385" s="1">
        <v>556062.48</v>
      </c>
      <c r="AA385" s="1">
        <v>424062.48</v>
      </c>
      <c r="AB385" s="1">
        <v>424062.48</v>
      </c>
      <c r="AC385" s="1">
        <f t="shared" si="11"/>
        <v>837.52000000001863</v>
      </c>
      <c r="AD385">
        <v>0</v>
      </c>
      <c r="AE385">
        <v>0</v>
      </c>
      <c r="AF385">
        <v>0</v>
      </c>
      <c r="AG385">
        <v>0</v>
      </c>
      <c r="AH385">
        <v>0</v>
      </c>
    </row>
    <row r="386" spans="1:34" hidden="1" x14ac:dyDescent="0.25">
      <c r="A386" t="str">
        <f t="shared" si="10"/>
        <v>1.1-00-2407_24333019_2424110</v>
      </c>
      <c r="B386" t="s">
        <v>148</v>
      </c>
      <c r="C386" t="s">
        <v>149</v>
      </c>
      <c r="D386" t="s">
        <v>34</v>
      </c>
      <c r="E386" t="s">
        <v>35</v>
      </c>
      <c r="F386" t="s">
        <v>51</v>
      </c>
      <c r="G386" t="s">
        <v>52</v>
      </c>
      <c r="H386" t="s">
        <v>103</v>
      </c>
      <c r="I386" t="s">
        <v>104</v>
      </c>
      <c r="J386">
        <v>3</v>
      </c>
      <c r="K386" t="s">
        <v>87</v>
      </c>
      <c r="L386">
        <v>33</v>
      </c>
      <c r="M386" t="s">
        <v>394</v>
      </c>
      <c r="N386" t="s">
        <v>395</v>
      </c>
      <c r="O386" t="s">
        <v>396</v>
      </c>
      <c r="P386">
        <v>2000</v>
      </c>
      <c r="Q386" t="s">
        <v>121</v>
      </c>
      <c r="R386">
        <v>2411</v>
      </c>
      <c r="S386" t="s">
        <v>210</v>
      </c>
      <c r="T386">
        <v>0</v>
      </c>
      <c r="U386" t="s">
        <v>46</v>
      </c>
      <c r="V386" s="1">
        <v>236389.6</v>
      </c>
      <c r="W386" s="1">
        <v>236389.6</v>
      </c>
      <c r="X386" s="1">
        <v>185055.41</v>
      </c>
      <c r="Y386" s="1">
        <v>185055.41</v>
      </c>
      <c r="Z386" s="1">
        <v>113044.89</v>
      </c>
      <c r="AA386" s="1">
        <v>89497.05</v>
      </c>
      <c r="AB386" s="1">
        <v>89497.05</v>
      </c>
      <c r="AC386" s="1">
        <f t="shared" si="11"/>
        <v>51334.19</v>
      </c>
      <c r="AD386">
        <v>0</v>
      </c>
      <c r="AE386">
        <v>0</v>
      </c>
      <c r="AF386">
        <v>0</v>
      </c>
      <c r="AG386">
        <v>0</v>
      </c>
      <c r="AH386">
        <v>0</v>
      </c>
    </row>
    <row r="387" spans="1:34" hidden="1" x14ac:dyDescent="0.25">
      <c r="A387" t="str">
        <f t="shared" ref="A387:A450" si="12">CONCATENATE(B387,H387,J387,L387,N387,R387,T387)</f>
        <v>1.1-00-2407_24333019_2424210</v>
      </c>
      <c r="B387" t="s">
        <v>148</v>
      </c>
      <c r="C387" t="s">
        <v>149</v>
      </c>
      <c r="D387" t="s">
        <v>34</v>
      </c>
      <c r="E387" t="s">
        <v>35</v>
      </c>
      <c r="F387" t="s">
        <v>51</v>
      </c>
      <c r="G387" t="s">
        <v>52</v>
      </c>
      <c r="H387" t="s">
        <v>103</v>
      </c>
      <c r="I387" t="s">
        <v>104</v>
      </c>
      <c r="J387">
        <v>3</v>
      </c>
      <c r="K387" t="s">
        <v>87</v>
      </c>
      <c r="L387">
        <v>33</v>
      </c>
      <c r="M387" t="s">
        <v>394</v>
      </c>
      <c r="N387" t="s">
        <v>395</v>
      </c>
      <c r="O387" t="s">
        <v>396</v>
      </c>
      <c r="P387">
        <v>2000</v>
      </c>
      <c r="Q387" t="s">
        <v>121</v>
      </c>
      <c r="R387">
        <v>2421</v>
      </c>
      <c r="S387" t="s">
        <v>211</v>
      </c>
      <c r="T387">
        <v>0</v>
      </c>
      <c r="U387" t="s">
        <v>46</v>
      </c>
      <c r="V387" s="1">
        <v>12100000</v>
      </c>
      <c r="W387" s="1">
        <v>12100000</v>
      </c>
      <c r="X387" s="1">
        <v>12639822.560000001</v>
      </c>
      <c r="Y387" s="1">
        <v>12465781.26</v>
      </c>
      <c r="Z387" s="1">
        <v>6253935.3099999996</v>
      </c>
      <c r="AA387" s="1">
        <v>6246990.8200000003</v>
      </c>
      <c r="AB387" s="1">
        <v>6246990.8200000003</v>
      </c>
      <c r="AC387" s="1">
        <f t="shared" ref="AC387:AC450" si="13">V387-X387</f>
        <v>-539822.56000000052</v>
      </c>
      <c r="AD387">
        <v>0</v>
      </c>
      <c r="AE387">
        <v>0</v>
      </c>
      <c r="AF387">
        <v>0</v>
      </c>
      <c r="AG387">
        <v>0</v>
      </c>
      <c r="AH387">
        <v>0</v>
      </c>
    </row>
    <row r="388" spans="1:34" hidden="1" x14ac:dyDescent="0.25">
      <c r="A388" t="str">
        <f t="shared" si="12"/>
        <v>1.1-00-2407_24333019_2424710</v>
      </c>
      <c r="B388" t="s">
        <v>148</v>
      </c>
      <c r="C388" t="s">
        <v>149</v>
      </c>
      <c r="D388" t="s">
        <v>34</v>
      </c>
      <c r="E388" t="s">
        <v>35</v>
      </c>
      <c r="F388" t="s">
        <v>51</v>
      </c>
      <c r="G388" t="s">
        <v>52</v>
      </c>
      <c r="H388" t="s">
        <v>103</v>
      </c>
      <c r="I388" t="s">
        <v>104</v>
      </c>
      <c r="J388">
        <v>3</v>
      </c>
      <c r="K388" t="s">
        <v>87</v>
      </c>
      <c r="L388">
        <v>33</v>
      </c>
      <c r="M388" t="s">
        <v>394</v>
      </c>
      <c r="N388" t="s">
        <v>395</v>
      </c>
      <c r="O388" t="s">
        <v>396</v>
      </c>
      <c r="P388">
        <v>2000</v>
      </c>
      <c r="Q388" t="s">
        <v>121</v>
      </c>
      <c r="R388">
        <v>2471</v>
      </c>
      <c r="S388" t="s">
        <v>213</v>
      </c>
      <c r="T388">
        <v>0</v>
      </c>
      <c r="U388" t="s">
        <v>46</v>
      </c>
      <c r="V388" s="1">
        <v>554331.68000000005</v>
      </c>
      <c r="W388" s="1">
        <v>575211.68000000005</v>
      </c>
      <c r="X388" s="1">
        <v>553821.28</v>
      </c>
      <c r="Y388" s="1">
        <v>456504.13</v>
      </c>
      <c r="Z388" s="1">
        <v>456504.13</v>
      </c>
      <c r="AA388" s="1">
        <v>456504.13</v>
      </c>
      <c r="AB388" s="1">
        <v>456504.13</v>
      </c>
      <c r="AC388" s="1">
        <f t="shared" si="13"/>
        <v>510.40000000002328</v>
      </c>
      <c r="AD388">
        <v>0</v>
      </c>
      <c r="AE388">
        <v>0</v>
      </c>
      <c r="AF388">
        <v>0</v>
      </c>
      <c r="AG388" s="1">
        <v>20880</v>
      </c>
      <c r="AH388" s="1">
        <v>-20880</v>
      </c>
    </row>
    <row r="389" spans="1:34" hidden="1" x14ac:dyDescent="0.25">
      <c r="A389" t="str">
        <f t="shared" si="12"/>
        <v>1.1-00-2407_24333019_2424910</v>
      </c>
      <c r="B389" t="s">
        <v>148</v>
      </c>
      <c r="C389" t="s">
        <v>149</v>
      </c>
      <c r="D389" t="s">
        <v>34</v>
      </c>
      <c r="E389" t="s">
        <v>35</v>
      </c>
      <c r="F389" t="s">
        <v>51</v>
      </c>
      <c r="G389" t="s">
        <v>52</v>
      </c>
      <c r="H389" t="s">
        <v>103</v>
      </c>
      <c r="I389" t="s">
        <v>104</v>
      </c>
      <c r="J389">
        <v>3</v>
      </c>
      <c r="K389" t="s">
        <v>87</v>
      </c>
      <c r="L389">
        <v>33</v>
      </c>
      <c r="M389" t="s">
        <v>394</v>
      </c>
      <c r="N389" t="s">
        <v>395</v>
      </c>
      <c r="O389" t="s">
        <v>396</v>
      </c>
      <c r="P389">
        <v>2000</v>
      </c>
      <c r="Q389" t="s">
        <v>121</v>
      </c>
      <c r="R389">
        <v>2491</v>
      </c>
      <c r="S389" t="s">
        <v>203</v>
      </c>
      <c r="T389">
        <v>0</v>
      </c>
      <c r="U389" t="s">
        <v>46</v>
      </c>
      <c r="V389" s="1">
        <v>4862000</v>
      </c>
      <c r="W389" s="1">
        <v>4862000</v>
      </c>
      <c r="X389" s="1">
        <v>4599407.66</v>
      </c>
      <c r="Y389" s="1">
        <v>4559747.26</v>
      </c>
      <c r="Z389" s="1">
        <v>3062336.46</v>
      </c>
      <c r="AA389" s="1">
        <v>3060327.34</v>
      </c>
      <c r="AB389" s="1">
        <v>3060327.34</v>
      </c>
      <c r="AC389" s="1">
        <f t="shared" si="13"/>
        <v>262592.33999999985</v>
      </c>
      <c r="AD389">
        <v>0</v>
      </c>
      <c r="AE389">
        <v>0</v>
      </c>
      <c r="AF389">
        <v>0</v>
      </c>
      <c r="AG389">
        <v>0</v>
      </c>
      <c r="AH389">
        <v>0</v>
      </c>
    </row>
    <row r="390" spans="1:34" hidden="1" x14ac:dyDescent="0.25">
      <c r="A390" t="str">
        <f t="shared" si="12"/>
        <v>1.1-00-2407_24333019_2427210</v>
      </c>
      <c r="B390" t="s">
        <v>148</v>
      </c>
      <c r="C390" t="s">
        <v>149</v>
      </c>
      <c r="D390" t="s">
        <v>34</v>
      </c>
      <c r="E390" t="s">
        <v>35</v>
      </c>
      <c r="F390" t="s">
        <v>51</v>
      </c>
      <c r="G390" t="s">
        <v>52</v>
      </c>
      <c r="H390" t="s">
        <v>103</v>
      </c>
      <c r="I390" t="s">
        <v>104</v>
      </c>
      <c r="J390">
        <v>3</v>
      </c>
      <c r="K390" t="s">
        <v>87</v>
      </c>
      <c r="L390">
        <v>33</v>
      </c>
      <c r="M390" t="s">
        <v>394</v>
      </c>
      <c r="N390" t="s">
        <v>395</v>
      </c>
      <c r="O390" t="s">
        <v>396</v>
      </c>
      <c r="P390">
        <v>2000</v>
      </c>
      <c r="Q390" t="s">
        <v>121</v>
      </c>
      <c r="R390">
        <v>2721</v>
      </c>
      <c r="S390" t="s">
        <v>170</v>
      </c>
      <c r="T390">
        <v>0</v>
      </c>
      <c r="U390" t="s">
        <v>46</v>
      </c>
      <c r="V390" s="1">
        <v>312540.5</v>
      </c>
      <c r="W390" s="1">
        <v>366490.4</v>
      </c>
      <c r="X390" s="1">
        <v>301089.59999999998</v>
      </c>
      <c r="Y390" s="1">
        <v>16599.599999999999</v>
      </c>
      <c r="Z390" s="1">
        <v>16599.599999999999</v>
      </c>
      <c r="AA390" s="1">
        <v>16599.599999999999</v>
      </c>
      <c r="AB390" s="1">
        <v>16599.599999999999</v>
      </c>
      <c r="AC390" s="1">
        <f t="shared" si="13"/>
        <v>11450.900000000023</v>
      </c>
      <c r="AD390">
        <v>0</v>
      </c>
      <c r="AE390">
        <v>0</v>
      </c>
      <c r="AF390">
        <v>0</v>
      </c>
      <c r="AG390" s="1">
        <v>53949.9</v>
      </c>
      <c r="AH390" s="1">
        <v>-53949.9</v>
      </c>
    </row>
    <row r="391" spans="1:34" hidden="1" x14ac:dyDescent="0.25">
      <c r="A391" t="str">
        <f t="shared" si="12"/>
        <v>1.1-00-2407_24333019_2429110</v>
      </c>
      <c r="B391" t="s">
        <v>148</v>
      </c>
      <c r="C391" t="s">
        <v>149</v>
      </c>
      <c r="D391" t="s">
        <v>34</v>
      </c>
      <c r="E391" t="s">
        <v>35</v>
      </c>
      <c r="F391" t="s">
        <v>51</v>
      </c>
      <c r="G391" t="s">
        <v>52</v>
      </c>
      <c r="H391" t="s">
        <v>103</v>
      </c>
      <c r="I391" t="s">
        <v>104</v>
      </c>
      <c r="J391">
        <v>3</v>
      </c>
      <c r="K391" t="s">
        <v>87</v>
      </c>
      <c r="L391">
        <v>33</v>
      </c>
      <c r="M391" t="s">
        <v>394</v>
      </c>
      <c r="N391" t="s">
        <v>395</v>
      </c>
      <c r="O391" t="s">
        <v>396</v>
      </c>
      <c r="P391">
        <v>2000</v>
      </c>
      <c r="Q391" t="s">
        <v>121</v>
      </c>
      <c r="R391">
        <v>2911</v>
      </c>
      <c r="S391" t="s">
        <v>171</v>
      </c>
      <c r="T391">
        <v>0</v>
      </c>
      <c r="U391" t="s">
        <v>46</v>
      </c>
      <c r="V391" s="1">
        <v>920005</v>
      </c>
      <c r="W391" s="1">
        <v>921350</v>
      </c>
      <c r="X391" s="1">
        <v>427240.63</v>
      </c>
      <c r="Y391" s="1">
        <v>329684.63</v>
      </c>
      <c r="Z391" s="1">
        <v>256985.16</v>
      </c>
      <c r="AA391" s="1">
        <v>254941.82</v>
      </c>
      <c r="AB391" s="1">
        <v>254941.82</v>
      </c>
      <c r="AC391" s="1">
        <f t="shared" si="13"/>
        <v>492764.37</v>
      </c>
      <c r="AD391">
        <v>0</v>
      </c>
      <c r="AE391">
        <v>0</v>
      </c>
      <c r="AF391">
        <v>0</v>
      </c>
      <c r="AG391" s="1">
        <v>1345</v>
      </c>
      <c r="AH391" s="1">
        <v>-1345</v>
      </c>
    </row>
    <row r="392" spans="1:34" hidden="1" x14ac:dyDescent="0.25">
      <c r="A392" t="str">
        <f t="shared" si="12"/>
        <v>1.1-00-2407_24333019_2429810</v>
      </c>
      <c r="B392" t="s">
        <v>148</v>
      </c>
      <c r="C392" t="s">
        <v>149</v>
      </c>
      <c r="D392" t="s">
        <v>34</v>
      </c>
      <c r="E392" t="s">
        <v>35</v>
      </c>
      <c r="F392" t="s">
        <v>51</v>
      </c>
      <c r="G392" t="s">
        <v>52</v>
      </c>
      <c r="H392" t="s">
        <v>103</v>
      </c>
      <c r="I392" t="s">
        <v>104</v>
      </c>
      <c r="J392">
        <v>3</v>
      </c>
      <c r="K392" t="s">
        <v>87</v>
      </c>
      <c r="L392">
        <v>33</v>
      </c>
      <c r="M392" t="s">
        <v>394</v>
      </c>
      <c r="N392" t="s">
        <v>395</v>
      </c>
      <c r="O392" t="s">
        <v>396</v>
      </c>
      <c r="P392">
        <v>2000</v>
      </c>
      <c r="Q392" t="s">
        <v>121</v>
      </c>
      <c r="R392">
        <v>2981</v>
      </c>
      <c r="S392" t="s">
        <v>217</v>
      </c>
      <c r="T392">
        <v>0</v>
      </c>
      <c r="U392" t="s">
        <v>46</v>
      </c>
      <c r="V392" s="1">
        <v>1345</v>
      </c>
      <c r="W392">
        <v>0</v>
      </c>
      <c r="X392" s="1">
        <v>1344.42</v>
      </c>
      <c r="Y392" s="1">
        <v>1344.42</v>
      </c>
      <c r="Z392" s="1">
        <v>1344.42</v>
      </c>
      <c r="AA392" s="1">
        <v>1344.42</v>
      </c>
      <c r="AB392" s="1">
        <v>1344.42</v>
      </c>
      <c r="AC392" s="1">
        <f t="shared" si="13"/>
        <v>0.57999999999992724</v>
      </c>
      <c r="AD392">
        <v>0</v>
      </c>
      <c r="AE392" s="1">
        <v>1345</v>
      </c>
      <c r="AF392">
        <v>0</v>
      </c>
      <c r="AG392">
        <v>0</v>
      </c>
      <c r="AH392" s="1">
        <v>1345</v>
      </c>
    </row>
    <row r="393" spans="1:34" hidden="1" x14ac:dyDescent="0.25">
      <c r="A393" t="str">
        <f t="shared" si="12"/>
        <v>1.1-00-2407_24333019_2432610</v>
      </c>
      <c r="B393" t="s">
        <v>148</v>
      </c>
      <c r="C393" t="s">
        <v>149</v>
      </c>
      <c r="D393" t="s">
        <v>34</v>
      </c>
      <c r="E393" t="s">
        <v>35</v>
      </c>
      <c r="F393" t="s">
        <v>51</v>
      </c>
      <c r="G393" t="s">
        <v>52</v>
      </c>
      <c r="H393" t="s">
        <v>103</v>
      </c>
      <c r="I393" t="s">
        <v>104</v>
      </c>
      <c r="J393">
        <v>3</v>
      </c>
      <c r="K393" t="s">
        <v>87</v>
      </c>
      <c r="L393">
        <v>33</v>
      </c>
      <c r="M393" t="s">
        <v>394</v>
      </c>
      <c r="N393" t="s">
        <v>395</v>
      </c>
      <c r="O393" t="s">
        <v>396</v>
      </c>
      <c r="P393">
        <v>3000</v>
      </c>
      <c r="Q393" t="s">
        <v>44</v>
      </c>
      <c r="R393">
        <v>3261</v>
      </c>
      <c r="S393" t="s">
        <v>172</v>
      </c>
      <c r="T393">
        <v>0</v>
      </c>
      <c r="U393" t="s">
        <v>46</v>
      </c>
      <c r="V393" s="1">
        <v>25627079.98</v>
      </c>
      <c r="W393" s="1">
        <v>5000000</v>
      </c>
      <c r="X393" s="1">
        <v>24642626</v>
      </c>
      <c r="Y393" s="1">
        <v>17489114.800000001</v>
      </c>
      <c r="Z393" s="1">
        <v>12278394.800000001</v>
      </c>
      <c r="AA393" s="1">
        <v>12013914.800000001</v>
      </c>
      <c r="AB393" s="1">
        <v>12013914.800000001</v>
      </c>
      <c r="AC393" s="1">
        <f t="shared" si="13"/>
        <v>984453.98000000045</v>
      </c>
      <c r="AD393">
        <v>0</v>
      </c>
      <c r="AE393" s="1">
        <v>20969672</v>
      </c>
      <c r="AF393">
        <v>0</v>
      </c>
      <c r="AG393" s="1">
        <v>342592.02</v>
      </c>
      <c r="AH393" s="1">
        <v>20627079.98</v>
      </c>
    </row>
    <row r="394" spans="1:34" hidden="1" x14ac:dyDescent="0.25">
      <c r="A394" t="str">
        <f t="shared" si="12"/>
        <v>1.1-00-2407_24333019_2433710</v>
      </c>
      <c r="B394" t="s">
        <v>148</v>
      </c>
      <c r="C394" t="s">
        <v>149</v>
      </c>
      <c r="D394" t="s">
        <v>34</v>
      </c>
      <c r="E394" t="s">
        <v>35</v>
      </c>
      <c r="F394" t="s">
        <v>51</v>
      </c>
      <c r="G394" t="s">
        <v>52</v>
      </c>
      <c r="H394" t="s">
        <v>103</v>
      </c>
      <c r="I394" t="s">
        <v>104</v>
      </c>
      <c r="J394">
        <v>3</v>
      </c>
      <c r="K394" t="s">
        <v>87</v>
      </c>
      <c r="L394">
        <v>33</v>
      </c>
      <c r="M394" t="s">
        <v>394</v>
      </c>
      <c r="N394" t="s">
        <v>395</v>
      </c>
      <c r="O394" t="s">
        <v>396</v>
      </c>
      <c r="P394">
        <v>3000</v>
      </c>
      <c r="Q394" t="s">
        <v>44</v>
      </c>
      <c r="R394">
        <v>3371</v>
      </c>
      <c r="S394" t="s">
        <v>382</v>
      </c>
      <c r="T394">
        <v>0</v>
      </c>
      <c r="U394" t="s">
        <v>46</v>
      </c>
      <c r="V394" s="1">
        <v>5349527.0199999996</v>
      </c>
      <c r="W394" s="1">
        <v>5006935</v>
      </c>
      <c r="X394" s="1">
        <v>4724565.7699999996</v>
      </c>
      <c r="Y394" s="1">
        <v>4724565.7699999996</v>
      </c>
      <c r="Z394" s="1">
        <v>2580570.16</v>
      </c>
      <c r="AA394" s="1">
        <v>2580570.16</v>
      </c>
      <c r="AB394" s="1">
        <v>2580570.16</v>
      </c>
      <c r="AC394" s="1">
        <f t="shared" si="13"/>
        <v>624961.25</v>
      </c>
      <c r="AD394">
        <v>0</v>
      </c>
      <c r="AE394" s="1">
        <v>342592.02</v>
      </c>
      <c r="AF394">
        <v>0</v>
      </c>
      <c r="AG394">
        <v>0</v>
      </c>
      <c r="AH394" s="1">
        <v>342592.02</v>
      </c>
    </row>
    <row r="395" spans="1:34" hidden="1" x14ac:dyDescent="0.25">
      <c r="A395" t="str">
        <f t="shared" si="12"/>
        <v>1.1-00-2407_24333019_2456110</v>
      </c>
      <c r="B395" t="s">
        <v>148</v>
      </c>
      <c r="C395" t="s">
        <v>149</v>
      </c>
      <c r="D395" t="s">
        <v>34</v>
      </c>
      <c r="E395" t="s">
        <v>35</v>
      </c>
      <c r="F395" t="s">
        <v>51</v>
      </c>
      <c r="G395" t="s">
        <v>52</v>
      </c>
      <c r="H395" t="s">
        <v>103</v>
      </c>
      <c r="I395" t="s">
        <v>104</v>
      </c>
      <c r="J395">
        <v>3</v>
      </c>
      <c r="K395" t="s">
        <v>87</v>
      </c>
      <c r="L395">
        <v>33</v>
      </c>
      <c r="M395" t="s">
        <v>394</v>
      </c>
      <c r="N395" t="s">
        <v>395</v>
      </c>
      <c r="O395" t="s">
        <v>396</v>
      </c>
      <c r="P395">
        <v>5000</v>
      </c>
      <c r="Q395" t="s">
        <v>99</v>
      </c>
      <c r="R395">
        <v>5611</v>
      </c>
      <c r="S395" t="s">
        <v>223</v>
      </c>
      <c r="T395">
        <v>0</v>
      </c>
      <c r="U395" t="s">
        <v>46</v>
      </c>
      <c r="V395" s="1">
        <v>79584.960000000006</v>
      </c>
      <c r="W395" s="1">
        <v>70064.399999999994</v>
      </c>
      <c r="X395" s="1">
        <v>34442.42</v>
      </c>
      <c r="Y395" s="1">
        <v>34442.42</v>
      </c>
      <c r="Z395" s="1">
        <v>34442.42</v>
      </c>
      <c r="AA395" s="1">
        <v>28728.91</v>
      </c>
      <c r="AB395" s="1">
        <v>28728.91</v>
      </c>
      <c r="AC395" s="1">
        <f t="shared" si="13"/>
        <v>45142.540000000008</v>
      </c>
      <c r="AD395">
        <v>0</v>
      </c>
      <c r="AE395" s="1">
        <v>34260.28</v>
      </c>
      <c r="AF395">
        <v>0</v>
      </c>
      <c r="AG395" s="1">
        <v>24739.72</v>
      </c>
      <c r="AH395" s="1">
        <v>9520.56</v>
      </c>
    </row>
    <row r="396" spans="1:34" hidden="1" x14ac:dyDescent="0.25">
      <c r="A396" t="str">
        <f t="shared" si="12"/>
        <v>1.1-00-2407_24333019_2456310</v>
      </c>
      <c r="B396" t="s">
        <v>148</v>
      </c>
      <c r="C396" t="s">
        <v>149</v>
      </c>
      <c r="D396" t="s">
        <v>34</v>
      </c>
      <c r="E396" t="s">
        <v>35</v>
      </c>
      <c r="F396" t="s">
        <v>51</v>
      </c>
      <c r="G396" t="s">
        <v>52</v>
      </c>
      <c r="H396" t="s">
        <v>103</v>
      </c>
      <c r="I396" t="s">
        <v>104</v>
      </c>
      <c r="J396">
        <v>3</v>
      </c>
      <c r="K396" t="s">
        <v>87</v>
      </c>
      <c r="L396">
        <v>33</v>
      </c>
      <c r="M396" t="s">
        <v>394</v>
      </c>
      <c r="N396" t="s">
        <v>395</v>
      </c>
      <c r="O396" t="s">
        <v>396</v>
      </c>
      <c r="P396">
        <v>5000</v>
      </c>
      <c r="Q396" t="s">
        <v>99</v>
      </c>
      <c r="R396">
        <v>5631</v>
      </c>
      <c r="S396" t="s">
        <v>397</v>
      </c>
      <c r="T396">
        <v>0</v>
      </c>
      <c r="U396" t="s">
        <v>46</v>
      </c>
      <c r="V396" s="1">
        <v>11504.72</v>
      </c>
      <c r="W396" s="1">
        <v>45765</v>
      </c>
      <c r="X396">
        <v>0</v>
      </c>
      <c r="Y396">
        <v>0</v>
      </c>
      <c r="Z396">
        <v>0</v>
      </c>
      <c r="AA396">
        <v>0</v>
      </c>
      <c r="AB396">
        <v>0</v>
      </c>
      <c r="AC396" s="1">
        <f t="shared" si="13"/>
        <v>11504.72</v>
      </c>
      <c r="AD396">
        <v>0</v>
      </c>
      <c r="AE396">
        <v>0</v>
      </c>
      <c r="AF396">
        <v>0</v>
      </c>
      <c r="AG396" s="1">
        <v>34260.28</v>
      </c>
      <c r="AH396" s="1">
        <v>-34260.28</v>
      </c>
    </row>
    <row r="397" spans="1:34" hidden="1" x14ac:dyDescent="0.25">
      <c r="A397" t="str">
        <f t="shared" si="12"/>
        <v>1.1-00-2407_24333019_2456710</v>
      </c>
      <c r="B397" t="s">
        <v>148</v>
      </c>
      <c r="C397" t="s">
        <v>149</v>
      </c>
      <c r="D397" t="s">
        <v>34</v>
      </c>
      <c r="E397" t="s">
        <v>35</v>
      </c>
      <c r="F397" t="s">
        <v>51</v>
      </c>
      <c r="G397" t="s">
        <v>52</v>
      </c>
      <c r="H397" t="s">
        <v>103</v>
      </c>
      <c r="I397" t="s">
        <v>104</v>
      </c>
      <c r="J397">
        <v>3</v>
      </c>
      <c r="K397" t="s">
        <v>87</v>
      </c>
      <c r="L397">
        <v>33</v>
      </c>
      <c r="M397" t="s">
        <v>394</v>
      </c>
      <c r="N397" t="s">
        <v>395</v>
      </c>
      <c r="O397" t="s">
        <v>396</v>
      </c>
      <c r="P397">
        <v>5000</v>
      </c>
      <c r="Q397" t="s">
        <v>99</v>
      </c>
      <c r="R397">
        <v>5671</v>
      </c>
      <c r="S397" t="s">
        <v>185</v>
      </c>
      <c r="T397">
        <v>0</v>
      </c>
      <c r="U397" t="s">
        <v>46</v>
      </c>
      <c r="V397" s="1">
        <v>1024739.72</v>
      </c>
      <c r="W397" s="1">
        <v>1000000</v>
      </c>
      <c r="X397" s="1">
        <v>883586.88</v>
      </c>
      <c r="Y397" s="1">
        <v>883586.88</v>
      </c>
      <c r="Z397" s="1">
        <v>883586.88</v>
      </c>
      <c r="AA397" s="1">
        <v>833706.88</v>
      </c>
      <c r="AB397" s="1">
        <v>833706.88</v>
      </c>
      <c r="AC397" s="1">
        <f t="shared" si="13"/>
        <v>141152.83999999997</v>
      </c>
      <c r="AD397">
        <v>0</v>
      </c>
      <c r="AE397" s="1">
        <v>24739.72</v>
      </c>
      <c r="AF397">
        <v>0</v>
      </c>
      <c r="AG397">
        <v>0</v>
      </c>
      <c r="AH397" s="1">
        <v>24739.72</v>
      </c>
    </row>
    <row r="398" spans="1:34" hidden="1" x14ac:dyDescent="0.25">
      <c r="A398" t="str">
        <f t="shared" si="12"/>
        <v>1.1-00-2409_24343027_2422210</v>
      </c>
      <c r="B398" t="s">
        <v>148</v>
      </c>
      <c r="C398" t="s">
        <v>149</v>
      </c>
      <c r="D398" t="s">
        <v>34</v>
      </c>
      <c r="E398" t="s">
        <v>35</v>
      </c>
      <c r="F398" t="s">
        <v>51</v>
      </c>
      <c r="G398" t="s">
        <v>52</v>
      </c>
      <c r="H398" t="s">
        <v>154</v>
      </c>
      <c r="I398" t="s">
        <v>155</v>
      </c>
      <c r="J398">
        <v>3</v>
      </c>
      <c r="K398" t="s">
        <v>87</v>
      </c>
      <c r="L398">
        <v>43</v>
      </c>
      <c r="M398" t="s">
        <v>398</v>
      </c>
      <c r="N398" t="s">
        <v>399</v>
      </c>
      <c r="O398" t="s">
        <v>400</v>
      </c>
      <c r="P398">
        <v>2000</v>
      </c>
      <c r="Q398" t="s">
        <v>121</v>
      </c>
      <c r="R398">
        <v>2221</v>
      </c>
      <c r="S398" t="s">
        <v>165</v>
      </c>
      <c r="T398">
        <v>0</v>
      </c>
      <c r="U398" t="s">
        <v>46</v>
      </c>
      <c r="V398" s="1">
        <v>65337.55</v>
      </c>
      <c r="W398" s="1">
        <v>70000</v>
      </c>
      <c r="X398" s="1">
        <v>64000</v>
      </c>
      <c r="Y398">
        <v>0</v>
      </c>
      <c r="Z398">
        <v>0</v>
      </c>
      <c r="AA398">
        <v>0</v>
      </c>
      <c r="AB398">
        <v>0</v>
      </c>
      <c r="AC398" s="1">
        <f t="shared" si="13"/>
        <v>1337.5500000000029</v>
      </c>
      <c r="AD398">
        <v>0</v>
      </c>
      <c r="AE398" s="1">
        <v>45337.55</v>
      </c>
      <c r="AF398">
        <v>0</v>
      </c>
      <c r="AG398" s="1">
        <v>50000</v>
      </c>
      <c r="AH398" s="1">
        <v>-4662.45</v>
      </c>
    </row>
    <row r="399" spans="1:34" hidden="1" x14ac:dyDescent="0.25">
      <c r="A399" t="str">
        <f t="shared" si="12"/>
        <v>1.1-00-2409_24343027_2427210</v>
      </c>
      <c r="B399" t="s">
        <v>148</v>
      </c>
      <c r="C399" t="s">
        <v>149</v>
      </c>
      <c r="D399" t="s">
        <v>34</v>
      </c>
      <c r="E399" t="s">
        <v>35</v>
      </c>
      <c r="F399" t="s">
        <v>51</v>
      </c>
      <c r="G399" t="s">
        <v>52</v>
      </c>
      <c r="H399" t="s">
        <v>154</v>
      </c>
      <c r="I399" t="s">
        <v>155</v>
      </c>
      <c r="J399">
        <v>3</v>
      </c>
      <c r="K399" t="s">
        <v>87</v>
      </c>
      <c r="L399">
        <v>43</v>
      </c>
      <c r="M399" t="s">
        <v>398</v>
      </c>
      <c r="N399" t="s">
        <v>399</v>
      </c>
      <c r="O399" t="s">
        <v>400</v>
      </c>
      <c r="P399">
        <v>2000</v>
      </c>
      <c r="Q399" t="s">
        <v>121</v>
      </c>
      <c r="R399">
        <v>2721</v>
      </c>
      <c r="S399" t="s">
        <v>170</v>
      </c>
      <c r="T399">
        <v>0</v>
      </c>
      <c r="U399" t="s">
        <v>46</v>
      </c>
      <c r="V399">
        <v>0</v>
      </c>
      <c r="W399" s="1">
        <v>50000</v>
      </c>
      <c r="X399">
        <v>0</v>
      </c>
      <c r="Y399">
        <v>0</v>
      </c>
      <c r="Z399">
        <v>0</v>
      </c>
      <c r="AA399">
        <v>0</v>
      </c>
      <c r="AB399">
        <v>0</v>
      </c>
      <c r="AC399" s="1">
        <f t="shared" si="13"/>
        <v>0</v>
      </c>
      <c r="AD399">
        <v>0</v>
      </c>
      <c r="AE399">
        <v>0</v>
      </c>
      <c r="AF399">
        <v>0</v>
      </c>
      <c r="AG399" s="1">
        <v>50000</v>
      </c>
      <c r="AH399" s="1">
        <v>-50000</v>
      </c>
    </row>
    <row r="400" spans="1:34" hidden="1" x14ac:dyDescent="0.25">
      <c r="A400" t="str">
        <f t="shared" si="12"/>
        <v>1.1-00-2409_24343027_2429110</v>
      </c>
      <c r="B400" t="s">
        <v>148</v>
      </c>
      <c r="C400" t="s">
        <v>149</v>
      </c>
      <c r="D400" t="s">
        <v>34</v>
      </c>
      <c r="E400" t="s">
        <v>35</v>
      </c>
      <c r="F400" t="s">
        <v>51</v>
      </c>
      <c r="G400" t="s">
        <v>52</v>
      </c>
      <c r="H400" t="s">
        <v>154</v>
      </c>
      <c r="I400" t="s">
        <v>155</v>
      </c>
      <c r="J400">
        <v>3</v>
      </c>
      <c r="K400" t="s">
        <v>87</v>
      </c>
      <c r="L400">
        <v>43</v>
      </c>
      <c r="M400" t="s">
        <v>398</v>
      </c>
      <c r="N400" t="s">
        <v>399</v>
      </c>
      <c r="O400" t="s">
        <v>400</v>
      </c>
      <c r="P400">
        <v>2000</v>
      </c>
      <c r="Q400" t="s">
        <v>121</v>
      </c>
      <c r="R400">
        <v>2911</v>
      </c>
      <c r="S400" t="s">
        <v>171</v>
      </c>
      <c r="T400">
        <v>0</v>
      </c>
      <c r="U400" t="s">
        <v>46</v>
      </c>
      <c r="V400" s="1">
        <v>120000</v>
      </c>
      <c r="W400" s="1">
        <v>70000</v>
      </c>
      <c r="X400" s="1">
        <v>78880</v>
      </c>
      <c r="Y400">
        <v>0</v>
      </c>
      <c r="Z400">
        <v>0</v>
      </c>
      <c r="AA400">
        <v>0</v>
      </c>
      <c r="AB400">
        <v>0</v>
      </c>
      <c r="AC400" s="1">
        <f t="shared" si="13"/>
        <v>41120</v>
      </c>
      <c r="AD400">
        <v>0</v>
      </c>
      <c r="AE400" s="1">
        <v>50000</v>
      </c>
      <c r="AF400">
        <v>0</v>
      </c>
      <c r="AG400">
        <v>0</v>
      </c>
      <c r="AH400" s="1">
        <v>50000</v>
      </c>
    </row>
    <row r="401" spans="1:34" hidden="1" x14ac:dyDescent="0.25">
      <c r="A401" t="str">
        <f t="shared" si="12"/>
        <v>1.1-00-2409_24343027_2435710</v>
      </c>
      <c r="B401" t="s">
        <v>148</v>
      </c>
      <c r="C401" t="s">
        <v>149</v>
      </c>
      <c r="D401" t="s">
        <v>34</v>
      </c>
      <c r="E401" t="s">
        <v>35</v>
      </c>
      <c r="F401" t="s">
        <v>51</v>
      </c>
      <c r="G401" t="s">
        <v>52</v>
      </c>
      <c r="H401" t="s">
        <v>154</v>
      </c>
      <c r="I401" t="s">
        <v>155</v>
      </c>
      <c r="J401">
        <v>3</v>
      </c>
      <c r="K401" t="s">
        <v>87</v>
      </c>
      <c r="L401">
        <v>43</v>
      </c>
      <c r="M401" t="s">
        <v>398</v>
      </c>
      <c r="N401" t="s">
        <v>399</v>
      </c>
      <c r="O401" t="s">
        <v>400</v>
      </c>
      <c r="P401">
        <v>3000</v>
      </c>
      <c r="Q401" t="s">
        <v>44</v>
      </c>
      <c r="R401">
        <v>3571</v>
      </c>
      <c r="S401" t="s">
        <v>221</v>
      </c>
      <c r="T401">
        <v>0</v>
      </c>
      <c r="U401" t="s">
        <v>46</v>
      </c>
      <c r="V401" s="1">
        <v>100000</v>
      </c>
      <c r="W401" s="1">
        <v>300000</v>
      </c>
      <c r="X401">
        <v>0</v>
      </c>
      <c r="Y401">
        <v>0</v>
      </c>
      <c r="Z401">
        <v>0</v>
      </c>
      <c r="AA401">
        <v>0</v>
      </c>
      <c r="AB401">
        <v>0</v>
      </c>
      <c r="AC401" s="1">
        <f t="shared" si="13"/>
        <v>100000</v>
      </c>
      <c r="AD401">
        <v>0</v>
      </c>
      <c r="AE401">
        <v>0</v>
      </c>
      <c r="AF401">
        <v>0</v>
      </c>
      <c r="AG401" s="1">
        <v>200000</v>
      </c>
      <c r="AH401" s="1">
        <v>-200000</v>
      </c>
    </row>
    <row r="402" spans="1:34" hidden="1" x14ac:dyDescent="0.25">
      <c r="A402" t="str">
        <f t="shared" si="12"/>
        <v>1.1-00-2402_2417007_2433310</v>
      </c>
      <c r="B402" t="s">
        <v>148</v>
      </c>
      <c r="C402" t="s">
        <v>149</v>
      </c>
      <c r="D402" t="s">
        <v>34</v>
      </c>
      <c r="E402" t="s">
        <v>35</v>
      </c>
      <c r="F402" t="s">
        <v>307</v>
      </c>
      <c r="G402" t="s">
        <v>308</v>
      </c>
      <c r="H402" t="s">
        <v>85</v>
      </c>
      <c r="I402" t="s">
        <v>86</v>
      </c>
      <c r="J402">
        <v>1</v>
      </c>
      <c r="K402" t="s">
        <v>190</v>
      </c>
      <c r="L402">
        <v>7</v>
      </c>
      <c r="M402" t="s">
        <v>401</v>
      </c>
      <c r="N402" t="s">
        <v>315</v>
      </c>
      <c r="O402" t="s">
        <v>316</v>
      </c>
      <c r="P402">
        <v>3000</v>
      </c>
      <c r="Q402" t="s">
        <v>44</v>
      </c>
      <c r="R402">
        <v>3331</v>
      </c>
      <c r="S402" t="s">
        <v>251</v>
      </c>
      <c r="T402">
        <v>0</v>
      </c>
      <c r="U402" t="s">
        <v>46</v>
      </c>
      <c r="V402" s="1">
        <v>340000</v>
      </c>
      <c r="W402" s="1">
        <v>340000</v>
      </c>
      <c r="X402">
        <v>0</v>
      </c>
      <c r="Y402">
        <v>0</v>
      </c>
      <c r="Z402">
        <v>0</v>
      </c>
      <c r="AA402">
        <v>0</v>
      </c>
      <c r="AB402">
        <v>0</v>
      </c>
      <c r="AC402" s="1">
        <f t="shared" si="13"/>
        <v>340000</v>
      </c>
      <c r="AD402">
        <v>0</v>
      </c>
      <c r="AE402">
        <v>0</v>
      </c>
      <c r="AF402">
        <v>0</v>
      </c>
      <c r="AG402">
        <v>0</v>
      </c>
      <c r="AH402">
        <v>0</v>
      </c>
    </row>
    <row r="403" spans="1:34" hidden="1" x14ac:dyDescent="0.25">
      <c r="A403" t="str">
        <f t="shared" si="12"/>
        <v>1.1-00-2402_2417007_2433910</v>
      </c>
      <c r="B403" t="s">
        <v>148</v>
      </c>
      <c r="C403" t="s">
        <v>149</v>
      </c>
      <c r="D403" t="s">
        <v>34</v>
      </c>
      <c r="E403" t="s">
        <v>35</v>
      </c>
      <c r="F403" t="s">
        <v>307</v>
      </c>
      <c r="G403" t="s">
        <v>308</v>
      </c>
      <c r="H403" t="s">
        <v>85</v>
      </c>
      <c r="I403" t="s">
        <v>86</v>
      </c>
      <c r="J403">
        <v>1</v>
      </c>
      <c r="K403" t="s">
        <v>190</v>
      </c>
      <c r="L403">
        <v>7</v>
      </c>
      <c r="M403" t="s">
        <v>401</v>
      </c>
      <c r="N403" t="s">
        <v>315</v>
      </c>
      <c r="O403" t="s">
        <v>316</v>
      </c>
      <c r="P403">
        <v>3000</v>
      </c>
      <c r="Q403" t="s">
        <v>44</v>
      </c>
      <c r="R403">
        <v>3391</v>
      </c>
      <c r="S403" t="s">
        <v>194</v>
      </c>
      <c r="T403">
        <v>0</v>
      </c>
      <c r="U403" t="s">
        <v>46</v>
      </c>
      <c r="V403" s="1">
        <v>2000000</v>
      </c>
      <c r="W403" s="1">
        <v>500000</v>
      </c>
      <c r="X403">
        <v>0</v>
      </c>
      <c r="Y403">
        <v>0</v>
      </c>
      <c r="Z403">
        <v>0</v>
      </c>
      <c r="AA403">
        <v>0</v>
      </c>
      <c r="AB403">
        <v>0</v>
      </c>
      <c r="AC403" s="1">
        <f t="shared" si="13"/>
        <v>2000000</v>
      </c>
      <c r="AD403">
        <v>0</v>
      </c>
      <c r="AE403" s="1">
        <v>2000000</v>
      </c>
      <c r="AF403">
        <v>0</v>
      </c>
      <c r="AG403" s="1">
        <v>500000</v>
      </c>
      <c r="AH403" s="1">
        <v>1500000</v>
      </c>
    </row>
    <row r="404" spans="1:34" hidden="1" x14ac:dyDescent="0.25">
      <c r="A404" t="str">
        <f t="shared" si="12"/>
        <v>1.1-00-2402_2417007_2434110</v>
      </c>
      <c r="B404" t="s">
        <v>148</v>
      </c>
      <c r="C404" t="s">
        <v>149</v>
      </c>
      <c r="D404" t="s">
        <v>34</v>
      </c>
      <c r="E404" t="s">
        <v>35</v>
      </c>
      <c r="F404" t="s">
        <v>307</v>
      </c>
      <c r="G404" t="s">
        <v>308</v>
      </c>
      <c r="H404" t="s">
        <v>85</v>
      </c>
      <c r="I404" t="s">
        <v>86</v>
      </c>
      <c r="J404">
        <v>1</v>
      </c>
      <c r="K404" t="s">
        <v>190</v>
      </c>
      <c r="L404">
        <v>7</v>
      </c>
      <c r="M404" t="s">
        <v>401</v>
      </c>
      <c r="N404" t="s">
        <v>315</v>
      </c>
      <c r="O404" t="s">
        <v>316</v>
      </c>
      <c r="P404">
        <v>3000</v>
      </c>
      <c r="Q404" t="s">
        <v>44</v>
      </c>
      <c r="R404">
        <v>3411</v>
      </c>
      <c r="S404" t="s">
        <v>326</v>
      </c>
      <c r="T404">
        <v>0</v>
      </c>
      <c r="U404" t="s">
        <v>46</v>
      </c>
      <c r="V404" s="1">
        <v>1000000</v>
      </c>
      <c r="W404" s="1">
        <v>1000000</v>
      </c>
      <c r="X404" s="1">
        <v>589651.28</v>
      </c>
      <c r="Y404" s="1">
        <v>589651.28</v>
      </c>
      <c r="Z404" s="1">
        <v>589651.28</v>
      </c>
      <c r="AA404" s="1">
        <v>589651.28</v>
      </c>
      <c r="AB404" s="1">
        <v>589651.28</v>
      </c>
      <c r="AC404" s="1">
        <f t="shared" si="13"/>
        <v>410348.72</v>
      </c>
      <c r="AD404">
        <v>0</v>
      </c>
      <c r="AE404">
        <v>0</v>
      </c>
      <c r="AF404">
        <v>0</v>
      </c>
      <c r="AG404">
        <v>0</v>
      </c>
      <c r="AH404">
        <v>0</v>
      </c>
    </row>
    <row r="405" spans="1:34" hidden="1" x14ac:dyDescent="0.25">
      <c r="A405" t="str">
        <f t="shared" si="12"/>
        <v>1.1-00-2402_2417007_2438210</v>
      </c>
      <c r="B405" t="s">
        <v>148</v>
      </c>
      <c r="C405" t="s">
        <v>149</v>
      </c>
      <c r="D405" t="s">
        <v>34</v>
      </c>
      <c r="E405" t="s">
        <v>35</v>
      </c>
      <c r="F405" t="s">
        <v>307</v>
      </c>
      <c r="G405" t="s">
        <v>308</v>
      </c>
      <c r="H405" t="s">
        <v>85</v>
      </c>
      <c r="I405" t="s">
        <v>86</v>
      </c>
      <c r="J405">
        <v>1</v>
      </c>
      <c r="K405" t="s">
        <v>190</v>
      </c>
      <c r="L405">
        <v>7</v>
      </c>
      <c r="M405" t="s">
        <v>401</v>
      </c>
      <c r="N405" t="s">
        <v>315</v>
      </c>
      <c r="O405" t="s">
        <v>316</v>
      </c>
      <c r="P405">
        <v>3000</v>
      </c>
      <c r="Q405" t="s">
        <v>44</v>
      </c>
      <c r="R405">
        <v>3821</v>
      </c>
      <c r="S405" t="s">
        <v>175</v>
      </c>
      <c r="T405">
        <v>0</v>
      </c>
      <c r="U405" t="s">
        <v>46</v>
      </c>
      <c r="V405" s="1">
        <v>160000</v>
      </c>
      <c r="W405" s="1">
        <v>160000</v>
      </c>
      <c r="X405" s="1">
        <v>15000</v>
      </c>
      <c r="Y405" s="1">
        <v>15000</v>
      </c>
      <c r="Z405">
        <v>0</v>
      </c>
      <c r="AA405">
        <v>0</v>
      </c>
      <c r="AB405">
        <v>0</v>
      </c>
      <c r="AC405" s="1">
        <f t="shared" si="13"/>
        <v>145000</v>
      </c>
      <c r="AD405">
        <v>0</v>
      </c>
      <c r="AE405">
        <v>0</v>
      </c>
      <c r="AF405">
        <v>0</v>
      </c>
      <c r="AG405">
        <v>0</v>
      </c>
      <c r="AH405">
        <v>0</v>
      </c>
    </row>
    <row r="406" spans="1:34" hidden="1" x14ac:dyDescent="0.25">
      <c r="A406" t="str">
        <f t="shared" si="12"/>
        <v>1.1-00-2402_2417007_2439220</v>
      </c>
      <c r="B406" t="s">
        <v>148</v>
      </c>
      <c r="C406" t="s">
        <v>149</v>
      </c>
      <c r="D406" t="s">
        <v>34</v>
      </c>
      <c r="E406" t="s">
        <v>35</v>
      </c>
      <c r="F406" t="s">
        <v>307</v>
      </c>
      <c r="G406" t="s">
        <v>308</v>
      </c>
      <c r="H406" t="s">
        <v>85</v>
      </c>
      <c r="I406" t="s">
        <v>86</v>
      </c>
      <c r="J406">
        <v>1</v>
      </c>
      <c r="K406" t="s">
        <v>190</v>
      </c>
      <c r="L406">
        <v>7</v>
      </c>
      <c r="M406" t="s">
        <v>401</v>
      </c>
      <c r="N406" t="s">
        <v>315</v>
      </c>
      <c r="O406" t="s">
        <v>316</v>
      </c>
      <c r="P406">
        <v>3000</v>
      </c>
      <c r="Q406" t="s">
        <v>44</v>
      </c>
      <c r="R406">
        <v>3922</v>
      </c>
      <c r="S406" t="s">
        <v>222</v>
      </c>
      <c r="T406">
        <v>0</v>
      </c>
      <c r="U406" t="s">
        <v>46</v>
      </c>
      <c r="V406" s="1">
        <v>1500000</v>
      </c>
      <c r="W406" s="1">
        <v>500000</v>
      </c>
      <c r="X406" s="1">
        <v>1097045.48</v>
      </c>
      <c r="Y406" s="1">
        <v>978047.07</v>
      </c>
      <c r="Z406" s="1">
        <v>341845.66</v>
      </c>
      <c r="AA406" s="1">
        <v>170922.83</v>
      </c>
      <c r="AB406" s="1">
        <v>170922.83</v>
      </c>
      <c r="AC406" s="1">
        <f t="shared" si="13"/>
        <v>402954.52</v>
      </c>
      <c r="AD406">
        <v>0</v>
      </c>
      <c r="AE406" s="1">
        <v>1000000</v>
      </c>
      <c r="AF406">
        <v>0</v>
      </c>
      <c r="AG406">
        <v>0</v>
      </c>
      <c r="AH406" s="1">
        <v>1000000</v>
      </c>
    </row>
    <row r="407" spans="1:34" hidden="1" x14ac:dyDescent="0.25">
      <c r="A407" t="str">
        <f t="shared" si="12"/>
        <v>1.1-00-2402_2417007_2458110</v>
      </c>
      <c r="B407" t="s">
        <v>148</v>
      </c>
      <c r="C407" t="s">
        <v>149</v>
      </c>
      <c r="D407" t="s">
        <v>34</v>
      </c>
      <c r="E407" t="s">
        <v>35</v>
      </c>
      <c r="F407" t="s">
        <v>307</v>
      </c>
      <c r="G407" t="s">
        <v>308</v>
      </c>
      <c r="H407" t="s">
        <v>85</v>
      </c>
      <c r="I407" t="s">
        <v>86</v>
      </c>
      <c r="J407">
        <v>1</v>
      </c>
      <c r="K407" t="s">
        <v>190</v>
      </c>
      <c r="L407">
        <v>7</v>
      </c>
      <c r="M407" t="s">
        <v>401</v>
      </c>
      <c r="N407" t="s">
        <v>315</v>
      </c>
      <c r="O407" t="s">
        <v>316</v>
      </c>
      <c r="P407">
        <v>5000</v>
      </c>
      <c r="Q407" t="s">
        <v>99</v>
      </c>
      <c r="R407">
        <v>5811</v>
      </c>
      <c r="S407" t="s">
        <v>338</v>
      </c>
      <c r="T407">
        <v>0</v>
      </c>
      <c r="U407" t="s">
        <v>46</v>
      </c>
      <c r="V407" s="1">
        <v>3000000</v>
      </c>
      <c r="W407">
        <v>0</v>
      </c>
      <c r="X407">
        <v>0</v>
      </c>
      <c r="Y407">
        <v>0</v>
      </c>
      <c r="Z407">
        <v>0</v>
      </c>
      <c r="AA407">
        <v>0</v>
      </c>
      <c r="AB407">
        <v>0</v>
      </c>
      <c r="AC407" s="1">
        <f t="shared" si="13"/>
        <v>3000000</v>
      </c>
      <c r="AD407">
        <v>0</v>
      </c>
      <c r="AE407" s="1">
        <v>3000000</v>
      </c>
      <c r="AF407">
        <v>0</v>
      </c>
      <c r="AG407">
        <v>0</v>
      </c>
      <c r="AH407" s="1">
        <v>3000000</v>
      </c>
    </row>
    <row r="408" spans="1:34" hidden="1" x14ac:dyDescent="0.25">
      <c r="A408" t="str">
        <f t="shared" si="12"/>
        <v>1.1-00-2407_24337023_2427210</v>
      </c>
      <c r="B408" t="s">
        <v>148</v>
      </c>
      <c r="C408" t="s">
        <v>149</v>
      </c>
      <c r="D408" t="s">
        <v>34</v>
      </c>
      <c r="E408" t="s">
        <v>35</v>
      </c>
      <c r="F408" t="s">
        <v>126</v>
      </c>
      <c r="G408" t="s">
        <v>127</v>
      </c>
      <c r="H408" t="s">
        <v>103</v>
      </c>
      <c r="I408" t="s">
        <v>104</v>
      </c>
      <c r="J408">
        <v>3</v>
      </c>
      <c r="K408" t="s">
        <v>87</v>
      </c>
      <c r="L408">
        <v>37</v>
      </c>
      <c r="M408" t="s">
        <v>128</v>
      </c>
      <c r="N408" t="s">
        <v>129</v>
      </c>
      <c r="O408" t="s">
        <v>130</v>
      </c>
      <c r="P408">
        <v>2000</v>
      </c>
      <c r="Q408" t="s">
        <v>121</v>
      </c>
      <c r="R408">
        <v>2721</v>
      </c>
      <c r="S408" t="s">
        <v>170</v>
      </c>
      <c r="T408">
        <v>0</v>
      </c>
      <c r="U408" t="s">
        <v>46</v>
      </c>
      <c r="V408" s="1">
        <v>57223</v>
      </c>
      <c r="W408" s="1">
        <v>75000</v>
      </c>
      <c r="X408">
        <v>0</v>
      </c>
      <c r="Y408">
        <v>0</v>
      </c>
      <c r="Z408">
        <v>0</v>
      </c>
      <c r="AA408">
        <v>0</v>
      </c>
      <c r="AB408">
        <v>0</v>
      </c>
      <c r="AC408" s="1">
        <f t="shared" si="13"/>
        <v>57223</v>
      </c>
      <c r="AD408">
        <v>0</v>
      </c>
      <c r="AE408">
        <v>0</v>
      </c>
      <c r="AF408">
        <v>0</v>
      </c>
      <c r="AG408" s="1">
        <v>17777</v>
      </c>
      <c r="AH408" s="1">
        <v>-17777</v>
      </c>
    </row>
    <row r="409" spans="1:34" hidden="1" x14ac:dyDescent="0.25">
      <c r="A409" t="str">
        <f t="shared" si="12"/>
        <v>1.1-00-2407_24337023_2433610</v>
      </c>
      <c r="B409" t="s">
        <v>148</v>
      </c>
      <c r="C409" t="s">
        <v>149</v>
      </c>
      <c r="D409" t="s">
        <v>34</v>
      </c>
      <c r="E409" t="s">
        <v>35</v>
      </c>
      <c r="F409" t="s">
        <v>126</v>
      </c>
      <c r="G409" t="s">
        <v>127</v>
      </c>
      <c r="H409" t="s">
        <v>103</v>
      </c>
      <c r="I409" t="s">
        <v>104</v>
      </c>
      <c r="J409">
        <v>3</v>
      </c>
      <c r="K409" t="s">
        <v>87</v>
      </c>
      <c r="L409">
        <v>37</v>
      </c>
      <c r="M409" t="s">
        <v>128</v>
      </c>
      <c r="N409" t="s">
        <v>129</v>
      </c>
      <c r="O409" t="s">
        <v>130</v>
      </c>
      <c r="P409">
        <v>3000</v>
      </c>
      <c r="Q409" t="s">
        <v>44</v>
      </c>
      <c r="R409">
        <v>3361</v>
      </c>
      <c r="S409" t="s">
        <v>123</v>
      </c>
      <c r="T409">
        <v>0</v>
      </c>
      <c r="U409" t="s">
        <v>46</v>
      </c>
      <c r="V409" s="1">
        <v>20000</v>
      </c>
      <c r="W409" s="1">
        <v>20000</v>
      </c>
      <c r="X409">
        <v>0</v>
      </c>
      <c r="Y409">
        <v>0</v>
      </c>
      <c r="Z409">
        <v>0</v>
      </c>
      <c r="AA409">
        <v>0</v>
      </c>
      <c r="AB409">
        <v>0</v>
      </c>
      <c r="AC409" s="1">
        <f t="shared" si="13"/>
        <v>20000</v>
      </c>
      <c r="AD409">
        <v>0</v>
      </c>
      <c r="AE409">
        <v>0</v>
      </c>
      <c r="AF409">
        <v>0</v>
      </c>
      <c r="AG409">
        <v>0</v>
      </c>
      <c r="AH409">
        <v>0</v>
      </c>
    </row>
    <row r="410" spans="1:34" hidden="1" x14ac:dyDescent="0.25">
      <c r="A410" t="str">
        <f t="shared" si="12"/>
        <v>1.1-00-2407_24337023_2461210</v>
      </c>
      <c r="B410" t="s">
        <v>148</v>
      </c>
      <c r="C410" t="s">
        <v>149</v>
      </c>
      <c r="D410" t="s">
        <v>34</v>
      </c>
      <c r="E410" t="s">
        <v>35</v>
      </c>
      <c r="F410" t="s">
        <v>126</v>
      </c>
      <c r="G410" t="s">
        <v>127</v>
      </c>
      <c r="H410" t="s">
        <v>103</v>
      </c>
      <c r="I410" t="s">
        <v>104</v>
      </c>
      <c r="J410">
        <v>3</v>
      </c>
      <c r="K410" t="s">
        <v>87</v>
      </c>
      <c r="L410">
        <v>37</v>
      </c>
      <c r="M410" t="s">
        <v>128</v>
      </c>
      <c r="N410" t="s">
        <v>129</v>
      </c>
      <c r="O410" t="s">
        <v>130</v>
      </c>
      <c r="P410">
        <v>6000</v>
      </c>
      <c r="Q410" t="s">
        <v>131</v>
      </c>
      <c r="R410">
        <v>6121</v>
      </c>
      <c r="S410" t="s">
        <v>132</v>
      </c>
      <c r="T410">
        <v>0</v>
      </c>
      <c r="U410" t="s">
        <v>46</v>
      </c>
      <c r="V410" s="1">
        <v>12868770.33</v>
      </c>
      <c r="W410">
        <v>0</v>
      </c>
      <c r="X410" s="1">
        <v>12713308.98</v>
      </c>
      <c r="Y410" s="1">
        <v>12713308.98</v>
      </c>
      <c r="Z410" s="1">
        <v>7231653.4000000004</v>
      </c>
      <c r="AA410" s="1">
        <v>6034397.2699999996</v>
      </c>
      <c r="AB410" s="1">
        <v>6034397.2699999996</v>
      </c>
      <c r="AC410" s="1">
        <f t="shared" si="13"/>
        <v>155461.34999999963</v>
      </c>
      <c r="AD410">
        <v>0</v>
      </c>
      <c r="AE410" s="1">
        <v>12868770.33</v>
      </c>
      <c r="AF410">
        <v>0</v>
      </c>
      <c r="AG410">
        <v>0</v>
      </c>
      <c r="AH410" s="1">
        <v>12868770.33</v>
      </c>
    </row>
    <row r="411" spans="1:34" hidden="1" x14ac:dyDescent="0.25">
      <c r="A411" t="str">
        <f t="shared" si="12"/>
        <v>1.1-00-2407_24337023_2461310</v>
      </c>
      <c r="B411" t="s">
        <v>148</v>
      </c>
      <c r="C411" t="s">
        <v>149</v>
      </c>
      <c r="D411" t="s">
        <v>34</v>
      </c>
      <c r="E411" t="s">
        <v>35</v>
      </c>
      <c r="F411" t="s">
        <v>126</v>
      </c>
      <c r="G411" t="s">
        <v>127</v>
      </c>
      <c r="H411" t="s">
        <v>103</v>
      </c>
      <c r="I411" t="s">
        <v>104</v>
      </c>
      <c r="J411">
        <v>3</v>
      </c>
      <c r="K411" t="s">
        <v>87</v>
      </c>
      <c r="L411">
        <v>37</v>
      </c>
      <c r="M411" t="s">
        <v>128</v>
      </c>
      <c r="N411" t="s">
        <v>129</v>
      </c>
      <c r="O411" t="s">
        <v>130</v>
      </c>
      <c r="P411">
        <v>6000</v>
      </c>
      <c r="Q411" t="s">
        <v>131</v>
      </c>
      <c r="R411">
        <v>6131</v>
      </c>
      <c r="S411" t="s">
        <v>134</v>
      </c>
      <c r="T411">
        <v>0</v>
      </c>
      <c r="U411" t="s">
        <v>46</v>
      </c>
      <c r="V411" s="1">
        <v>2131229.67</v>
      </c>
      <c r="W411">
        <v>0</v>
      </c>
      <c r="X411" s="1">
        <v>14627251.539999999</v>
      </c>
      <c r="Y411" s="1">
        <v>14627251.539999999</v>
      </c>
      <c r="Z411" s="1">
        <v>5040726.99</v>
      </c>
      <c r="AA411" s="1">
        <v>1291920.43</v>
      </c>
      <c r="AB411" s="1">
        <v>1291920.43</v>
      </c>
      <c r="AC411" s="1">
        <f t="shared" si="13"/>
        <v>-12496021.869999999</v>
      </c>
      <c r="AD411">
        <v>0</v>
      </c>
      <c r="AE411" s="1">
        <v>5000000</v>
      </c>
      <c r="AF411">
        <v>0</v>
      </c>
      <c r="AG411" s="1">
        <v>2868770.33</v>
      </c>
      <c r="AH411" s="1">
        <v>2131229.67</v>
      </c>
    </row>
    <row r="412" spans="1:34" hidden="1" x14ac:dyDescent="0.25">
      <c r="A412" t="str">
        <f t="shared" si="12"/>
        <v>1.1-00-2407_24337023_24613120</v>
      </c>
      <c r="B412" t="s">
        <v>148</v>
      </c>
      <c r="C412" t="s">
        <v>149</v>
      </c>
      <c r="D412" t="s">
        <v>34</v>
      </c>
      <c r="E412" t="s">
        <v>35</v>
      </c>
      <c r="F412" t="s">
        <v>126</v>
      </c>
      <c r="G412" t="s">
        <v>127</v>
      </c>
      <c r="H412" t="s">
        <v>103</v>
      </c>
      <c r="I412" t="s">
        <v>104</v>
      </c>
      <c r="J412">
        <v>3</v>
      </c>
      <c r="K412" t="s">
        <v>87</v>
      </c>
      <c r="L412">
        <v>37</v>
      </c>
      <c r="M412" t="s">
        <v>128</v>
      </c>
      <c r="N412" t="s">
        <v>129</v>
      </c>
      <c r="O412" t="s">
        <v>130</v>
      </c>
      <c r="P412">
        <v>6000</v>
      </c>
      <c r="Q412" t="s">
        <v>131</v>
      </c>
      <c r="R412">
        <v>6131</v>
      </c>
      <c r="S412" t="s">
        <v>134</v>
      </c>
      <c r="T412">
        <v>20</v>
      </c>
      <c r="U412" t="s">
        <v>402</v>
      </c>
      <c r="V412" s="1">
        <v>56816248.5</v>
      </c>
      <c r="W412" s="1">
        <v>28408125.199999999</v>
      </c>
      <c r="X412">
        <v>0</v>
      </c>
      <c r="Y412">
        <v>0</v>
      </c>
      <c r="Z412">
        <v>0</v>
      </c>
      <c r="AA412">
        <v>0</v>
      </c>
      <c r="AB412">
        <v>0</v>
      </c>
      <c r="AC412" s="1">
        <f t="shared" si="13"/>
        <v>56816248.5</v>
      </c>
      <c r="AD412">
        <v>0</v>
      </c>
      <c r="AE412" s="1">
        <v>28408124.25</v>
      </c>
      <c r="AF412">
        <v>0</v>
      </c>
      <c r="AG412">
        <v>0.95</v>
      </c>
      <c r="AH412" s="1">
        <v>28408123.300000001</v>
      </c>
    </row>
    <row r="413" spans="1:34" hidden="1" x14ac:dyDescent="0.25">
      <c r="A413" t="str">
        <f t="shared" si="12"/>
        <v>1.1-00-2407_24337023_24613133</v>
      </c>
      <c r="B413" t="s">
        <v>148</v>
      </c>
      <c r="C413" t="s">
        <v>149</v>
      </c>
      <c r="D413" t="s">
        <v>34</v>
      </c>
      <c r="E413" t="s">
        <v>35</v>
      </c>
      <c r="F413" t="s">
        <v>126</v>
      </c>
      <c r="G413" t="s">
        <v>127</v>
      </c>
      <c r="H413" t="s">
        <v>103</v>
      </c>
      <c r="I413" t="s">
        <v>104</v>
      </c>
      <c r="J413">
        <v>3</v>
      </c>
      <c r="K413" t="s">
        <v>87</v>
      </c>
      <c r="L413">
        <v>37</v>
      </c>
      <c r="M413" t="s">
        <v>128</v>
      </c>
      <c r="N413" t="s">
        <v>129</v>
      </c>
      <c r="O413" t="s">
        <v>130</v>
      </c>
      <c r="P413">
        <v>6000</v>
      </c>
      <c r="Q413" t="s">
        <v>131</v>
      </c>
      <c r="R413">
        <v>6131</v>
      </c>
      <c r="S413" t="s">
        <v>134</v>
      </c>
      <c r="T413">
        <v>33</v>
      </c>
      <c r="U413" t="s">
        <v>403</v>
      </c>
      <c r="V413" s="1">
        <v>55000000</v>
      </c>
      <c r="W413">
        <v>0</v>
      </c>
      <c r="X413">
        <v>0</v>
      </c>
      <c r="Y413">
        <v>0</v>
      </c>
      <c r="Z413">
        <v>0</v>
      </c>
      <c r="AA413">
        <v>0</v>
      </c>
      <c r="AB413">
        <v>0</v>
      </c>
      <c r="AC413" s="1">
        <f t="shared" si="13"/>
        <v>55000000</v>
      </c>
      <c r="AD413">
        <v>0</v>
      </c>
      <c r="AE413" s="1">
        <v>55000000</v>
      </c>
      <c r="AF413">
        <v>0</v>
      </c>
      <c r="AG413">
        <v>0</v>
      </c>
      <c r="AH413" s="1">
        <v>55000000</v>
      </c>
    </row>
    <row r="414" spans="1:34" hidden="1" x14ac:dyDescent="0.25">
      <c r="A414" t="str">
        <f t="shared" si="12"/>
        <v>1.1-00-2407_24337023_2461510</v>
      </c>
      <c r="B414" t="s">
        <v>148</v>
      </c>
      <c r="C414" t="s">
        <v>149</v>
      </c>
      <c r="D414" t="s">
        <v>34</v>
      </c>
      <c r="E414" t="s">
        <v>35</v>
      </c>
      <c r="F414" t="s">
        <v>126</v>
      </c>
      <c r="G414" t="s">
        <v>127</v>
      </c>
      <c r="H414" t="s">
        <v>103</v>
      </c>
      <c r="I414" t="s">
        <v>104</v>
      </c>
      <c r="J414">
        <v>3</v>
      </c>
      <c r="K414" t="s">
        <v>87</v>
      </c>
      <c r="L414">
        <v>37</v>
      </c>
      <c r="M414" t="s">
        <v>128</v>
      </c>
      <c r="N414" t="s">
        <v>129</v>
      </c>
      <c r="O414" t="s">
        <v>130</v>
      </c>
      <c r="P414">
        <v>6000</v>
      </c>
      <c r="Q414" t="s">
        <v>131</v>
      </c>
      <c r="R414">
        <v>6151</v>
      </c>
      <c r="S414" t="s">
        <v>135</v>
      </c>
      <c r="T414">
        <v>0</v>
      </c>
      <c r="U414" t="s">
        <v>46</v>
      </c>
      <c r="V414" s="1">
        <v>15000000</v>
      </c>
      <c r="W414" s="1">
        <v>21369154.550000001</v>
      </c>
      <c r="X414" s="1">
        <v>14837749.82</v>
      </c>
      <c r="Y414" s="1">
        <v>14837749.82</v>
      </c>
      <c r="Z414" s="1">
        <v>13503375.49</v>
      </c>
      <c r="AA414" s="1">
        <v>13503375.49</v>
      </c>
      <c r="AB414" s="1">
        <v>13503375.49</v>
      </c>
      <c r="AC414" s="1">
        <f t="shared" si="13"/>
        <v>162250.1799999997</v>
      </c>
      <c r="AD414">
        <v>0</v>
      </c>
      <c r="AE414" s="1">
        <v>8630845.4499999993</v>
      </c>
      <c r="AF414">
        <v>0</v>
      </c>
      <c r="AG414" s="1">
        <v>15000000</v>
      </c>
      <c r="AH414" s="1">
        <v>-6369154.5499999998</v>
      </c>
    </row>
    <row r="415" spans="1:34" hidden="1" x14ac:dyDescent="0.25">
      <c r="A415" t="str">
        <f t="shared" si="12"/>
        <v>1.1-00-2407_24338023_2461210</v>
      </c>
      <c r="B415" t="s">
        <v>148</v>
      </c>
      <c r="C415" t="s">
        <v>149</v>
      </c>
      <c r="D415" t="s">
        <v>34</v>
      </c>
      <c r="E415" t="s">
        <v>35</v>
      </c>
      <c r="F415" t="s">
        <v>126</v>
      </c>
      <c r="G415" t="s">
        <v>127</v>
      </c>
      <c r="H415" t="s">
        <v>103</v>
      </c>
      <c r="I415" t="s">
        <v>104</v>
      </c>
      <c r="J415">
        <v>3</v>
      </c>
      <c r="K415" t="s">
        <v>87</v>
      </c>
      <c r="L415">
        <v>38</v>
      </c>
      <c r="M415" t="s">
        <v>404</v>
      </c>
      <c r="N415" t="s">
        <v>129</v>
      </c>
      <c r="O415" t="s">
        <v>130</v>
      </c>
      <c r="P415">
        <v>6000</v>
      </c>
      <c r="Q415" t="s">
        <v>131</v>
      </c>
      <c r="R415">
        <v>6121</v>
      </c>
      <c r="S415" t="s">
        <v>132</v>
      </c>
      <c r="T415">
        <v>0</v>
      </c>
      <c r="U415" t="s">
        <v>46</v>
      </c>
      <c r="V415" s="1">
        <v>5000000</v>
      </c>
      <c r="W415">
        <v>0</v>
      </c>
      <c r="X415">
        <v>0</v>
      </c>
      <c r="Y415">
        <v>0</v>
      </c>
      <c r="Z415">
        <v>0</v>
      </c>
      <c r="AA415">
        <v>0</v>
      </c>
      <c r="AB415">
        <v>0</v>
      </c>
      <c r="AC415" s="1">
        <f t="shared" si="13"/>
        <v>5000000</v>
      </c>
      <c r="AD415">
        <v>0</v>
      </c>
      <c r="AE415" s="1">
        <v>5000000</v>
      </c>
      <c r="AF415">
        <v>0</v>
      </c>
      <c r="AG415">
        <v>0</v>
      </c>
      <c r="AH415" s="1">
        <v>5000000</v>
      </c>
    </row>
    <row r="416" spans="1:34" hidden="1" x14ac:dyDescent="0.25">
      <c r="A416" t="str">
        <f t="shared" si="12"/>
        <v>1.1-00-2407_24338023_2461310</v>
      </c>
      <c r="B416" t="s">
        <v>148</v>
      </c>
      <c r="C416" t="s">
        <v>149</v>
      </c>
      <c r="D416" t="s">
        <v>34</v>
      </c>
      <c r="E416" t="s">
        <v>35</v>
      </c>
      <c r="F416" t="s">
        <v>126</v>
      </c>
      <c r="G416" t="s">
        <v>127</v>
      </c>
      <c r="H416" t="s">
        <v>103</v>
      </c>
      <c r="I416" t="s">
        <v>104</v>
      </c>
      <c r="J416">
        <v>3</v>
      </c>
      <c r="K416" t="s">
        <v>87</v>
      </c>
      <c r="L416">
        <v>38</v>
      </c>
      <c r="M416" t="s">
        <v>404</v>
      </c>
      <c r="N416" t="s">
        <v>129</v>
      </c>
      <c r="O416" t="s">
        <v>130</v>
      </c>
      <c r="P416">
        <v>6000</v>
      </c>
      <c r="Q416" t="s">
        <v>131</v>
      </c>
      <c r="R416">
        <v>6131</v>
      </c>
      <c r="S416" t="s">
        <v>134</v>
      </c>
      <c r="T416">
        <v>0</v>
      </c>
      <c r="U416" t="s">
        <v>46</v>
      </c>
      <c r="V416" s="1">
        <v>3500000</v>
      </c>
      <c r="W416">
        <v>0</v>
      </c>
      <c r="X416" s="1">
        <v>1747897.19</v>
      </c>
      <c r="Y416" s="1">
        <v>1747897.19</v>
      </c>
      <c r="Z416" s="1">
        <v>524369.16</v>
      </c>
      <c r="AA416">
        <v>0</v>
      </c>
      <c r="AB416">
        <v>0</v>
      </c>
      <c r="AC416" s="1">
        <f t="shared" si="13"/>
        <v>1752102.81</v>
      </c>
      <c r="AD416">
        <v>0</v>
      </c>
      <c r="AE416" s="1">
        <v>3500000</v>
      </c>
      <c r="AF416">
        <v>0</v>
      </c>
      <c r="AG416">
        <v>0</v>
      </c>
      <c r="AH416" s="1">
        <v>3500000</v>
      </c>
    </row>
    <row r="417" spans="1:34" hidden="1" x14ac:dyDescent="0.25">
      <c r="A417" t="str">
        <f t="shared" si="12"/>
        <v>1.1-00-2407_24338023_2461510</v>
      </c>
      <c r="B417" t="s">
        <v>148</v>
      </c>
      <c r="C417" t="s">
        <v>149</v>
      </c>
      <c r="D417" t="s">
        <v>34</v>
      </c>
      <c r="E417" t="s">
        <v>35</v>
      </c>
      <c r="F417" t="s">
        <v>126</v>
      </c>
      <c r="G417" t="s">
        <v>127</v>
      </c>
      <c r="H417" t="s">
        <v>103</v>
      </c>
      <c r="I417" t="s">
        <v>104</v>
      </c>
      <c r="J417">
        <v>3</v>
      </c>
      <c r="K417" t="s">
        <v>87</v>
      </c>
      <c r="L417">
        <v>38</v>
      </c>
      <c r="M417" t="s">
        <v>404</v>
      </c>
      <c r="N417" t="s">
        <v>129</v>
      </c>
      <c r="O417" t="s">
        <v>130</v>
      </c>
      <c r="P417">
        <v>6000</v>
      </c>
      <c r="Q417" t="s">
        <v>131</v>
      </c>
      <c r="R417">
        <v>6151</v>
      </c>
      <c r="S417" t="s">
        <v>135</v>
      </c>
      <c r="T417">
        <v>0</v>
      </c>
      <c r="U417" t="s">
        <v>46</v>
      </c>
      <c r="V417" s="1">
        <v>21500000</v>
      </c>
      <c r="W417" s="1">
        <v>30000000</v>
      </c>
      <c r="X417" s="1">
        <v>6728545.7999999998</v>
      </c>
      <c r="Y417" s="1">
        <v>6728545.7999999998</v>
      </c>
      <c r="Z417" s="1">
        <v>2018563.75</v>
      </c>
      <c r="AA417" s="1">
        <v>2018563.75</v>
      </c>
      <c r="AB417" s="1">
        <v>2018563.75</v>
      </c>
      <c r="AC417" s="1">
        <f t="shared" si="13"/>
        <v>14771454.199999999</v>
      </c>
      <c r="AD417">
        <v>0</v>
      </c>
      <c r="AE417">
        <v>0</v>
      </c>
      <c r="AF417">
        <v>0</v>
      </c>
      <c r="AG417" s="1">
        <v>8500000</v>
      </c>
      <c r="AH417" s="1">
        <v>-8500000</v>
      </c>
    </row>
    <row r="418" spans="1:34" hidden="1" x14ac:dyDescent="0.25">
      <c r="A418" t="str">
        <f t="shared" si="12"/>
        <v>1.1-00-2401_2466006_2433910</v>
      </c>
      <c r="B418" t="s">
        <v>148</v>
      </c>
      <c r="C418" t="s">
        <v>149</v>
      </c>
      <c r="D418" t="s">
        <v>34</v>
      </c>
      <c r="E418" t="s">
        <v>35</v>
      </c>
      <c r="F418" t="s">
        <v>405</v>
      </c>
      <c r="G418" t="s">
        <v>406</v>
      </c>
      <c r="H418" t="s">
        <v>351</v>
      </c>
      <c r="I418" t="s">
        <v>352</v>
      </c>
      <c r="J418">
        <v>6</v>
      </c>
      <c r="K418" t="s">
        <v>40</v>
      </c>
      <c r="L418">
        <v>6</v>
      </c>
      <c r="M418" t="s">
        <v>407</v>
      </c>
      <c r="N418" t="s">
        <v>408</v>
      </c>
      <c r="O418" t="s">
        <v>409</v>
      </c>
      <c r="P418">
        <v>3000</v>
      </c>
      <c r="Q418" t="s">
        <v>44</v>
      </c>
      <c r="R418">
        <v>3391</v>
      </c>
      <c r="S418" t="s">
        <v>194</v>
      </c>
      <c r="T418">
        <v>0</v>
      </c>
      <c r="U418" t="s">
        <v>46</v>
      </c>
      <c r="V418" s="1">
        <v>3000000</v>
      </c>
      <c r="W418" s="1">
        <v>1570000</v>
      </c>
      <c r="X418" s="1">
        <v>2582239.5499999998</v>
      </c>
      <c r="Y418" s="1">
        <v>2582239.5499999998</v>
      </c>
      <c r="Z418" s="1">
        <v>378239.55</v>
      </c>
      <c r="AA418" s="1">
        <v>378239.55</v>
      </c>
      <c r="AB418" s="1">
        <v>378239.55</v>
      </c>
      <c r="AC418" s="1">
        <f t="shared" si="13"/>
        <v>417760.45000000019</v>
      </c>
      <c r="AD418">
        <v>0</v>
      </c>
      <c r="AE418" s="1">
        <v>1430000</v>
      </c>
      <c r="AF418">
        <v>0</v>
      </c>
      <c r="AG418">
        <v>0</v>
      </c>
      <c r="AH418" s="1">
        <v>1430000</v>
      </c>
    </row>
    <row r="419" spans="1:34" hidden="1" x14ac:dyDescent="0.25">
      <c r="A419" t="str">
        <f t="shared" si="12"/>
        <v>1.1-00-2402_2419007_2444810</v>
      </c>
      <c r="B419" t="s">
        <v>148</v>
      </c>
      <c r="C419" t="s">
        <v>149</v>
      </c>
      <c r="D419" t="s">
        <v>34</v>
      </c>
      <c r="E419" t="s">
        <v>35</v>
      </c>
      <c r="F419" t="s">
        <v>410</v>
      </c>
      <c r="G419" t="s">
        <v>411</v>
      </c>
      <c r="H419" t="s">
        <v>85</v>
      </c>
      <c r="I419" t="s">
        <v>86</v>
      </c>
      <c r="J419">
        <v>1</v>
      </c>
      <c r="K419" t="s">
        <v>190</v>
      </c>
      <c r="L419">
        <v>9</v>
      </c>
      <c r="M419" t="s">
        <v>412</v>
      </c>
      <c r="N419" t="s">
        <v>315</v>
      </c>
      <c r="O419" t="s">
        <v>316</v>
      </c>
      <c r="P419">
        <v>4000</v>
      </c>
      <c r="Q419" t="s">
        <v>49</v>
      </c>
      <c r="R419">
        <v>4481</v>
      </c>
      <c r="S419" t="s">
        <v>413</v>
      </c>
      <c r="T419">
        <v>0</v>
      </c>
      <c r="U419" t="s">
        <v>46</v>
      </c>
      <c r="V419" s="1">
        <v>1000000</v>
      </c>
      <c r="W419" s="1">
        <v>1000000</v>
      </c>
      <c r="X419">
        <v>0</v>
      </c>
      <c r="Y419">
        <v>0</v>
      </c>
      <c r="Z419">
        <v>0</v>
      </c>
      <c r="AA419">
        <v>0</v>
      </c>
      <c r="AB419">
        <v>0</v>
      </c>
      <c r="AC419" s="1">
        <f t="shared" si="13"/>
        <v>1000000</v>
      </c>
      <c r="AD419">
        <v>0</v>
      </c>
      <c r="AE419">
        <v>0</v>
      </c>
      <c r="AF419">
        <v>0</v>
      </c>
      <c r="AG419">
        <v>0</v>
      </c>
      <c r="AH419">
        <v>0</v>
      </c>
    </row>
    <row r="420" spans="1:34" hidden="1" x14ac:dyDescent="0.25">
      <c r="A420" t="str">
        <f t="shared" si="12"/>
        <v>1.1-00-2409_24845028_2443110</v>
      </c>
      <c r="B420" t="s">
        <v>148</v>
      </c>
      <c r="C420" t="s">
        <v>149</v>
      </c>
      <c r="D420" t="s">
        <v>150</v>
      </c>
      <c r="E420" t="s">
        <v>151</v>
      </c>
      <c r="F420" t="s">
        <v>152</v>
      </c>
      <c r="G420" t="s">
        <v>153</v>
      </c>
      <c r="H420" t="s">
        <v>154</v>
      </c>
      <c r="I420" t="s">
        <v>155</v>
      </c>
      <c r="J420">
        <v>8</v>
      </c>
      <c r="K420" t="s">
        <v>156</v>
      </c>
      <c r="L420">
        <v>45</v>
      </c>
      <c r="M420" t="s">
        <v>157</v>
      </c>
      <c r="N420" t="s">
        <v>158</v>
      </c>
      <c r="O420" t="s">
        <v>159</v>
      </c>
      <c r="P420">
        <v>4000</v>
      </c>
      <c r="Q420" t="s">
        <v>49</v>
      </c>
      <c r="R420">
        <v>4311</v>
      </c>
      <c r="S420" t="s">
        <v>160</v>
      </c>
      <c r="T420">
        <v>0</v>
      </c>
      <c r="U420" t="s">
        <v>46</v>
      </c>
      <c r="V420" s="1">
        <v>3000000</v>
      </c>
      <c r="W420" s="1">
        <v>3000000</v>
      </c>
      <c r="X420" s="1">
        <v>2978400</v>
      </c>
      <c r="Y420" s="1">
        <v>2978400</v>
      </c>
      <c r="Z420" s="1">
        <v>848625</v>
      </c>
      <c r="AA420" s="1">
        <v>848625</v>
      </c>
      <c r="AB420" s="1">
        <v>848625</v>
      </c>
      <c r="AC420" s="1">
        <f t="shared" si="13"/>
        <v>21600</v>
      </c>
      <c r="AD420">
        <v>0</v>
      </c>
      <c r="AE420">
        <v>0</v>
      </c>
      <c r="AF420">
        <v>0</v>
      </c>
      <c r="AG420">
        <v>0</v>
      </c>
      <c r="AH420">
        <v>0</v>
      </c>
    </row>
    <row r="421" spans="1:34" hidden="1" x14ac:dyDescent="0.25">
      <c r="A421" t="str">
        <f t="shared" si="12"/>
        <v>1.1-00-2409_24846028_2443110</v>
      </c>
      <c r="B421" t="s">
        <v>148</v>
      </c>
      <c r="C421" t="s">
        <v>149</v>
      </c>
      <c r="D421" t="s">
        <v>150</v>
      </c>
      <c r="E421" t="s">
        <v>151</v>
      </c>
      <c r="F421" t="s">
        <v>152</v>
      </c>
      <c r="G421" t="s">
        <v>153</v>
      </c>
      <c r="H421" t="s">
        <v>154</v>
      </c>
      <c r="I421" t="s">
        <v>155</v>
      </c>
      <c r="J421">
        <v>8</v>
      </c>
      <c r="K421" t="s">
        <v>156</v>
      </c>
      <c r="L421">
        <v>46</v>
      </c>
      <c r="M421" t="s">
        <v>161</v>
      </c>
      <c r="N421" t="s">
        <v>158</v>
      </c>
      <c r="O421" t="s">
        <v>159</v>
      </c>
      <c r="P421">
        <v>4000</v>
      </c>
      <c r="Q421" t="s">
        <v>49</v>
      </c>
      <c r="R421">
        <v>4311</v>
      </c>
      <c r="S421" t="s">
        <v>160</v>
      </c>
      <c r="T421">
        <v>0</v>
      </c>
      <c r="U421" t="s">
        <v>46</v>
      </c>
      <c r="V421" s="1">
        <v>400000</v>
      </c>
      <c r="W421" s="1">
        <v>400000</v>
      </c>
      <c r="X421" s="1">
        <v>35000</v>
      </c>
      <c r="Y421" s="1">
        <v>35000</v>
      </c>
      <c r="Z421" s="1">
        <v>35000</v>
      </c>
      <c r="AA421" s="1">
        <v>16000</v>
      </c>
      <c r="AB421" s="1">
        <v>16000</v>
      </c>
      <c r="AC421" s="1">
        <f t="shared" si="13"/>
        <v>365000</v>
      </c>
      <c r="AD421">
        <v>0</v>
      </c>
      <c r="AE421">
        <v>0</v>
      </c>
      <c r="AF421">
        <v>0</v>
      </c>
      <c r="AG421">
        <v>0</v>
      </c>
      <c r="AH421">
        <v>0</v>
      </c>
    </row>
    <row r="422" spans="1:34" hidden="1" x14ac:dyDescent="0.25">
      <c r="A422" t="str">
        <f t="shared" si="12"/>
        <v>1.1-00-2409_24842026_2422210</v>
      </c>
      <c r="B422" t="s">
        <v>148</v>
      </c>
      <c r="C422" t="s">
        <v>149</v>
      </c>
      <c r="D422" t="s">
        <v>150</v>
      </c>
      <c r="E422" t="s">
        <v>151</v>
      </c>
      <c r="F422" t="s">
        <v>51</v>
      </c>
      <c r="G422" t="s">
        <v>52</v>
      </c>
      <c r="H422" t="s">
        <v>154</v>
      </c>
      <c r="I422" t="s">
        <v>155</v>
      </c>
      <c r="J422">
        <v>8</v>
      </c>
      <c r="K422" t="s">
        <v>156</v>
      </c>
      <c r="L422">
        <v>42</v>
      </c>
      <c r="M422" t="s">
        <v>162</v>
      </c>
      <c r="N422" t="s">
        <v>163</v>
      </c>
      <c r="O422" t="s">
        <v>164</v>
      </c>
      <c r="P422">
        <v>2000</v>
      </c>
      <c r="Q422" t="s">
        <v>121</v>
      </c>
      <c r="R422">
        <v>2221</v>
      </c>
      <c r="S422" t="s">
        <v>165</v>
      </c>
      <c r="T422">
        <v>0</v>
      </c>
      <c r="U422" t="s">
        <v>46</v>
      </c>
      <c r="V422" s="1">
        <v>94500</v>
      </c>
      <c r="W422" s="1">
        <v>96000</v>
      </c>
      <c r="X422" s="1">
        <v>94500</v>
      </c>
      <c r="Y422" s="1">
        <v>94500</v>
      </c>
      <c r="Z422" s="1">
        <v>94500</v>
      </c>
      <c r="AA422" s="1">
        <v>94500</v>
      </c>
      <c r="AB422" s="1">
        <v>94500</v>
      </c>
      <c r="AC422" s="1">
        <f t="shared" si="13"/>
        <v>0</v>
      </c>
      <c r="AD422">
        <v>0</v>
      </c>
      <c r="AE422">
        <v>0</v>
      </c>
      <c r="AF422">
        <v>0</v>
      </c>
      <c r="AG422" s="1">
        <v>1500</v>
      </c>
      <c r="AH422" s="1">
        <v>-1500</v>
      </c>
    </row>
    <row r="423" spans="1:34" hidden="1" x14ac:dyDescent="0.25">
      <c r="A423" t="str">
        <f t="shared" si="12"/>
        <v>1.1-00-2409_24842026_2423510</v>
      </c>
      <c r="B423" t="s">
        <v>148</v>
      </c>
      <c r="C423" t="s">
        <v>149</v>
      </c>
      <c r="D423" t="s">
        <v>150</v>
      </c>
      <c r="E423" t="s">
        <v>151</v>
      </c>
      <c r="F423" t="s">
        <v>51</v>
      </c>
      <c r="G423" t="s">
        <v>52</v>
      </c>
      <c r="H423" t="s">
        <v>154</v>
      </c>
      <c r="I423" t="s">
        <v>155</v>
      </c>
      <c r="J423">
        <v>8</v>
      </c>
      <c r="K423" t="s">
        <v>156</v>
      </c>
      <c r="L423">
        <v>42</v>
      </c>
      <c r="M423" t="s">
        <v>162</v>
      </c>
      <c r="N423" t="s">
        <v>163</v>
      </c>
      <c r="O423" t="s">
        <v>164</v>
      </c>
      <c r="P423">
        <v>2000</v>
      </c>
      <c r="Q423" t="s">
        <v>121</v>
      </c>
      <c r="R423">
        <v>2351</v>
      </c>
      <c r="S423" t="s">
        <v>166</v>
      </c>
      <c r="T423">
        <v>0</v>
      </c>
      <c r="U423" t="s">
        <v>46</v>
      </c>
      <c r="V423" s="1">
        <v>583287.44999999995</v>
      </c>
      <c r="W423" s="1">
        <v>500000</v>
      </c>
      <c r="X423" s="1">
        <v>583067.44999999995</v>
      </c>
      <c r="Y423" s="1">
        <v>583067.44999999995</v>
      </c>
      <c r="Z423" s="1">
        <v>358764</v>
      </c>
      <c r="AA423" s="1">
        <v>358764</v>
      </c>
      <c r="AB423" s="1">
        <v>358764</v>
      </c>
      <c r="AC423" s="1">
        <f t="shared" si="13"/>
        <v>220</v>
      </c>
      <c r="AD423">
        <v>0</v>
      </c>
      <c r="AE423" s="1">
        <v>100000</v>
      </c>
      <c r="AF423">
        <v>0</v>
      </c>
      <c r="AG423" s="1">
        <v>16712.55</v>
      </c>
      <c r="AH423" s="1">
        <v>83287.45</v>
      </c>
    </row>
    <row r="424" spans="1:34" hidden="1" x14ac:dyDescent="0.25">
      <c r="A424" t="str">
        <f t="shared" si="12"/>
        <v>1.1-00-2409_24842026_2423910</v>
      </c>
      <c r="B424" t="s">
        <v>148</v>
      </c>
      <c r="C424" t="s">
        <v>149</v>
      </c>
      <c r="D424" t="s">
        <v>150</v>
      </c>
      <c r="E424" t="s">
        <v>151</v>
      </c>
      <c r="F424" t="s">
        <v>51</v>
      </c>
      <c r="G424" t="s">
        <v>52</v>
      </c>
      <c r="H424" t="s">
        <v>154</v>
      </c>
      <c r="I424" t="s">
        <v>155</v>
      </c>
      <c r="J424">
        <v>8</v>
      </c>
      <c r="K424" t="s">
        <v>156</v>
      </c>
      <c r="L424">
        <v>42</v>
      </c>
      <c r="M424" t="s">
        <v>162</v>
      </c>
      <c r="N424" t="s">
        <v>163</v>
      </c>
      <c r="O424" t="s">
        <v>164</v>
      </c>
      <c r="P424">
        <v>2000</v>
      </c>
      <c r="Q424" t="s">
        <v>121</v>
      </c>
      <c r="R424">
        <v>2391</v>
      </c>
      <c r="S424" t="s">
        <v>167</v>
      </c>
      <c r="T424">
        <v>0</v>
      </c>
      <c r="U424" t="s">
        <v>46</v>
      </c>
      <c r="V424" s="1">
        <v>1322875</v>
      </c>
      <c r="W424" s="1">
        <v>700000</v>
      </c>
      <c r="X424" s="1">
        <v>1322875</v>
      </c>
      <c r="Y424" s="1">
        <v>1322875</v>
      </c>
      <c r="Z424" s="1">
        <v>1322875</v>
      </c>
      <c r="AA424" s="1">
        <v>1322875</v>
      </c>
      <c r="AB424" s="1">
        <v>1322875</v>
      </c>
      <c r="AC424" s="1">
        <f t="shared" si="13"/>
        <v>0</v>
      </c>
      <c r="AD424">
        <v>0</v>
      </c>
      <c r="AE424" s="1">
        <v>650000</v>
      </c>
      <c r="AF424">
        <v>0</v>
      </c>
      <c r="AG424" s="1">
        <v>27125</v>
      </c>
      <c r="AH424" s="1">
        <v>622875</v>
      </c>
    </row>
    <row r="425" spans="1:34" hidden="1" x14ac:dyDescent="0.25">
      <c r="A425" t="str">
        <f t="shared" si="12"/>
        <v>1.1-00-2409_24842026_2424310</v>
      </c>
      <c r="B425" t="s">
        <v>148</v>
      </c>
      <c r="C425" t="s">
        <v>149</v>
      </c>
      <c r="D425" t="s">
        <v>150</v>
      </c>
      <c r="E425" t="s">
        <v>151</v>
      </c>
      <c r="F425" t="s">
        <v>51</v>
      </c>
      <c r="G425" t="s">
        <v>52</v>
      </c>
      <c r="H425" t="s">
        <v>154</v>
      </c>
      <c r="I425" t="s">
        <v>155</v>
      </c>
      <c r="J425">
        <v>8</v>
      </c>
      <c r="K425" t="s">
        <v>156</v>
      </c>
      <c r="L425">
        <v>42</v>
      </c>
      <c r="M425" t="s">
        <v>162</v>
      </c>
      <c r="N425" t="s">
        <v>163</v>
      </c>
      <c r="O425" t="s">
        <v>164</v>
      </c>
      <c r="P425">
        <v>2000</v>
      </c>
      <c r="Q425" t="s">
        <v>121</v>
      </c>
      <c r="R425">
        <v>2431</v>
      </c>
      <c r="S425" t="s">
        <v>168</v>
      </c>
      <c r="T425">
        <v>0</v>
      </c>
      <c r="U425" t="s">
        <v>46</v>
      </c>
      <c r="V425">
        <v>0</v>
      </c>
      <c r="W425" s="1">
        <v>50000</v>
      </c>
      <c r="X425">
        <v>0</v>
      </c>
      <c r="Y425">
        <v>0</v>
      </c>
      <c r="Z425">
        <v>0</v>
      </c>
      <c r="AA425">
        <v>0</v>
      </c>
      <c r="AB425">
        <v>0</v>
      </c>
      <c r="AC425" s="1">
        <f t="shared" si="13"/>
        <v>0</v>
      </c>
      <c r="AD425">
        <v>0</v>
      </c>
      <c r="AE425">
        <v>0</v>
      </c>
      <c r="AF425">
        <v>0</v>
      </c>
      <c r="AG425" s="1">
        <v>50000</v>
      </c>
      <c r="AH425" s="1">
        <v>-50000</v>
      </c>
    </row>
    <row r="426" spans="1:34" hidden="1" x14ac:dyDescent="0.25">
      <c r="A426" t="str">
        <f t="shared" si="12"/>
        <v>1.1-00-2409_24842026_2424510</v>
      </c>
      <c r="B426" t="s">
        <v>148</v>
      </c>
      <c r="C426" t="s">
        <v>149</v>
      </c>
      <c r="D426" t="s">
        <v>150</v>
      </c>
      <c r="E426" t="s">
        <v>151</v>
      </c>
      <c r="F426" t="s">
        <v>51</v>
      </c>
      <c r="G426" t="s">
        <v>52</v>
      </c>
      <c r="H426" t="s">
        <v>154</v>
      </c>
      <c r="I426" t="s">
        <v>155</v>
      </c>
      <c r="J426">
        <v>8</v>
      </c>
      <c r="K426" t="s">
        <v>156</v>
      </c>
      <c r="L426">
        <v>42</v>
      </c>
      <c r="M426" t="s">
        <v>162</v>
      </c>
      <c r="N426" t="s">
        <v>163</v>
      </c>
      <c r="O426" t="s">
        <v>164</v>
      </c>
      <c r="P426">
        <v>2000</v>
      </c>
      <c r="Q426" t="s">
        <v>121</v>
      </c>
      <c r="R426">
        <v>2451</v>
      </c>
      <c r="S426" t="s">
        <v>169</v>
      </c>
      <c r="T426">
        <v>0</v>
      </c>
      <c r="U426" t="s">
        <v>46</v>
      </c>
      <c r="V426">
        <v>0</v>
      </c>
      <c r="W426" s="1">
        <v>500000</v>
      </c>
      <c r="X426">
        <v>0</v>
      </c>
      <c r="Y426">
        <v>0</v>
      </c>
      <c r="Z426">
        <v>0</v>
      </c>
      <c r="AA426">
        <v>0</v>
      </c>
      <c r="AB426">
        <v>0</v>
      </c>
      <c r="AC426" s="1">
        <f t="shared" si="13"/>
        <v>0</v>
      </c>
      <c r="AD426">
        <v>0</v>
      </c>
      <c r="AE426">
        <v>0</v>
      </c>
      <c r="AF426">
        <v>0</v>
      </c>
      <c r="AG426" s="1">
        <v>500000</v>
      </c>
      <c r="AH426" s="1">
        <v>-500000</v>
      </c>
    </row>
    <row r="427" spans="1:34" hidden="1" x14ac:dyDescent="0.25">
      <c r="A427" t="str">
        <f t="shared" si="12"/>
        <v>1.1-00-2409_24842026_2427210</v>
      </c>
      <c r="B427" t="s">
        <v>148</v>
      </c>
      <c r="C427" t="s">
        <v>149</v>
      </c>
      <c r="D427" t="s">
        <v>150</v>
      </c>
      <c r="E427" t="s">
        <v>151</v>
      </c>
      <c r="F427" t="s">
        <v>51</v>
      </c>
      <c r="G427" t="s">
        <v>52</v>
      </c>
      <c r="H427" t="s">
        <v>154</v>
      </c>
      <c r="I427" t="s">
        <v>155</v>
      </c>
      <c r="J427">
        <v>8</v>
      </c>
      <c r="K427" t="s">
        <v>156</v>
      </c>
      <c r="L427">
        <v>42</v>
      </c>
      <c r="M427" t="s">
        <v>162</v>
      </c>
      <c r="N427" t="s">
        <v>163</v>
      </c>
      <c r="O427" t="s">
        <v>164</v>
      </c>
      <c r="P427">
        <v>2000</v>
      </c>
      <c r="Q427" t="s">
        <v>121</v>
      </c>
      <c r="R427">
        <v>2721</v>
      </c>
      <c r="S427" t="s">
        <v>170</v>
      </c>
      <c r="T427">
        <v>0</v>
      </c>
      <c r="U427" t="s">
        <v>46</v>
      </c>
      <c r="V427" s="1">
        <v>200000</v>
      </c>
      <c r="W427" s="1">
        <v>200000</v>
      </c>
      <c r="X427" s="1">
        <v>84472.45</v>
      </c>
      <c r="Y427" s="1">
        <v>42840.05</v>
      </c>
      <c r="Z427" s="1">
        <v>15023.79</v>
      </c>
      <c r="AA427">
        <v>0</v>
      </c>
      <c r="AB427">
        <v>0</v>
      </c>
      <c r="AC427" s="1">
        <f t="shared" si="13"/>
        <v>115527.55</v>
      </c>
      <c r="AD427">
        <v>0</v>
      </c>
      <c r="AE427">
        <v>0</v>
      </c>
      <c r="AF427">
        <v>0</v>
      </c>
      <c r="AG427">
        <v>0</v>
      </c>
      <c r="AH427">
        <v>0</v>
      </c>
    </row>
    <row r="428" spans="1:34" hidden="1" x14ac:dyDescent="0.25">
      <c r="A428" t="str">
        <f t="shared" si="12"/>
        <v>1.1-00-2409_24842026_2429110</v>
      </c>
      <c r="B428" t="s">
        <v>148</v>
      </c>
      <c r="C428" t="s">
        <v>149</v>
      </c>
      <c r="D428" t="s">
        <v>150</v>
      </c>
      <c r="E428" t="s">
        <v>151</v>
      </c>
      <c r="F428" t="s">
        <v>51</v>
      </c>
      <c r="G428" t="s">
        <v>52</v>
      </c>
      <c r="H428" t="s">
        <v>154</v>
      </c>
      <c r="I428" t="s">
        <v>155</v>
      </c>
      <c r="J428">
        <v>8</v>
      </c>
      <c r="K428" t="s">
        <v>156</v>
      </c>
      <c r="L428">
        <v>42</v>
      </c>
      <c r="M428" t="s">
        <v>162</v>
      </c>
      <c r="N428" t="s">
        <v>163</v>
      </c>
      <c r="O428" t="s">
        <v>164</v>
      </c>
      <c r="P428">
        <v>2000</v>
      </c>
      <c r="Q428" t="s">
        <v>121</v>
      </c>
      <c r="R428">
        <v>2911</v>
      </c>
      <c r="S428" t="s">
        <v>171</v>
      </c>
      <c r="T428">
        <v>0</v>
      </c>
      <c r="U428" t="s">
        <v>46</v>
      </c>
      <c r="V428">
        <v>0</v>
      </c>
      <c r="W428" s="1">
        <v>150000</v>
      </c>
      <c r="X428">
        <v>0</v>
      </c>
      <c r="Y428">
        <v>0</v>
      </c>
      <c r="Z428">
        <v>0</v>
      </c>
      <c r="AA428">
        <v>0</v>
      </c>
      <c r="AB428">
        <v>0</v>
      </c>
      <c r="AC428" s="1">
        <f t="shared" si="13"/>
        <v>0</v>
      </c>
      <c r="AD428">
        <v>0</v>
      </c>
      <c r="AE428">
        <v>0</v>
      </c>
      <c r="AF428">
        <v>0</v>
      </c>
      <c r="AG428" s="1">
        <v>150000</v>
      </c>
      <c r="AH428" s="1">
        <v>-150000</v>
      </c>
    </row>
    <row r="429" spans="1:34" hidden="1" x14ac:dyDescent="0.25">
      <c r="A429" t="str">
        <f t="shared" si="12"/>
        <v>1.1-00-2409_24842026_24326121</v>
      </c>
      <c r="B429" t="s">
        <v>148</v>
      </c>
      <c r="C429" t="s">
        <v>149</v>
      </c>
      <c r="D429" t="s">
        <v>150</v>
      </c>
      <c r="E429" t="s">
        <v>151</v>
      </c>
      <c r="F429" t="s">
        <v>51</v>
      </c>
      <c r="G429" t="s">
        <v>52</v>
      </c>
      <c r="H429" t="s">
        <v>154</v>
      </c>
      <c r="I429" t="s">
        <v>155</v>
      </c>
      <c r="J429">
        <v>8</v>
      </c>
      <c r="K429" t="s">
        <v>156</v>
      </c>
      <c r="L429">
        <v>42</v>
      </c>
      <c r="M429" t="s">
        <v>162</v>
      </c>
      <c r="N429" t="s">
        <v>163</v>
      </c>
      <c r="O429" t="s">
        <v>164</v>
      </c>
      <c r="P429">
        <v>3000</v>
      </c>
      <c r="Q429" t="s">
        <v>44</v>
      </c>
      <c r="R429">
        <v>3261</v>
      </c>
      <c r="S429" t="s">
        <v>172</v>
      </c>
      <c r="T429">
        <v>21</v>
      </c>
      <c r="U429" t="s">
        <v>173</v>
      </c>
      <c r="V429" s="1">
        <v>586960</v>
      </c>
      <c r="W429" s="1">
        <v>800000</v>
      </c>
      <c r="X429" s="1">
        <v>586960</v>
      </c>
      <c r="Y429" s="1">
        <v>586960</v>
      </c>
      <c r="Z429" s="1">
        <v>586960</v>
      </c>
      <c r="AA429" s="1">
        <v>586960</v>
      </c>
      <c r="AB429" s="1">
        <v>586960</v>
      </c>
      <c r="AC429" s="1">
        <f t="shared" si="13"/>
        <v>0</v>
      </c>
      <c r="AD429">
        <v>0</v>
      </c>
      <c r="AE429">
        <v>0</v>
      </c>
      <c r="AF429">
        <v>0</v>
      </c>
      <c r="AG429" s="1">
        <v>213040</v>
      </c>
      <c r="AH429" s="1">
        <v>-213040</v>
      </c>
    </row>
    <row r="430" spans="1:34" hidden="1" x14ac:dyDescent="0.25">
      <c r="A430" t="str">
        <f t="shared" si="12"/>
        <v>1.1-00-2409_24842026_2432910</v>
      </c>
      <c r="B430" t="s">
        <v>148</v>
      </c>
      <c r="C430" t="s">
        <v>149</v>
      </c>
      <c r="D430" t="s">
        <v>150</v>
      </c>
      <c r="E430" t="s">
        <v>151</v>
      </c>
      <c r="F430" t="s">
        <v>51</v>
      </c>
      <c r="G430" t="s">
        <v>52</v>
      </c>
      <c r="H430" t="s">
        <v>154</v>
      </c>
      <c r="I430" t="s">
        <v>155</v>
      </c>
      <c r="J430">
        <v>8</v>
      </c>
      <c r="K430" t="s">
        <v>156</v>
      </c>
      <c r="L430">
        <v>42</v>
      </c>
      <c r="M430" t="s">
        <v>162</v>
      </c>
      <c r="N430" t="s">
        <v>163</v>
      </c>
      <c r="O430" t="s">
        <v>164</v>
      </c>
      <c r="P430">
        <v>3000</v>
      </c>
      <c r="Q430" t="s">
        <v>44</v>
      </c>
      <c r="R430">
        <v>3291</v>
      </c>
      <c r="S430" t="s">
        <v>174</v>
      </c>
      <c r="T430">
        <v>0</v>
      </c>
      <c r="U430" t="s">
        <v>46</v>
      </c>
      <c r="V430">
        <v>0</v>
      </c>
      <c r="W430" s="1">
        <v>42000</v>
      </c>
      <c r="X430">
        <v>0</v>
      </c>
      <c r="Y430">
        <v>0</v>
      </c>
      <c r="Z430">
        <v>0</v>
      </c>
      <c r="AA430">
        <v>0</v>
      </c>
      <c r="AB430">
        <v>0</v>
      </c>
      <c r="AC430" s="1">
        <f t="shared" si="13"/>
        <v>0</v>
      </c>
      <c r="AD430">
        <v>0</v>
      </c>
      <c r="AE430">
        <v>0</v>
      </c>
      <c r="AF430">
        <v>0</v>
      </c>
      <c r="AG430" s="1">
        <v>42000</v>
      </c>
      <c r="AH430" s="1">
        <v>-42000</v>
      </c>
    </row>
    <row r="431" spans="1:34" hidden="1" x14ac:dyDescent="0.25">
      <c r="A431" t="str">
        <f t="shared" si="12"/>
        <v>1.1-00-2409_24842026_2438210</v>
      </c>
      <c r="B431" t="s">
        <v>148</v>
      </c>
      <c r="C431" t="s">
        <v>149</v>
      </c>
      <c r="D431" t="s">
        <v>150</v>
      </c>
      <c r="E431" t="s">
        <v>151</v>
      </c>
      <c r="F431" t="s">
        <v>51</v>
      </c>
      <c r="G431" t="s">
        <v>52</v>
      </c>
      <c r="H431" t="s">
        <v>154</v>
      </c>
      <c r="I431" t="s">
        <v>155</v>
      </c>
      <c r="J431">
        <v>8</v>
      </c>
      <c r="K431" t="s">
        <v>156</v>
      </c>
      <c r="L431">
        <v>42</v>
      </c>
      <c r="M431" t="s">
        <v>162</v>
      </c>
      <c r="N431" t="s">
        <v>163</v>
      </c>
      <c r="O431" t="s">
        <v>164</v>
      </c>
      <c r="P431">
        <v>3000</v>
      </c>
      <c r="Q431" t="s">
        <v>44</v>
      </c>
      <c r="R431">
        <v>3821</v>
      </c>
      <c r="S431" t="s">
        <v>175</v>
      </c>
      <c r="T431">
        <v>0</v>
      </c>
      <c r="U431" t="s">
        <v>46</v>
      </c>
      <c r="V431" s="1">
        <v>1887360</v>
      </c>
      <c r="W431" s="1">
        <v>500000</v>
      </c>
      <c r="X431" s="1">
        <v>2036000</v>
      </c>
      <c r="Y431" s="1">
        <v>2036000</v>
      </c>
      <c r="Z431" s="1">
        <v>1886000</v>
      </c>
      <c r="AA431" s="1">
        <v>1886000</v>
      </c>
      <c r="AB431" s="1">
        <v>1886000</v>
      </c>
      <c r="AC431" s="1">
        <f t="shared" si="13"/>
        <v>-148640</v>
      </c>
      <c r="AD431">
        <v>0</v>
      </c>
      <c r="AE431" s="1">
        <v>1437360</v>
      </c>
      <c r="AF431">
        <v>0</v>
      </c>
      <c r="AG431" s="1">
        <v>50000</v>
      </c>
      <c r="AH431" s="1">
        <v>1387360</v>
      </c>
    </row>
    <row r="432" spans="1:34" hidden="1" x14ac:dyDescent="0.25">
      <c r="A432" t="str">
        <f t="shared" si="12"/>
        <v>1.1-00-2409_24842026_24382123</v>
      </c>
      <c r="B432" t="s">
        <v>148</v>
      </c>
      <c r="C432" t="s">
        <v>149</v>
      </c>
      <c r="D432" t="s">
        <v>150</v>
      </c>
      <c r="E432" t="s">
        <v>151</v>
      </c>
      <c r="F432" t="s">
        <v>51</v>
      </c>
      <c r="G432" t="s">
        <v>52</v>
      </c>
      <c r="H432" t="s">
        <v>154</v>
      </c>
      <c r="I432" t="s">
        <v>155</v>
      </c>
      <c r="J432">
        <v>8</v>
      </c>
      <c r="K432" t="s">
        <v>156</v>
      </c>
      <c r="L432">
        <v>42</v>
      </c>
      <c r="M432" t="s">
        <v>162</v>
      </c>
      <c r="N432" t="s">
        <v>163</v>
      </c>
      <c r="O432" t="s">
        <v>164</v>
      </c>
      <c r="P432">
        <v>3000</v>
      </c>
      <c r="Q432" t="s">
        <v>44</v>
      </c>
      <c r="R432">
        <v>3821</v>
      </c>
      <c r="S432" t="s">
        <v>175</v>
      </c>
      <c r="T432">
        <v>23</v>
      </c>
      <c r="U432" t="s">
        <v>176</v>
      </c>
      <c r="V432" s="1">
        <v>740080</v>
      </c>
      <c r="W432" s="1">
        <v>500000</v>
      </c>
      <c r="X432" s="1">
        <v>740080</v>
      </c>
      <c r="Y432" s="1">
        <v>740080</v>
      </c>
      <c r="Z432" s="1">
        <v>740080</v>
      </c>
      <c r="AA432" s="1">
        <v>740080</v>
      </c>
      <c r="AB432" s="1">
        <v>740080</v>
      </c>
      <c r="AC432" s="1">
        <f t="shared" si="13"/>
        <v>0</v>
      </c>
      <c r="AD432">
        <v>0</v>
      </c>
      <c r="AE432" s="1">
        <v>250000</v>
      </c>
      <c r="AF432">
        <v>0</v>
      </c>
      <c r="AG432" s="1">
        <v>9920</v>
      </c>
      <c r="AH432" s="1">
        <v>240080</v>
      </c>
    </row>
    <row r="433" spans="1:34" hidden="1" x14ac:dyDescent="0.25">
      <c r="A433" t="str">
        <f t="shared" si="12"/>
        <v>1.1-00-2409_24842026_24382124</v>
      </c>
      <c r="B433" t="s">
        <v>148</v>
      </c>
      <c r="C433" t="s">
        <v>149</v>
      </c>
      <c r="D433" t="s">
        <v>150</v>
      </c>
      <c r="E433" t="s">
        <v>151</v>
      </c>
      <c r="F433" t="s">
        <v>51</v>
      </c>
      <c r="G433" t="s">
        <v>52</v>
      </c>
      <c r="H433" t="s">
        <v>154</v>
      </c>
      <c r="I433" t="s">
        <v>155</v>
      </c>
      <c r="J433">
        <v>8</v>
      </c>
      <c r="K433" t="s">
        <v>156</v>
      </c>
      <c r="L433">
        <v>42</v>
      </c>
      <c r="M433" t="s">
        <v>162</v>
      </c>
      <c r="N433" t="s">
        <v>163</v>
      </c>
      <c r="O433" t="s">
        <v>164</v>
      </c>
      <c r="P433">
        <v>3000</v>
      </c>
      <c r="Q433" t="s">
        <v>44</v>
      </c>
      <c r="R433">
        <v>3821</v>
      </c>
      <c r="S433" t="s">
        <v>175</v>
      </c>
      <c r="T433">
        <v>24</v>
      </c>
      <c r="U433" t="s">
        <v>177</v>
      </c>
      <c r="V433" s="1">
        <v>640000</v>
      </c>
      <c r="W433" s="1">
        <v>500000</v>
      </c>
      <c r="X433" s="1">
        <v>640000</v>
      </c>
      <c r="Y433" s="1">
        <v>640000</v>
      </c>
      <c r="Z433" s="1">
        <v>640000</v>
      </c>
      <c r="AA433" s="1">
        <v>640000</v>
      </c>
      <c r="AB433" s="1">
        <v>640000</v>
      </c>
      <c r="AC433" s="1">
        <f t="shared" si="13"/>
        <v>0</v>
      </c>
      <c r="AD433">
        <v>0</v>
      </c>
      <c r="AE433" s="1">
        <v>150000</v>
      </c>
      <c r="AF433">
        <v>0</v>
      </c>
      <c r="AG433" s="1">
        <v>10000</v>
      </c>
      <c r="AH433" s="1">
        <v>140000</v>
      </c>
    </row>
    <row r="434" spans="1:34" hidden="1" x14ac:dyDescent="0.25">
      <c r="A434" t="str">
        <f t="shared" si="12"/>
        <v>1.1-00-2409_24842026_24382125</v>
      </c>
      <c r="B434" t="s">
        <v>148</v>
      </c>
      <c r="C434" t="s">
        <v>149</v>
      </c>
      <c r="D434" t="s">
        <v>150</v>
      </c>
      <c r="E434" t="s">
        <v>151</v>
      </c>
      <c r="F434" t="s">
        <v>51</v>
      </c>
      <c r="G434" t="s">
        <v>52</v>
      </c>
      <c r="H434" t="s">
        <v>154</v>
      </c>
      <c r="I434" t="s">
        <v>155</v>
      </c>
      <c r="J434">
        <v>8</v>
      </c>
      <c r="K434" t="s">
        <v>156</v>
      </c>
      <c r="L434">
        <v>42</v>
      </c>
      <c r="M434" t="s">
        <v>162</v>
      </c>
      <c r="N434" t="s">
        <v>163</v>
      </c>
      <c r="O434" t="s">
        <v>164</v>
      </c>
      <c r="P434">
        <v>3000</v>
      </c>
      <c r="Q434" t="s">
        <v>44</v>
      </c>
      <c r="R434">
        <v>3821</v>
      </c>
      <c r="S434" t="s">
        <v>175</v>
      </c>
      <c r="T434">
        <v>25</v>
      </c>
      <c r="U434" t="s">
        <v>178</v>
      </c>
      <c r="V434" s="1">
        <v>1287600</v>
      </c>
      <c r="W434" s="1">
        <v>615000</v>
      </c>
      <c r="X434" s="1">
        <v>1287600</v>
      </c>
      <c r="Y434" s="1">
        <v>1287600</v>
      </c>
      <c r="Z434" s="1">
        <v>453560</v>
      </c>
      <c r="AA434" s="1">
        <v>453560</v>
      </c>
      <c r="AB434" s="1">
        <v>453560</v>
      </c>
      <c r="AC434" s="1">
        <f t="shared" si="13"/>
        <v>0</v>
      </c>
      <c r="AD434">
        <v>0</v>
      </c>
      <c r="AE434" s="1">
        <v>700000</v>
      </c>
      <c r="AF434">
        <v>0</v>
      </c>
      <c r="AG434" s="1">
        <v>27400</v>
      </c>
      <c r="AH434" s="1">
        <v>672600</v>
      </c>
    </row>
    <row r="435" spans="1:34" hidden="1" x14ac:dyDescent="0.25">
      <c r="A435" t="str">
        <f t="shared" si="12"/>
        <v>1.1-00-2409_24842026_24382126</v>
      </c>
      <c r="B435" t="s">
        <v>148</v>
      </c>
      <c r="C435" t="s">
        <v>149</v>
      </c>
      <c r="D435" t="s">
        <v>150</v>
      </c>
      <c r="E435" t="s">
        <v>151</v>
      </c>
      <c r="F435" t="s">
        <v>51</v>
      </c>
      <c r="G435" t="s">
        <v>52</v>
      </c>
      <c r="H435" t="s">
        <v>154</v>
      </c>
      <c r="I435" t="s">
        <v>155</v>
      </c>
      <c r="J435">
        <v>8</v>
      </c>
      <c r="K435" t="s">
        <v>156</v>
      </c>
      <c r="L435">
        <v>42</v>
      </c>
      <c r="M435" t="s">
        <v>162</v>
      </c>
      <c r="N435" t="s">
        <v>163</v>
      </c>
      <c r="O435" t="s">
        <v>164</v>
      </c>
      <c r="P435">
        <v>3000</v>
      </c>
      <c r="Q435" t="s">
        <v>44</v>
      </c>
      <c r="R435">
        <v>3821</v>
      </c>
      <c r="S435" t="s">
        <v>175</v>
      </c>
      <c r="T435">
        <v>26</v>
      </c>
      <c r="U435" t="s">
        <v>179</v>
      </c>
      <c r="V435">
        <v>0</v>
      </c>
      <c r="W435" s="1">
        <v>735000</v>
      </c>
      <c r="X435">
        <v>0</v>
      </c>
      <c r="Y435">
        <v>0</v>
      </c>
      <c r="Z435">
        <v>0</v>
      </c>
      <c r="AA435">
        <v>0</v>
      </c>
      <c r="AB435">
        <v>0</v>
      </c>
      <c r="AC435" s="1">
        <f t="shared" si="13"/>
        <v>0</v>
      </c>
      <c r="AD435">
        <v>0</v>
      </c>
      <c r="AE435" s="1">
        <v>15000</v>
      </c>
      <c r="AF435">
        <v>0</v>
      </c>
      <c r="AG435" s="1">
        <v>750000</v>
      </c>
      <c r="AH435" s="1">
        <v>-735000</v>
      </c>
    </row>
    <row r="436" spans="1:34" hidden="1" x14ac:dyDescent="0.25">
      <c r="A436" t="str">
        <f t="shared" si="12"/>
        <v>1.1-00-2409_24842026_24382127</v>
      </c>
      <c r="B436" t="s">
        <v>148</v>
      </c>
      <c r="C436" t="s">
        <v>149</v>
      </c>
      <c r="D436" t="s">
        <v>150</v>
      </c>
      <c r="E436" t="s">
        <v>151</v>
      </c>
      <c r="F436" t="s">
        <v>51</v>
      </c>
      <c r="G436" t="s">
        <v>52</v>
      </c>
      <c r="H436" t="s">
        <v>154</v>
      </c>
      <c r="I436" t="s">
        <v>155</v>
      </c>
      <c r="J436">
        <v>8</v>
      </c>
      <c r="K436" t="s">
        <v>156</v>
      </c>
      <c r="L436">
        <v>42</v>
      </c>
      <c r="M436" t="s">
        <v>162</v>
      </c>
      <c r="N436" t="s">
        <v>163</v>
      </c>
      <c r="O436" t="s">
        <v>164</v>
      </c>
      <c r="P436">
        <v>3000</v>
      </c>
      <c r="Q436" t="s">
        <v>44</v>
      </c>
      <c r="R436">
        <v>3821</v>
      </c>
      <c r="S436" t="s">
        <v>175</v>
      </c>
      <c r="T436">
        <v>27</v>
      </c>
      <c r="U436" t="s">
        <v>180</v>
      </c>
      <c r="V436">
        <v>0</v>
      </c>
      <c r="W436" s="1">
        <v>450000</v>
      </c>
      <c r="X436">
        <v>0</v>
      </c>
      <c r="Y436">
        <v>0</v>
      </c>
      <c r="Z436">
        <v>0</v>
      </c>
      <c r="AA436">
        <v>0</v>
      </c>
      <c r="AB436">
        <v>0</v>
      </c>
      <c r="AC436" s="1">
        <f t="shared" si="13"/>
        <v>0</v>
      </c>
      <c r="AD436">
        <v>0</v>
      </c>
      <c r="AE436">
        <v>0</v>
      </c>
      <c r="AF436">
        <v>0</v>
      </c>
      <c r="AG436" s="1">
        <v>450000</v>
      </c>
      <c r="AH436" s="1">
        <v>-450000</v>
      </c>
    </row>
    <row r="437" spans="1:34" hidden="1" x14ac:dyDescent="0.25">
      <c r="A437" t="str">
        <f t="shared" si="12"/>
        <v>1.1-00-2409_24842026_24382128</v>
      </c>
      <c r="B437" t="s">
        <v>148</v>
      </c>
      <c r="C437" t="s">
        <v>149</v>
      </c>
      <c r="D437" t="s">
        <v>150</v>
      </c>
      <c r="E437" t="s">
        <v>151</v>
      </c>
      <c r="F437" t="s">
        <v>51</v>
      </c>
      <c r="G437" t="s">
        <v>52</v>
      </c>
      <c r="H437" t="s">
        <v>154</v>
      </c>
      <c r="I437" t="s">
        <v>155</v>
      </c>
      <c r="J437">
        <v>8</v>
      </c>
      <c r="K437" t="s">
        <v>156</v>
      </c>
      <c r="L437">
        <v>42</v>
      </c>
      <c r="M437" t="s">
        <v>162</v>
      </c>
      <c r="N437" t="s">
        <v>163</v>
      </c>
      <c r="O437" t="s">
        <v>164</v>
      </c>
      <c r="P437">
        <v>3000</v>
      </c>
      <c r="Q437" t="s">
        <v>44</v>
      </c>
      <c r="R437">
        <v>3821</v>
      </c>
      <c r="S437" t="s">
        <v>175</v>
      </c>
      <c r="T437">
        <v>28</v>
      </c>
      <c r="U437" t="s">
        <v>181</v>
      </c>
      <c r="V437" s="1">
        <v>200000</v>
      </c>
      <c r="W437" s="1">
        <v>200000</v>
      </c>
      <c r="X437" s="1">
        <v>200000</v>
      </c>
      <c r="Y437" s="1">
        <v>200000</v>
      </c>
      <c r="Z437" s="1">
        <v>200000</v>
      </c>
      <c r="AA437" s="1">
        <v>200000</v>
      </c>
      <c r="AB437" s="1">
        <v>200000</v>
      </c>
      <c r="AC437" s="1">
        <f t="shared" si="13"/>
        <v>0</v>
      </c>
      <c r="AD437">
        <v>0</v>
      </c>
      <c r="AE437">
        <v>0</v>
      </c>
      <c r="AF437">
        <v>0</v>
      </c>
      <c r="AG437">
        <v>0</v>
      </c>
      <c r="AH437">
        <v>0</v>
      </c>
    </row>
    <row r="438" spans="1:34" hidden="1" x14ac:dyDescent="0.25">
      <c r="A438" t="str">
        <f t="shared" si="12"/>
        <v>1.1-00-2409_24842026_2451210</v>
      </c>
      <c r="B438" t="s">
        <v>148</v>
      </c>
      <c r="C438" t="s">
        <v>149</v>
      </c>
      <c r="D438" t="s">
        <v>150</v>
      </c>
      <c r="E438" t="s">
        <v>151</v>
      </c>
      <c r="F438" t="s">
        <v>51</v>
      </c>
      <c r="G438" t="s">
        <v>52</v>
      </c>
      <c r="H438" t="s">
        <v>154</v>
      </c>
      <c r="I438" t="s">
        <v>155</v>
      </c>
      <c r="J438">
        <v>8</v>
      </c>
      <c r="K438" t="s">
        <v>156</v>
      </c>
      <c r="L438">
        <v>42</v>
      </c>
      <c r="M438" t="s">
        <v>162</v>
      </c>
      <c r="N438" t="s">
        <v>163</v>
      </c>
      <c r="O438" t="s">
        <v>164</v>
      </c>
      <c r="P438">
        <v>5000</v>
      </c>
      <c r="Q438" t="s">
        <v>99</v>
      </c>
      <c r="R438">
        <v>5121</v>
      </c>
      <c r="S438" t="s">
        <v>182</v>
      </c>
      <c r="T438">
        <v>0</v>
      </c>
      <c r="U438" t="s">
        <v>46</v>
      </c>
      <c r="V438" s="1">
        <v>100000</v>
      </c>
      <c r="W438" s="1">
        <v>100000</v>
      </c>
      <c r="X438" s="1">
        <v>99528</v>
      </c>
      <c r="Y438">
        <v>0</v>
      </c>
      <c r="Z438">
        <v>0</v>
      </c>
      <c r="AA438">
        <v>0</v>
      </c>
      <c r="AB438">
        <v>0</v>
      </c>
      <c r="AC438" s="1">
        <f t="shared" si="13"/>
        <v>472</v>
      </c>
      <c r="AD438">
        <v>0</v>
      </c>
      <c r="AE438">
        <v>0</v>
      </c>
      <c r="AF438">
        <v>0</v>
      </c>
      <c r="AG438">
        <v>0</v>
      </c>
      <c r="AH438">
        <v>0</v>
      </c>
    </row>
    <row r="439" spans="1:34" hidden="1" x14ac:dyDescent="0.25">
      <c r="A439" t="str">
        <f t="shared" si="12"/>
        <v>1.1-00-2409_24842026_2453110</v>
      </c>
      <c r="B439" t="s">
        <v>148</v>
      </c>
      <c r="C439" t="s">
        <v>149</v>
      </c>
      <c r="D439" t="s">
        <v>150</v>
      </c>
      <c r="E439" t="s">
        <v>151</v>
      </c>
      <c r="F439" t="s">
        <v>51</v>
      </c>
      <c r="G439" t="s">
        <v>52</v>
      </c>
      <c r="H439" t="s">
        <v>154</v>
      </c>
      <c r="I439" t="s">
        <v>155</v>
      </c>
      <c r="J439">
        <v>8</v>
      </c>
      <c r="K439" t="s">
        <v>156</v>
      </c>
      <c r="L439">
        <v>42</v>
      </c>
      <c r="M439" t="s">
        <v>162</v>
      </c>
      <c r="N439" t="s">
        <v>163</v>
      </c>
      <c r="O439" t="s">
        <v>164</v>
      </c>
      <c r="P439">
        <v>5000</v>
      </c>
      <c r="Q439" t="s">
        <v>99</v>
      </c>
      <c r="R439">
        <v>5311</v>
      </c>
      <c r="S439" t="s">
        <v>183</v>
      </c>
      <c r="T439">
        <v>0</v>
      </c>
      <c r="U439" t="s">
        <v>46</v>
      </c>
      <c r="V439" s="1">
        <v>250000</v>
      </c>
      <c r="W439" s="1">
        <v>250000</v>
      </c>
      <c r="X439" s="1">
        <v>115574.8</v>
      </c>
      <c r="Y439" s="1">
        <v>115574.8</v>
      </c>
      <c r="Z439" s="1">
        <v>115574.8</v>
      </c>
      <c r="AA439">
        <v>0</v>
      </c>
      <c r="AB439">
        <v>0</v>
      </c>
      <c r="AC439" s="1">
        <f t="shared" si="13"/>
        <v>134425.20000000001</v>
      </c>
      <c r="AD439">
        <v>0</v>
      </c>
      <c r="AE439">
        <v>0</v>
      </c>
      <c r="AF439">
        <v>0</v>
      </c>
      <c r="AG439">
        <v>0</v>
      </c>
      <c r="AH439">
        <v>0</v>
      </c>
    </row>
    <row r="440" spans="1:34" hidden="1" x14ac:dyDescent="0.25">
      <c r="A440" t="str">
        <f t="shared" si="12"/>
        <v>1.1-00-2409_24842026_2454510</v>
      </c>
      <c r="B440" t="s">
        <v>148</v>
      </c>
      <c r="C440" t="s">
        <v>149</v>
      </c>
      <c r="D440" t="s">
        <v>150</v>
      </c>
      <c r="E440" t="s">
        <v>151</v>
      </c>
      <c r="F440" t="s">
        <v>51</v>
      </c>
      <c r="G440" t="s">
        <v>52</v>
      </c>
      <c r="H440" t="s">
        <v>154</v>
      </c>
      <c r="I440" t="s">
        <v>155</v>
      </c>
      <c r="J440">
        <v>8</v>
      </c>
      <c r="K440" t="s">
        <v>156</v>
      </c>
      <c r="L440">
        <v>42</v>
      </c>
      <c r="M440" t="s">
        <v>162</v>
      </c>
      <c r="N440" t="s">
        <v>163</v>
      </c>
      <c r="O440" t="s">
        <v>164</v>
      </c>
      <c r="P440">
        <v>5000</v>
      </c>
      <c r="Q440" t="s">
        <v>99</v>
      </c>
      <c r="R440">
        <v>5451</v>
      </c>
      <c r="S440" t="s">
        <v>184</v>
      </c>
      <c r="T440">
        <v>0</v>
      </c>
      <c r="U440" t="s">
        <v>46</v>
      </c>
      <c r="V440">
        <v>0</v>
      </c>
      <c r="W440" s="1">
        <v>120000</v>
      </c>
      <c r="X440">
        <v>0</v>
      </c>
      <c r="Y440">
        <v>0</v>
      </c>
      <c r="Z440">
        <v>0</v>
      </c>
      <c r="AA440">
        <v>0</v>
      </c>
      <c r="AB440">
        <v>0</v>
      </c>
      <c r="AC440" s="1">
        <f t="shared" si="13"/>
        <v>0</v>
      </c>
      <c r="AD440">
        <v>0</v>
      </c>
      <c r="AE440">
        <v>0</v>
      </c>
      <c r="AF440">
        <v>0</v>
      </c>
      <c r="AG440" s="1">
        <v>120000</v>
      </c>
      <c r="AH440" s="1">
        <v>-120000</v>
      </c>
    </row>
    <row r="441" spans="1:34" hidden="1" x14ac:dyDescent="0.25">
      <c r="A441" t="str">
        <f t="shared" si="12"/>
        <v>1.1-00-2409_24842026_2456710</v>
      </c>
      <c r="B441" t="s">
        <v>148</v>
      </c>
      <c r="C441" t="s">
        <v>149</v>
      </c>
      <c r="D441" t="s">
        <v>150</v>
      </c>
      <c r="E441" t="s">
        <v>151</v>
      </c>
      <c r="F441" t="s">
        <v>51</v>
      </c>
      <c r="G441" t="s">
        <v>52</v>
      </c>
      <c r="H441" t="s">
        <v>154</v>
      </c>
      <c r="I441" t="s">
        <v>155</v>
      </c>
      <c r="J441">
        <v>8</v>
      </c>
      <c r="K441" t="s">
        <v>156</v>
      </c>
      <c r="L441">
        <v>42</v>
      </c>
      <c r="M441" t="s">
        <v>162</v>
      </c>
      <c r="N441" t="s">
        <v>163</v>
      </c>
      <c r="O441" t="s">
        <v>164</v>
      </c>
      <c r="P441">
        <v>5000</v>
      </c>
      <c r="Q441" t="s">
        <v>99</v>
      </c>
      <c r="R441">
        <v>5671</v>
      </c>
      <c r="S441" t="s">
        <v>185</v>
      </c>
      <c r="T441">
        <v>0</v>
      </c>
      <c r="U441" t="s">
        <v>46</v>
      </c>
      <c r="V441" s="1">
        <v>170000</v>
      </c>
      <c r="W441" s="1">
        <v>150000</v>
      </c>
      <c r="X441" s="1">
        <v>167040</v>
      </c>
      <c r="Y441" s="1">
        <v>167040</v>
      </c>
      <c r="Z441" s="1">
        <v>167040</v>
      </c>
      <c r="AA441" s="1">
        <v>167040</v>
      </c>
      <c r="AB441" s="1">
        <v>167040</v>
      </c>
      <c r="AC441" s="1">
        <f t="shared" si="13"/>
        <v>2960</v>
      </c>
      <c r="AD441">
        <v>0</v>
      </c>
      <c r="AE441" s="1">
        <v>20000</v>
      </c>
      <c r="AF441">
        <v>0</v>
      </c>
      <c r="AG441">
        <v>0</v>
      </c>
      <c r="AH441" s="1">
        <v>20000</v>
      </c>
    </row>
    <row r="442" spans="1:34" hidden="1" x14ac:dyDescent="0.25">
      <c r="A442" t="str">
        <f t="shared" si="12"/>
        <v>1.1-00-2409_24844028_2425210</v>
      </c>
      <c r="B442" t="s">
        <v>148</v>
      </c>
      <c r="C442" t="s">
        <v>149</v>
      </c>
      <c r="D442" t="s">
        <v>150</v>
      </c>
      <c r="E442" t="s">
        <v>151</v>
      </c>
      <c r="F442" t="s">
        <v>51</v>
      </c>
      <c r="G442" t="s">
        <v>52</v>
      </c>
      <c r="H442" t="s">
        <v>154</v>
      </c>
      <c r="I442" t="s">
        <v>155</v>
      </c>
      <c r="J442">
        <v>8</v>
      </c>
      <c r="K442" t="s">
        <v>156</v>
      </c>
      <c r="L442">
        <v>44</v>
      </c>
      <c r="M442" t="s">
        <v>186</v>
      </c>
      <c r="N442" t="s">
        <v>158</v>
      </c>
      <c r="O442" t="s">
        <v>159</v>
      </c>
      <c r="P442">
        <v>2000</v>
      </c>
      <c r="Q442" t="s">
        <v>121</v>
      </c>
      <c r="R442">
        <v>2521</v>
      </c>
      <c r="S442" t="s">
        <v>187</v>
      </c>
      <c r="T442">
        <v>0</v>
      </c>
      <c r="U442" t="s">
        <v>46</v>
      </c>
      <c r="V442">
        <v>0</v>
      </c>
      <c r="W442" s="1">
        <v>500000</v>
      </c>
      <c r="X442">
        <v>0</v>
      </c>
      <c r="Y442">
        <v>0</v>
      </c>
      <c r="Z442">
        <v>0</v>
      </c>
      <c r="AA442">
        <v>0</v>
      </c>
      <c r="AB442">
        <v>0</v>
      </c>
      <c r="AC442" s="1">
        <f t="shared" si="13"/>
        <v>0</v>
      </c>
      <c r="AD442">
        <v>0</v>
      </c>
      <c r="AE442">
        <v>0</v>
      </c>
      <c r="AF442">
        <v>0</v>
      </c>
      <c r="AG442" s="1">
        <v>500000</v>
      </c>
      <c r="AH442" s="1">
        <v>-500000</v>
      </c>
    </row>
    <row r="443" spans="1:34" hidden="1" x14ac:dyDescent="0.25">
      <c r="A443" t="str">
        <f t="shared" si="12"/>
        <v>1.1-00-2409_24844028_2443110</v>
      </c>
      <c r="B443" t="s">
        <v>148</v>
      </c>
      <c r="C443" t="s">
        <v>149</v>
      </c>
      <c r="D443" t="s">
        <v>150</v>
      </c>
      <c r="E443" t="s">
        <v>151</v>
      </c>
      <c r="F443" t="s">
        <v>51</v>
      </c>
      <c r="G443" t="s">
        <v>52</v>
      </c>
      <c r="H443" t="s">
        <v>154</v>
      </c>
      <c r="I443" t="s">
        <v>155</v>
      </c>
      <c r="J443">
        <v>8</v>
      </c>
      <c r="K443" t="s">
        <v>156</v>
      </c>
      <c r="L443">
        <v>44</v>
      </c>
      <c r="M443" t="s">
        <v>186</v>
      </c>
      <c r="N443" t="s">
        <v>158</v>
      </c>
      <c r="O443" t="s">
        <v>159</v>
      </c>
      <c r="P443">
        <v>4000</v>
      </c>
      <c r="Q443" t="s">
        <v>49</v>
      </c>
      <c r="R443">
        <v>4311</v>
      </c>
      <c r="S443" t="s">
        <v>160</v>
      </c>
      <c r="T443">
        <v>0</v>
      </c>
      <c r="U443" t="s">
        <v>46</v>
      </c>
      <c r="V443" s="1">
        <v>500000</v>
      </c>
      <c r="W443">
        <v>0</v>
      </c>
      <c r="X443">
        <v>0</v>
      </c>
      <c r="Y443">
        <v>0</v>
      </c>
      <c r="Z443">
        <v>0</v>
      </c>
      <c r="AA443">
        <v>0</v>
      </c>
      <c r="AB443">
        <v>0</v>
      </c>
      <c r="AC443" s="1">
        <f t="shared" si="13"/>
        <v>500000</v>
      </c>
      <c r="AD443">
        <v>0</v>
      </c>
      <c r="AE443" s="1">
        <v>500000</v>
      </c>
      <c r="AF443">
        <v>0</v>
      </c>
      <c r="AG443">
        <v>0</v>
      </c>
      <c r="AH443" s="1">
        <v>500000</v>
      </c>
    </row>
    <row r="444" spans="1:34" hidden="1" x14ac:dyDescent="0.25">
      <c r="A444" t="str">
        <f t="shared" si="12"/>
        <v>1.1-00-2407_24334020_2424610</v>
      </c>
      <c r="B444" t="s">
        <v>148</v>
      </c>
      <c r="C444" t="s">
        <v>149</v>
      </c>
      <c r="D444" t="s">
        <v>136</v>
      </c>
      <c r="E444" t="s">
        <v>137</v>
      </c>
      <c r="F444" t="s">
        <v>51</v>
      </c>
      <c r="G444" t="s">
        <v>52</v>
      </c>
      <c r="H444" t="s">
        <v>103</v>
      </c>
      <c r="I444" t="s">
        <v>104</v>
      </c>
      <c r="J444">
        <v>3</v>
      </c>
      <c r="K444" t="s">
        <v>87</v>
      </c>
      <c r="L444">
        <v>34</v>
      </c>
      <c r="M444" t="s">
        <v>138</v>
      </c>
      <c r="N444" t="s">
        <v>139</v>
      </c>
      <c r="O444" t="s">
        <v>140</v>
      </c>
      <c r="P444">
        <v>2000</v>
      </c>
      <c r="Q444" t="s">
        <v>121</v>
      </c>
      <c r="R444">
        <v>2461</v>
      </c>
      <c r="S444" t="s">
        <v>212</v>
      </c>
      <c r="T444">
        <v>0</v>
      </c>
      <c r="U444" t="s">
        <v>46</v>
      </c>
      <c r="V444" s="1">
        <v>10600000</v>
      </c>
      <c r="W444" s="1">
        <v>10600000</v>
      </c>
      <c r="X444" s="1">
        <v>9535881.4900000002</v>
      </c>
      <c r="Y444" s="1">
        <v>9535881.4900000002</v>
      </c>
      <c r="Z444" s="1">
        <v>9535881.4900000002</v>
      </c>
      <c r="AA444" s="1">
        <v>9142743.5700000003</v>
      </c>
      <c r="AB444" s="1">
        <v>9142743.5700000003</v>
      </c>
      <c r="AC444" s="1">
        <f t="shared" si="13"/>
        <v>1064118.5099999998</v>
      </c>
      <c r="AD444">
        <v>0</v>
      </c>
      <c r="AE444">
        <v>0</v>
      </c>
      <c r="AF444">
        <v>0</v>
      </c>
      <c r="AG444">
        <v>0</v>
      </c>
      <c r="AH444">
        <v>0</v>
      </c>
    </row>
    <row r="445" spans="1:34" hidden="1" x14ac:dyDescent="0.25">
      <c r="A445" t="str">
        <f t="shared" si="12"/>
        <v>1.1-00-2407_24334020_2427210</v>
      </c>
      <c r="B445" t="s">
        <v>148</v>
      </c>
      <c r="C445" t="s">
        <v>149</v>
      </c>
      <c r="D445" t="s">
        <v>136</v>
      </c>
      <c r="E445" t="s">
        <v>137</v>
      </c>
      <c r="F445" t="s">
        <v>51</v>
      </c>
      <c r="G445" t="s">
        <v>52</v>
      </c>
      <c r="H445" t="s">
        <v>103</v>
      </c>
      <c r="I445" t="s">
        <v>104</v>
      </c>
      <c r="J445">
        <v>3</v>
      </c>
      <c r="K445" t="s">
        <v>87</v>
      </c>
      <c r="L445">
        <v>34</v>
      </c>
      <c r="M445" t="s">
        <v>138</v>
      </c>
      <c r="N445" t="s">
        <v>139</v>
      </c>
      <c r="O445" t="s">
        <v>140</v>
      </c>
      <c r="P445">
        <v>2000</v>
      </c>
      <c r="Q445" t="s">
        <v>121</v>
      </c>
      <c r="R445">
        <v>2721</v>
      </c>
      <c r="S445" t="s">
        <v>170</v>
      </c>
      <c r="T445">
        <v>0</v>
      </c>
      <c r="U445" t="s">
        <v>46</v>
      </c>
      <c r="V445" s="1">
        <v>96000</v>
      </c>
      <c r="W445" s="1">
        <v>96000</v>
      </c>
      <c r="X445" s="1">
        <v>58549.14</v>
      </c>
      <c r="Y445" s="1">
        <v>58549.14</v>
      </c>
      <c r="Z445" s="1">
        <v>46129.02</v>
      </c>
      <c r="AA445">
        <v>0</v>
      </c>
      <c r="AB445">
        <v>0</v>
      </c>
      <c r="AC445" s="1">
        <f t="shared" si="13"/>
        <v>37450.86</v>
      </c>
      <c r="AD445">
        <v>0</v>
      </c>
      <c r="AE445">
        <v>0</v>
      </c>
      <c r="AF445">
        <v>0</v>
      </c>
      <c r="AG445">
        <v>0</v>
      </c>
      <c r="AH445">
        <v>0</v>
      </c>
    </row>
    <row r="446" spans="1:34" hidden="1" x14ac:dyDescent="0.25">
      <c r="A446" t="str">
        <f t="shared" si="12"/>
        <v>1.1-00-2407_24334020_2429110</v>
      </c>
      <c r="B446" t="s">
        <v>148</v>
      </c>
      <c r="C446" t="s">
        <v>149</v>
      </c>
      <c r="D446" t="s">
        <v>136</v>
      </c>
      <c r="E446" t="s">
        <v>137</v>
      </c>
      <c r="F446" t="s">
        <v>51</v>
      </c>
      <c r="G446" t="s">
        <v>52</v>
      </c>
      <c r="H446" t="s">
        <v>103</v>
      </c>
      <c r="I446" t="s">
        <v>104</v>
      </c>
      <c r="J446">
        <v>3</v>
      </c>
      <c r="K446" t="s">
        <v>87</v>
      </c>
      <c r="L446">
        <v>34</v>
      </c>
      <c r="M446" t="s">
        <v>138</v>
      </c>
      <c r="N446" t="s">
        <v>139</v>
      </c>
      <c r="O446" t="s">
        <v>140</v>
      </c>
      <c r="P446">
        <v>2000</v>
      </c>
      <c r="Q446" t="s">
        <v>121</v>
      </c>
      <c r="R446">
        <v>2911</v>
      </c>
      <c r="S446" t="s">
        <v>171</v>
      </c>
      <c r="T446">
        <v>0</v>
      </c>
      <c r="U446" t="s">
        <v>46</v>
      </c>
      <c r="V446" s="1">
        <v>150000</v>
      </c>
      <c r="W446" s="1">
        <v>150000</v>
      </c>
      <c r="X446" s="1">
        <v>126287.4</v>
      </c>
      <c r="Y446" s="1">
        <v>126287.4</v>
      </c>
      <c r="Z446" s="1">
        <v>126287.4</v>
      </c>
      <c r="AA446" s="1">
        <v>121409</v>
      </c>
      <c r="AB446" s="1">
        <v>121409</v>
      </c>
      <c r="AC446" s="1">
        <f t="shared" si="13"/>
        <v>23712.600000000006</v>
      </c>
      <c r="AD446">
        <v>0</v>
      </c>
      <c r="AE446">
        <v>0</v>
      </c>
      <c r="AF446">
        <v>0</v>
      </c>
      <c r="AG446">
        <v>0</v>
      </c>
      <c r="AH446">
        <v>0</v>
      </c>
    </row>
    <row r="447" spans="1:34" hidden="1" x14ac:dyDescent="0.25">
      <c r="A447" t="str">
        <f t="shared" si="12"/>
        <v>1.1-00-2407_24334020_2431110</v>
      </c>
      <c r="B447" t="s">
        <v>148</v>
      </c>
      <c r="C447" t="s">
        <v>149</v>
      </c>
      <c r="D447" t="s">
        <v>136</v>
      </c>
      <c r="E447" t="s">
        <v>137</v>
      </c>
      <c r="F447" t="s">
        <v>51</v>
      </c>
      <c r="G447" t="s">
        <v>52</v>
      </c>
      <c r="H447" t="s">
        <v>103</v>
      </c>
      <c r="I447" t="s">
        <v>104</v>
      </c>
      <c r="J447">
        <v>3</v>
      </c>
      <c r="K447" t="s">
        <v>87</v>
      </c>
      <c r="L447">
        <v>34</v>
      </c>
      <c r="M447" t="s">
        <v>138</v>
      </c>
      <c r="N447" t="s">
        <v>139</v>
      </c>
      <c r="O447" t="s">
        <v>140</v>
      </c>
      <c r="P447">
        <v>3000</v>
      </c>
      <c r="Q447" t="s">
        <v>44</v>
      </c>
      <c r="R447">
        <v>3111</v>
      </c>
      <c r="S447" t="s">
        <v>141</v>
      </c>
      <c r="T447">
        <v>0</v>
      </c>
      <c r="U447" t="s">
        <v>46</v>
      </c>
      <c r="V447" s="1">
        <v>8000000</v>
      </c>
      <c r="W447" s="1">
        <v>8000000</v>
      </c>
      <c r="X447">
        <v>0</v>
      </c>
      <c r="Y447">
        <v>0</v>
      </c>
      <c r="Z447">
        <v>0</v>
      </c>
      <c r="AA447">
        <v>0</v>
      </c>
      <c r="AB447">
        <v>0</v>
      </c>
      <c r="AC447" s="1">
        <f t="shared" si="13"/>
        <v>8000000</v>
      </c>
      <c r="AD447">
        <v>0</v>
      </c>
      <c r="AE447">
        <v>0</v>
      </c>
      <c r="AF447">
        <v>0</v>
      </c>
      <c r="AG447">
        <v>0</v>
      </c>
      <c r="AH447">
        <v>0</v>
      </c>
    </row>
    <row r="448" spans="1:34" hidden="1" x14ac:dyDescent="0.25">
      <c r="A448" t="str">
        <f t="shared" si="12"/>
        <v>1.1-00-2406_24529017_2424910</v>
      </c>
      <c r="B448" t="s">
        <v>148</v>
      </c>
      <c r="C448" t="s">
        <v>149</v>
      </c>
      <c r="D448" t="s">
        <v>428</v>
      </c>
      <c r="E448" t="s">
        <v>429</v>
      </c>
      <c r="F448" t="s">
        <v>347</v>
      </c>
      <c r="G448" t="s">
        <v>348</v>
      </c>
      <c r="H448" t="s">
        <v>274</v>
      </c>
      <c r="I448" t="s">
        <v>275</v>
      </c>
      <c r="J448">
        <v>5</v>
      </c>
      <c r="K448" t="s">
        <v>276</v>
      </c>
      <c r="L448">
        <v>29</v>
      </c>
      <c r="M448" t="s">
        <v>430</v>
      </c>
      <c r="N448" t="s">
        <v>431</v>
      </c>
      <c r="O448" t="s">
        <v>432</v>
      </c>
      <c r="P448">
        <v>2000</v>
      </c>
      <c r="Q448" t="s">
        <v>121</v>
      </c>
      <c r="R448">
        <v>2491</v>
      </c>
      <c r="S448" t="s">
        <v>203</v>
      </c>
      <c r="T448">
        <v>0</v>
      </c>
      <c r="U448" t="s">
        <v>46</v>
      </c>
      <c r="V448">
        <v>0</v>
      </c>
      <c r="W448" s="1">
        <v>150000</v>
      </c>
      <c r="X448">
        <v>0</v>
      </c>
      <c r="Y448">
        <v>0</v>
      </c>
      <c r="Z448">
        <v>0</v>
      </c>
      <c r="AA448">
        <v>0</v>
      </c>
      <c r="AB448">
        <v>0</v>
      </c>
      <c r="AC448" s="1">
        <f t="shared" si="13"/>
        <v>0</v>
      </c>
      <c r="AD448">
        <v>0</v>
      </c>
      <c r="AE448">
        <v>0</v>
      </c>
      <c r="AF448">
        <v>0</v>
      </c>
      <c r="AG448" s="1">
        <v>150000</v>
      </c>
      <c r="AH448" s="1">
        <v>-150000</v>
      </c>
    </row>
    <row r="449" spans="1:34" hidden="1" x14ac:dyDescent="0.25">
      <c r="A449" t="str">
        <f t="shared" si="12"/>
        <v>1.1-00-2406_24529017_2425410</v>
      </c>
      <c r="B449" t="s">
        <v>148</v>
      </c>
      <c r="C449" t="s">
        <v>149</v>
      </c>
      <c r="D449" t="s">
        <v>428</v>
      </c>
      <c r="E449" t="s">
        <v>429</v>
      </c>
      <c r="F449" t="s">
        <v>347</v>
      </c>
      <c r="G449" t="s">
        <v>348</v>
      </c>
      <c r="H449" t="s">
        <v>274</v>
      </c>
      <c r="I449" t="s">
        <v>275</v>
      </c>
      <c r="J449">
        <v>5</v>
      </c>
      <c r="K449" t="s">
        <v>276</v>
      </c>
      <c r="L449">
        <v>29</v>
      </c>
      <c r="M449" t="s">
        <v>430</v>
      </c>
      <c r="N449" t="s">
        <v>431</v>
      </c>
      <c r="O449" t="s">
        <v>432</v>
      </c>
      <c r="P449">
        <v>2000</v>
      </c>
      <c r="Q449" t="s">
        <v>121</v>
      </c>
      <c r="R449">
        <v>2541</v>
      </c>
      <c r="S449" t="s">
        <v>234</v>
      </c>
      <c r="T449">
        <v>0</v>
      </c>
      <c r="U449" t="s">
        <v>46</v>
      </c>
      <c r="V449" s="1">
        <v>2500</v>
      </c>
      <c r="W449" s="1">
        <v>2500</v>
      </c>
      <c r="X449" s="1">
        <v>2424.4</v>
      </c>
      <c r="Y449">
        <v>0</v>
      </c>
      <c r="Z449">
        <v>0</v>
      </c>
      <c r="AA449">
        <v>0</v>
      </c>
      <c r="AB449">
        <v>0</v>
      </c>
      <c r="AC449" s="1">
        <f t="shared" si="13"/>
        <v>75.599999999999909</v>
      </c>
      <c r="AD449">
        <v>0</v>
      </c>
      <c r="AE449">
        <v>0</v>
      </c>
      <c r="AF449">
        <v>0</v>
      </c>
      <c r="AG449">
        <v>0</v>
      </c>
      <c r="AH449">
        <v>0</v>
      </c>
    </row>
    <row r="450" spans="1:34" hidden="1" x14ac:dyDescent="0.25">
      <c r="A450" t="str">
        <f t="shared" si="12"/>
        <v>1.1-00-2406_24529017_2429110</v>
      </c>
      <c r="B450" t="s">
        <v>148</v>
      </c>
      <c r="C450" t="s">
        <v>149</v>
      </c>
      <c r="D450" t="s">
        <v>428</v>
      </c>
      <c r="E450" t="s">
        <v>429</v>
      </c>
      <c r="F450" t="s">
        <v>347</v>
      </c>
      <c r="G450" t="s">
        <v>348</v>
      </c>
      <c r="H450" t="s">
        <v>274</v>
      </c>
      <c r="I450" t="s">
        <v>275</v>
      </c>
      <c r="J450">
        <v>5</v>
      </c>
      <c r="K450" t="s">
        <v>276</v>
      </c>
      <c r="L450">
        <v>29</v>
      </c>
      <c r="M450" t="s">
        <v>430</v>
      </c>
      <c r="N450" t="s">
        <v>431</v>
      </c>
      <c r="O450" t="s">
        <v>432</v>
      </c>
      <c r="P450">
        <v>2000</v>
      </c>
      <c r="Q450" t="s">
        <v>121</v>
      </c>
      <c r="R450">
        <v>2911</v>
      </c>
      <c r="S450" t="s">
        <v>171</v>
      </c>
      <c r="T450">
        <v>0</v>
      </c>
      <c r="U450" t="s">
        <v>46</v>
      </c>
      <c r="V450" s="1">
        <v>3500</v>
      </c>
      <c r="W450" s="1">
        <v>3500</v>
      </c>
      <c r="X450">
        <v>0</v>
      </c>
      <c r="Y450">
        <v>0</v>
      </c>
      <c r="Z450">
        <v>0</v>
      </c>
      <c r="AA450">
        <v>0</v>
      </c>
      <c r="AB450">
        <v>0</v>
      </c>
      <c r="AC450" s="1">
        <f t="shared" si="13"/>
        <v>3500</v>
      </c>
      <c r="AD450">
        <v>0</v>
      </c>
      <c r="AE450">
        <v>0</v>
      </c>
      <c r="AF450">
        <v>0</v>
      </c>
      <c r="AG450">
        <v>0</v>
      </c>
      <c r="AH450">
        <v>0</v>
      </c>
    </row>
    <row r="451" spans="1:34" hidden="1" x14ac:dyDescent="0.25">
      <c r="A451" t="str">
        <f t="shared" ref="A451:A477" si="14">CONCATENATE(B451,H451,J451,L451,N451,R451,T451)</f>
        <v>1.1-00-2406_24529017_2432210</v>
      </c>
      <c r="B451" t="s">
        <v>148</v>
      </c>
      <c r="C451" t="s">
        <v>149</v>
      </c>
      <c r="D451" t="s">
        <v>428</v>
      </c>
      <c r="E451" t="s">
        <v>429</v>
      </c>
      <c r="F451" t="s">
        <v>347</v>
      </c>
      <c r="G451" t="s">
        <v>348</v>
      </c>
      <c r="H451" t="s">
        <v>274</v>
      </c>
      <c r="I451" t="s">
        <v>275</v>
      </c>
      <c r="J451">
        <v>5</v>
      </c>
      <c r="K451" t="s">
        <v>276</v>
      </c>
      <c r="L451">
        <v>29</v>
      </c>
      <c r="M451" t="s">
        <v>430</v>
      </c>
      <c r="N451" t="s">
        <v>431</v>
      </c>
      <c r="O451" t="s">
        <v>432</v>
      </c>
      <c r="P451">
        <v>3000</v>
      </c>
      <c r="Q451" t="s">
        <v>44</v>
      </c>
      <c r="R451">
        <v>3221</v>
      </c>
      <c r="S451" t="s">
        <v>381</v>
      </c>
      <c r="T451">
        <v>0</v>
      </c>
      <c r="U451" t="s">
        <v>46</v>
      </c>
      <c r="V451">
        <v>0</v>
      </c>
      <c r="W451" s="1">
        <v>348000</v>
      </c>
      <c r="X451">
        <v>0</v>
      </c>
      <c r="Y451">
        <v>0</v>
      </c>
      <c r="Z451">
        <v>0</v>
      </c>
      <c r="AA451">
        <v>0</v>
      </c>
      <c r="AB451">
        <v>0</v>
      </c>
      <c r="AC451" s="1">
        <f t="shared" ref="AC451:AC477" si="15">V451-X451</f>
        <v>0</v>
      </c>
      <c r="AD451">
        <v>0</v>
      </c>
      <c r="AE451">
        <v>0</v>
      </c>
      <c r="AF451">
        <v>0</v>
      </c>
      <c r="AG451" s="1">
        <v>348000</v>
      </c>
      <c r="AH451" s="1">
        <v>-348000</v>
      </c>
    </row>
    <row r="452" spans="1:34" hidden="1" x14ac:dyDescent="0.25">
      <c r="A452" t="str">
        <f t="shared" si="14"/>
        <v>1.1-00-2406_24529017_2438210</v>
      </c>
      <c r="B452" t="s">
        <v>148</v>
      </c>
      <c r="C452" t="s">
        <v>149</v>
      </c>
      <c r="D452" t="s">
        <v>428</v>
      </c>
      <c r="E452" t="s">
        <v>429</v>
      </c>
      <c r="F452" t="s">
        <v>347</v>
      </c>
      <c r="G452" t="s">
        <v>348</v>
      </c>
      <c r="H452" t="s">
        <v>274</v>
      </c>
      <c r="I452" t="s">
        <v>275</v>
      </c>
      <c r="J452">
        <v>5</v>
      </c>
      <c r="K452" t="s">
        <v>276</v>
      </c>
      <c r="L452">
        <v>29</v>
      </c>
      <c r="M452" t="s">
        <v>430</v>
      </c>
      <c r="N452" t="s">
        <v>431</v>
      </c>
      <c r="O452" t="s">
        <v>432</v>
      </c>
      <c r="P452">
        <v>3000</v>
      </c>
      <c r="Q452" t="s">
        <v>44</v>
      </c>
      <c r="R452">
        <v>3821</v>
      </c>
      <c r="S452" t="s">
        <v>175</v>
      </c>
      <c r="T452">
        <v>0</v>
      </c>
      <c r="U452" t="s">
        <v>46</v>
      </c>
      <c r="V452" s="1">
        <v>400000</v>
      </c>
      <c r="W452" s="1">
        <v>400000</v>
      </c>
      <c r="X452" s="1">
        <v>74611.199999999997</v>
      </c>
      <c r="Y452" s="1">
        <v>74611.199999999997</v>
      </c>
      <c r="Z452" s="1">
        <v>74611.199999999997</v>
      </c>
      <c r="AA452">
        <v>0</v>
      </c>
      <c r="AB452">
        <v>0</v>
      </c>
      <c r="AC452" s="1">
        <f t="shared" si="15"/>
        <v>325388.79999999999</v>
      </c>
      <c r="AD452">
        <v>0</v>
      </c>
      <c r="AE452">
        <v>0</v>
      </c>
      <c r="AF452">
        <v>0</v>
      </c>
      <c r="AG452">
        <v>0</v>
      </c>
      <c r="AH452">
        <v>0</v>
      </c>
    </row>
    <row r="453" spans="1:34" hidden="1" x14ac:dyDescent="0.25">
      <c r="A453" t="str">
        <f t="shared" si="14"/>
        <v>1.1-00-2406_24529017_24382115</v>
      </c>
      <c r="B453" t="s">
        <v>148</v>
      </c>
      <c r="C453" t="s">
        <v>149</v>
      </c>
      <c r="D453" t="s">
        <v>428</v>
      </c>
      <c r="E453" t="s">
        <v>429</v>
      </c>
      <c r="F453" t="s">
        <v>347</v>
      </c>
      <c r="G453" t="s">
        <v>348</v>
      </c>
      <c r="H453" t="s">
        <v>274</v>
      </c>
      <c r="I453" t="s">
        <v>275</v>
      </c>
      <c r="J453">
        <v>5</v>
      </c>
      <c r="K453" t="s">
        <v>276</v>
      </c>
      <c r="L453">
        <v>29</v>
      </c>
      <c r="M453" t="s">
        <v>430</v>
      </c>
      <c r="N453" t="s">
        <v>431</v>
      </c>
      <c r="O453" t="s">
        <v>432</v>
      </c>
      <c r="P453">
        <v>3000</v>
      </c>
      <c r="Q453" t="s">
        <v>44</v>
      </c>
      <c r="R453">
        <v>3821</v>
      </c>
      <c r="S453" t="s">
        <v>175</v>
      </c>
      <c r="T453">
        <v>15</v>
      </c>
      <c r="U453" t="s">
        <v>433</v>
      </c>
      <c r="V453" s="1">
        <v>1500000</v>
      </c>
      <c r="W453" s="1">
        <v>1500000</v>
      </c>
      <c r="X453" s="1">
        <v>1492920</v>
      </c>
      <c r="Y453" s="1">
        <v>1492920</v>
      </c>
      <c r="Z453" s="1">
        <v>1492920</v>
      </c>
      <c r="AA453" s="1">
        <v>1492920</v>
      </c>
      <c r="AB453" s="1">
        <v>1492920</v>
      </c>
      <c r="AC453" s="1">
        <f t="shared" si="15"/>
        <v>7080</v>
      </c>
      <c r="AD453">
        <v>0</v>
      </c>
      <c r="AE453">
        <v>0</v>
      </c>
      <c r="AF453">
        <v>0</v>
      </c>
      <c r="AG453">
        <v>0</v>
      </c>
      <c r="AH453">
        <v>0</v>
      </c>
    </row>
    <row r="454" spans="1:34" hidden="1" x14ac:dyDescent="0.25">
      <c r="A454" t="str">
        <f t="shared" si="14"/>
        <v>1.1-00-2406_24529017_24382116</v>
      </c>
      <c r="B454" t="s">
        <v>148</v>
      </c>
      <c r="C454" t="s">
        <v>149</v>
      </c>
      <c r="D454" t="s">
        <v>428</v>
      </c>
      <c r="E454" t="s">
        <v>429</v>
      </c>
      <c r="F454" t="s">
        <v>347</v>
      </c>
      <c r="G454" t="s">
        <v>348</v>
      </c>
      <c r="H454" t="s">
        <v>274</v>
      </c>
      <c r="I454" t="s">
        <v>275</v>
      </c>
      <c r="J454">
        <v>5</v>
      </c>
      <c r="K454" t="s">
        <v>276</v>
      </c>
      <c r="L454">
        <v>29</v>
      </c>
      <c r="M454" t="s">
        <v>430</v>
      </c>
      <c r="N454" t="s">
        <v>431</v>
      </c>
      <c r="O454" t="s">
        <v>432</v>
      </c>
      <c r="P454">
        <v>3000</v>
      </c>
      <c r="Q454" t="s">
        <v>44</v>
      </c>
      <c r="R454">
        <v>3821</v>
      </c>
      <c r="S454" t="s">
        <v>175</v>
      </c>
      <c r="T454">
        <v>16</v>
      </c>
      <c r="U454" t="s">
        <v>434</v>
      </c>
      <c r="V454" s="1">
        <v>600000</v>
      </c>
      <c r="W454" s="1">
        <v>600000</v>
      </c>
      <c r="X454" s="1">
        <v>589860</v>
      </c>
      <c r="Y454" s="1">
        <v>589860</v>
      </c>
      <c r="Z454" s="1">
        <v>589860</v>
      </c>
      <c r="AA454" s="1">
        <v>589860</v>
      </c>
      <c r="AB454" s="1">
        <v>294930</v>
      </c>
      <c r="AC454" s="1">
        <f t="shared" si="15"/>
        <v>10140</v>
      </c>
      <c r="AD454">
        <v>0</v>
      </c>
      <c r="AE454">
        <v>0</v>
      </c>
      <c r="AF454">
        <v>0</v>
      </c>
      <c r="AG454">
        <v>0</v>
      </c>
      <c r="AH454">
        <v>0</v>
      </c>
    </row>
    <row r="455" spans="1:34" hidden="1" x14ac:dyDescent="0.25">
      <c r="A455" t="str">
        <f t="shared" si="14"/>
        <v>1.1-00-2406_24525016_2424910</v>
      </c>
      <c r="B455" t="s">
        <v>148</v>
      </c>
      <c r="C455" t="s">
        <v>149</v>
      </c>
      <c r="D455" t="s">
        <v>421</v>
      </c>
      <c r="E455" t="s">
        <v>422</v>
      </c>
      <c r="F455" t="s">
        <v>152</v>
      </c>
      <c r="G455" t="s">
        <v>153</v>
      </c>
      <c r="H455" t="s">
        <v>274</v>
      </c>
      <c r="I455" t="s">
        <v>275</v>
      </c>
      <c r="J455">
        <v>5</v>
      </c>
      <c r="K455" t="s">
        <v>276</v>
      </c>
      <c r="L455">
        <v>25</v>
      </c>
      <c r="M455" t="s">
        <v>423</v>
      </c>
      <c r="N455" t="s">
        <v>278</v>
      </c>
      <c r="O455" t="s">
        <v>279</v>
      </c>
      <c r="P455">
        <v>2000</v>
      </c>
      <c r="Q455" t="s">
        <v>121</v>
      </c>
      <c r="R455">
        <v>2491</v>
      </c>
      <c r="S455" t="s">
        <v>203</v>
      </c>
      <c r="T455">
        <v>0</v>
      </c>
      <c r="U455" t="s">
        <v>46</v>
      </c>
      <c r="V455">
        <v>0</v>
      </c>
      <c r="W455" s="1">
        <v>250000</v>
      </c>
      <c r="X455">
        <v>0</v>
      </c>
      <c r="Y455">
        <v>0</v>
      </c>
      <c r="Z455">
        <v>0</v>
      </c>
      <c r="AA455">
        <v>0</v>
      </c>
      <c r="AB455">
        <v>0</v>
      </c>
      <c r="AC455" s="1">
        <f t="shared" si="15"/>
        <v>0</v>
      </c>
      <c r="AD455">
        <v>0</v>
      </c>
      <c r="AE455">
        <v>0</v>
      </c>
      <c r="AF455">
        <v>0</v>
      </c>
      <c r="AG455" s="1">
        <v>250000</v>
      </c>
      <c r="AH455" s="1">
        <v>-250000</v>
      </c>
    </row>
    <row r="456" spans="1:34" hidden="1" x14ac:dyDescent="0.25">
      <c r="A456" t="str">
        <f t="shared" si="14"/>
        <v>1.1-00-2406_24525016_2444110</v>
      </c>
      <c r="B456" t="s">
        <v>148</v>
      </c>
      <c r="C456" t="s">
        <v>149</v>
      </c>
      <c r="D456" t="s">
        <v>421</v>
      </c>
      <c r="E456" t="s">
        <v>422</v>
      </c>
      <c r="F456" t="s">
        <v>152</v>
      </c>
      <c r="G456" t="s">
        <v>153</v>
      </c>
      <c r="H456" t="s">
        <v>274</v>
      </c>
      <c r="I456" t="s">
        <v>275</v>
      </c>
      <c r="J456">
        <v>5</v>
      </c>
      <c r="K456" t="s">
        <v>276</v>
      </c>
      <c r="L456">
        <v>25</v>
      </c>
      <c r="M456" t="s">
        <v>423</v>
      </c>
      <c r="N456" t="s">
        <v>278</v>
      </c>
      <c r="O456" t="s">
        <v>279</v>
      </c>
      <c r="P456">
        <v>4000</v>
      </c>
      <c r="Q456" t="s">
        <v>49</v>
      </c>
      <c r="R456">
        <v>4411</v>
      </c>
      <c r="S456" t="s">
        <v>195</v>
      </c>
      <c r="T456">
        <v>0</v>
      </c>
      <c r="U456" t="s">
        <v>46</v>
      </c>
      <c r="V456" s="1">
        <v>100000</v>
      </c>
      <c r="W456" s="1">
        <v>100000</v>
      </c>
      <c r="X456">
        <v>0</v>
      </c>
      <c r="Y456">
        <v>0</v>
      </c>
      <c r="Z456">
        <v>0</v>
      </c>
      <c r="AA456">
        <v>0</v>
      </c>
      <c r="AB456">
        <v>0</v>
      </c>
      <c r="AC456" s="1">
        <f t="shared" si="15"/>
        <v>100000</v>
      </c>
      <c r="AD456">
        <v>0</v>
      </c>
      <c r="AE456">
        <v>0</v>
      </c>
      <c r="AF456">
        <v>0</v>
      </c>
      <c r="AG456">
        <v>0</v>
      </c>
      <c r="AH456">
        <v>0</v>
      </c>
    </row>
    <row r="457" spans="1:34" hidden="1" x14ac:dyDescent="0.25">
      <c r="A457" t="str">
        <f t="shared" si="14"/>
        <v>1.1-00-2406_24525016_2444310</v>
      </c>
      <c r="B457" t="s">
        <v>148</v>
      </c>
      <c r="C457" t="s">
        <v>149</v>
      </c>
      <c r="D457" t="s">
        <v>421</v>
      </c>
      <c r="E457" t="s">
        <v>422</v>
      </c>
      <c r="F457" t="s">
        <v>152</v>
      </c>
      <c r="G457" t="s">
        <v>153</v>
      </c>
      <c r="H457" t="s">
        <v>274</v>
      </c>
      <c r="I457" t="s">
        <v>275</v>
      </c>
      <c r="J457">
        <v>5</v>
      </c>
      <c r="K457" t="s">
        <v>276</v>
      </c>
      <c r="L457">
        <v>25</v>
      </c>
      <c r="M457" t="s">
        <v>423</v>
      </c>
      <c r="N457" t="s">
        <v>278</v>
      </c>
      <c r="O457" t="s">
        <v>279</v>
      </c>
      <c r="P457">
        <v>4000</v>
      </c>
      <c r="Q457" t="s">
        <v>49</v>
      </c>
      <c r="R457">
        <v>4431</v>
      </c>
      <c r="S457" t="s">
        <v>424</v>
      </c>
      <c r="T457">
        <v>0</v>
      </c>
      <c r="U457" t="s">
        <v>46</v>
      </c>
      <c r="V457" s="1">
        <v>3900000</v>
      </c>
      <c r="W457" s="1">
        <v>3900000</v>
      </c>
      <c r="X457" s="1">
        <v>792732</v>
      </c>
      <c r="Y457" s="1">
        <v>792732</v>
      </c>
      <c r="Z457" s="1">
        <v>792732</v>
      </c>
      <c r="AA457" s="1">
        <v>792732</v>
      </c>
      <c r="AB457" s="1">
        <v>792732</v>
      </c>
      <c r="AC457" s="1">
        <f t="shared" si="15"/>
        <v>3107268</v>
      </c>
      <c r="AD457">
        <v>0</v>
      </c>
      <c r="AE457">
        <v>0</v>
      </c>
      <c r="AF457">
        <v>0</v>
      </c>
      <c r="AG457">
        <v>0</v>
      </c>
      <c r="AH457">
        <v>0</v>
      </c>
    </row>
    <row r="458" spans="1:34" hidden="1" x14ac:dyDescent="0.25">
      <c r="A458" t="str">
        <f t="shared" si="14"/>
        <v>1.1-00-2406_24525016_24443117</v>
      </c>
      <c r="B458" t="s">
        <v>148</v>
      </c>
      <c r="C458" t="s">
        <v>149</v>
      </c>
      <c r="D458" t="s">
        <v>421</v>
      </c>
      <c r="E458" t="s">
        <v>422</v>
      </c>
      <c r="F458" t="s">
        <v>152</v>
      </c>
      <c r="G458" t="s">
        <v>153</v>
      </c>
      <c r="H458" t="s">
        <v>274</v>
      </c>
      <c r="I458" t="s">
        <v>275</v>
      </c>
      <c r="J458">
        <v>5</v>
      </c>
      <c r="K458" t="s">
        <v>276</v>
      </c>
      <c r="L458">
        <v>25</v>
      </c>
      <c r="M458" t="s">
        <v>423</v>
      </c>
      <c r="N458" t="s">
        <v>278</v>
      </c>
      <c r="O458" t="s">
        <v>279</v>
      </c>
      <c r="P458">
        <v>4000</v>
      </c>
      <c r="Q458" t="s">
        <v>49</v>
      </c>
      <c r="R458">
        <v>4431</v>
      </c>
      <c r="S458" t="s">
        <v>424</v>
      </c>
      <c r="T458">
        <v>17</v>
      </c>
      <c r="U458" t="s">
        <v>425</v>
      </c>
      <c r="V458" s="1">
        <v>400000</v>
      </c>
      <c r="W458" s="1">
        <v>400000</v>
      </c>
      <c r="X458" s="1">
        <v>160064</v>
      </c>
      <c r="Y458" s="1">
        <v>160064</v>
      </c>
      <c r="Z458">
        <v>0</v>
      </c>
      <c r="AA458">
        <v>0</v>
      </c>
      <c r="AB458">
        <v>0</v>
      </c>
      <c r="AC458" s="1">
        <f t="shared" si="15"/>
        <v>239936</v>
      </c>
      <c r="AD458">
        <v>0</v>
      </c>
      <c r="AE458">
        <v>0</v>
      </c>
      <c r="AF458">
        <v>0</v>
      </c>
      <c r="AG458">
        <v>0</v>
      </c>
      <c r="AH458">
        <v>0</v>
      </c>
    </row>
    <row r="459" spans="1:34" hidden="1" x14ac:dyDescent="0.25">
      <c r="A459" t="str">
        <f t="shared" si="14"/>
        <v>1.1-00-2406_24525016_2456710</v>
      </c>
      <c r="B459" t="s">
        <v>148</v>
      </c>
      <c r="C459" t="s">
        <v>149</v>
      </c>
      <c r="D459" t="s">
        <v>421</v>
      </c>
      <c r="E459" t="s">
        <v>422</v>
      </c>
      <c r="F459" t="s">
        <v>152</v>
      </c>
      <c r="G459" t="s">
        <v>153</v>
      </c>
      <c r="H459" t="s">
        <v>274</v>
      </c>
      <c r="I459" t="s">
        <v>275</v>
      </c>
      <c r="J459">
        <v>5</v>
      </c>
      <c r="K459" t="s">
        <v>276</v>
      </c>
      <c r="L459">
        <v>25</v>
      </c>
      <c r="M459" t="s">
        <v>423</v>
      </c>
      <c r="N459" t="s">
        <v>278</v>
      </c>
      <c r="O459" t="s">
        <v>279</v>
      </c>
      <c r="P459">
        <v>5000</v>
      </c>
      <c r="Q459" t="s">
        <v>99</v>
      </c>
      <c r="R459">
        <v>5671</v>
      </c>
      <c r="S459" t="s">
        <v>185</v>
      </c>
      <c r="T459">
        <v>0</v>
      </c>
      <c r="U459" t="s">
        <v>46</v>
      </c>
      <c r="V459" s="1">
        <v>250000</v>
      </c>
      <c r="W459" s="1">
        <v>250000</v>
      </c>
      <c r="X459" s="1">
        <v>58777.55</v>
      </c>
      <c r="Y459" s="1">
        <v>58777.55</v>
      </c>
      <c r="Z459" s="1">
        <v>58777.55</v>
      </c>
      <c r="AA459" s="1">
        <v>58777.55</v>
      </c>
      <c r="AB459" s="1">
        <v>58777.55</v>
      </c>
      <c r="AC459" s="1">
        <f t="shared" si="15"/>
        <v>191222.45</v>
      </c>
      <c r="AD459">
        <v>0</v>
      </c>
      <c r="AE459">
        <v>0</v>
      </c>
      <c r="AF459">
        <v>0</v>
      </c>
      <c r="AG459">
        <v>0</v>
      </c>
      <c r="AH459">
        <v>0</v>
      </c>
    </row>
    <row r="460" spans="1:34" hidden="1" x14ac:dyDescent="0.25">
      <c r="A460" t="str">
        <f t="shared" si="14"/>
        <v>1.1-00-2406_24528016_2444210</v>
      </c>
      <c r="B460" t="s">
        <v>148</v>
      </c>
      <c r="C460" t="s">
        <v>149</v>
      </c>
      <c r="D460" t="s">
        <v>421</v>
      </c>
      <c r="E460" t="s">
        <v>422</v>
      </c>
      <c r="F460" t="s">
        <v>152</v>
      </c>
      <c r="G460" t="s">
        <v>153</v>
      </c>
      <c r="H460" t="s">
        <v>274</v>
      </c>
      <c r="I460" t="s">
        <v>275</v>
      </c>
      <c r="J460">
        <v>5</v>
      </c>
      <c r="K460" t="s">
        <v>276</v>
      </c>
      <c r="L460">
        <v>28</v>
      </c>
      <c r="M460" t="s">
        <v>426</v>
      </c>
      <c r="N460" t="s">
        <v>278</v>
      </c>
      <c r="O460" t="s">
        <v>279</v>
      </c>
      <c r="P460">
        <v>4000</v>
      </c>
      <c r="Q460" t="s">
        <v>49</v>
      </c>
      <c r="R460">
        <v>4421</v>
      </c>
      <c r="S460" t="s">
        <v>427</v>
      </c>
      <c r="T460">
        <v>0</v>
      </c>
      <c r="U460" t="s">
        <v>46</v>
      </c>
      <c r="V460" s="1">
        <v>200000</v>
      </c>
      <c r="W460" s="1">
        <v>200000</v>
      </c>
      <c r="X460">
        <v>0</v>
      </c>
      <c r="Y460">
        <v>0</v>
      </c>
      <c r="Z460">
        <v>0</v>
      </c>
      <c r="AA460">
        <v>0</v>
      </c>
      <c r="AB460">
        <v>0</v>
      </c>
      <c r="AC460" s="1">
        <f t="shared" si="15"/>
        <v>200000</v>
      </c>
      <c r="AD460">
        <v>0</v>
      </c>
      <c r="AE460">
        <v>0</v>
      </c>
      <c r="AF460">
        <v>0</v>
      </c>
      <c r="AG460">
        <v>0</v>
      </c>
      <c r="AH460">
        <v>0</v>
      </c>
    </row>
    <row r="461" spans="1:34" hidden="1" x14ac:dyDescent="0.25">
      <c r="A461" t="str">
        <f t="shared" si="14"/>
        <v>1.1-00-2409_24847029_24382122</v>
      </c>
      <c r="B461" t="s">
        <v>148</v>
      </c>
      <c r="C461" t="s">
        <v>149</v>
      </c>
      <c r="D461" t="s">
        <v>435</v>
      </c>
      <c r="E461" t="s">
        <v>436</v>
      </c>
      <c r="F461" t="s">
        <v>51</v>
      </c>
      <c r="G461" t="s">
        <v>52</v>
      </c>
      <c r="H461" t="s">
        <v>154</v>
      </c>
      <c r="I461" t="s">
        <v>155</v>
      </c>
      <c r="J461">
        <v>8</v>
      </c>
      <c r="K461" t="s">
        <v>156</v>
      </c>
      <c r="L461">
        <v>47</v>
      </c>
      <c r="M461" t="s">
        <v>437</v>
      </c>
      <c r="N461" t="s">
        <v>438</v>
      </c>
      <c r="O461" t="s">
        <v>439</v>
      </c>
      <c r="P461">
        <v>3000</v>
      </c>
      <c r="Q461" t="s">
        <v>44</v>
      </c>
      <c r="R461">
        <v>3821</v>
      </c>
      <c r="S461" t="s">
        <v>175</v>
      </c>
      <c r="T461">
        <v>22</v>
      </c>
      <c r="U461" t="s">
        <v>440</v>
      </c>
      <c r="V461">
        <v>0</v>
      </c>
      <c r="W461" s="1">
        <v>700000</v>
      </c>
      <c r="X461">
        <v>0</v>
      </c>
      <c r="Y461">
        <v>0</v>
      </c>
      <c r="Z461">
        <v>0</v>
      </c>
      <c r="AA461">
        <v>0</v>
      </c>
      <c r="AB461">
        <v>0</v>
      </c>
      <c r="AC461" s="1">
        <f t="shared" si="15"/>
        <v>0</v>
      </c>
      <c r="AD461">
        <v>0</v>
      </c>
      <c r="AE461">
        <v>0</v>
      </c>
      <c r="AF461">
        <v>0</v>
      </c>
      <c r="AG461" s="1">
        <v>700000</v>
      </c>
      <c r="AH461" s="1">
        <v>-700000</v>
      </c>
    </row>
    <row r="462" spans="1:34" hidden="1" x14ac:dyDescent="0.25">
      <c r="A462" t="str">
        <f t="shared" si="14"/>
        <v>1.1-00-2409_24847029_24441129</v>
      </c>
      <c r="B462" t="s">
        <v>148</v>
      </c>
      <c r="C462" t="s">
        <v>149</v>
      </c>
      <c r="D462" t="s">
        <v>435</v>
      </c>
      <c r="E462" t="s">
        <v>436</v>
      </c>
      <c r="F462" t="s">
        <v>51</v>
      </c>
      <c r="G462" t="s">
        <v>52</v>
      </c>
      <c r="H462" t="s">
        <v>154</v>
      </c>
      <c r="I462" t="s">
        <v>155</v>
      </c>
      <c r="J462">
        <v>8</v>
      </c>
      <c r="K462" t="s">
        <v>156</v>
      </c>
      <c r="L462">
        <v>47</v>
      </c>
      <c r="M462" t="s">
        <v>437</v>
      </c>
      <c r="N462" t="s">
        <v>438</v>
      </c>
      <c r="O462" t="s">
        <v>439</v>
      </c>
      <c r="P462">
        <v>4000</v>
      </c>
      <c r="Q462" t="s">
        <v>49</v>
      </c>
      <c r="R462">
        <v>4411</v>
      </c>
      <c r="S462" t="s">
        <v>195</v>
      </c>
      <c r="T462">
        <v>29</v>
      </c>
      <c r="U462" t="s">
        <v>441</v>
      </c>
      <c r="V462" s="1">
        <v>100000</v>
      </c>
      <c r="W462" s="1">
        <v>100000</v>
      </c>
      <c r="X462" s="1">
        <v>100000</v>
      </c>
      <c r="Y462" s="1">
        <v>100000</v>
      </c>
      <c r="Z462" s="1">
        <v>100000</v>
      </c>
      <c r="AA462" s="1">
        <v>100000</v>
      </c>
      <c r="AB462" s="1">
        <v>100000</v>
      </c>
      <c r="AC462" s="1">
        <f t="shared" si="15"/>
        <v>0</v>
      </c>
      <c r="AD462">
        <v>0</v>
      </c>
      <c r="AE462">
        <v>0</v>
      </c>
      <c r="AF462">
        <v>0</v>
      </c>
      <c r="AG462">
        <v>0</v>
      </c>
      <c r="AH462">
        <v>0</v>
      </c>
    </row>
    <row r="463" spans="1:34" hidden="1" x14ac:dyDescent="0.25">
      <c r="A463" t="str">
        <f t="shared" si="14"/>
        <v>1.1-00-2413_24152033_2442110</v>
      </c>
      <c r="B463" t="s">
        <v>148</v>
      </c>
      <c r="C463" t="s">
        <v>149</v>
      </c>
      <c r="D463" t="s">
        <v>442</v>
      </c>
      <c r="E463" t="s">
        <v>443</v>
      </c>
      <c r="F463" t="s">
        <v>111</v>
      </c>
      <c r="G463" t="s">
        <v>112</v>
      </c>
      <c r="H463" t="s">
        <v>444</v>
      </c>
      <c r="I463" t="s">
        <v>445</v>
      </c>
      <c r="J463">
        <v>1</v>
      </c>
      <c r="K463" t="s">
        <v>190</v>
      </c>
      <c r="L463">
        <v>52</v>
      </c>
      <c r="M463" t="s">
        <v>446</v>
      </c>
      <c r="N463" t="s">
        <v>447</v>
      </c>
      <c r="O463" t="s">
        <v>448</v>
      </c>
      <c r="P463">
        <v>4000</v>
      </c>
      <c r="Q463" t="s">
        <v>49</v>
      </c>
      <c r="R463">
        <v>4211</v>
      </c>
      <c r="S463" t="s">
        <v>273</v>
      </c>
      <c r="T463">
        <v>0</v>
      </c>
      <c r="U463" t="s">
        <v>46</v>
      </c>
      <c r="V463" s="1">
        <v>6135546.4699999997</v>
      </c>
      <c r="W463" s="1">
        <v>6135546.4699999997</v>
      </c>
      <c r="X463" s="1">
        <v>1955358.26</v>
      </c>
      <c r="Y463" s="1">
        <v>1955358.26</v>
      </c>
      <c r="Z463" s="1">
        <v>1955358.26</v>
      </c>
      <c r="AA463" s="1">
        <v>1955358.26</v>
      </c>
      <c r="AB463" s="1">
        <v>1955358.26</v>
      </c>
      <c r="AC463" s="1">
        <f t="shared" si="15"/>
        <v>4180188.21</v>
      </c>
      <c r="AD463">
        <v>0</v>
      </c>
      <c r="AE463">
        <v>0</v>
      </c>
      <c r="AF463">
        <v>0</v>
      </c>
      <c r="AG463">
        <v>0</v>
      </c>
      <c r="AH463">
        <v>0</v>
      </c>
    </row>
    <row r="464" spans="1:34" hidden="1" x14ac:dyDescent="0.25">
      <c r="A464" t="str">
        <f t="shared" si="14"/>
        <v>1.1-00-2414_24153034_2442110</v>
      </c>
      <c r="B464" t="s">
        <v>148</v>
      </c>
      <c r="C464" t="s">
        <v>149</v>
      </c>
      <c r="D464" t="s">
        <v>442</v>
      </c>
      <c r="E464" t="s">
        <v>443</v>
      </c>
      <c r="F464" t="s">
        <v>111</v>
      </c>
      <c r="G464" t="s">
        <v>112</v>
      </c>
      <c r="H464" t="s">
        <v>449</v>
      </c>
      <c r="I464" t="s">
        <v>450</v>
      </c>
      <c r="J464">
        <v>1</v>
      </c>
      <c r="K464" t="s">
        <v>190</v>
      </c>
      <c r="L464">
        <v>53</v>
      </c>
      <c r="M464" t="s">
        <v>451</v>
      </c>
      <c r="N464" t="s">
        <v>452</v>
      </c>
      <c r="O464" t="s">
        <v>453</v>
      </c>
      <c r="P464">
        <v>4000</v>
      </c>
      <c r="Q464" t="s">
        <v>49</v>
      </c>
      <c r="R464">
        <v>4211</v>
      </c>
      <c r="S464" t="s">
        <v>273</v>
      </c>
      <c r="T464">
        <v>0</v>
      </c>
      <c r="U464" t="s">
        <v>46</v>
      </c>
      <c r="V464" s="1">
        <v>13523208.92</v>
      </c>
      <c r="W464" s="1">
        <v>10523208.92</v>
      </c>
      <c r="X464" s="1">
        <v>4166666.65</v>
      </c>
      <c r="Y464" s="1">
        <v>4166666.65</v>
      </c>
      <c r="Z464" s="1">
        <v>4166666.65</v>
      </c>
      <c r="AA464" s="1">
        <v>4166666.65</v>
      </c>
      <c r="AB464" s="1">
        <v>4166666.65</v>
      </c>
      <c r="AC464" s="1">
        <f t="shared" si="15"/>
        <v>9356542.2699999996</v>
      </c>
      <c r="AD464" s="1">
        <v>3000000</v>
      </c>
      <c r="AE464">
        <v>0</v>
      </c>
      <c r="AF464">
        <v>0</v>
      </c>
      <c r="AG464">
        <v>0</v>
      </c>
      <c r="AH464" s="1">
        <v>3000000</v>
      </c>
    </row>
    <row r="465" spans="1:34" hidden="1" x14ac:dyDescent="0.25">
      <c r="A465" t="str">
        <f t="shared" si="14"/>
        <v>1.1-00-2412_24151032_2442110</v>
      </c>
      <c r="B465" t="s">
        <v>148</v>
      </c>
      <c r="C465" t="s">
        <v>149</v>
      </c>
      <c r="D465" t="s">
        <v>454</v>
      </c>
      <c r="E465" t="s">
        <v>455</v>
      </c>
      <c r="F465" t="s">
        <v>111</v>
      </c>
      <c r="G465" t="s">
        <v>112</v>
      </c>
      <c r="H465" t="s">
        <v>456</v>
      </c>
      <c r="I465" t="s">
        <v>457</v>
      </c>
      <c r="J465">
        <v>1</v>
      </c>
      <c r="K465" t="s">
        <v>190</v>
      </c>
      <c r="L465">
        <v>51</v>
      </c>
      <c r="M465" t="s">
        <v>458</v>
      </c>
      <c r="N465" t="s">
        <v>459</v>
      </c>
      <c r="O465" t="s">
        <v>460</v>
      </c>
      <c r="P465">
        <v>4000</v>
      </c>
      <c r="Q465" t="s">
        <v>49</v>
      </c>
      <c r="R465">
        <v>4211</v>
      </c>
      <c r="S465" t="s">
        <v>273</v>
      </c>
      <c r="T465">
        <v>0</v>
      </c>
      <c r="U465" t="s">
        <v>46</v>
      </c>
      <c r="V465" s="1">
        <v>68471532.379999995</v>
      </c>
      <c r="W465" s="1">
        <v>68471532.379999995</v>
      </c>
      <c r="X465" s="1">
        <v>36613249.939999998</v>
      </c>
      <c r="Y465" s="1">
        <v>36613249.939999998</v>
      </c>
      <c r="Z465" s="1">
        <v>36613249.939999998</v>
      </c>
      <c r="AA465" s="1">
        <v>36613249.939999998</v>
      </c>
      <c r="AB465" s="1">
        <v>36613249.939999998</v>
      </c>
      <c r="AC465" s="1">
        <f t="shared" si="15"/>
        <v>31858282.439999998</v>
      </c>
      <c r="AD465">
        <v>0</v>
      </c>
      <c r="AE465">
        <v>0</v>
      </c>
      <c r="AF465">
        <v>0</v>
      </c>
      <c r="AG465">
        <v>0</v>
      </c>
      <c r="AH465">
        <v>0</v>
      </c>
    </row>
    <row r="466" spans="1:34" hidden="1" x14ac:dyDescent="0.25">
      <c r="A466" t="str">
        <f t="shared" si="14"/>
        <v>1.1-00-2416_24555036_2442110</v>
      </c>
      <c r="B466" t="s">
        <v>148</v>
      </c>
      <c r="C466" t="s">
        <v>149</v>
      </c>
      <c r="D466" t="s">
        <v>461</v>
      </c>
      <c r="E466" t="s">
        <v>462</v>
      </c>
      <c r="F466" t="s">
        <v>347</v>
      </c>
      <c r="G466" t="s">
        <v>348</v>
      </c>
      <c r="H466" t="s">
        <v>463</v>
      </c>
      <c r="I466" t="s">
        <v>464</v>
      </c>
      <c r="J466">
        <v>5</v>
      </c>
      <c r="K466" t="s">
        <v>276</v>
      </c>
      <c r="L466">
        <v>55</v>
      </c>
      <c r="M466" t="s">
        <v>465</v>
      </c>
      <c r="N466" t="s">
        <v>466</v>
      </c>
      <c r="O466" t="s">
        <v>464</v>
      </c>
      <c r="P466">
        <v>4000</v>
      </c>
      <c r="Q466" t="s">
        <v>49</v>
      </c>
      <c r="R466">
        <v>4211</v>
      </c>
      <c r="S466" t="s">
        <v>273</v>
      </c>
      <c r="T466">
        <v>0</v>
      </c>
      <c r="U466" t="s">
        <v>46</v>
      </c>
      <c r="V466" s="1">
        <v>17059649.879999999</v>
      </c>
      <c r="W466" s="1">
        <v>17059649.879999999</v>
      </c>
      <c r="X466" s="1">
        <v>9807275.9199999999</v>
      </c>
      <c r="Y466" s="1">
        <v>9807275.9199999999</v>
      </c>
      <c r="Z466" s="1">
        <v>9807275.9199999999</v>
      </c>
      <c r="AA466" s="1">
        <v>9807275.9199999999</v>
      </c>
      <c r="AB466" s="1">
        <v>9807275.9199999999</v>
      </c>
      <c r="AC466" s="1">
        <f t="shared" si="15"/>
        <v>7252373.959999999</v>
      </c>
      <c r="AD466">
        <v>0</v>
      </c>
      <c r="AE466">
        <v>0</v>
      </c>
      <c r="AF466">
        <v>0</v>
      </c>
      <c r="AG466">
        <v>0</v>
      </c>
      <c r="AH466">
        <v>0</v>
      </c>
    </row>
    <row r="467" spans="1:34" hidden="1" x14ac:dyDescent="0.25">
      <c r="A467" t="str">
        <f t="shared" si="14"/>
        <v>2.6-11-2304_24619013_2439210</v>
      </c>
      <c r="B467" t="s">
        <v>471</v>
      </c>
      <c r="C467" t="s">
        <v>472</v>
      </c>
      <c r="D467" t="s">
        <v>34</v>
      </c>
      <c r="E467" t="s">
        <v>35</v>
      </c>
      <c r="F467" t="s">
        <v>36</v>
      </c>
      <c r="G467" t="s">
        <v>37</v>
      </c>
      <c r="H467" t="s">
        <v>38</v>
      </c>
      <c r="I467" t="s">
        <v>39</v>
      </c>
      <c r="J467">
        <v>6</v>
      </c>
      <c r="K467" t="s">
        <v>40</v>
      </c>
      <c r="L467">
        <v>19</v>
      </c>
      <c r="M467" t="s">
        <v>41</v>
      </c>
      <c r="N467" t="s">
        <v>42</v>
      </c>
      <c r="O467" t="s">
        <v>43</v>
      </c>
      <c r="P467">
        <v>3000</v>
      </c>
      <c r="Q467" t="s">
        <v>44</v>
      </c>
      <c r="R467">
        <v>3921</v>
      </c>
      <c r="S467" t="s">
        <v>45</v>
      </c>
      <c r="T467">
        <v>0</v>
      </c>
      <c r="U467" t="s">
        <v>46</v>
      </c>
      <c r="V467" s="1">
        <v>1270.2</v>
      </c>
      <c r="W467">
        <v>0</v>
      </c>
      <c r="X467" s="1">
        <v>1770.05</v>
      </c>
      <c r="Y467" s="1">
        <v>1770.05</v>
      </c>
      <c r="Z467" s="1">
        <v>1770.05</v>
      </c>
      <c r="AA467" s="1">
        <v>1770.05</v>
      </c>
      <c r="AB467" s="1">
        <v>1770.05</v>
      </c>
      <c r="AC467" s="1">
        <f t="shared" si="15"/>
        <v>-499.84999999999991</v>
      </c>
      <c r="AD467" s="1">
        <v>1270.2</v>
      </c>
      <c r="AE467">
        <v>0</v>
      </c>
      <c r="AF467">
        <v>0</v>
      </c>
      <c r="AG467">
        <v>0</v>
      </c>
      <c r="AH467" s="1">
        <v>1270.2</v>
      </c>
    </row>
    <row r="468" spans="1:34" hidden="1" x14ac:dyDescent="0.25">
      <c r="A468" t="str">
        <f t="shared" si="14"/>
        <v>2.6-06-2304_24619013_2439210</v>
      </c>
      <c r="B468" t="s">
        <v>142</v>
      </c>
      <c r="C468" t="s">
        <v>143</v>
      </c>
      <c r="D468" t="s">
        <v>34</v>
      </c>
      <c r="E468" t="s">
        <v>35</v>
      </c>
      <c r="F468" t="s">
        <v>36</v>
      </c>
      <c r="G468" t="s">
        <v>37</v>
      </c>
      <c r="H468" t="s">
        <v>38</v>
      </c>
      <c r="I468" t="s">
        <v>39</v>
      </c>
      <c r="J468">
        <v>6</v>
      </c>
      <c r="K468" t="s">
        <v>40</v>
      </c>
      <c r="L468">
        <v>19</v>
      </c>
      <c r="M468" t="s">
        <v>41</v>
      </c>
      <c r="N468" t="s">
        <v>42</v>
      </c>
      <c r="O468" t="s">
        <v>43</v>
      </c>
      <c r="P468">
        <v>3000</v>
      </c>
      <c r="Q468" t="s">
        <v>44</v>
      </c>
      <c r="R468">
        <v>3921</v>
      </c>
      <c r="S468" t="s">
        <v>45</v>
      </c>
      <c r="T468">
        <v>0</v>
      </c>
      <c r="U468" t="s">
        <v>46</v>
      </c>
      <c r="V468" s="1">
        <v>167669.15</v>
      </c>
      <c r="W468">
        <v>0</v>
      </c>
      <c r="X468" s="1">
        <v>167669.15</v>
      </c>
      <c r="Y468" s="1">
        <v>167669.15</v>
      </c>
      <c r="Z468" s="1">
        <v>167669.15</v>
      </c>
      <c r="AA468" s="1">
        <v>167669.15</v>
      </c>
      <c r="AB468" s="1">
        <v>167669.15</v>
      </c>
      <c r="AC468" s="1">
        <f t="shared" si="15"/>
        <v>0</v>
      </c>
      <c r="AD468" s="1">
        <v>167669.15</v>
      </c>
      <c r="AE468">
        <v>0</v>
      </c>
      <c r="AF468">
        <v>0</v>
      </c>
      <c r="AG468">
        <v>0</v>
      </c>
      <c r="AH468" s="1">
        <v>167669.15</v>
      </c>
    </row>
    <row r="469" spans="1:34" hidden="1" x14ac:dyDescent="0.25">
      <c r="A469" t="str">
        <f t="shared" si="14"/>
        <v>2.6-01-2304_24619013_2439210</v>
      </c>
      <c r="B469" t="s">
        <v>473</v>
      </c>
      <c r="C469" t="s">
        <v>474</v>
      </c>
      <c r="D469" t="s">
        <v>34</v>
      </c>
      <c r="E469" t="s">
        <v>35</v>
      </c>
      <c r="F469" t="s">
        <v>36</v>
      </c>
      <c r="G469" t="s">
        <v>37</v>
      </c>
      <c r="H469" t="s">
        <v>38</v>
      </c>
      <c r="I469" t="s">
        <v>39</v>
      </c>
      <c r="J469">
        <v>6</v>
      </c>
      <c r="K469" t="s">
        <v>40</v>
      </c>
      <c r="L469">
        <v>19</v>
      </c>
      <c r="M469" t="s">
        <v>41</v>
      </c>
      <c r="N469" t="s">
        <v>42</v>
      </c>
      <c r="O469" t="s">
        <v>43</v>
      </c>
      <c r="P469">
        <v>3000</v>
      </c>
      <c r="Q469" t="s">
        <v>44</v>
      </c>
      <c r="R469">
        <v>3921</v>
      </c>
      <c r="S469" t="s">
        <v>45</v>
      </c>
      <c r="T469">
        <v>0</v>
      </c>
      <c r="U469" t="s">
        <v>46</v>
      </c>
      <c r="V469" s="1">
        <v>1000247.19</v>
      </c>
      <c r="W469">
        <v>0</v>
      </c>
      <c r="X469" s="1">
        <v>1000247.19</v>
      </c>
      <c r="Y469" s="1">
        <v>1000247.19</v>
      </c>
      <c r="Z469" s="1">
        <v>1000247.19</v>
      </c>
      <c r="AA469" s="1">
        <v>1000247.19</v>
      </c>
      <c r="AB469" s="1">
        <v>1000247.19</v>
      </c>
      <c r="AC469" s="1">
        <f t="shared" si="15"/>
        <v>0</v>
      </c>
      <c r="AD469" s="1">
        <v>1000247.19</v>
      </c>
      <c r="AE469">
        <v>0</v>
      </c>
      <c r="AF469">
        <v>0</v>
      </c>
      <c r="AG469">
        <v>0</v>
      </c>
      <c r="AH469" s="1">
        <v>1000247.19</v>
      </c>
    </row>
    <row r="470" spans="1:34" hidden="1" x14ac:dyDescent="0.25">
      <c r="A470" t="str">
        <f t="shared" si="14"/>
        <v>2.5-01-2304_24619013_2439210</v>
      </c>
      <c r="B470" t="s">
        <v>469</v>
      </c>
      <c r="C470" t="s">
        <v>470</v>
      </c>
      <c r="D470" t="s">
        <v>34</v>
      </c>
      <c r="E470" t="s">
        <v>35</v>
      </c>
      <c r="F470" t="s">
        <v>36</v>
      </c>
      <c r="G470" t="s">
        <v>37</v>
      </c>
      <c r="H470" t="s">
        <v>38</v>
      </c>
      <c r="I470" t="s">
        <v>39</v>
      </c>
      <c r="J470">
        <v>6</v>
      </c>
      <c r="K470" t="s">
        <v>40</v>
      </c>
      <c r="L470">
        <v>19</v>
      </c>
      <c r="M470" t="s">
        <v>41</v>
      </c>
      <c r="N470" t="s">
        <v>42</v>
      </c>
      <c r="O470" t="s">
        <v>43</v>
      </c>
      <c r="P470">
        <v>3000</v>
      </c>
      <c r="Q470" t="s">
        <v>44</v>
      </c>
      <c r="R470">
        <v>3921</v>
      </c>
      <c r="S470" t="s">
        <v>45</v>
      </c>
      <c r="T470">
        <v>0</v>
      </c>
      <c r="U470" t="s">
        <v>46</v>
      </c>
      <c r="V470" s="1">
        <v>1453929.04</v>
      </c>
      <c r="W470">
        <v>0</v>
      </c>
      <c r="X470" s="1">
        <v>2224784.9500000002</v>
      </c>
      <c r="Y470" s="1">
        <v>2224784.9500000002</v>
      </c>
      <c r="Z470" s="1">
        <v>2224784.9500000002</v>
      </c>
      <c r="AA470" s="1">
        <v>2224784.9500000002</v>
      </c>
      <c r="AB470" s="1">
        <v>2224784.9500000002</v>
      </c>
      <c r="AC470" s="1">
        <f t="shared" si="15"/>
        <v>-770855.91000000015</v>
      </c>
      <c r="AD470" s="1">
        <v>1453929.04</v>
      </c>
      <c r="AE470">
        <v>0</v>
      </c>
      <c r="AF470">
        <v>0</v>
      </c>
      <c r="AG470">
        <v>0</v>
      </c>
      <c r="AH470" s="1">
        <v>1453929.04</v>
      </c>
    </row>
    <row r="471" spans="1:34" hidden="1" x14ac:dyDescent="0.25">
      <c r="A471" t="str">
        <f t="shared" si="14"/>
        <v>2.6-14-2304_24619013_2439210</v>
      </c>
      <c r="B471" t="s">
        <v>467</v>
      </c>
      <c r="C471" t="s">
        <v>468</v>
      </c>
      <c r="D471" t="s">
        <v>34</v>
      </c>
      <c r="E471" t="s">
        <v>35</v>
      </c>
      <c r="F471" t="s">
        <v>36</v>
      </c>
      <c r="G471" t="s">
        <v>37</v>
      </c>
      <c r="H471" t="s">
        <v>38</v>
      </c>
      <c r="I471" t="s">
        <v>39</v>
      </c>
      <c r="J471">
        <v>6</v>
      </c>
      <c r="K471" t="s">
        <v>40</v>
      </c>
      <c r="L471">
        <v>19</v>
      </c>
      <c r="M471" t="s">
        <v>41</v>
      </c>
      <c r="N471" t="s">
        <v>42</v>
      </c>
      <c r="O471" t="s">
        <v>43</v>
      </c>
      <c r="P471">
        <v>3000</v>
      </c>
      <c r="Q471" t="s">
        <v>44</v>
      </c>
      <c r="R471">
        <v>3921</v>
      </c>
      <c r="S471" t="s">
        <v>45</v>
      </c>
      <c r="T471">
        <v>0</v>
      </c>
      <c r="U471" t="s">
        <v>46</v>
      </c>
      <c r="V471">
        <v>0</v>
      </c>
      <c r="W471">
        <v>0</v>
      </c>
      <c r="X471" s="1">
        <v>2676.88</v>
      </c>
      <c r="Y471" s="1">
        <v>2676.88</v>
      </c>
      <c r="Z471" s="1">
        <v>2676.88</v>
      </c>
      <c r="AA471" s="1">
        <v>2676.88</v>
      </c>
      <c r="AB471" s="1">
        <v>2676.88</v>
      </c>
      <c r="AC471" s="1">
        <f t="shared" si="15"/>
        <v>-2676.88</v>
      </c>
      <c r="AD471">
        <v>0</v>
      </c>
      <c r="AE471">
        <v>0</v>
      </c>
      <c r="AF471">
        <v>0</v>
      </c>
      <c r="AG471">
        <v>0</v>
      </c>
      <c r="AH471">
        <v>0</v>
      </c>
    </row>
    <row r="472" spans="1:34" hidden="1" x14ac:dyDescent="0.25">
      <c r="A472" t="str">
        <f t="shared" si="14"/>
        <v>1.1-14-2402_2417007_2458110</v>
      </c>
      <c r="B472" t="s">
        <v>475</v>
      </c>
      <c r="C472" t="s">
        <v>476</v>
      </c>
      <c r="D472" t="s">
        <v>34</v>
      </c>
      <c r="E472" t="s">
        <v>35</v>
      </c>
      <c r="F472" t="s">
        <v>307</v>
      </c>
      <c r="G472" t="s">
        <v>308</v>
      </c>
      <c r="H472" t="s">
        <v>85</v>
      </c>
      <c r="I472" t="s">
        <v>86</v>
      </c>
      <c r="J472">
        <v>1</v>
      </c>
      <c r="K472" t="s">
        <v>190</v>
      </c>
      <c r="L472">
        <v>7</v>
      </c>
      <c r="M472" t="s">
        <v>401</v>
      </c>
      <c r="N472" t="s">
        <v>315</v>
      </c>
      <c r="O472" t="s">
        <v>316</v>
      </c>
      <c r="P472">
        <v>5000</v>
      </c>
      <c r="Q472" t="s">
        <v>99</v>
      </c>
      <c r="R472">
        <v>5811</v>
      </c>
      <c r="S472" t="s">
        <v>338</v>
      </c>
      <c r="T472">
        <v>0</v>
      </c>
      <c r="U472" t="s">
        <v>46</v>
      </c>
      <c r="V472" s="1">
        <v>20000000</v>
      </c>
      <c r="W472">
        <v>0</v>
      </c>
      <c r="X472" s="1">
        <v>39617176.020000003</v>
      </c>
      <c r="Y472" s="1">
        <v>39617176.020000003</v>
      </c>
      <c r="Z472" s="1">
        <v>39617176.020000003</v>
      </c>
      <c r="AA472" s="1">
        <v>39617176.020000003</v>
      </c>
      <c r="AB472" s="1">
        <v>39617176.020000003</v>
      </c>
      <c r="AC472" s="1">
        <f t="shared" si="15"/>
        <v>-19617176.020000003</v>
      </c>
      <c r="AD472" s="1">
        <v>20000000</v>
      </c>
      <c r="AE472">
        <v>0</v>
      </c>
      <c r="AF472">
        <v>0</v>
      </c>
      <c r="AG472">
        <v>0</v>
      </c>
      <c r="AH472" s="1">
        <v>20000000</v>
      </c>
    </row>
    <row r="473" spans="1:34" hidden="1" x14ac:dyDescent="0.25">
      <c r="A473" t="str">
        <f t="shared" si="14"/>
        <v>2.5-01-2407_24337023_2461210</v>
      </c>
      <c r="B473" t="s">
        <v>477</v>
      </c>
      <c r="C473" t="s">
        <v>478</v>
      </c>
      <c r="D473" t="s">
        <v>34</v>
      </c>
      <c r="E473" t="s">
        <v>35</v>
      </c>
      <c r="F473" t="s">
        <v>126</v>
      </c>
      <c r="G473" t="s">
        <v>127</v>
      </c>
      <c r="H473" t="s">
        <v>103</v>
      </c>
      <c r="I473" t="s">
        <v>104</v>
      </c>
      <c r="J473">
        <v>3</v>
      </c>
      <c r="K473" t="s">
        <v>87</v>
      </c>
      <c r="L473">
        <v>37</v>
      </c>
      <c r="M473" t="s">
        <v>128</v>
      </c>
      <c r="N473" t="s">
        <v>129</v>
      </c>
      <c r="O473" t="s">
        <v>130</v>
      </c>
      <c r="P473">
        <v>6000</v>
      </c>
      <c r="Q473" t="s">
        <v>131</v>
      </c>
      <c r="R473">
        <v>6121</v>
      </c>
      <c r="S473" t="s">
        <v>132</v>
      </c>
      <c r="T473">
        <v>0</v>
      </c>
      <c r="U473" t="s">
        <v>46</v>
      </c>
      <c r="V473" s="1">
        <v>3200000</v>
      </c>
      <c r="W473" s="1">
        <v>3200000</v>
      </c>
      <c r="X473">
        <v>0</v>
      </c>
      <c r="Y473">
        <v>0</v>
      </c>
      <c r="Z473">
        <v>0</v>
      </c>
      <c r="AA473">
        <v>0</v>
      </c>
      <c r="AB473">
        <v>0</v>
      </c>
      <c r="AC473" s="1">
        <f t="shared" si="15"/>
        <v>3200000</v>
      </c>
      <c r="AD473">
        <v>0</v>
      </c>
      <c r="AE473">
        <v>0</v>
      </c>
      <c r="AF473">
        <v>0</v>
      </c>
      <c r="AG473">
        <v>0</v>
      </c>
      <c r="AH473">
        <v>0</v>
      </c>
    </row>
    <row r="474" spans="1:34" hidden="1" x14ac:dyDescent="0.25">
      <c r="A474" t="str">
        <f t="shared" si="14"/>
        <v>2.5-01-2407_24337023_2461310</v>
      </c>
      <c r="B474" t="s">
        <v>477</v>
      </c>
      <c r="C474" t="s">
        <v>478</v>
      </c>
      <c r="D474" t="s">
        <v>34</v>
      </c>
      <c r="E474" t="s">
        <v>35</v>
      </c>
      <c r="F474" t="s">
        <v>126</v>
      </c>
      <c r="G474" t="s">
        <v>127</v>
      </c>
      <c r="H474" t="s">
        <v>103</v>
      </c>
      <c r="I474" t="s">
        <v>104</v>
      </c>
      <c r="J474">
        <v>3</v>
      </c>
      <c r="K474" t="s">
        <v>87</v>
      </c>
      <c r="L474">
        <v>37</v>
      </c>
      <c r="M474" t="s">
        <v>128</v>
      </c>
      <c r="N474" t="s">
        <v>129</v>
      </c>
      <c r="O474" t="s">
        <v>130</v>
      </c>
      <c r="P474">
        <v>6000</v>
      </c>
      <c r="Q474" t="s">
        <v>131</v>
      </c>
      <c r="R474">
        <v>6131</v>
      </c>
      <c r="S474" t="s">
        <v>134</v>
      </c>
      <c r="T474">
        <v>0</v>
      </c>
      <c r="U474" t="s">
        <v>46</v>
      </c>
      <c r="V474" s="1">
        <v>58426827.5</v>
      </c>
      <c r="W474" s="1">
        <v>31103392</v>
      </c>
      <c r="X474" s="1">
        <v>51988602.649999999</v>
      </c>
      <c r="Y474" s="1">
        <v>51988602.649999999</v>
      </c>
      <c r="Z474" s="1">
        <v>20203867.82</v>
      </c>
      <c r="AA474" s="1">
        <v>20203867.82</v>
      </c>
      <c r="AB474" s="1">
        <v>18974220.649999999</v>
      </c>
      <c r="AC474" s="1">
        <f t="shared" si="15"/>
        <v>6438224.8500000015</v>
      </c>
      <c r="AD474" s="1">
        <v>27323435.5</v>
      </c>
      <c r="AE474">
        <v>0</v>
      </c>
      <c r="AF474">
        <v>0</v>
      </c>
      <c r="AG474">
        <v>0</v>
      </c>
      <c r="AH474" s="1">
        <v>27323435.5</v>
      </c>
    </row>
    <row r="475" spans="1:34" hidden="1" x14ac:dyDescent="0.25">
      <c r="A475" t="str">
        <f t="shared" si="14"/>
        <v>2.5-01-2407_24337023_2461510</v>
      </c>
      <c r="B475" t="s">
        <v>477</v>
      </c>
      <c r="C475" t="s">
        <v>478</v>
      </c>
      <c r="D475" t="s">
        <v>34</v>
      </c>
      <c r="E475" t="s">
        <v>35</v>
      </c>
      <c r="F475" t="s">
        <v>126</v>
      </c>
      <c r="G475" t="s">
        <v>127</v>
      </c>
      <c r="H475" t="s">
        <v>103</v>
      </c>
      <c r="I475" t="s">
        <v>104</v>
      </c>
      <c r="J475">
        <v>3</v>
      </c>
      <c r="K475" t="s">
        <v>87</v>
      </c>
      <c r="L475">
        <v>37</v>
      </c>
      <c r="M475" t="s">
        <v>128</v>
      </c>
      <c r="N475" t="s">
        <v>129</v>
      </c>
      <c r="O475" t="s">
        <v>130</v>
      </c>
      <c r="P475">
        <v>6000</v>
      </c>
      <c r="Q475" t="s">
        <v>131</v>
      </c>
      <c r="R475">
        <v>6151</v>
      </c>
      <c r="S475" t="s">
        <v>135</v>
      </c>
      <c r="T475">
        <v>0</v>
      </c>
      <c r="U475" t="s">
        <v>46</v>
      </c>
      <c r="V475" s="1">
        <v>49436211.5</v>
      </c>
      <c r="W475" s="1">
        <v>25000000</v>
      </c>
      <c r="X475">
        <v>0</v>
      </c>
      <c r="Y475">
        <v>0</v>
      </c>
      <c r="Z475">
        <v>0</v>
      </c>
      <c r="AA475">
        <v>0</v>
      </c>
      <c r="AB475">
        <v>0</v>
      </c>
      <c r="AC475" s="1">
        <f t="shared" si="15"/>
        <v>49436211.5</v>
      </c>
      <c r="AD475" s="1">
        <v>24436211.5</v>
      </c>
      <c r="AE475">
        <v>0</v>
      </c>
      <c r="AF475">
        <v>0</v>
      </c>
      <c r="AG475">
        <v>0</v>
      </c>
      <c r="AH475" s="1">
        <v>24436211.5</v>
      </c>
    </row>
    <row r="476" spans="1:34" hidden="1" x14ac:dyDescent="0.25">
      <c r="A476" t="str">
        <f t="shared" si="14"/>
        <v>1.1-01-2407_24337023_2461210</v>
      </c>
      <c r="B476" t="s">
        <v>479</v>
      </c>
      <c r="C476" t="s">
        <v>480</v>
      </c>
      <c r="D476" t="s">
        <v>34</v>
      </c>
      <c r="E476" t="s">
        <v>35</v>
      </c>
      <c r="F476" t="s">
        <v>126</v>
      </c>
      <c r="G476" t="s">
        <v>127</v>
      </c>
      <c r="H476" t="s">
        <v>103</v>
      </c>
      <c r="I476" t="s">
        <v>104</v>
      </c>
      <c r="J476">
        <v>3</v>
      </c>
      <c r="K476" t="s">
        <v>87</v>
      </c>
      <c r="L476">
        <v>37</v>
      </c>
      <c r="M476" t="s">
        <v>128</v>
      </c>
      <c r="N476" t="s">
        <v>129</v>
      </c>
      <c r="O476" t="s">
        <v>130</v>
      </c>
      <c r="P476">
        <v>6000</v>
      </c>
      <c r="Q476" t="s">
        <v>131</v>
      </c>
      <c r="R476">
        <v>6121</v>
      </c>
      <c r="S476" t="s">
        <v>132</v>
      </c>
      <c r="T476">
        <v>0</v>
      </c>
      <c r="U476" t="s">
        <v>46</v>
      </c>
      <c r="V476" s="1">
        <v>11000000</v>
      </c>
      <c r="W476">
        <v>0</v>
      </c>
      <c r="X476" s="1">
        <v>496333.99</v>
      </c>
      <c r="Y476" s="1">
        <v>496333.99</v>
      </c>
      <c r="Z476" s="1">
        <v>148900.20000000001</v>
      </c>
      <c r="AA476" s="1">
        <v>148900.20000000001</v>
      </c>
      <c r="AB476" s="1">
        <v>148900.20000000001</v>
      </c>
      <c r="AC476" s="1">
        <f t="shared" si="15"/>
        <v>10503666.01</v>
      </c>
      <c r="AD476">
        <v>0</v>
      </c>
      <c r="AE476" s="1">
        <v>11000000</v>
      </c>
      <c r="AF476">
        <v>0</v>
      </c>
      <c r="AG476">
        <v>0</v>
      </c>
      <c r="AH476" s="1">
        <v>11000000</v>
      </c>
    </row>
    <row r="477" spans="1:34" hidden="1" x14ac:dyDescent="0.25">
      <c r="A477" t="str">
        <f t="shared" si="14"/>
        <v>1.1-01-2407_24337023_2461310</v>
      </c>
      <c r="B477" t="s">
        <v>479</v>
      </c>
      <c r="C477" t="s">
        <v>480</v>
      </c>
      <c r="D477" t="s">
        <v>34</v>
      </c>
      <c r="E477" t="s">
        <v>35</v>
      </c>
      <c r="F477" t="s">
        <v>126</v>
      </c>
      <c r="G477" t="s">
        <v>127</v>
      </c>
      <c r="H477" t="s">
        <v>103</v>
      </c>
      <c r="I477" t="s">
        <v>104</v>
      </c>
      <c r="J477">
        <v>3</v>
      </c>
      <c r="K477" t="s">
        <v>87</v>
      </c>
      <c r="L477">
        <v>37</v>
      </c>
      <c r="M477" t="s">
        <v>128</v>
      </c>
      <c r="N477" t="s">
        <v>129</v>
      </c>
      <c r="O477" t="s">
        <v>130</v>
      </c>
      <c r="P477">
        <v>6000</v>
      </c>
      <c r="Q477" t="s">
        <v>131</v>
      </c>
      <c r="R477">
        <v>6131</v>
      </c>
      <c r="S477" t="s">
        <v>134</v>
      </c>
      <c r="T477">
        <v>0</v>
      </c>
      <c r="U477" t="s">
        <v>46</v>
      </c>
      <c r="V477">
        <v>0</v>
      </c>
      <c r="W477">
        <v>0</v>
      </c>
      <c r="X477">
        <v>0</v>
      </c>
      <c r="Y477">
        <v>0</v>
      </c>
      <c r="Z477">
        <v>0</v>
      </c>
      <c r="AA477">
        <v>0</v>
      </c>
      <c r="AB477">
        <v>0</v>
      </c>
      <c r="AC477" s="1">
        <f t="shared" si="15"/>
        <v>0</v>
      </c>
      <c r="AD477" s="1">
        <v>11000000</v>
      </c>
      <c r="AE477">
        <v>0</v>
      </c>
      <c r="AF477">
        <v>0</v>
      </c>
      <c r="AG477" s="1">
        <v>11000000</v>
      </c>
      <c r="AH477">
        <v>0</v>
      </c>
    </row>
    <row r="478" spans="1:34" hidden="1" x14ac:dyDescent="0.25">
      <c r="V478" s="1">
        <f>SUM(V2:V477)</f>
        <v>3971461969.2099991</v>
      </c>
      <c r="W478" s="1">
        <f t="shared" ref="W478:AC478" si="16">SUM(W2:W477)</f>
        <v>3202487832.9999995</v>
      </c>
      <c r="X478" s="1">
        <f t="shared" si="16"/>
        <v>2325555296.3100014</v>
      </c>
      <c r="Y478" s="1">
        <f t="shared" si="16"/>
        <v>2261545066.0400004</v>
      </c>
      <c r="Z478" s="1">
        <f t="shared" si="16"/>
        <v>1866910350.8000016</v>
      </c>
      <c r="AA478" s="1">
        <f t="shared" si="16"/>
        <v>1755587844.8700008</v>
      </c>
      <c r="AB478" s="1">
        <f t="shared" si="16"/>
        <v>1748525553.5100009</v>
      </c>
      <c r="AC478" s="1">
        <f t="shared" si="16"/>
        <v>1645906672.8999991</v>
      </c>
    </row>
    <row r="479" spans="1:34" x14ac:dyDescent="0.25">
      <c r="V479" s="1"/>
      <c r="W479" s="1"/>
      <c r="X479" s="1"/>
      <c r="Y479" s="1"/>
      <c r="Z479" s="1"/>
      <c r="AA479" s="1"/>
      <c r="AB479" s="1"/>
    </row>
  </sheetData>
  <autoFilter ref="A1:AH478" xr:uid="{00000000-0009-0000-0000-00000C000000}">
    <filterColumn colId="8">
      <filters>
        <filter val="GABINETE INTEGRAL DE INFRAESTRUCTURA Y SERVICIOS PÚBLICOS"/>
      </filters>
    </filterColumn>
    <filterColumn colId="14">
      <filters>
        <filter val="DIRECCIÓN DE ASEO PÚBLICO"/>
      </filters>
    </filterColumn>
    <filterColumn colId="17">
      <filters>
        <filter val="3581"/>
      </filters>
    </filterColumn>
  </autoFilter>
  <pageMargins left="0.7" right="0.7" top="0.75" bottom="0.75" header="0.3" footer="0.3"/>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filterMode="1"/>
  <dimension ref="A1:AH482"/>
  <sheetViews>
    <sheetView workbookViewId="0">
      <selection activeCell="M294" sqref="M294"/>
    </sheetView>
  </sheetViews>
  <sheetFormatPr baseColWidth="10" defaultRowHeight="15" x14ac:dyDescent="0.25"/>
  <cols>
    <col min="22" max="22" width="15.28515625" bestFit="1" customWidth="1"/>
    <col min="23" max="30" width="13.7109375" bestFit="1" customWidth="1"/>
    <col min="31" max="31" width="12.7109375" bestFit="1" customWidth="1"/>
    <col min="32" max="32" width="11.5703125" bestFit="1" customWidth="1"/>
    <col min="33" max="33" width="13.7109375" bestFit="1" customWidth="1"/>
    <col min="34" max="34" width="14.42578125" bestFit="1" customWidth="1"/>
  </cols>
  <sheetData>
    <row r="1" spans="1:34" x14ac:dyDescent="0.25">
      <c r="A1" s="2" t="s">
        <v>824</v>
      </c>
      <c r="B1" s="2" t="s">
        <v>0</v>
      </c>
      <c r="C1" s="2" t="s">
        <v>1</v>
      </c>
      <c r="D1" s="2" t="s">
        <v>2</v>
      </c>
      <c r="E1" s="2" t="s">
        <v>3</v>
      </c>
      <c r="F1" s="2" t="s">
        <v>4</v>
      </c>
      <c r="G1" s="2" t="s">
        <v>5</v>
      </c>
      <c r="H1" s="2" t="s">
        <v>6</v>
      </c>
      <c r="I1" s="2" t="s">
        <v>7</v>
      </c>
      <c r="J1" s="2" t="s">
        <v>8</v>
      </c>
      <c r="K1" s="2" t="s">
        <v>9</v>
      </c>
      <c r="L1" s="2" t="s">
        <v>10</v>
      </c>
      <c r="M1" s="2" t="s">
        <v>11</v>
      </c>
      <c r="N1" s="2" t="s">
        <v>12</v>
      </c>
      <c r="O1" s="2" t="s">
        <v>13</v>
      </c>
      <c r="P1" s="2" t="s">
        <v>14</v>
      </c>
      <c r="Q1" s="2" t="s">
        <v>15</v>
      </c>
      <c r="R1" s="2" t="s">
        <v>16</v>
      </c>
      <c r="S1" s="2" t="s">
        <v>17</v>
      </c>
      <c r="T1" s="2" t="s">
        <v>18</v>
      </c>
      <c r="U1" s="2" t="s">
        <v>19</v>
      </c>
      <c r="V1" s="2" t="s">
        <v>20</v>
      </c>
      <c r="W1" s="2" t="s">
        <v>21</v>
      </c>
      <c r="X1" s="2" t="s">
        <v>22</v>
      </c>
      <c r="Y1" s="2" t="s">
        <v>23</v>
      </c>
      <c r="Z1" s="2" t="s">
        <v>24</v>
      </c>
      <c r="AA1" s="2" t="s">
        <v>25</v>
      </c>
      <c r="AB1" s="2" t="s">
        <v>26</v>
      </c>
      <c r="AC1" s="2" t="s">
        <v>869</v>
      </c>
      <c r="AD1" s="2" t="s">
        <v>27</v>
      </c>
      <c r="AE1" s="2" t="s">
        <v>28</v>
      </c>
      <c r="AF1" s="2" t="s">
        <v>29</v>
      </c>
      <c r="AG1" s="2" t="s">
        <v>30</v>
      </c>
      <c r="AH1" s="2" t="s">
        <v>31</v>
      </c>
    </row>
    <row r="2" spans="1:34" hidden="1" x14ac:dyDescent="0.25">
      <c r="A2" t="str">
        <f>CONCATENATE(B2,H2,J2,L2,N2,R2,T2)</f>
        <v>2.6-12-2304_24619013_2439210</v>
      </c>
      <c r="B2" t="s">
        <v>144</v>
      </c>
      <c r="C2" t="s">
        <v>145</v>
      </c>
      <c r="D2" t="s">
        <v>34</v>
      </c>
      <c r="E2" t="s">
        <v>35</v>
      </c>
      <c r="F2" t="s">
        <v>36</v>
      </c>
      <c r="G2" t="s">
        <v>37</v>
      </c>
      <c r="H2" t="s">
        <v>38</v>
      </c>
      <c r="I2" t="s">
        <v>39</v>
      </c>
      <c r="J2">
        <v>6</v>
      </c>
      <c r="K2" t="s">
        <v>40</v>
      </c>
      <c r="L2">
        <v>19</v>
      </c>
      <c r="M2" t="s">
        <v>41</v>
      </c>
      <c r="N2" t="s">
        <v>42</v>
      </c>
      <c r="O2" t="s">
        <v>43</v>
      </c>
      <c r="P2">
        <v>3000</v>
      </c>
      <c r="Q2" t="s">
        <v>44</v>
      </c>
      <c r="R2">
        <v>3921</v>
      </c>
      <c r="S2" t="s">
        <v>45</v>
      </c>
      <c r="T2">
        <v>0</v>
      </c>
      <c r="U2" t="s">
        <v>46</v>
      </c>
      <c r="V2" s="1">
        <v>7445.91</v>
      </c>
      <c r="W2" s="1">
        <v>0</v>
      </c>
      <c r="X2" s="1">
        <v>7445.91</v>
      </c>
      <c r="Y2" s="1">
        <v>7445.91</v>
      </c>
      <c r="Z2" s="1">
        <v>7445.91</v>
      </c>
      <c r="AA2" s="1">
        <v>7445.91</v>
      </c>
      <c r="AB2" s="1">
        <v>7445.91</v>
      </c>
      <c r="AC2" s="1">
        <f>V2-X2</f>
        <v>0</v>
      </c>
      <c r="AD2" s="1">
        <v>7445.91</v>
      </c>
      <c r="AE2" s="1">
        <v>0</v>
      </c>
      <c r="AF2" s="1">
        <v>0</v>
      </c>
      <c r="AG2" s="1">
        <v>0</v>
      </c>
      <c r="AH2" s="1">
        <v>7445.91</v>
      </c>
    </row>
    <row r="3" spans="1:34" hidden="1" x14ac:dyDescent="0.25">
      <c r="A3" t="str">
        <f t="shared" ref="A3:A66" si="0">CONCATENATE(B3,H3,J3,L3,N3,R3,T3)</f>
        <v>1.6-01-2404_24619013_2442510</v>
      </c>
      <c r="B3" t="s">
        <v>47</v>
      </c>
      <c r="C3" t="s">
        <v>48</v>
      </c>
      <c r="D3" t="s">
        <v>34</v>
      </c>
      <c r="E3" t="s">
        <v>35</v>
      </c>
      <c r="F3" t="s">
        <v>36</v>
      </c>
      <c r="G3" t="s">
        <v>37</v>
      </c>
      <c r="H3" t="s">
        <v>38</v>
      </c>
      <c r="I3" t="s">
        <v>39</v>
      </c>
      <c r="J3">
        <v>6</v>
      </c>
      <c r="K3" t="s">
        <v>40</v>
      </c>
      <c r="L3">
        <v>19</v>
      </c>
      <c r="M3" t="s">
        <v>41</v>
      </c>
      <c r="N3" t="s">
        <v>42</v>
      </c>
      <c r="O3" t="s">
        <v>43</v>
      </c>
      <c r="P3">
        <v>4000</v>
      </c>
      <c r="Q3" t="s">
        <v>49</v>
      </c>
      <c r="R3">
        <v>4251</v>
      </c>
      <c r="S3" t="s">
        <v>50</v>
      </c>
      <c r="T3">
        <v>0</v>
      </c>
      <c r="U3" t="s">
        <v>46</v>
      </c>
      <c r="V3" s="1">
        <v>0</v>
      </c>
      <c r="W3" s="1">
        <v>0</v>
      </c>
      <c r="X3" s="1">
        <v>2528081.39</v>
      </c>
      <c r="Y3" s="1">
        <v>2528081.39</v>
      </c>
      <c r="Z3" s="1">
        <v>2528081.39</v>
      </c>
      <c r="AA3" s="1">
        <v>2528081.39</v>
      </c>
      <c r="AB3" s="1">
        <v>2528081.39</v>
      </c>
      <c r="AC3" s="1">
        <f t="shared" ref="AC3:AC66" si="1">V3-X3</f>
        <v>-2528081.39</v>
      </c>
      <c r="AD3" s="1">
        <v>0</v>
      </c>
      <c r="AE3" s="1">
        <v>0</v>
      </c>
      <c r="AF3" s="1">
        <v>0</v>
      </c>
      <c r="AG3" s="1">
        <v>0</v>
      </c>
      <c r="AH3" s="1">
        <v>0</v>
      </c>
    </row>
    <row r="4" spans="1:34" hidden="1" x14ac:dyDescent="0.25">
      <c r="A4" t="str">
        <f t="shared" si="0"/>
        <v>1.6-01-2405_24621015_24122114</v>
      </c>
      <c r="B4" t="s">
        <v>47</v>
      </c>
      <c r="C4" t="s">
        <v>48</v>
      </c>
      <c r="D4" t="s">
        <v>34</v>
      </c>
      <c r="E4" t="s">
        <v>35</v>
      </c>
      <c r="F4" t="s">
        <v>51</v>
      </c>
      <c r="G4" t="s">
        <v>52</v>
      </c>
      <c r="H4" t="s">
        <v>53</v>
      </c>
      <c r="I4" t="s">
        <v>54</v>
      </c>
      <c r="J4">
        <v>6</v>
      </c>
      <c r="K4" t="s">
        <v>40</v>
      </c>
      <c r="L4">
        <v>21</v>
      </c>
      <c r="M4" t="s">
        <v>55</v>
      </c>
      <c r="N4" t="s">
        <v>56</v>
      </c>
      <c r="O4" t="s">
        <v>57</v>
      </c>
      <c r="P4">
        <v>1000</v>
      </c>
      <c r="Q4" t="s">
        <v>58</v>
      </c>
      <c r="R4">
        <v>1221</v>
      </c>
      <c r="S4" t="s">
        <v>59</v>
      </c>
      <c r="T4">
        <v>14</v>
      </c>
      <c r="U4" t="s">
        <v>60</v>
      </c>
      <c r="V4" s="1">
        <v>0</v>
      </c>
      <c r="W4" s="1">
        <v>0</v>
      </c>
      <c r="X4" s="1">
        <v>0</v>
      </c>
      <c r="Y4" s="1">
        <v>0</v>
      </c>
      <c r="Z4" s="1">
        <v>0</v>
      </c>
      <c r="AA4" s="1">
        <v>0</v>
      </c>
      <c r="AB4" s="1">
        <v>0</v>
      </c>
      <c r="AC4" s="1">
        <f t="shared" si="1"/>
        <v>0</v>
      </c>
      <c r="AD4" s="1">
        <v>0</v>
      </c>
      <c r="AE4" s="1">
        <v>0</v>
      </c>
      <c r="AF4" s="1">
        <v>0</v>
      </c>
      <c r="AG4" s="1">
        <v>0</v>
      </c>
      <c r="AH4" s="1">
        <v>0</v>
      </c>
    </row>
    <row r="5" spans="1:34" hidden="1" x14ac:dyDescent="0.25">
      <c r="A5" t="str">
        <f t="shared" si="0"/>
        <v>1.6-01-2405_24621015_24142114</v>
      </c>
      <c r="B5" t="s">
        <v>47</v>
      </c>
      <c r="C5" t="s">
        <v>48</v>
      </c>
      <c r="D5" t="s">
        <v>34</v>
      </c>
      <c r="E5" t="s">
        <v>35</v>
      </c>
      <c r="F5" t="s">
        <v>51</v>
      </c>
      <c r="G5" t="s">
        <v>52</v>
      </c>
      <c r="H5" t="s">
        <v>53</v>
      </c>
      <c r="I5" t="s">
        <v>54</v>
      </c>
      <c r="J5">
        <v>6</v>
      </c>
      <c r="K5" t="s">
        <v>40</v>
      </c>
      <c r="L5">
        <v>21</v>
      </c>
      <c r="M5" t="s">
        <v>55</v>
      </c>
      <c r="N5" t="s">
        <v>56</v>
      </c>
      <c r="O5" t="s">
        <v>57</v>
      </c>
      <c r="P5">
        <v>1000</v>
      </c>
      <c r="Q5" t="s">
        <v>58</v>
      </c>
      <c r="R5">
        <v>1421</v>
      </c>
      <c r="S5" t="s">
        <v>61</v>
      </c>
      <c r="T5">
        <v>14</v>
      </c>
      <c r="U5" t="s">
        <v>60</v>
      </c>
      <c r="V5" s="1">
        <v>0</v>
      </c>
      <c r="W5" s="1">
        <v>0</v>
      </c>
      <c r="X5" s="1">
        <v>0</v>
      </c>
      <c r="Y5" s="1">
        <v>0</v>
      </c>
      <c r="Z5" s="1">
        <v>0</v>
      </c>
      <c r="AA5" s="1">
        <v>0</v>
      </c>
      <c r="AB5" s="1">
        <v>0</v>
      </c>
      <c r="AC5" s="1">
        <f t="shared" si="1"/>
        <v>0</v>
      </c>
      <c r="AD5" s="1">
        <v>0</v>
      </c>
      <c r="AE5" s="1">
        <v>0</v>
      </c>
      <c r="AF5" s="1">
        <v>0</v>
      </c>
      <c r="AG5" s="1">
        <v>0</v>
      </c>
      <c r="AH5" s="1">
        <v>0</v>
      </c>
    </row>
    <row r="6" spans="1:34" hidden="1" x14ac:dyDescent="0.25">
      <c r="A6" t="str">
        <f t="shared" si="0"/>
        <v>1.6-01-2405_24621015_24143214</v>
      </c>
      <c r="B6" t="s">
        <v>47</v>
      </c>
      <c r="C6" t="s">
        <v>48</v>
      </c>
      <c r="D6" t="s">
        <v>34</v>
      </c>
      <c r="E6" t="s">
        <v>35</v>
      </c>
      <c r="F6" t="s">
        <v>51</v>
      </c>
      <c r="G6" t="s">
        <v>52</v>
      </c>
      <c r="H6" t="s">
        <v>53</v>
      </c>
      <c r="I6" t="s">
        <v>54</v>
      </c>
      <c r="J6">
        <v>6</v>
      </c>
      <c r="K6" t="s">
        <v>40</v>
      </c>
      <c r="L6">
        <v>21</v>
      </c>
      <c r="M6" t="s">
        <v>55</v>
      </c>
      <c r="N6" t="s">
        <v>56</v>
      </c>
      <c r="O6" t="s">
        <v>57</v>
      </c>
      <c r="P6">
        <v>1000</v>
      </c>
      <c r="Q6" t="s">
        <v>58</v>
      </c>
      <c r="R6">
        <v>1432</v>
      </c>
      <c r="S6" t="s">
        <v>62</v>
      </c>
      <c r="T6">
        <v>14</v>
      </c>
      <c r="U6" t="s">
        <v>60</v>
      </c>
      <c r="V6" s="1">
        <v>0</v>
      </c>
      <c r="W6" s="1">
        <v>0</v>
      </c>
      <c r="X6" s="1">
        <v>0</v>
      </c>
      <c r="Y6" s="1">
        <v>0</v>
      </c>
      <c r="Z6" s="1">
        <v>0</v>
      </c>
      <c r="AA6" s="1">
        <v>0</v>
      </c>
      <c r="AB6" s="1">
        <v>0</v>
      </c>
      <c r="AC6" s="1">
        <f t="shared" si="1"/>
        <v>0</v>
      </c>
      <c r="AD6" s="1">
        <v>0</v>
      </c>
      <c r="AE6" s="1">
        <v>0</v>
      </c>
      <c r="AF6" s="1">
        <v>0</v>
      </c>
      <c r="AG6" s="1">
        <v>0</v>
      </c>
      <c r="AH6" s="1">
        <v>0</v>
      </c>
    </row>
    <row r="7" spans="1:34" hidden="1" x14ac:dyDescent="0.25">
      <c r="A7" t="str">
        <f t="shared" si="0"/>
        <v>1.6-01-2405_24624015_2411110</v>
      </c>
      <c r="B7" t="s">
        <v>47</v>
      </c>
      <c r="C7" t="s">
        <v>48</v>
      </c>
      <c r="D7" t="s">
        <v>34</v>
      </c>
      <c r="E7" t="s">
        <v>35</v>
      </c>
      <c r="F7" t="s">
        <v>51</v>
      </c>
      <c r="G7" t="s">
        <v>52</v>
      </c>
      <c r="H7" t="s">
        <v>53</v>
      </c>
      <c r="I7" t="s">
        <v>54</v>
      </c>
      <c r="J7">
        <v>6</v>
      </c>
      <c r="K7" t="s">
        <v>40</v>
      </c>
      <c r="L7">
        <v>24</v>
      </c>
      <c r="M7" t="s">
        <v>58</v>
      </c>
      <c r="N7" t="s">
        <v>56</v>
      </c>
      <c r="O7" t="s">
        <v>57</v>
      </c>
      <c r="P7">
        <v>1000</v>
      </c>
      <c r="Q7" t="s">
        <v>58</v>
      </c>
      <c r="R7">
        <v>1111</v>
      </c>
      <c r="S7" t="s">
        <v>63</v>
      </c>
      <c r="T7">
        <v>0</v>
      </c>
      <c r="U7" t="s">
        <v>46</v>
      </c>
      <c r="V7" s="1">
        <v>0</v>
      </c>
      <c r="W7" s="1">
        <v>0</v>
      </c>
      <c r="X7" s="1">
        <v>3992620.44</v>
      </c>
      <c r="Y7" s="1">
        <v>3992620.44</v>
      </c>
      <c r="Z7" s="1">
        <v>3992620.44</v>
      </c>
      <c r="AA7" s="1">
        <v>3992620.44</v>
      </c>
      <c r="AB7" s="1">
        <v>3992620.44</v>
      </c>
      <c r="AC7" s="1">
        <f t="shared" si="1"/>
        <v>-3992620.44</v>
      </c>
      <c r="AD7" s="1">
        <v>0</v>
      </c>
      <c r="AE7" s="1">
        <v>0</v>
      </c>
      <c r="AF7" s="1">
        <v>0</v>
      </c>
      <c r="AG7" s="1">
        <v>0</v>
      </c>
      <c r="AH7" s="1">
        <v>0</v>
      </c>
    </row>
    <row r="8" spans="1:34" hidden="1" x14ac:dyDescent="0.25">
      <c r="A8" t="str">
        <f t="shared" si="0"/>
        <v>1.6-01-2405_24624015_24122114</v>
      </c>
      <c r="B8" t="s">
        <v>47</v>
      </c>
      <c r="C8" t="s">
        <v>48</v>
      </c>
      <c r="D8" t="s">
        <v>34</v>
      </c>
      <c r="E8" t="s">
        <v>35</v>
      </c>
      <c r="F8" t="s">
        <v>51</v>
      </c>
      <c r="G8" t="s">
        <v>52</v>
      </c>
      <c r="H8" t="s">
        <v>53</v>
      </c>
      <c r="I8" t="s">
        <v>54</v>
      </c>
      <c r="J8">
        <v>6</v>
      </c>
      <c r="K8" t="s">
        <v>40</v>
      </c>
      <c r="L8">
        <v>24</v>
      </c>
      <c r="M8" t="s">
        <v>58</v>
      </c>
      <c r="N8" t="s">
        <v>56</v>
      </c>
      <c r="O8" t="s">
        <v>57</v>
      </c>
      <c r="P8">
        <v>1000</v>
      </c>
      <c r="Q8" t="s">
        <v>58</v>
      </c>
      <c r="R8">
        <v>1221</v>
      </c>
      <c r="S8" t="s">
        <v>59</v>
      </c>
      <c r="T8">
        <v>14</v>
      </c>
      <c r="U8" t="s">
        <v>60</v>
      </c>
      <c r="V8" s="1">
        <v>105376830.48</v>
      </c>
      <c r="W8" s="1">
        <v>67987848.969999999</v>
      </c>
      <c r="X8" s="1">
        <v>57538874.200000003</v>
      </c>
      <c r="Y8" s="1">
        <v>57538874.200000003</v>
      </c>
      <c r="Z8" s="1">
        <v>57538874.200000003</v>
      </c>
      <c r="AA8" s="1">
        <v>57527874.200000003</v>
      </c>
      <c r="AB8" s="1">
        <v>57527874.200000003</v>
      </c>
      <c r="AC8" s="1">
        <f t="shared" si="1"/>
        <v>47837956.280000001</v>
      </c>
      <c r="AD8" s="1">
        <v>37388978.770000003</v>
      </c>
      <c r="AE8" s="1">
        <v>2.74</v>
      </c>
      <c r="AF8" s="1">
        <v>0</v>
      </c>
      <c r="AG8" s="1">
        <v>0</v>
      </c>
      <c r="AH8" s="1">
        <v>37388981.509999998</v>
      </c>
    </row>
    <row r="9" spans="1:34" hidden="1" x14ac:dyDescent="0.25">
      <c r="A9" t="str">
        <f t="shared" si="0"/>
        <v>1.6-01-2405_24624015_24132114</v>
      </c>
      <c r="B9" t="s">
        <v>47</v>
      </c>
      <c r="C9" t="s">
        <v>48</v>
      </c>
      <c r="D9" t="s">
        <v>34</v>
      </c>
      <c r="E9" t="s">
        <v>35</v>
      </c>
      <c r="F9" t="s">
        <v>51</v>
      </c>
      <c r="G9" t="s">
        <v>52</v>
      </c>
      <c r="H9" t="s">
        <v>53</v>
      </c>
      <c r="I9" t="s">
        <v>54</v>
      </c>
      <c r="J9">
        <v>6</v>
      </c>
      <c r="K9" t="s">
        <v>40</v>
      </c>
      <c r="L9">
        <v>24</v>
      </c>
      <c r="M9" t="s">
        <v>58</v>
      </c>
      <c r="N9" t="s">
        <v>56</v>
      </c>
      <c r="O9" t="s">
        <v>57</v>
      </c>
      <c r="P9">
        <v>1000</v>
      </c>
      <c r="Q9" t="s">
        <v>58</v>
      </c>
      <c r="R9">
        <v>1321</v>
      </c>
      <c r="S9" t="s">
        <v>64</v>
      </c>
      <c r="T9">
        <v>14</v>
      </c>
      <c r="U9" t="s">
        <v>60</v>
      </c>
      <c r="V9" s="1">
        <v>0</v>
      </c>
      <c r="W9" s="1">
        <v>0</v>
      </c>
      <c r="X9" s="1">
        <v>13231.58</v>
      </c>
      <c r="Y9" s="1">
        <v>13231.58</v>
      </c>
      <c r="Z9" s="1">
        <v>13231.58</v>
      </c>
      <c r="AA9" s="1">
        <v>13231.58</v>
      </c>
      <c r="AB9" s="1">
        <v>13231.58</v>
      </c>
      <c r="AC9" s="1">
        <f t="shared" si="1"/>
        <v>-13231.58</v>
      </c>
      <c r="AD9" s="1">
        <v>0</v>
      </c>
      <c r="AE9" s="1">
        <v>0</v>
      </c>
      <c r="AF9" s="1">
        <v>0</v>
      </c>
      <c r="AG9" s="1">
        <v>0</v>
      </c>
      <c r="AH9" s="1">
        <v>0</v>
      </c>
    </row>
    <row r="10" spans="1:34" hidden="1" x14ac:dyDescent="0.25">
      <c r="A10" t="str">
        <f t="shared" si="0"/>
        <v>1.6-01-2405_24624015_24132214</v>
      </c>
      <c r="B10" t="s">
        <v>47</v>
      </c>
      <c r="C10" t="s">
        <v>48</v>
      </c>
      <c r="D10" t="s">
        <v>34</v>
      </c>
      <c r="E10" t="s">
        <v>35</v>
      </c>
      <c r="F10" t="s">
        <v>51</v>
      </c>
      <c r="G10" t="s">
        <v>52</v>
      </c>
      <c r="H10" t="s">
        <v>53</v>
      </c>
      <c r="I10" t="s">
        <v>54</v>
      </c>
      <c r="J10">
        <v>6</v>
      </c>
      <c r="K10" t="s">
        <v>40</v>
      </c>
      <c r="L10">
        <v>24</v>
      </c>
      <c r="M10" t="s">
        <v>58</v>
      </c>
      <c r="N10" t="s">
        <v>56</v>
      </c>
      <c r="O10" t="s">
        <v>57</v>
      </c>
      <c r="P10">
        <v>1000</v>
      </c>
      <c r="Q10" t="s">
        <v>58</v>
      </c>
      <c r="R10">
        <v>1322</v>
      </c>
      <c r="S10" t="s">
        <v>65</v>
      </c>
      <c r="T10">
        <v>14</v>
      </c>
      <c r="U10" t="s">
        <v>60</v>
      </c>
      <c r="V10" s="1">
        <v>16905722.420000002</v>
      </c>
      <c r="W10" s="1">
        <v>0</v>
      </c>
      <c r="X10" s="1">
        <v>198613.49</v>
      </c>
      <c r="Y10" s="1">
        <v>198613.49</v>
      </c>
      <c r="Z10" s="1">
        <v>198613.49</v>
      </c>
      <c r="AA10" s="1">
        <v>188761.29</v>
      </c>
      <c r="AB10" s="1">
        <v>188761.29</v>
      </c>
      <c r="AC10" s="1">
        <f t="shared" si="1"/>
        <v>16707108.930000002</v>
      </c>
      <c r="AD10" s="1">
        <v>16905722.420000002</v>
      </c>
      <c r="AE10" s="1">
        <v>0</v>
      </c>
      <c r="AF10" s="1">
        <v>0</v>
      </c>
      <c r="AG10" s="1">
        <v>0</v>
      </c>
      <c r="AH10" s="1">
        <v>16905722.420000002</v>
      </c>
    </row>
    <row r="11" spans="1:34" hidden="1" x14ac:dyDescent="0.25">
      <c r="A11" t="str">
        <f t="shared" si="0"/>
        <v>1.6-01-2405_24624015_2413310</v>
      </c>
      <c r="B11" t="s">
        <v>47</v>
      </c>
      <c r="C11" t="s">
        <v>48</v>
      </c>
      <c r="D11" t="s">
        <v>34</v>
      </c>
      <c r="E11" t="s">
        <v>35</v>
      </c>
      <c r="F11" t="s">
        <v>51</v>
      </c>
      <c r="G11" t="s">
        <v>52</v>
      </c>
      <c r="H11" t="s">
        <v>53</v>
      </c>
      <c r="I11" t="s">
        <v>54</v>
      </c>
      <c r="J11">
        <v>6</v>
      </c>
      <c r="K11" t="s">
        <v>40</v>
      </c>
      <c r="L11">
        <v>24</v>
      </c>
      <c r="M11" t="s">
        <v>58</v>
      </c>
      <c r="N11" t="s">
        <v>56</v>
      </c>
      <c r="O11" t="s">
        <v>57</v>
      </c>
      <c r="P11">
        <v>1000</v>
      </c>
      <c r="Q11" t="s">
        <v>58</v>
      </c>
      <c r="R11">
        <v>1331</v>
      </c>
      <c r="S11" t="s">
        <v>66</v>
      </c>
      <c r="T11">
        <v>0</v>
      </c>
      <c r="U11" t="s">
        <v>46</v>
      </c>
      <c r="V11" s="1">
        <v>0</v>
      </c>
      <c r="W11" s="1">
        <v>0</v>
      </c>
      <c r="X11" s="1">
        <v>261160.7</v>
      </c>
      <c r="Y11" s="1">
        <v>261160.7</v>
      </c>
      <c r="Z11" s="1">
        <v>261160.7</v>
      </c>
      <c r="AA11" s="1">
        <v>261160.7</v>
      </c>
      <c r="AB11" s="1">
        <v>261160.7</v>
      </c>
      <c r="AC11" s="1">
        <f t="shared" si="1"/>
        <v>-261160.7</v>
      </c>
      <c r="AD11" s="1">
        <v>0</v>
      </c>
      <c r="AE11" s="1">
        <v>0</v>
      </c>
      <c r="AF11" s="1">
        <v>0</v>
      </c>
      <c r="AG11" s="1">
        <v>0</v>
      </c>
      <c r="AH11" s="1">
        <v>0</v>
      </c>
    </row>
    <row r="12" spans="1:34" hidden="1" x14ac:dyDescent="0.25">
      <c r="A12" t="str">
        <f t="shared" si="0"/>
        <v>1.6-01-2405_24624015_2413410</v>
      </c>
      <c r="B12" t="s">
        <v>47</v>
      </c>
      <c r="C12" t="s">
        <v>48</v>
      </c>
      <c r="D12" t="s">
        <v>34</v>
      </c>
      <c r="E12" t="s">
        <v>35</v>
      </c>
      <c r="F12" t="s">
        <v>51</v>
      </c>
      <c r="G12" t="s">
        <v>52</v>
      </c>
      <c r="H12" t="s">
        <v>53</v>
      </c>
      <c r="I12" t="s">
        <v>54</v>
      </c>
      <c r="J12">
        <v>6</v>
      </c>
      <c r="K12" t="s">
        <v>40</v>
      </c>
      <c r="L12">
        <v>24</v>
      </c>
      <c r="M12" t="s">
        <v>58</v>
      </c>
      <c r="N12" t="s">
        <v>56</v>
      </c>
      <c r="O12" t="s">
        <v>57</v>
      </c>
      <c r="P12">
        <v>1000</v>
      </c>
      <c r="Q12" t="s">
        <v>58</v>
      </c>
      <c r="R12">
        <v>1341</v>
      </c>
      <c r="S12" t="s">
        <v>67</v>
      </c>
      <c r="T12">
        <v>0</v>
      </c>
      <c r="U12" t="s">
        <v>46</v>
      </c>
      <c r="V12" s="1">
        <v>0</v>
      </c>
      <c r="W12" s="1">
        <v>0</v>
      </c>
      <c r="X12" s="1">
        <v>455245</v>
      </c>
      <c r="Y12" s="1">
        <v>455245</v>
      </c>
      <c r="Z12" s="1">
        <v>455245</v>
      </c>
      <c r="AA12" s="1">
        <v>455245</v>
      </c>
      <c r="AB12" s="1">
        <v>455245</v>
      </c>
      <c r="AC12" s="1">
        <f t="shared" si="1"/>
        <v>-455245</v>
      </c>
      <c r="AD12" s="1">
        <v>0</v>
      </c>
      <c r="AE12" s="1">
        <v>0</v>
      </c>
      <c r="AF12" s="1">
        <v>0</v>
      </c>
      <c r="AG12" s="1">
        <v>0</v>
      </c>
      <c r="AH12" s="1">
        <v>0</v>
      </c>
    </row>
    <row r="13" spans="1:34" hidden="1" x14ac:dyDescent="0.25">
      <c r="A13" t="str">
        <f t="shared" si="0"/>
        <v>1.6-01-2405_24624015_24141114</v>
      </c>
      <c r="B13" t="s">
        <v>47</v>
      </c>
      <c r="C13" t="s">
        <v>48</v>
      </c>
      <c r="D13" t="s">
        <v>34</v>
      </c>
      <c r="E13" t="s">
        <v>35</v>
      </c>
      <c r="F13" t="s">
        <v>51</v>
      </c>
      <c r="G13" t="s">
        <v>52</v>
      </c>
      <c r="H13" t="s">
        <v>53</v>
      </c>
      <c r="I13" t="s">
        <v>54</v>
      </c>
      <c r="J13">
        <v>6</v>
      </c>
      <c r="K13" t="s">
        <v>40</v>
      </c>
      <c r="L13">
        <v>24</v>
      </c>
      <c r="M13" t="s">
        <v>58</v>
      </c>
      <c r="N13" t="s">
        <v>56</v>
      </c>
      <c r="O13" t="s">
        <v>57</v>
      </c>
      <c r="P13">
        <v>1000</v>
      </c>
      <c r="Q13" t="s">
        <v>58</v>
      </c>
      <c r="R13">
        <v>1411</v>
      </c>
      <c r="S13" t="s">
        <v>68</v>
      </c>
      <c r="T13">
        <v>14</v>
      </c>
      <c r="U13" t="s">
        <v>60</v>
      </c>
      <c r="V13" s="1">
        <v>0</v>
      </c>
      <c r="W13" s="1">
        <v>0</v>
      </c>
      <c r="X13" s="1">
        <v>755457.27</v>
      </c>
      <c r="Y13" s="1">
        <v>755457.27</v>
      </c>
      <c r="Z13" s="1">
        <v>755457.27</v>
      </c>
      <c r="AA13" s="1">
        <v>755457.27</v>
      </c>
      <c r="AB13" s="1">
        <v>755457.27</v>
      </c>
      <c r="AC13" s="1">
        <f t="shared" si="1"/>
        <v>-755457.27</v>
      </c>
      <c r="AD13" s="1">
        <v>0</v>
      </c>
      <c r="AE13" s="1">
        <v>0</v>
      </c>
      <c r="AF13" s="1">
        <v>0</v>
      </c>
      <c r="AG13" s="1">
        <v>0</v>
      </c>
      <c r="AH13" s="1">
        <v>0</v>
      </c>
    </row>
    <row r="14" spans="1:34" hidden="1" x14ac:dyDescent="0.25">
      <c r="A14" t="str">
        <f t="shared" si="0"/>
        <v>1.6-01-2405_24624015_24142114</v>
      </c>
      <c r="B14" t="s">
        <v>47</v>
      </c>
      <c r="C14" t="s">
        <v>48</v>
      </c>
      <c r="D14" t="s">
        <v>34</v>
      </c>
      <c r="E14" t="s">
        <v>35</v>
      </c>
      <c r="F14" t="s">
        <v>51</v>
      </c>
      <c r="G14" t="s">
        <v>52</v>
      </c>
      <c r="H14" t="s">
        <v>53</v>
      </c>
      <c r="I14" t="s">
        <v>54</v>
      </c>
      <c r="J14">
        <v>6</v>
      </c>
      <c r="K14" t="s">
        <v>40</v>
      </c>
      <c r="L14">
        <v>24</v>
      </c>
      <c r="M14" t="s">
        <v>58</v>
      </c>
      <c r="N14" t="s">
        <v>56</v>
      </c>
      <c r="O14" t="s">
        <v>57</v>
      </c>
      <c r="P14">
        <v>1000</v>
      </c>
      <c r="Q14" t="s">
        <v>58</v>
      </c>
      <c r="R14">
        <v>1421</v>
      </c>
      <c r="S14" t="s">
        <v>61</v>
      </c>
      <c r="T14">
        <v>14</v>
      </c>
      <c r="U14" t="s">
        <v>60</v>
      </c>
      <c r="V14" s="1">
        <v>2877107.6</v>
      </c>
      <c r="W14" s="1">
        <v>0</v>
      </c>
      <c r="X14" s="1">
        <v>1753895.78</v>
      </c>
      <c r="Y14" s="1">
        <v>1753895.78</v>
      </c>
      <c r="Z14" s="1">
        <v>1753895.78</v>
      </c>
      <c r="AA14" s="1">
        <v>1753895.78</v>
      </c>
      <c r="AB14" s="1">
        <v>1753895.78</v>
      </c>
      <c r="AC14" s="1">
        <f t="shared" si="1"/>
        <v>1123211.82</v>
      </c>
      <c r="AD14" s="1">
        <v>2877107.6</v>
      </c>
      <c r="AE14" s="1">
        <v>0</v>
      </c>
      <c r="AF14" s="1">
        <v>0</v>
      </c>
      <c r="AG14" s="1">
        <v>0</v>
      </c>
      <c r="AH14" s="1">
        <v>2877107.6</v>
      </c>
    </row>
    <row r="15" spans="1:34" hidden="1" x14ac:dyDescent="0.25">
      <c r="A15" t="str">
        <f t="shared" si="0"/>
        <v>1.6-01-2405_24624015_24143114</v>
      </c>
      <c r="B15" t="s">
        <v>47</v>
      </c>
      <c r="C15" t="s">
        <v>48</v>
      </c>
      <c r="D15" t="s">
        <v>34</v>
      </c>
      <c r="E15" t="s">
        <v>35</v>
      </c>
      <c r="F15" t="s">
        <v>51</v>
      </c>
      <c r="G15" t="s">
        <v>52</v>
      </c>
      <c r="H15" t="s">
        <v>53</v>
      </c>
      <c r="I15" t="s">
        <v>54</v>
      </c>
      <c r="J15">
        <v>6</v>
      </c>
      <c r="K15" t="s">
        <v>40</v>
      </c>
      <c r="L15">
        <v>24</v>
      </c>
      <c r="M15" t="s">
        <v>58</v>
      </c>
      <c r="N15" t="s">
        <v>56</v>
      </c>
      <c r="O15" t="s">
        <v>57</v>
      </c>
      <c r="P15">
        <v>1000</v>
      </c>
      <c r="Q15" t="s">
        <v>58</v>
      </c>
      <c r="R15">
        <v>1431</v>
      </c>
      <c r="S15" t="s">
        <v>69</v>
      </c>
      <c r="T15">
        <v>14</v>
      </c>
      <c r="U15" t="s">
        <v>60</v>
      </c>
      <c r="V15" s="1">
        <v>0</v>
      </c>
      <c r="W15" s="1">
        <v>0</v>
      </c>
      <c r="X15" s="1">
        <v>250770.41</v>
      </c>
      <c r="Y15" s="1">
        <v>250770.41</v>
      </c>
      <c r="Z15" s="1">
        <v>250770.41</v>
      </c>
      <c r="AA15" s="1">
        <v>250770.41</v>
      </c>
      <c r="AB15" s="1">
        <v>250770.41</v>
      </c>
      <c r="AC15" s="1">
        <f t="shared" si="1"/>
        <v>-250770.41</v>
      </c>
      <c r="AD15" s="1">
        <v>0</v>
      </c>
      <c r="AE15" s="1">
        <v>0</v>
      </c>
      <c r="AF15" s="1">
        <v>0</v>
      </c>
      <c r="AG15" s="1">
        <v>0</v>
      </c>
      <c r="AH15" s="1">
        <v>0</v>
      </c>
    </row>
    <row r="16" spans="1:34" hidden="1" x14ac:dyDescent="0.25">
      <c r="A16" t="str">
        <f t="shared" si="0"/>
        <v>1.6-01-2405_24624015_24143214</v>
      </c>
      <c r="B16" t="s">
        <v>47</v>
      </c>
      <c r="C16" t="s">
        <v>48</v>
      </c>
      <c r="D16" t="s">
        <v>34</v>
      </c>
      <c r="E16" t="s">
        <v>35</v>
      </c>
      <c r="F16" t="s">
        <v>51</v>
      </c>
      <c r="G16" t="s">
        <v>52</v>
      </c>
      <c r="H16" t="s">
        <v>53</v>
      </c>
      <c r="I16" t="s">
        <v>54</v>
      </c>
      <c r="J16">
        <v>6</v>
      </c>
      <c r="K16" t="s">
        <v>40</v>
      </c>
      <c r="L16">
        <v>24</v>
      </c>
      <c r="M16" t="s">
        <v>58</v>
      </c>
      <c r="N16" t="s">
        <v>56</v>
      </c>
      <c r="O16" t="s">
        <v>57</v>
      </c>
      <c r="P16">
        <v>1000</v>
      </c>
      <c r="Q16" t="s">
        <v>58</v>
      </c>
      <c r="R16">
        <v>1432</v>
      </c>
      <c r="S16" t="s">
        <v>62</v>
      </c>
      <c r="T16">
        <v>14</v>
      </c>
      <c r="U16" t="s">
        <v>60</v>
      </c>
      <c r="V16" s="1">
        <v>16828326.399999999</v>
      </c>
      <c r="W16" s="1">
        <v>0</v>
      </c>
      <c r="X16" s="1">
        <v>10570429.59</v>
      </c>
      <c r="Y16" s="1">
        <v>10570429.59</v>
      </c>
      <c r="Z16" s="1">
        <v>10570429.59</v>
      </c>
      <c r="AA16" s="1">
        <v>10570429.59</v>
      </c>
      <c r="AB16" s="1">
        <v>10570429.59</v>
      </c>
      <c r="AC16" s="1">
        <f t="shared" si="1"/>
        <v>6257896.8099999987</v>
      </c>
      <c r="AD16" s="1">
        <v>16828326.399999999</v>
      </c>
      <c r="AE16" s="1">
        <v>0</v>
      </c>
      <c r="AF16" s="1">
        <v>0</v>
      </c>
      <c r="AG16" s="1">
        <v>0</v>
      </c>
      <c r="AH16" s="1">
        <v>16828326.399999999</v>
      </c>
    </row>
    <row r="17" spans="1:34" hidden="1" x14ac:dyDescent="0.25">
      <c r="A17" t="str">
        <f t="shared" si="0"/>
        <v>1.6-01-2405_24624015_2415910</v>
      </c>
      <c r="B17" t="s">
        <v>47</v>
      </c>
      <c r="C17" t="s">
        <v>48</v>
      </c>
      <c r="D17" t="s">
        <v>34</v>
      </c>
      <c r="E17" t="s">
        <v>35</v>
      </c>
      <c r="F17" t="s">
        <v>51</v>
      </c>
      <c r="G17" t="s">
        <v>52</v>
      </c>
      <c r="H17" t="s">
        <v>53</v>
      </c>
      <c r="I17" t="s">
        <v>54</v>
      </c>
      <c r="J17">
        <v>6</v>
      </c>
      <c r="K17" t="s">
        <v>40</v>
      </c>
      <c r="L17">
        <v>24</v>
      </c>
      <c r="M17" t="s">
        <v>58</v>
      </c>
      <c r="N17" t="s">
        <v>56</v>
      </c>
      <c r="O17" t="s">
        <v>57</v>
      </c>
      <c r="P17">
        <v>1000</v>
      </c>
      <c r="Q17" t="s">
        <v>58</v>
      </c>
      <c r="R17">
        <v>1591</v>
      </c>
      <c r="S17" t="s">
        <v>70</v>
      </c>
      <c r="T17">
        <v>0</v>
      </c>
      <c r="U17" t="s">
        <v>46</v>
      </c>
      <c r="V17" s="1">
        <v>73756599.290000007</v>
      </c>
      <c r="W17" s="1">
        <v>73756599.450000003</v>
      </c>
      <c r="X17" s="1">
        <v>50459402.549999997</v>
      </c>
      <c r="Y17" s="1">
        <v>50459402.549999997</v>
      </c>
      <c r="Z17" s="1">
        <v>39063985.100000001</v>
      </c>
      <c r="AA17" s="1">
        <v>32965249.440000001</v>
      </c>
      <c r="AB17" s="1">
        <v>32965249.440000001</v>
      </c>
      <c r="AC17" s="1">
        <f t="shared" si="1"/>
        <v>23297196.74000001</v>
      </c>
      <c r="AD17" s="1">
        <v>0</v>
      </c>
      <c r="AE17" s="1">
        <v>0</v>
      </c>
      <c r="AF17" s="1">
        <v>0</v>
      </c>
      <c r="AG17" s="1">
        <v>0.16</v>
      </c>
      <c r="AH17" s="1">
        <v>-0.16</v>
      </c>
    </row>
    <row r="18" spans="1:34" hidden="1" x14ac:dyDescent="0.25">
      <c r="A18" t="str">
        <f t="shared" si="0"/>
        <v>1.5-01-2404_24619013_2442510</v>
      </c>
      <c r="B18" t="s">
        <v>71</v>
      </c>
      <c r="C18" t="s">
        <v>72</v>
      </c>
      <c r="D18" t="s">
        <v>34</v>
      </c>
      <c r="E18" t="s">
        <v>35</v>
      </c>
      <c r="F18" t="s">
        <v>36</v>
      </c>
      <c r="G18" t="s">
        <v>37</v>
      </c>
      <c r="H18" t="s">
        <v>38</v>
      </c>
      <c r="I18" t="s">
        <v>39</v>
      </c>
      <c r="J18">
        <v>6</v>
      </c>
      <c r="K18" t="s">
        <v>40</v>
      </c>
      <c r="L18">
        <v>19</v>
      </c>
      <c r="M18" t="s">
        <v>41</v>
      </c>
      <c r="N18" t="s">
        <v>42</v>
      </c>
      <c r="O18" t="s">
        <v>43</v>
      </c>
      <c r="P18">
        <v>4000</v>
      </c>
      <c r="Q18" t="s">
        <v>49</v>
      </c>
      <c r="R18">
        <v>4251</v>
      </c>
      <c r="S18" t="s">
        <v>50</v>
      </c>
      <c r="T18">
        <v>0</v>
      </c>
      <c r="U18" t="s">
        <v>46</v>
      </c>
      <c r="V18" s="1">
        <v>0</v>
      </c>
      <c r="W18" s="1">
        <v>0</v>
      </c>
      <c r="X18" s="1">
        <v>3960020.72</v>
      </c>
      <c r="Y18" s="1">
        <v>3960020.72</v>
      </c>
      <c r="Z18" s="1">
        <v>3960020.72</v>
      </c>
      <c r="AA18" s="1">
        <v>3960020.72</v>
      </c>
      <c r="AB18" s="1">
        <v>3960020.72</v>
      </c>
      <c r="AC18" s="1">
        <f t="shared" si="1"/>
        <v>-3960020.72</v>
      </c>
      <c r="AD18" s="1">
        <v>0</v>
      </c>
      <c r="AE18" s="1">
        <v>0</v>
      </c>
      <c r="AF18" s="1">
        <v>0</v>
      </c>
      <c r="AG18" s="1">
        <v>0</v>
      </c>
      <c r="AH18" s="1">
        <v>0</v>
      </c>
    </row>
    <row r="19" spans="1:34" hidden="1" x14ac:dyDescent="0.25">
      <c r="A19" t="str">
        <f t="shared" si="0"/>
        <v>1.5-01-2404_24619013_2491110</v>
      </c>
      <c r="B19" t="s">
        <v>71</v>
      </c>
      <c r="C19" t="s">
        <v>72</v>
      </c>
      <c r="D19" t="s">
        <v>34</v>
      </c>
      <c r="E19" t="s">
        <v>35</v>
      </c>
      <c r="F19" t="s">
        <v>36</v>
      </c>
      <c r="G19" t="s">
        <v>37</v>
      </c>
      <c r="H19" t="s">
        <v>38</v>
      </c>
      <c r="I19" t="s">
        <v>39</v>
      </c>
      <c r="J19">
        <v>6</v>
      </c>
      <c r="K19" t="s">
        <v>40</v>
      </c>
      <c r="L19">
        <v>19</v>
      </c>
      <c r="M19" t="s">
        <v>41</v>
      </c>
      <c r="N19" t="s">
        <v>42</v>
      </c>
      <c r="O19" t="s">
        <v>43</v>
      </c>
      <c r="P19">
        <v>9000</v>
      </c>
      <c r="Q19" t="s">
        <v>73</v>
      </c>
      <c r="R19">
        <v>9111</v>
      </c>
      <c r="S19" t="s">
        <v>74</v>
      </c>
      <c r="T19">
        <v>0</v>
      </c>
      <c r="U19" t="s">
        <v>46</v>
      </c>
      <c r="V19" s="1">
        <v>43522784.549999997</v>
      </c>
      <c r="W19" s="1">
        <v>43522784.549999997</v>
      </c>
      <c r="X19" s="1">
        <v>19875398.809999999</v>
      </c>
      <c r="Y19" s="1">
        <v>19875398.809999999</v>
      </c>
      <c r="Z19" s="1">
        <v>19875398.809999999</v>
      </c>
      <c r="AA19" s="1">
        <v>19875398.809999999</v>
      </c>
      <c r="AB19" s="1">
        <v>19875398.809999999</v>
      </c>
      <c r="AC19" s="1">
        <f t="shared" si="1"/>
        <v>23647385.739999998</v>
      </c>
      <c r="AD19" s="1">
        <v>0</v>
      </c>
      <c r="AE19" s="1">
        <v>0</v>
      </c>
      <c r="AF19" s="1">
        <v>0</v>
      </c>
      <c r="AG19" s="1">
        <v>0</v>
      </c>
      <c r="AH19" s="1">
        <v>0</v>
      </c>
    </row>
    <row r="20" spans="1:34" hidden="1" x14ac:dyDescent="0.25">
      <c r="A20" t="str">
        <f t="shared" si="0"/>
        <v>1.5-01-2404_24619013_2492110</v>
      </c>
      <c r="B20" t="s">
        <v>71</v>
      </c>
      <c r="C20" t="s">
        <v>72</v>
      </c>
      <c r="D20" t="s">
        <v>34</v>
      </c>
      <c r="E20" t="s">
        <v>35</v>
      </c>
      <c r="F20" t="s">
        <v>36</v>
      </c>
      <c r="G20" t="s">
        <v>37</v>
      </c>
      <c r="H20" t="s">
        <v>38</v>
      </c>
      <c r="I20" t="s">
        <v>39</v>
      </c>
      <c r="J20">
        <v>6</v>
      </c>
      <c r="K20" t="s">
        <v>40</v>
      </c>
      <c r="L20">
        <v>19</v>
      </c>
      <c r="M20" t="s">
        <v>41</v>
      </c>
      <c r="N20" t="s">
        <v>42</v>
      </c>
      <c r="O20" t="s">
        <v>43</v>
      </c>
      <c r="P20">
        <v>9000</v>
      </c>
      <c r="Q20" t="s">
        <v>73</v>
      </c>
      <c r="R20">
        <v>9211</v>
      </c>
      <c r="S20" t="s">
        <v>75</v>
      </c>
      <c r="T20">
        <v>0</v>
      </c>
      <c r="U20" t="s">
        <v>46</v>
      </c>
      <c r="V20" s="1">
        <v>26300000</v>
      </c>
      <c r="W20" s="1">
        <v>26300000</v>
      </c>
      <c r="X20" s="1">
        <v>8751890.3900000006</v>
      </c>
      <c r="Y20" s="1">
        <v>8751890.3900000006</v>
      </c>
      <c r="Z20" s="1">
        <v>8751890.3900000006</v>
      </c>
      <c r="AA20" s="1">
        <v>8751890.3900000006</v>
      </c>
      <c r="AB20" s="1">
        <v>8751890.3900000006</v>
      </c>
      <c r="AC20" s="1">
        <f t="shared" si="1"/>
        <v>17548109.609999999</v>
      </c>
      <c r="AD20" s="1">
        <v>0</v>
      </c>
      <c r="AE20" s="1">
        <v>0</v>
      </c>
      <c r="AF20" s="1">
        <v>0</v>
      </c>
      <c r="AG20" s="1">
        <v>0</v>
      </c>
      <c r="AH20" s="1">
        <v>0</v>
      </c>
    </row>
    <row r="21" spans="1:34" hidden="1" x14ac:dyDescent="0.25">
      <c r="A21" t="str">
        <f t="shared" si="0"/>
        <v>1.5-01-2405_24621015_24142113</v>
      </c>
      <c r="B21" t="s">
        <v>71</v>
      </c>
      <c r="C21" t="s">
        <v>72</v>
      </c>
      <c r="D21" t="s">
        <v>34</v>
      </c>
      <c r="E21" t="s">
        <v>35</v>
      </c>
      <c r="F21" t="s">
        <v>51</v>
      </c>
      <c r="G21" t="s">
        <v>52</v>
      </c>
      <c r="H21" t="s">
        <v>53</v>
      </c>
      <c r="I21" t="s">
        <v>54</v>
      </c>
      <c r="J21">
        <v>6</v>
      </c>
      <c r="K21" t="s">
        <v>40</v>
      </c>
      <c r="L21">
        <v>21</v>
      </c>
      <c r="M21" t="s">
        <v>55</v>
      </c>
      <c r="N21" t="s">
        <v>56</v>
      </c>
      <c r="O21" t="s">
        <v>57</v>
      </c>
      <c r="P21">
        <v>1000</v>
      </c>
      <c r="Q21" t="s">
        <v>58</v>
      </c>
      <c r="R21">
        <v>1421</v>
      </c>
      <c r="S21" t="s">
        <v>61</v>
      </c>
      <c r="T21">
        <v>13</v>
      </c>
      <c r="U21" t="s">
        <v>76</v>
      </c>
      <c r="V21" s="1">
        <v>0</v>
      </c>
      <c r="W21" s="1">
        <v>0</v>
      </c>
      <c r="X21" s="1">
        <v>0</v>
      </c>
      <c r="Y21" s="1">
        <v>0</v>
      </c>
      <c r="Z21" s="1">
        <v>0</v>
      </c>
      <c r="AA21" s="1">
        <v>0</v>
      </c>
      <c r="AB21" s="1">
        <v>0</v>
      </c>
      <c r="AC21" s="1">
        <f t="shared" si="1"/>
        <v>0</v>
      </c>
      <c r="AD21" s="1">
        <v>0</v>
      </c>
      <c r="AE21" s="1">
        <v>0</v>
      </c>
      <c r="AF21" s="1">
        <v>0</v>
      </c>
      <c r="AG21" s="1">
        <v>0</v>
      </c>
      <c r="AH21" s="1">
        <v>0</v>
      </c>
    </row>
    <row r="22" spans="1:34" hidden="1" x14ac:dyDescent="0.25">
      <c r="A22" t="str">
        <f t="shared" si="0"/>
        <v>1.5-01-2405_24621015_24143213</v>
      </c>
      <c r="B22" t="s">
        <v>71</v>
      </c>
      <c r="C22" t="s">
        <v>72</v>
      </c>
      <c r="D22" t="s">
        <v>34</v>
      </c>
      <c r="E22" t="s">
        <v>35</v>
      </c>
      <c r="F22" t="s">
        <v>51</v>
      </c>
      <c r="G22" t="s">
        <v>52</v>
      </c>
      <c r="H22" t="s">
        <v>53</v>
      </c>
      <c r="I22" t="s">
        <v>54</v>
      </c>
      <c r="J22">
        <v>6</v>
      </c>
      <c r="K22" t="s">
        <v>40</v>
      </c>
      <c r="L22">
        <v>21</v>
      </c>
      <c r="M22" t="s">
        <v>55</v>
      </c>
      <c r="N22" t="s">
        <v>56</v>
      </c>
      <c r="O22" t="s">
        <v>57</v>
      </c>
      <c r="P22">
        <v>1000</v>
      </c>
      <c r="Q22" t="s">
        <v>58</v>
      </c>
      <c r="R22">
        <v>1432</v>
      </c>
      <c r="S22" t="s">
        <v>62</v>
      </c>
      <c r="T22">
        <v>13</v>
      </c>
      <c r="U22" t="s">
        <v>76</v>
      </c>
      <c r="V22" s="1">
        <v>0</v>
      </c>
      <c r="W22" s="1">
        <v>0</v>
      </c>
      <c r="X22" s="1">
        <v>0</v>
      </c>
      <c r="Y22" s="1">
        <v>0</v>
      </c>
      <c r="Z22" s="1">
        <v>0</v>
      </c>
      <c r="AA22" s="1">
        <v>0</v>
      </c>
      <c r="AB22" s="1">
        <v>0</v>
      </c>
      <c r="AC22" s="1">
        <f t="shared" si="1"/>
        <v>0</v>
      </c>
      <c r="AD22" s="1">
        <v>0</v>
      </c>
      <c r="AE22" s="1">
        <v>0</v>
      </c>
      <c r="AF22" s="1">
        <v>0</v>
      </c>
      <c r="AG22" s="1">
        <v>0</v>
      </c>
      <c r="AH22" s="1">
        <v>0</v>
      </c>
    </row>
    <row r="23" spans="1:34" hidden="1" x14ac:dyDescent="0.25">
      <c r="A23" t="str">
        <f t="shared" si="0"/>
        <v>1.5-01-2405_24621015_2415910</v>
      </c>
      <c r="B23" t="s">
        <v>71</v>
      </c>
      <c r="C23" t="s">
        <v>72</v>
      </c>
      <c r="D23" t="s">
        <v>34</v>
      </c>
      <c r="E23" t="s">
        <v>35</v>
      </c>
      <c r="F23" t="s">
        <v>51</v>
      </c>
      <c r="G23" t="s">
        <v>52</v>
      </c>
      <c r="H23" t="s">
        <v>53</v>
      </c>
      <c r="I23" t="s">
        <v>54</v>
      </c>
      <c r="J23">
        <v>6</v>
      </c>
      <c r="K23" t="s">
        <v>40</v>
      </c>
      <c r="L23">
        <v>21</v>
      </c>
      <c r="M23" t="s">
        <v>55</v>
      </c>
      <c r="N23" t="s">
        <v>56</v>
      </c>
      <c r="O23" t="s">
        <v>57</v>
      </c>
      <c r="P23">
        <v>1000</v>
      </c>
      <c r="Q23" t="s">
        <v>58</v>
      </c>
      <c r="R23">
        <v>1591</v>
      </c>
      <c r="S23" t="s">
        <v>70</v>
      </c>
      <c r="T23">
        <v>0</v>
      </c>
      <c r="U23" t="s">
        <v>46</v>
      </c>
      <c r="V23" s="1">
        <v>0</v>
      </c>
      <c r="W23" s="1">
        <v>0</v>
      </c>
      <c r="X23" s="1">
        <v>0</v>
      </c>
      <c r="Y23" s="1">
        <v>0</v>
      </c>
      <c r="Z23" s="1">
        <v>0</v>
      </c>
      <c r="AA23" s="1">
        <v>0</v>
      </c>
      <c r="AB23" s="1">
        <v>0</v>
      </c>
      <c r="AC23" s="1">
        <f t="shared" si="1"/>
        <v>0</v>
      </c>
      <c r="AD23" s="1">
        <v>0</v>
      </c>
      <c r="AE23" s="1">
        <v>0</v>
      </c>
      <c r="AF23" s="1">
        <v>0</v>
      </c>
      <c r="AG23" s="1">
        <v>0</v>
      </c>
      <c r="AH23" s="1">
        <v>0</v>
      </c>
    </row>
    <row r="24" spans="1:34" hidden="1" x14ac:dyDescent="0.25">
      <c r="A24" t="str">
        <f t="shared" si="0"/>
        <v>1.5-01-2405_24624015_24113113</v>
      </c>
      <c r="B24" t="s">
        <v>71</v>
      </c>
      <c r="C24" t="s">
        <v>72</v>
      </c>
      <c r="D24" t="s">
        <v>34</v>
      </c>
      <c r="E24" t="s">
        <v>35</v>
      </c>
      <c r="F24" t="s">
        <v>51</v>
      </c>
      <c r="G24" t="s">
        <v>52</v>
      </c>
      <c r="H24" t="s">
        <v>53</v>
      </c>
      <c r="I24" t="s">
        <v>54</v>
      </c>
      <c r="J24">
        <v>6</v>
      </c>
      <c r="K24" t="s">
        <v>40</v>
      </c>
      <c r="L24">
        <v>24</v>
      </c>
      <c r="M24" t="s">
        <v>58</v>
      </c>
      <c r="N24" t="s">
        <v>56</v>
      </c>
      <c r="O24" t="s">
        <v>57</v>
      </c>
      <c r="P24">
        <v>1000</v>
      </c>
      <c r="Q24" t="s">
        <v>58</v>
      </c>
      <c r="R24">
        <v>1131</v>
      </c>
      <c r="S24" t="s">
        <v>77</v>
      </c>
      <c r="T24">
        <v>13</v>
      </c>
      <c r="U24" t="s">
        <v>76</v>
      </c>
      <c r="V24" s="1">
        <v>708107330.50999999</v>
      </c>
      <c r="W24" s="1">
        <v>677552010.19000006</v>
      </c>
      <c r="X24" s="1">
        <v>284635761.36000001</v>
      </c>
      <c r="Y24" s="1">
        <v>284635761.36000001</v>
      </c>
      <c r="Z24" s="1">
        <v>284635761.36000001</v>
      </c>
      <c r="AA24" s="1">
        <v>284634811.36000001</v>
      </c>
      <c r="AB24" s="1">
        <v>284634811.36000001</v>
      </c>
      <c r="AC24" s="1">
        <f t="shared" si="1"/>
        <v>423471569.14999998</v>
      </c>
      <c r="AD24" s="1">
        <v>30555316.059999999</v>
      </c>
      <c r="AE24" s="1">
        <v>4.26</v>
      </c>
      <c r="AF24" s="1">
        <v>0</v>
      </c>
      <c r="AG24" s="1">
        <v>0</v>
      </c>
      <c r="AH24" s="1">
        <v>30555320.32</v>
      </c>
    </row>
    <row r="25" spans="1:34" hidden="1" x14ac:dyDescent="0.25">
      <c r="A25" t="str">
        <f t="shared" si="0"/>
        <v>1.5-01-2405_24624015_24132113</v>
      </c>
      <c r="B25" t="s">
        <v>71</v>
      </c>
      <c r="C25" t="s">
        <v>72</v>
      </c>
      <c r="D25" t="s">
        <v>34</v>
      </c>
      <c r="E25" t="s">
        <v>35</v>
      </c>
      <c r="F25" t="s">
        <v>51</v>
      </c>
      <c r="G25" t="s">
        <v>52</v>
      </c>
      <c r="H25" t="s">
        <v>53</v>
      </c>
      <c r="I25" t="s">
        <v>54</v>
      </c>
      <c r="J25">
        <v>6</v>
      </c>
      <c r="K25" t="s">
        <v>40</v>
      </c>
      <c r="L25">
        <v>24</v>
      </c>
      <c r="M25" t="s">
        <v>58</v>
      </c>
      <c r="N25" t="s">
        <v>56</v>
      </c>
      <c r="O25" t="s">
        <v>57</v>
      </c>
      <c r="P25">
        <v>1000</v>
      </c>
      <c r="Q25" t="s">
        <v>58</v>
      </c>
      <c r="R25">
        <v>1321</v>
      </c>
      <c r="S25" t="s">
        <v>64</v>
      </c>
      <c r="T25">
        <v>13</v>
      </c>
      <c r="U25" t="s">
        <v>76</v>
      </c>
      <c r="V25" s="1">
        <v>10757541.789999999</v>
      </c>
      <c r="W25" s="1">
        <v>0</v>
      </c>
      <c r="X25" s="1">
        <v>9345256.9199999999</v>
      </c>
      <c r="Y25" s="1">
        <v>9345256.9199999999</v>
      </c>
      <c r="Z25" s="1">
        <v>9345256.9199999999</v>
      </c>
      <c r="AA25" s="1">
        <v>9341285.3900000006</v>
      </c>
      <c r="AB25" s="1">
        <v>9341285.3900000006</v>
      </c>
      <c r="AC25" s="1">
        <f t="shared" si="1"/>
        <v>1412284.8699999992</v>
      </c>
      <c r="AD25" s="1">
        <v>10757541.789999999</v>
      </c>
      <c r="AE25" s="1">
        <v>0</v>
      </c>
      <c r="AF25" s="1">
        <v>0</v>
      </c>
      <c r="AG25" s="1">
        <v>0</v>
      </c>
      <c r="AH25" s="1">
        <v>10757541.789999999</v>
      </c>
    </row>
    <row r="26" spans="1:34" hidden="1" x14ac:dyDescent="0.25">
      <c r="A26" t="str">
        <f t="shared" si="0"/>
        <v>1.5-01-2405_24624015_24132114</v>
      </c>
      <c r="B26" t="s">
        <v>71</v>
      </c>
      <c r="C26" t="s">
        <v>72</v>
      </c>
      <c r="D26" t="s">
        <v>34</v>
      </c>
      <c r="E26" t="s">
        <v>35</v>
      </c>
      <c r="F26" t="s">
        <v>51</v>
      </c>
      <c r="G26" t="s">
        <v>52</v>
      </c>
      <c r="H26" t="s">
        <v>53</v>
      </c>
      <c r="I26" t="s">
        <v>54</v>
      </c>
      <c r="J26">
        <v>6</v>
      </c>
      <c r="K26" t="s">
        <v>40</v>
      </c>
      <c r="L26">
        <v>24</v>
      </c>
      <c r="M26" t="s">
        <v>58</v>
      </c>
      <c r="N26" t="s">
        <v>56</v>
      </c>
      <c r="O26" t="s">
        <v>57</v>
      </c>
      <c r="P26">
        <v>1000</v>
      </c>
      <c r="Q26" t="s">
        <v>58</v>
      </c>
      <c r="R26">
        <v>1321</v>
      </c>
      <c r="S26" t="s">
        <v>64</v>
      </c>
      <c r="T26">
        <v>14</v>
      </c>
      <c r="U26" t="s">
        <v>60</v>
      </c>
      <c r="V26" s="1">
        <v>0</v>
      </c>
      <c r="W26" s="1">
        <v>0</v>
      </c>
      <c r="X26" s="1">
        <v>1479595.2</v>
      </c>
      <c r="Y26" s="1">
        <v>1479595.2</v>
      </c>
      <c r="Z26" s="1">
        <v>1479595.2</v>
      </c>
      <c r="AA26" s="1">
        <v>1472993</v>
      </c>
      <c r="AB26" s="1">
        <v>1472993</v>
      </c>
      <c r="AC26" s="1">
        <f t="shared" si="1"/>
        <v>-1479595.2</v>
      </c>
      <c r="AD26" s="1">
        <v>0</v>
      </c>
      <c r="AE26" s="1">
        <v>0</v>
      </c>
      <c r="AF26" s="1">
        <v>0</v>
      </c>
      <c r="AG26" s="1">
        <v>0</v>
      </c>
      <c r="AH26" s="1">
        <v>0</v>
      </c>
    </row>
    <row r="27" spans="1:34" hidden="1" x14ac:dyDescent="0.25">
      <c r="A27" t="str">
        <f t="shared" si="0"/>
        <v>1.5-01-2405_24624015_24132213</v>
      </c>
      <c r="B27" t="s">
        <v>71</v>
      </c>
      <c r="C27" t="s">
        <v>72</v>
      </c>
      <c r="D27" t="s">
        <v>34</v>
      </c>
      <c r="E27" t="s">
        <v>35</v>
      </c>
      <c r="F27" t="s">
        <v>51</v>
      </c>
      <c r="G27" t="s">
        <v>52</v>
      </c>
      <c r="H27" t="s">
        <v>53</v>
      </c>
      <c r="I27" t="s">
        <v>54</v>
      </c>
      <c r="J27">
        <v>6</v>
      </c>
      <c r="K27" t="s">
        <v>40</v>
      </c>
      <c r="L27">
        <v>24</v>
      </c>
      <c r="M27" t="s">
        <v>58</v>
      </c>
      <c r="N27" t="s">
        <v>56</v>
      </c>
      <c r="O27" t="s">
        <v>57</v>
      </c>
      <c r="P27">
        <v>1000</v>
      </c>
      <c r="Q27" t="s">
        <v>58</v>
      </c>
      <c r="R27">
        <v>1322</v>
      </c>
      <c r="S27" t="s">
        <v>65</v>
      </c>
      <c r="T27">
        <v>13</v>
      </c>
      <c r="U27" t="s">
        <v>76</v>
      </c>
      <c r="V27" s="1">
        <v>107599629.75</v>
      </c>
      <c r="W27" s="1">
        <v>0</v>
      </c>
      <c r="X27" s="1">
        <v>5567975.75</v>
      </c>
      <c r="Y27" s="1">
        <v>5567975.75</v>
      </c>
      <c r="Z27" s="1">
        <v>5567975.75</v>
      </c>
      <c r="AA27" s="1">
        <v>5563885.4699999997</v>
      </c>
      <c r="AB27" s="1">
        <v>5563885.4699999997</v>
      </c>
      <c r="AC27" s="1">
        <f t="shared" si="1"/>
        <v>102031654</v>
      </c>
      <c r="AD27" s="1">
        <v>107599629.75</v>
      </c>
      <c r="AE27" s="1">
        <v>0</v>
      </c>
      <c r="AF27" s="1">
        <v>0</v>
      </c>
      <c r="AG27" s="1">
        <v>0</v>
      </c>
      <c r="AH27" s="1">
        <v>107599629.75</v>
      </c>
    </row>
    <row r="28" spans="1:34" hidden="1" x14ac:dyDescent="0.25">
      <c r="A28" t="str">
        <f t="shared" si="0"/>
        <v>1.5-01-2405_24624015_2413410</v>
      </c>
      <c r="B28" t="s">
        <v>71</v>
      </c>
      <c r="C28" t="s">
        <v>72</v>
      </c>
      <c r="D28" t="s">
        <v>34</v>
      </c>
      <c r="E28" t="s">
        <v>35</v>
      </c>
      <c r="F28" t="s">
        <v>51</v>
      </c>
      <c r="G28" t="s">
        <v>52</v>
      </c>
      <c r="H28" t="s">
        <v>53</v>
      </c>
      <c r="I28" t="s">
        <v>54</v>
      </c>
      <c r="J28">
        <v>6</v>
      </c>
      <c r="K28" t="s">
        <v>40</v>
      </c>
      <c r="L28">
        <v>24</v>
      </c>
      <c r="M28" t="s">
        <v>58</v>
      </c>
      <c r="N28" t="s">
        <v>56</v>
      </c>
      <c r="O28" t="s">
        <v>57</v>
      </c>
      <c r="P28">
        <v>1000</v>
      </c>
      <c r="Q28" t="s">
        <v>58</v>
      </c>
      <c r="R28">
        <v>1341</v>
      </c>
      <c r="S28" t="s">
        <v>67</v>
      </c>
      <c r="T28">
        <v>0</v>
      </c>
      <c r="U28" t="s">
        <v>46</v>
      </c>
      <c r="V28" s="1">
        <v>0</v>
      </c>
      <c r="W28" s="1">
        <v>0</v>
      </c>
      <c r="X28" s="1">
        <v>51823.8</v>
      </c>
      <c r="Y28" s="1">
        <v>51823.8</v>
      </c>
      <c r="Z28" s="1">
        <v>51823.8</v>
      </c>
      <c r="AA28" s="1">
        <v>51823.8</v>
      </c>
      <c r="AB28" s="1">
        <v>51823.8</v>
      </c>
      <c r="AC28" s="1">
        <f t="shared" si="1"/>
        <v>-51823.8</v>
      </c>
      <c r="AD28" s="1">
        <v>0</v>
      </c>
      <c r="AE28" s="1">
        <v>0</v>
      </c>
      <c r="AF28" s="1">
        <v>0</v>
      </c>
      <c r="AG28" s="1">
        <v>0</v>
      </c>
      <c r="AH28" s="1">
        <v>0</v>
      </c>
    </row>
    <row r="29" spans="1:34" hidden="1" x14ac:dyDescent="0.25">
      <c r="A29" t="str">
        <f t="shared" si="0"/>
        <v>1.5-01-2405_24624015_24141113</v>
      </c>
      <c r="B29" t="s">
        <v>71</v>
      </c>
      <c r="C29" t="s">
        <v>72</v>
      </c>
      <c r="D29" t="s">
        <v>34</v>
      </c>
      <c r="E29" t="s">
        <v>35</v>
      </c>
      <c r="F29" t="s">
        <v>51</v>
      </c>
      <c r="G29" t="s">
        <v>52</v>
      </c>
      <c r="H29" t="s">
        <v>53</v>
      </c>
      <c r="I29" t="s">
        <v>54</v>
      </c>
      <c r="J29">
        <v>6</v>
      </c>
      <c r="K29" t="s">
        <v>40</v>
      </c>
      <c r="L29">
        <v>24</v>
      </c>
      <c r="M29" t="s">
        <v>58</v>
      </c>
      <c r="N29" t="s">
        <v>56</v>
      </c>
      <c r="O29" t="s">
        <v>57</v>
      </c>
      <c r="P29">
        <v>1000</v>
      </c>
      <c r="Q29" t="s">
        <v>58</v>
      </c>
      <c r="R29">
        <v>1411</v>
      </c>
      <c r="S29" t="s">
        <v>68</v>
      </c>
      <c r="T29">
        <v>13</v>
      </c>
      <c r="U29" t="s">
        <v>76</v>
      </c>
      <c r="V29" s="1">
        <v>43081390.539999999</v>
      </c>
      <c r="W29" s="1">
        <v>0</v>
      </c>
      <c r="X29" s="1">
        <v>17240578.550000001</v>
      </c>
      <c r="Y29" s="1">
        <v>17240578.550000001</v>
      </c>
      <c r="Z29" s="1">
        <v>17240578.550000001</v>
      </c>
      <c r="AA29" s="1">
        <v>17240578.550000001</v>
      </c>
      <c r="AB29" s="1">
        <v>17240578.550000001</v>
      </c>
      <c r="AC29" s="1">
        <f t="shared" si="1"/>
        <v>25840811.989999998</v>
      </c>
      <c r="AD29" s="1">
        <v>43081390.539999999</v>
      </c>
      <c r="AE29" s="1">
        <v>0</v>
      </c>
      <c r="AF29" s="1">
        <v>0</v>
      </c>
      <c r="AG29" s="1">
        <v>0</v>
      </c>
      <c r="AH29" s="1">
        <v>43081390.539999999</v>
      </c>
    </row>
    <row r="30" spans="1:34" hidden="1" x14ac:dyDescent="0.25">
      <c r="A30" t="str">
        <f t="shared" si="0"/>
        <v>1.5-01-2405_24624015_24141114</v>
      </c>
      <c r="B30" t="s">
        <v>71</v>
      </c>
      <c r="C30" t="s">
        <v>72</v>
      </c>
      <c r="D30" t="s">
        <v>34</v>
      </c>
      <c r="E30" t="s">
        <v>35</v>
      </c>
      <c r="F30" t="s">
        <v>51</v>
      </c>
      <c r="G30" t="s">
        <v>52</v>
      </c>
      <c r="H30" t="s">
        <v>53</v>
      </c>
      <c r="I30" t="s">
        <v>54</v>
      </c>
      <c r="J30">
        <v>6</v>
      </c>
      <c r="K30" t="s">
        <v>40</v>
      </c>
      <c r="L30">
        <v>24</v>
      </c>
      <c r="M30" t="s">
        <v>58</v>
      </c>
      <c r="N30" t="s">
        <v>56</v>
      </c>
      <c r="O30" t="s">
        <v>57</v>
      </c>
      <c r="P30">
        <v>1000</v>
      </c>
      <c r="Q30" t="s">
        <v>58</v>
      </c>
      <c r="R30">
        <v>1411</v>
      </c>
      <c r="S30" t="s">
        <v>68</v>
      </c>
      <c r="T30">
        <v>14</v>
      </c>
      <c r="U30" t="s">
        <v>60</v>
      </c>
      <c r="V30" s="1">
        <v>0</v>
      </c>
      <c r="W30" s="1">
        <v>0</v>
      </c>
      <c r="X30" s="1">
        <v>1959014.55</v>
      </c>
      <c r="Y30" s="1">
        <v>1959014.55</v>
      </c>
      <c r="Z30" s="1">
        <v>1959014.55</v>
      </c>
      <c r="AA30" s="1">
        <v>1959014.55</v>
      </c>
      <c r="AB30" s="1">
        <v>1959014.55</v>
      </c>
      <c r="AC30" s="1">
        <f t="shared" si="1"/>
        <v>-1959014.55</v>
      </c>
      <c r="AD30" s="1">
        <v>0</v>
      </c>
      <c r="AE30" s="1">
        <v>0</v>
      </c>
      <c r="AF30" s="1">
        <v>0</v>
      </c>
      <c r="AG30" s="1">
        <v>0</v>
      </c>
      <c r="AH30" s="1">
        <v>0</v>
      </c>
    </row>
    <row r="31" spans="1:34" hidden="1" x14ac:dyDescent="0.25">
      <c r="A31" t="str">
        <f t="shared" si="0"/>
        <v>1.5-01-2405_24624015_24142113</v>
      </c>
      <c r="B31" t="s">
        <v>71</v>
      </c>
      <c r="C31" t="s">
        <v>72</v>
      </c>
      <c r="D31" t="s">
        <v>34</v>
      </c>
      <c r="E31" t="s">
        <v>35</v>
      </c>
      <c r="F31" t="s">
        <v>51</v>
      </c>
      <c r="G31" t="s">
        <v>52</v>
      </c>
      <c r="H31" t="s">
        <v>53</v>
      </c>
      <c r="I31" t="s">
        <v>54</v>
      </c>
      <c r="J31">
        <v>6</v>
      </c>
      <c r="K31" t="s">
        <v>40</v>
      </c>
      <c r="L31">
        <v>24</v>
      </c>
      <c r="M31" t="s">
        <v>58</v>
      </c>
      <c r="N31" t="s">
        <v>56</v>
      </c>
      <c r="O31" t="s">
        <v>57</v>
      </c>
      <c r="P31">
        <v>1000</v>
      </c>
      <c r="Q31" t="s">
        <v>58</v>
      </c>
      <c r="R31">
        <v>1421</v>
      </c>
      <c r="S31" t="s">
        <v>61</v>
      </c>
      <c r="T31">
        <v>13</v>
      </c>
      <c r="U31" t="s">
        <v>76</v>
      </c>
      <c r="V31" s="1">
        <v>21639111</v>
      </c>
      <c r="W31" s="1">
        <v>0</v>
      </c>
      <c r="X31" s="1">
        <v>8816575.6600000001</v>
      </c>
      <c r="Y31" s="1">
        <v>8816575.6600000001</v>
      </c>
      <c r="Z31" s="1">
        <v>8816575.6600000001</v>
      </c>
      <c r="AA31" s="1">
        <v>8816575.6600000001</v>
      </c>
      <c r="AB31" s="1">
        <v>8816575.6600000001</v>
      </c>
      <c r="AC31" s="1">
        <f t="shared" si="1"/>
        <v>12822535.34</v>
      </c>
      <c r="AD31" s="1">
        <v>21639111</v>
      </c>
      <c r="AE31" s="1">
        <v>0</v>
      </c>
      <c r="AF31" s="1">
        <v>0</v>
      </c>
      <c r="AG31" s="1">
        <v>0</v>
      </c>
      <c r="AH31" s="1">
        <v>21639111</v>
      </c>
    </row>
    <row r="32" spans="1:34" hidden="1" x14ac:dyDescent="0.25">
      <c r="A32" t="str">
        <f t="shared" si="0"/>
        <v>1.5-01-2405_24624015_24143113</v>
      </c>
      <c r="B32" t="s">
        <v>71</v>
      </c>
      <c r="C32" t="s">
        <v>72</v>
      </c>
      <c r="D32" t="s">
        <v>34</v>
      </c>
      <c r="E32" t="s">
        <v>35</v>
      </c>
      <c r="F32" t="s">
        <v>51</v>
      </c>
      <c r="G32" t="s">
        <v>52</v>
      </c>
      <c r="H32" t="s">
        <v>53</v>
      </c>
      <c r="I32" t="s">
        <v>54</v>
      </c>
      <c r="J32">
        <v>6</v>
      </c>
      <c r="K32" t="s">
        <v>40</v>
      </c>
      <c r="L32">
        <v>24</v>
      </c>
      <c r="M32" t="s">
        <v>58</v>
      </c>
      <c r="N32" t="s">
        <v>56</v>
      </c>
      <c r="O32" t="s">
        <v>57</v>
      </c>
      <c r="P32">
        <v>1000</v>
      </c>
      <c r="Q32" t="s">
        <v>58</v>
      </c>
      <c r="R32">
        <v>1431</v>
      </c>
      <c r="S32" t="s">
        <v>69</v>
      </c>
      <c r="T32">
        <v>13</v>
      </c>
      <c r="U32" t="s">
        <v>76</v>
      </c>
      <c r="V32" s="1">
        <v>13831302.199999999</v>
      </c>
      <c r="W32" s="1">
        <v>0</v>
      </c>
      <c r="X32" s="1">
        <v>5808313.2800000003</v>
      </c>
      <c r="Y32" s="1">
        <v>5808313.2800000003</v>
      </c>
      <c r="Z32" s="1">
        <v>5808313.2800000003</v>
      </c>
      <c r="AA32" s="1">
        <v>5808313.2800000003</v>
      </c>
      <c r="AB32" s="1">
        <v>5808313.2800000003</v>
      </c>
      <c r="AC32" s="1">
        <f t="shared" si="1"/>
        <v>8022988.919999999</v>
      </c>
      <c r="AD32" s="1">
        <v>13831302.199999999</v>
      </c>
      <c r="AE32" s="1">
        <v>0</v>
      </c>
      <c r="AF32" s="1">
        <v>0</v>
      </c>
      <c r="AG32" s="1">
        <v>0</v>
      </c>
      <c r="AH32" s="1">
        <v>13831302.199999999</v>
      </c>
    </row>
    <row r="33" spans="1:34" hidden="1" x14ac:dyDescent="0.25">
      <c r="A33" t="str">
        <f t="shared" si="0"/>
        <v>1.5-01-2405_24624015_24143114</v>
      </c>
      <c r="B33" t="s">
        <v>71</v>
      </c>
      <c r="C33" t="s">
        <v>72</v>
      </c>
      <c r="D33" t="s">
        <v>34</v>
      </c>
      <c r="E33" t="s">
        <v>35</v>
      </c>
      <c r="F33" t="s">
        <v>51</v>
      </c>
      <c r="G33" t="s">
        <v>52</v>
      </c>
      <c r="H33" t="s">
        <v>53</v>
      </c>
      <c r="I33" t="s">
        <v>54</v>
      </c>
      <c r="J33">
        <v>6</v>
      </c>
      <c r="K33" t="s">
        <v>40</v>
      </c>
      <c r="L33">
        <v>24</v>
      </c>
      <c r="M33" t="s">
        <v>58</v>
      </c>
      <c r="N33" t="s">
        <v>56</v>
      </c>
      <c r="O33" t="s">
        <v>57</v>
      </c>
      <c r="P33">
        <v>1000</v>
      </c>
      <c r="Q33" t="s">
        <v>58</v>
      </c>
      <c r="R33">
        <v>1431</v>
      </c>
      <c r="S33" t="s">
        <v>69</v>
      </c>
      <c r="T33">
        <v>14</v>
      </c>
      <c r="U33" t="s">
        <v>60</v>
      </c>
      <c r="V33" s="1">
        <v>0</v>
      </c>
      <c r="W33" s="1">
        <v>0</v>
      </c>
      <c r="X33" s="1">
        <v>697726.57</v>
      </c>
      <c r="Y33" s="1">
        <v>697726.57</v>
      </c>
      <c r="Z33" s="1">
        <v>697726.57</v>
      </c>
      <c r="AA33" s="1">
        <v>697726.57</v>
      </c>
      <c r="AB33" s="1">
        <v>697726.57</v>
      </c>
      <c r="AC33" s="1">
        <f t="shared" si="1"/>
        <v>-697726.57</v>
      </c>
      <c r="AD33" s="1">
        <v>0</v>
      </c>
      <c r="AE33" s="1">
        <v>0</v>
      </c>
      <c r="AF33" s="1">
        <v>0</v>
      </c>
      <c r="AG33" s="1">
        <v>0</v>
      </c>
      <c r="AH33" s="1">
        <v>0</v>
      </c>
    </row>
    <row r="34" spans="1:34" hidden="1" x14ac:dyDescent="0.25">
      <c r="A34" t="str">
        <f t="shared" si="0"/>
        <v>1.5-01-2405_24624015_24143213</v>
      </c>
      <c r="B34" t="s">
        <v>71</v>
      </c>
      <c r="C34" t="s">
        <v>72</v>
      </c>
      <c r="D34" t="s">
        <v>34</v>
      </c>
      <c r="E34" t="s">
        <v>35</v>
      </c>
      <c r="F34" t="s">
        <v>51</v>
      </c>
      <c r="G34" t="s">
        <v>52</v>
      </c>
      <c r="H34" t="s">
        <v>53</v>
      </c>
      <c r="I34" t="s">
        <v>54</v>
      </c>
      <c r="J34">
        <v>6</v>
      </c>
      <c r="K34" t="s">
        <v>40</v>
      </c>
      <c r="L34">
        <v>24</v>
      </c>
      <c r="M34" t="s">
        <v>58</v>
      </c>
      <c r="N34" t="s">
        <v>56</v>
      </c>
      <c r="O34" t="s">
        <v>57</v>
      </c>
      <c r="P34">
        <v>1000</v>
      </c>
      <c r="Q34" t="s">
        <v>58</v>
      </c>
      <c r="R34">
        <v>1432</v>
      </c>
      <c r="S34" t="s">
        <v>62</v>
      </c>
      <c r="T34">
        <v>13</v>
      </c>
      <c r="U34" t="s">
        <v>76</v>
      </c>
      <c r="V34" s="1">
        <v>126228154.03</v>
      </c>
      <c r="W34" s="1">
        <v>0</v>
      </c>
      <c r="X34" s="1">
        <v>52689485.140000001</v>
      </c>
      <c r="Y34" s="1">
        <v>52689485.140000001</v>
      </c>
      <c r="Z34" s="1">
        <v>52689485.140000001</v>
      </c>
      <c r="AA34" s="1">
        <v>52689485.140000001</v>
      </c>
      <c r="AB34" s="1">
        <v>52689485.140000001</v>
      </c>
      <c r="AC34" s="1">
        <f t="shared" si="1"/>
        <v>73538668.890000001</v>
      </c>
      <c r="AD34" s="1">
        <v>126228154.03</v>
      </c>
      <c r="AE34" s="1">
        <v>0</v>
      </c>
      <c r="AF34" s="1">
        <v>0</v>
      </c>
      <c r="AG34" s="1">
        <v>0</v>
      </c>
      <c r="AH34" s="1">
        <v>126228154.03</v>
      </c>
    </row>
    <row r="35" spans="1:34" hidden="1" x14ac:dyDescent="0.25">
      <c r="A35" t="str">
        <f t="shared" si="0"/>
        <v>1.5-01-2405_24624015_2415910</v>
      </c>
      <c r="B35" t="s">
        <v>71</v>
      </c>
      <c r="C35" t="s">
        <v>72</v>
      </c>
      <c r="D35" t="s">
        <v>34</v>
      </c>
      <c r="E35" t="s">
        <v>35</v>
      </c>
      <c r="F35" t="s">
        <v>51</v>
      </c>
      <c r="G35" t="s">
        <v>52</v>
      </c>
      <c r="H35" t="s">
        <v>53</v>
      </c>
      <c r="I35" t="s">
        <v>54</v>
      </c>
      <c r="J35">
        <v>6</v>
      </c>
      <c r="K35" t="s">
        <v>40</v>
      </c>
      <c r="L35">
        <v>24</v>
      </c>
      <c r="M35" t="s">
        <v>58</v>
      </c>
      <c r="N35" t="s">
        <v>56</v>
      </c>
      <c r="O35" t="s">
        <v>57</v>
      </c>
      <c r="P35">
        <v>1000</v>
      </c>
      <c r="Q35" t="s">
        <v>58</v>
      </c>
      <c r="R35">
        <v>1591</v>
      </c>
      <c r="S35" t="s">
        <v>70</v>
      </c>
      <c r="T35">
        <v>0</v>
      </c>
      <c r="U35" t="s">
        <v>46</v>
      </c>
      <c r="V35" s="1">
        <v>26931853.66</v>
      </c>
      <c r="W35" s="1">
        <v>0</v>
      </c>
      <c r="X35" s="1">
        <v>3604117.94</v>
      </c>
      <c r="Y35" s="1">
        <v>3604117.94</v>
      </c>
      <c r="Z35" s="1">
        <v>3604117.94</v>
      </c>
      <c r="AA35" s="1">
        <v>3604097.94</v>
      </c>
      <c r="AB35" s="1">
        <v>3604097.94</v>
      </c>
      <c r="AC35" s="1">
        <f t="shared" si="1"/>
        <v>23327735.719999999</v>
      </c>
      <c r="AD35" s="1">
        <v>26931853.66</v>
      </c>
      <c r="AE35" s="1">
        <v>0</v>
      </c>
      <c r="AF35" s="1">
        <v>0</v>
      </c>
      <c r="AG35" s="1">
        <v>0</v>
      </c>
      <c r="AH35" s="1">
        <v>26931853.66</v>
      </c>
    </row>
    <row r="36" spans="1:34" hidden="1" x14ac:dyDescent="0.25">
      <c r="A36" t="str">
        <f t="shared" si="0"/>
        <v>2.6-01-2405_24624015_2417110</v>
      </c>
      <c r="B36" t="s">
        <v>78</v>
      </c>
      <c r="C36" t="s">
        <v>79</v>
      </c>
      <c r="D36" t="s">
        <v>34</v>
      </c>
      <c r="E36" t="s">
        <v>35</v>
      </c>
      <c r="F36" t="s">
        <v>51</v>
      </c>
      <c r="G36" t="s">
        <v>52</v>
      </c>
      <c r="H36" t="s">
        <v>53</v>
      </c>
      <c r="I36" t="s">
        <v>54</v>
      </c>
      <c r="J36">
        <v>6</v>
      </c>
      <c r="K36" t="s">
        <v>40</v>
      </c>
      <c r="L36">
        <v>24</v>
      </c>
      <c r="M36" t="s">
        <v>58</v>
      </c>
      <c r="N36" t="s">
        <v>56</v>
      </c>
      <c r="O36" t="s">
        <v>57</v>
      </c>
      <c r="P36">
        <v>1000</v>
      </c>
      <c r="Q36" t="s">
        <v>58</v>
      </c>
      <c r="R36">
        <v>1711</v>
      </c>
      <c r="S36" t="s">
        <v>80</v>
      </c>
      <c r="T36">
        <v>0</v>
      </c>
      <c r="U36" t="s">
        <v>46</v>
      </c>
      <c r="V36" s="1">
        <v>22000000</v>
      </c>
      <c r="W36" s="1">
        <v>0</v>
      </c>
      <c r="X36" s="1">
        <v>10049740.050000001</v>
      </c>
      <c r="Y36" s="1">
        <v>10049740.050000001</v>
      </c>
      <c r="Z36" s="1">
        <v>10049740.050000001</v>
      </c>
      <c r="AA36" s="1">
        <v>10049740.050000001</v>
      </c>
      <c r="AB36" s="1">
        <v>10049740.050000001</v>
      </c>
      <c r="AC36" s="1">
        <f t="shared" si="1"/>
        <v>11950259.949999999</v>
      </c>
      <c r="AD36" s="1">
        <v>22000000</v>
      </c>
      <c r="AE36" s="1">
        <v>0</v>
      </c>
      <c r="AF36" s="1">
        <v>0</v>
      </c>
      <c r="AG36" s="1">
        <v>0</v>
      </c>
      <c r="AH36" s="1">
        <v>22000000</v>
      </c>
    </row>
    <row r="37" spans="1:34" hidden="1" x14ac:dyDescent="0.25">
      <c r="A37" t="str">
        <f t="shared" si="0"/>
        <v>2.5-02-2402_24313009_2432510</v>
      </c>
      <c r="B37" t="s">
        <v>81</v>
      </c>
      <c r="C37" t="s">
        <v>82</v>
      </c>
      <c r="D37" t="s">
        <v>83</v>
      </c>
      <c r="E37" t="s">
        <v>84</v>
      </c>
      <c r="F37" t="s">
        <v>51</v>
      </c>
      <c r="G37" t="s">
        <v>52</v>
      </c>
      <c r="H37" t="s">
        <v>85</v>
      </c>
      <c r="I37" t="s">
        <v>86</v>
      </c>
      <c r="J37">
        <v>3</v>
      </c>
      <c r="K37" t="s">
        <v>87</v>
      </c>
      <c r="L37">
        <v>13</v>
      </c>
      <c r="M37" t="s">
        <v>88</v>
      </c>
      <c r="N37" t="s">
        <v>89</v>
      </c>
      <c r="O37" t="s">
        <v>90</v>
      </c>
      <c r="P37">
        <v>3000</v>
      </c>
      <c r="Q37" t="s">
        <v>44</v>
      </c>
      <c r="R37">
        <v>3251</v>
      </c>
      <c r="S37" t="s">
        <v>91</v>
      </c>
      <c r="T37">
        <v>0</v>
      </c>
      <c r="U37" t="s">
        <v>46</v>
      </c>
      <c r="V37" s="1">
        <v>9003456</v>
      </c>
      <c r="W37" s="1">
        <v>9003456</v>
      </c>
      <c r="X37" s="1">
        <v>7202764.7999999998</v>
      </c>
      <c r="Y37" s="1">
        <v>7202764.7999999998</v>
      </c>
      <c r="Z37" s="1">
        <v>6602534.4000000004</v>
      </c>
      <c r="AA37" s="1">
        <v>6602534.4000000004</v>
      </c>
      <c r="AB37" s="1">
        <v>6602534.4000000004</v>
      </c>
      <c r="AC37" s="1">
        <f t="shared" si="1"/>
        <v>1800691.2000000002</v>
      </c>
      <c r="AD37" s="1">
        <v>0</v>
      </c>
      <c r="AE37" s="1">
        <v>0</v>
      </c>
      <c r="AF37" s="1">
        <v>0</v>
      </c>
      <c r="AG37" s="1">
        <v>0</v>
      </c>
      <c r="AH37" s="1">
        <v>0</v>
      </c>
    </row>
    <row r="38" spans="1:34" hidden="1" x14ac:dyDescent="0.25">
      <c r="A38" t="str">
        <f t="shared" si="0"/>
        <v>2.5-02-2411_24650031_2456910</v>
      </c>
      <c r="B38" t="s">
        <v>81</v>
      </c>
      <c r="C38" t="s">
        <v>82</v>
      </c>
      <c r="D38" t="s">
        <v>92</v>
      </c>
      <c r="E38" t="s">
        <v>93</v>
      </c>
      <c r="F38" t="s">
        <v>51</v>
      </c>
      <c r="G38" t="s">
        <v>52</v>
      </c>
      <c r="H38" t="s">
        <v>94</v>
      </c>
      <c r="I38" t="s">
        <v>95</v>
      </c>
      <c r="J38">
        <v>6</v>
      </c>
      <c r="K38" t="s">
        <v>40</v>
      </c>
      <c r="L38">
        <v>50</v>
      </c>
      <c r="M38" t="s">
        <v>96</v>
      </c>
      <c r="N38" t="s">
        <v>97</v>
      </c>
      <c r="O38" t="s">
        <v>98</v>
      </c>
      <c r="P38">
        <v>5000</v>
      </c>
      <c r="Q38" t="s">
        <v>99</v>
      </c>
      <c r="R38">
        <v>5691</v>
      </c>
      <c r="S38" t="s">
        <v>100</v>
      </c>
      <c r="T38">
        <v>0</v>
      </c>
      <c r="U38" t="s">
        <v>46</v>
      </c>
      <c r="V38" s="1">
        <v>70724000</v>
      </c>
      <c r="W38" s="1">
        <v>70724000</v>
      </c>
      <c r="X38" s="1">
        <v>70723059.019999996</v>
      </c>
      <c r="Y38" s="1">
        <v>70723059.019999996</v>
      </c>
      <c r="Z38" s="1">
        <v>0</v>
      </c>
      <c r="AA38" s="1">
        <v>0</v>
      </c>
      <c r="AB38" s="1">
        <v>0</v>
      </c>
      <c r="AC38" s="1">
        <f t="shared" si="1"/>
        <v>940.98000000417233</v>
      </c>
      <c r="AD38" s="1">
        <v>0</v>
      </c>
      <c r="AE38" s="1">
        <v>0</v>
      </c>
      <c r="AF38" s="1">
        <v>0</v>
      </c>
      <c r="AG38" s="1">
        <v>0</v>
      </c>
      <c r="AH38" s="1">
        <v>0</v>
      </c>
    </row>
    <row r="39" spans="1:34" hidden="1" x14ac:dyDescent="0.25">
      <c r="A39" t="str">
        <f t="shared" si="0"/>
        <v>2.5-02-2407_24335021_2435810</v>
      </c>
      <c r="B39" t="s">
        <v>81</v>
      </c>
      <c r="C39" t="s">
        <v>82</v>
      </c>
      <c r="D39" t="s">
        <v>101</v>
      </c>
      <c r="E39" t="s">
        <v>102</v>
      </c>
      <c r="F39" t="s">
        <v>51</v>
      </c>
      <c r="G39" t="s">
        <v>52</v>
      </c>
      <c r="H39" t="s">
        <v>103</v>
      </c>
      <c r="I39" t="s">
        <v>104</v>
      </c>
      <c r="J39">
        <v>3</v>
      </c>
      <c r="K39" t="s">
        <v>87</v>
      </c>
      <c r="L39">
        <v>35</v>
      </c>
      <c r="M39" t="s">
        <v>105</v>
      </c>
      <c r="N39" t="s">
        <v>106</v>
      </c>
      <c r="O39" t="s">
        <v>107</v>
      </c>
      <c r="P39">
        <v>3000</v>
      </c>
      <c r="Q39" t="s">
        <v>44</v>
      </c>
      <c r="R39">
        <v>3581</v>
      </c>
      <c r="S39" t="s">
        <v>108</v>
      </c>
      <c r="T39">
        <v>0</v>
      </c>
      <c r="U39" t="s">
        <v>46</v>
      </c>
      <c r="V39" s="1">
        <v>194240000</v>
      </c>
      <c r="W39" s="1">
        <v>100000000</v>
      </c>
      <c r="X39" s="1">
        <v>83982238.760000005</v>
      </c>
      <c r="Y39" s="1">
        <v>83982238.760000005</v>
      </c>
      <c r="Z39" s="1">
        <v>83982238.760000005</v>
      </c>
      <c r="AA39" s="1">
        <v>83982238.760000005</v>
      </c>
      <c r="AB39" s="1">
        <v>83982238.760000005</v>
      </c>
      <c r="AC39" s="1">
        <f t="shared" si="1"/>
        <v>110257761.23999999</v>
      </c>
      <c r="AD39" s="1">
        <v>94240000</v>
      </c>
      <c r="AE39" s="1">
        <v>0</v>
      </c>
      <c r="AF39" s="1">
        <v>0</v>
      </c>
      <c r="AG39" s="1">
        <v>0</v>
      </c>
      <c r="AH39" s="1">
        <v>94240000</v>
      </c>
    </row>
    <row r="40" spans="1:34" hidden="1" x14ac:dyDescent="0.25">
      <c r="A40" t="str">
        <f t="shared" si="0"/>
        <v>2.5-02-2408_24740025_2433410</v>
      </c>
      <c r="B40" t="s">
        <v>81</v>
      </c>
      <c r="C40" t="s">
        <v>82</v>
      </c>
      <c r="D40" t="s">
        <v>109</v>
      </c>
      <c r="E40" t="s">
        <v>110</v>
      </c>
      <c r="F40" t="s">
        <v>111</v>
      </c>
      <c r="G40" t="s">
        <v>112</v>
      </c>
      <c r="H40" t="s">
        <v>113</v>
      </c>
      <c r="I40" t="s">
        <v>114</v>
      </c>
      <c r="J40">
        <v>7</v>
      </c>
      <c r="K40" t="s">
        <v>115</v>
      </c>
      <c r="L40">
        <v>40</v>
      </c>
      <c r="M40" t="s">
        <v>116</v>
      </c>
      <c r="N40" t="s">
        <v>117</v>
      </c>
      <c r="O40" t="s">
        <v>118</v>
      </c>
      <c r="P40">
        <v>3000</v>
      </c>
      <c r="Q40" t="s">
        <v>44</v>
      </c>
      <c r="R40">
        <v>3341</v>
      </c>
      <c r="S40" t="s">
        <v>119</v>
      </c>
      <c r="T40">
        <v>0</v>
      </c>
      <c r="U40" t="s">
        <v>46</v>
      </c>
      <c r="V40" s="1">
        <v>3000000</v>
      </c>
      <c r="W40" s="1">
        <v>3000000</v>
      </c>
      <c r="X40" s="1">
        <v>2973000</v>
      </c>
      <c r="Y40" s="1">
        <v>2973000</v>
      </c>
      <c r="Z40" s="1">
        <v>0</v>
      </c>
      <c r="AA40" s="1">
        <v>0</v>
      </c>
      <c r="AB40" s="1">
        <v>0</v>
      </c>
      <c r="AC40" s="1">
        <f t="shared" si="1"/>
        <v>27000</v>
      </c>
      <c r="AD40" s="1">
        <v>0</v>
      </c>
      <c r="AE40" s="1">
        <v>0</v>
      </c>
      <c r="AF40" s="1">
        <v>0</v>
      </c>
      <c r="AG40" s="1">
        <v>0</v>
      </c>
      <c r="AH40" s="1">
        <v>0</v>
      </c>
    </row>
    <row r="41" spans="1:34" hidden="1" x14ac:dyDescent="0.25">
      <c r="A41" t="str">
        <f t="shared" si="0"/>
        <v>2.5-02-2408_24741025_2428310</v>
      </c>
      <c r="B41" t="s">
        <v>81</v>
      </c>
      <c r="C41" t="s">
        <v>82</v>
      </c>
      <c r="D41" t="s">
        <v>109</v>
      </c>
      <c r="E41" t="s">
        <v>110</v>
      </c>
      <c r="F41" t="s">
        <v>111</v>
      </c>
      <c r="G41" t="s">
        <v>112</v>
      </c>
      <c r="H41" t="s">
        <v>113</v>
      </c>
      <c r="I41" t="s">
        <v>114</v>
      </c>
      <c r="J41">
        <v>7</v>
      </c>
      <c r="K41" t="s">
        <v>115</v>
      </c>
      <c r="L41">
        <v>41</v>
      </c>
      <c r="M41" t="s">
        <v>120</v>
      </c>
      <c r="N41" t="s">
        <v>117</v>
      </c>
      <c r="O41" t="s">
        <v>118</v>
      </c>
      <c r="P41">
        <v>2000</v>
      </c>
      <c r="Q41" t="s">
        <v>121</v>
      </c>
      <c r="R41">
        <v>2831</v>
      </c>
      <c r="S41" t="s">
        <v>122</v>
      </c>
      <c r="T41">
        <v>0</v>
      </c>
      <c r="U41" t="s">
        <v>46</v>
      </c>
      <c r="V41" s="1">
        <v>3100000</v>
      </c>
      <c r="W41" s="1">
        <v>3100000</v>
      </c>
      <c r="X41" s="1">
        <v>3086760</v>
      </c>
      <c r="Y41" s="1">
        <v>2859400</v>
      </c>
      <c r="Z41" s="1">
        <v>0</v>
      </c>
      <c r="AA41" s="1">
        <v>0</v>
      </c>
      <c r="AB41" s="1">
        <v>0</v>
      </c>
      <c r="AC41" s="1">
        <f t="shared" si="1"/>
        <v>13240</v>
      </c>
      <c r="AD41" s="1">
        <v>0</v>
      </c>
      <c r="AE41" s="1">
        <v>0</v>
      </c>
      <c r="AF41" s="1">
        <v>0</v>
      </c>
      <c r="AG41" s="1">
        <v>0</v>
      </c>
      <c r="AH41" s="1">
        <v>0</v>
      </c>
    </row>
    <row r="42" spans="1:34" hidden="1" x14ac:dyDescent="0.25">
      <c r="A42" t="str">
        <f t="shared" si="0"/>
        <v>2.5-02-2408_24741025_2433610</v>
      </c>
      <c r="B42" t="s">
        <v>81</v>
      </c>
      <c r="C42" t="s">
        <v>82</v>
      </c>
      <c r="D42" t="s">
        <v>109</v>
      </c>
      <c r="E42" t="s">
        <v>110</v>
      </c>
      <c r="F42" t="s">
        <v>111</v>
      </c>
      <c r="G42" t="s">
        <v>112</v>
      </c>
      <c r="H42" t="s">
        <v>113</v>
      </c>
      <c r="I42" t="s">
        <v>114</v>
      </c>
      <c r="J42">
        <v>7</v>
      </c>
      <c r="K42" t="s">
        <v>115</v>
      </c>
      <c r="L42">
        <v>41</v>
      </c>
      <c r="M42" t="s">
        <v>120</v>
      </c>
      <c r="N42" t="s">
        <v>117</v>
      </c>
      <c r="O42" t="s">
        <v>118</v>
      </c>
      <c r="P42">
        <v>3000</v>
      </c>
      <c r="Q42" t="s">
        <v>44</v>
      </c>
      <c r="R42">
        <v>3361</v>
      </c>
      <c r="S42" t="s">
        <v>123</v>
      </c>
      <c r="T42">
        <v>0</v>
      </c>
      <c r="U42" t="s">
        <v>46</v>
      </c>
      <c r="V42" s="1">
        <v>0</v>
      </c>
      <c r="W42" s="1">
        <v>0</v>
      </c>
      <c r="X42" s="1">
        <v>0</v>
      </c>
      <c r="Y42" s="1">
        <v>0</v>
      </c>
      <c r="Z42" s="1">
        <v>0</v>
      </c>
      <c r="AA42" s="1">
        <v>0</v>
      </c>
      <c r="AB42" s="1">
        <v>0</v>
      </c>
      <c r="AC42" s="1">
        <f t="shared" si="1"/>
        <v>0</v>
      </c>
      <c r="AD42" s="1">
        <v>0</v>
      </c>
      <c r="AE42" s="1">
        <v>0</v>
      </c>
      <c r="AF42" s="1">
        <v>0</v>
      </c>
      <c r="AG42" s="1">
        <v>0</v>
      </c>
      <c r="AH42" s="1">
        <v>0</v>
      </c>
    </row>
    <row r="43" spans="1:34" hidden="1" x14ac:dyDescent="0.25">
      <c r="A43" t="str">
        <f t="shared" si="0"/>
        <v>2.5-02-2405_24622015_2426110</v>
      </c>
      <c r="B43" t="s">
        <v>81</v>
      </c>
      <c r="C43" t="s">
        <v>82</v>
      </c>
      <c r="D43" t="s">
        <v>109</v>
      </c>
      <c r="E43" t="s">
        <v>110</v>
      </c>
      <c r="F43" t="s">
        <v>51</v>
      </c>
      <c r="G43" t="s">
        <v>52</v>
      </c>
      <c r="H43" t="s">
        <v>53</v>
      </c>
      <c r="I43" t="s">
        <v>54</v>
      </c>
      <c r="J43">
        <v>6</v>
      </c>
      <c r="K43" t="s">
        <v>40</v>
      </c>
      <c r="L43">
        <v>22</v>
      </c>
      <c r="M43" t="s">
        <v>124</v>
      </c>
      <c r="N43" t="s">
        <v>56</v>
      </c>
      <c r="O43" t="s">
        <v>57</v>
      </c>
      <c r="P43">
        <v>2000</v>
      </c>
      <c r="Q43" t="s">
        <v>121</v>
      </c>
      <c r="R43">
        <v>2611</v>
      </c>
      <c r="S43" t="s">
        <v>125</v>
      </c>
      <c r="T43">
        <v>0</v>
      </c>
      <c r="U43" t="s">
        <v>46</v>
      </c>
      <c r="V43" s="1">
        <v>33847132</v>
      </c>
      <c r="W43" s="1">
        <v>28000000</v>
      </c>
      <c r="X43" s="1">
        <v>17725635.25</v>
      </c>
      <c r="Y43" s="1">
        <v>15492142.67</v>
      </c>
      <c r="Z43" s="1">
        <v>15492142.67</v>
      </c>
      <c r="AA43" s="1">
        <v>15492142.67</v>
      </c>
      <c r="AB43" s="1">
        <v>15492142.67</v>
      </c>
      <c r="AC43" s="1">
        <f t="shared" si="1"/>
        <v>16121496.75</v>
      </c>
      <c r="AD43" s="1">
        <v>5847132</v>
      </c>
      <c r="AE43" s="1">
        <v>0</v>
      </c>
      <c r="AF43" s="1">
        <v>0</v>
      </c>
      <c r="AG43" s="1">
        <v>0</v>
      </c>
      <c r="AH43" s="1">
        <v>5847132</v>
      </c>
    </row>
    <row r="44" spans="1:34" hidden="1" x14ac:dyDescent="0.25">
      <c r="A44" t="str">
        <f t="shared" si="0"/>
        <v>2.5-02-2405_24621015_2432510</v>
      </c>
      <c r="B44" t="s">
        <v>81</v>
      </c>
      <c r="C44" t="s">
        <v>82</v>
      </c>
      <c r="D44" t="s">
        <v>34</v>
      </c>
      <c r="E44" t="s">
        <v>35</v>
      </c>
      <c r="F44" t="s">
        <v>51</v>
      </c>
      <c r="G44" t="s">
        <v>52</v>
      </c>
      <c r="H44" t="s">
        <v>53</v>
      </c>
      <c r="I44" t="s">
        <v>54</v>
      </c>
      <c r="J44">
        <v>6</v>
      </c>
      <c r="K44" t="s">
        <v>40</v>
      </c>
      <c r="L44">
        <v>21</v>
      </c>
      <c r="M44" t="s">
        <v>55</v>
      </c>
      <c r="N44" t="s">
        <v>56</v>
      </c>
      <c r="O44" t="s">
        <v>57</v>
      </c>
      <c r="P44">
        <v>3000</v>
      </c>
      <c r="Q44" t="s">
        <v>44</v>
      </c>
      <c r="R44">
        <v>3251</v>
      </c>
      <c r="S44" t="s">
        <v>91</v>
      </c>
      <c r="T44">
        <v>0</v>
      </c>
      <c r="U44" t="s">
        <v>46</v>
      </c>
      <c r="V44" s="1">
        <v>79789885.069999993</v>
      </c>
      <c r="W44" s="1">
        <v>75218705.450000003</v>
      </c>
      <c r="X44" s="1">
        <v>78965672.739999995</v>
      </c>
      <c r="Y44" s="1">
        <v>78965672.739999995</v>
      </c>
      <c r="Z44" s="1">
        <v>55731905.670000002</v>
      </c>
      <c r="AA44" s="1">
        <v>46099804.859999999</v>
      </c>
      <c r="AB44" s="1">
        <v>46099804.859999999</v>
      </c>
      <c r="AC44" s="1">
        <f t="shared" si="1"/>
        <v>824212.32999999821</v>
      </c>
      <c r="AD44" s="1">
        <v>4571179.62</v>
      </c>
      <c r="AE44" s="1">
        <v>0</v>
      </c>
      <c r="AF44" s="1">
        <v>0</v>
      </c>
      <c r="AG44" s="1">
        <v>0</v>
      </c>
      <c r="AH44" s="1">
        <v>4571179.62</v>
      </c>
    </row>
    <row r="45" spans="1:34" hidden="1" x14ac:dyDescent="0.25">
      <c r="A45" t="str">
        <f t="shared" si="0"/>
        <v>2.5-02-2407_24337023_2461210</v>
      </c>
      <c r="B45" t="s">
        <v>81</v>
      </c>
      <c r="C45" t="s">
        <v>82</v>
      </c>
      <c r="D45" t="s">
        <v>34</v>
      </c>
      <c r="E45" t="s">
        <v>35</v>
      </c>
      <c r="F45" t="s">
        <v>126</v>
      </c>
      <c r="G45" t="s">
        <v>127</v>
      </c>
      <c r="H45" t="s">
        <v>103</v>
      </c>
      <c r="I45" t="s">
        <v>104</v>
      </c>
      <c r="J45">
        <v>3</v>
      </c>
      <c r="K45" t="s">
        <v>87</v>
      </c>
      <c r="L45">
        <v>37</v>
      </c>
      <c r="M45" t="s">
        <v>128</v>
      </c>
      <c r="N45" t="s">
        <v>129</v>
      </c>
      <c r="O45" t="s">
        <v>130</v>
      </c>
      <c r="P45">
        <v>6000</v>
      </c>
      <c r="Q45" t="s">
        <v>131</v>
      </c>
      <c r="R45">
        <v>6121</v>
      </c>
      <c r="S45" t="s">
        <v>132</v>
      </c>
      <c r="T45">
        <v>0</v>
      </c>
      <c r="U45" t="s">
        <v>46</v>
      </c>
      <c r="V45" s="1">
        <v>33668050.229999997</v>
      </c>
      <c r="W45" s="1">
        <v>10000000</v>
      </c>
      <c r="X45" s="1">
        <v>30228024.600000001</v>
      </c>
      <c r="Y45" s="1">
        <v>30228024.600000001</v>
      </c>
      <c r="Z45" s="1">
        <v>11446872.970000001</v>
      </c>
      <c r="AA45" s="1">
        <v>11446872.970000001</v>
      </c>
      <c r="AB45" s="1">
        <v>11446872.970000001</v>
      </c>
      <c r="AC45" s="1">
        <f t="shared" si="1"/>
        <v>3440025.6299999952</v>
      </c>
      <c r="AD45" s="1">
        <v>30000000</v>
      </c>
      <c r="AE45" s="1">
        <v>0</v>
      </c>
      <c r="AF45" s="1">
        <v>0</v>
      </c>
      <c r="AG45" s="1">
        <v>6331949.7699999996</v>
      </c>
      <c r="AH45" s="1">
        <v>23668050.23</v>
      </c>
    </row>
    <row r="46" spans="1:34" hidden="1" x14ac:dyDescent="0.25">
      <c r="A46" t="str">
        <f t="shared" si="0"/>
        <v>2.5-02-2407_24337023_24612119</v>
      </c>
      <c r="B46" t="s">
        <v>81</v>
      </c>
      <c r="C46" t="s">
        <v>82</v>
      </c>
      <c r="D46" t="s">
        <v>34</v>
      </c>
      <c r="E46" t="s">
        <v>35</v>
      </c>
      <c r="F46" t="s">
        <v>126</v>
      </c>
      <c r="G46" t="s">
        <v>127</v>
      </c>
      <c r="H46" t="s">
        <v>103</v>
      </c>
      <c r="I46" t="s">
        <v>104</v>
      </c>
      <c r="J46">
        <v>3</v>
      </c>
      <c r="K46" t="s">
        <v>87</v>
      </c>
      <c r="L46">
        <v>37</v>
      </c>
      <c r="M46" t="s">
        <v>128</v>
      </c>
      <c r="N46" t="s">
        <v>129</v>
      </c>
      <c r="O46" t="s">
        <v>130</v>
      </c>
      <c r="P46">
        <v>6000</v>
      </c>
      <c r="Q46" t="s">
        <v>131</v>
      </c>
      <c r="R46">
        <v>6121</v>
      </c>
      <c r="S46" t="s">
        <v>132</v>
      </c>
      <c r="T46">
        <v>19</v>
      </c>
      <c r="U46" t="s">
        <v>133</v>
      </c>
      <c r="V46" s="1">
        <v>73000000</v>
      </c>
      <c r="W46" s="1">
        <v>73000000</v>
      </c>
      <c r="X46" s="1">
        <v>56974145.100000001</v>
      </c>
      <c r="Y46" s="1">
        <v>56974145.100000001</v>
      </c>
      <c r="Z46" s="1">
        <v>45529130</v>
      </c>
      <c r="AA46" s="1">
        <v>45529130</v>
      </c>
      <c r="AB46" s="1">
        <v>45529130</v>
      </c>
      <c r="AC46" s="1">
        <f t="shared" si="1"/>
        <v>16025854.899999999</v>
      </c>
      <c r="AD46" s="1">
        <v>0</v>
      </c>
      <c r="AE46" s="1">
        <v>0</v>
      </c>
      <c r="AF46" s="1">
        <v>0</v>
      </c>
      <c r="AG46" s="1">
        <v>0</v>
      </c>
      <c r="AH46" s="1">
        <v>0</v>
      </c>
    </row>
    <row r="47" spans="1:34" hidden="1" x14ac:dyDescent="0.25">
      <c r="A47" t="str">
        <f t="shared" si="0"/>
        <v>2.5-02-2407_24337023_2461310</v>
      </c>
      <c r="B47" t="s">
        <v>81</v>
      </c>
      <c r="C47" t="s">
        <v>82</v>
      </c>
      <c r="D47" t="s">
        <v>34</v>
      </c>
      <c r="E47" t="s">
        <v>35</v>
      </c>
      <c r="F47" t="s">
        <v>126</v>
      </c>
      <c r="G47" t="s">
        <v>127</v>
      </c>
      <c r="H47" t="s">
        <v>103</v>
      </c>
      <c r="I47" t="s">
        <v>104</v>
      </c>
      <c r="J47">
        <v>3</v>
      </c>
      <c r="K47" t="s">
        <v>87</v>
      </c>
      <c r="L47">
        <v>37</v>
      </c>
      <c r="M47" t="s">
        <v>128</v>
      </c>
      <c r="N47" t="s">
        <v>129</v>
      </c>
      <c r="O47" t="s">
        <v>130</v>
      </c>
      <c r="P47">
        <v>6000</v>
      </c>
      <c r="Q47" t="s">
        <v>131</v>
      </c>
      <c r="R47">
        <v>6131</v>
      </c>
      <c r="S47" t="s">
        <v>134</v>
      </c>
      <c r="T47">
        <v>0</v>
      </c>
      <c r="U47" t="s">
        <v>46</v>
      </c>
      <c r="V47" s="1">
        <v>72331949.769999996</v>
      </c>
      <c r="W47" s="1">
        <v>9999999.0500000007</v>
      </c>
      <c r="X47" s="1">
        <v>72330805.609999999</v>
      </c>
      <c r="Y47" s="1">
        <v>72330805.609999999</v>
      </c>
      <c r="Z47" s="1">
        <v>30821005.16</v>
      </c>
      <c r="AA47" s="1">
        <v>30821005.16</v>
      </c>
      <c r="AB47" s="1">
        <v>30821005.16</v>
      </c>
      <c r="AC47" s="1">
        <f t="shared" si="1"/>
        <v>1144.1599999964237</v>
      </c>
      <c r="AD47" s="1">
        <v>40000000</v>
      </c>
      <c r="AE47" s="1">
        <v>22331950.719999999</v>
      </c>
      <c r="AF47" s="1">
        <v>0</v>
      </c>
      <c r="AG47" s="1">
        <v>0</v>
      </c>
      <c r="AH47" s="1">
        <v>62331950.719999999</v>
      </c>
    </row>
    <row r="48" spans="1:34" hidden="1" x14ac:dyDescent="0.25">
      <c r="A48" t="str">
        <f t="shared" si="0"/>
        <v>2.5-02-2407_24337023_2461510</v>
      </c>
      <c r="B48" t="s">
        <v>81</v>
      </c>
      <c r="C48" t="s">
        <v>82</v>
      </c>
      <c r="D48" t="s">
        <v>34</v>
      </c>
      <c r="E48" t="s">
        <v>35</v>
      </c>
      <c r="F48" t="s">
        <v>126</v>
      </c>
      <c r="G48" t="s">
        <v>127</v>
      </c>
      <c r="H48" t="s">
        <v>103</v>
      </c>
      <c r="I48" t="s">
        <v>104</v>
      </c>
      <c r="J48">
        <v>3</v>
      </c>
      <c r="K48" t="s">
        <v>87</v>
      </c>
      <c r="L48">
        <v>37</v>
      </c>
      <c r="M48" t="s">
        <v>128</v>
      </c>
      <c r="N48" t="s">
        <v>129</v>
      </c>
      <c r="O48" t="s">
        <v>130</v>
      </c>
      <c r="P48">
        <v>6000</v>
      </c>
      <c r="Q48" t="s">
        <v>131</v>
      </c>
      <c r="R48">
        <v>6151</v>
      </c>
      <c r="S48" t="s">
        <v>135</v>
      </c>
      <c r="T48">
        <v>0</v>
      </c>
      <c r="U48" t="s">
        <v>46</v>
      </c>
      <c r="V48" s="1">
        <v>8500000</v>
      </c>
      <c r="W48" s="1">
        <v>10000000</v>
      </c>
      <c r="X48" s="1">
        <v>8103655.3099999996</v>
      </c>
      <c r="Y48" s="1">
        <v>8103655.3099999996</v>
      </c>
      <c r="Z48" s="1">
        <v>2810577.93</v>
      </c>
      <c r="AA48" s="1">
        <v>2810577.93</v>
      </c>
      <c r="AB48" s="1">
        <v>2810577.93</v>
      </c>
      <c r="AC48" s="1">
        <f t="shared" si="1"/>
        <v>396344.69000000041</v>
      </c>
      <c r="AD48" s="1">
        <v>14500000</v>
      </c>
      <c r="AE48" s="1">
        <v>0</v>
      </c>
      <c r="AF48" s="1">
        <v>0</v>
      </c>
      <c r="AG48" s="1">
        <v>16000000</v>
      </c>
      <c r="AH48" s="1">
        <v>-1500000</v>
      </c>
    </row>
    <row r="49" spans="1:34" hidden="1" x14ac:dyDescent="0.25">
      <c r="A49" t="str">
        <f t="shared" si="0"/>
        <v>2.5-02-2407_24334020_2431110</v>
      </c>
      <c r="B49" t="s">
        <v>81</v>
      </c>
      <c r="C49" t="s">
        <v>82</v>
      </c>
      <c r="D49" t="s">
        <v>136</v>
      </c>
      <c r="E49" t="s">
        <v>137</v>
      </c>
      <c r="F49" t="s">
        <v>51</v>
      </c>
      <c r="G49" t="s">
        <v>52</v>
      </c>
      <c r="H49" t="s">
        <v>103</v>
      </c>
      <c r="I49" t="s">
        <v>104</v>
      </c>
      <c r="J49">
        <v>3</v>
      </c>
      <c r="K49" t="s">
        <v>87</v>
      </c>
      <c r="L49">
        <v>34</v>
      </c>
      <c r="M49" t="s">
        <v>138</v>
      </c>
      <c r="N49" t="s">
        <v>139</v>
      </c>
      <c r="O49" t="s">
        <v>140</v>
      </c>
      <c r="P49">
        <v>3000</v>
      </c>
      <c r="Q49" t="s">
        <v>44</v>
      </c>
      <c r="R49">
        <v>3111</v>
      </c>
      <c r="S49" t="s">
        <v>141</v>
      </c>
      <c r="T49">
        <v>0</v>
      </c>
      <c r="U49" t="s">
        <v>46</v>
      </c>
      <c r="V49" s="1">
        <v>87267283.930000007</v>
      </c>
      <c r="W49" s="1">
        <v>75088733.549999997</v>
      </c>
      <c r="X49" s="1">
        <v>47359932</v>
      </c>
      <c r="Y49" s="1">
        <v>47359932</v>
      </c>
      <c r="Z49" s="1">
        <v>47359932</v>
      </c>
      <c r="AA49" s="1">
        <v>47359932</v>
      </c>
      <c r="AB49" s="1">
        <v>47359932</v>
      </c>
      <c r="AC49" s="1">
        <f t="shared" si="1"/>
        <v>39907351.930000007</v>
      </c>
      <c r="AD49" s="1">
        <v>12178550.380000001</v>
      </c>
      <c r="AE49" s="1">
        <v>0</v>
      </c>
      <c r="AF49" s="1">
        <v>0</v>
      </c>
      <c r="AG49" s="1">
        <v>0</v>
      </c>
      <c r="AH49" s="1">
        <v>12178550.380000001</v>
      </c>
    </row>
    <row r="50" spans="1:34" hidden="1" x14ac:dyDescent="0.25">
      <c r="A50" t="str">
        <f t="shared" si="0"/>
        <v>2.6-05-2411_24649031_2456510</v>
      </c>
      <c r="B50" t="s">
        <v>865</v>
      </c>
      <c r="C50" t="s">
        <v>866</v>
      </c>
      <c r="D50" t="s">
        <v>92</v>
      </c>
      <c r="E50" t="s">
        <v>93</v>
      </c>
      <c r="F50" t="s">
        <v>51</v>
      </c>
      <c r="G50" t="s">
        <v>52</v>
      </c>
      <c r="H50" t="s">
        <v>94</v>
      </c>
      <c r="I50" t="s">
        <v>95</v>
      </c>
      <c r="J50">
        <v>6</v>
      </c>
      <c r="K50" t="s">
        <v>40</v>
      </c>
      <c r="L50">
        <v>49</v>
      </c>
      <c r="M50" t="s">
        <v>236</v>
      </c>
      <c r="N50" t="s">
        <v>97</v>
      </c>
      <c r="O50" t="s">
        <v>98</v>
      </c>
      <c r="P50">
        <v>5000</v>
      </c>
      <c r="Q50" t="s">
        <v>99</v>
      </c>
      <c r="R50">
        <v>5651</v>
      </c>
      <c r="S50" t="s">
        <v>204</v>
      </c>
      <c r="T50">
        <v>0</v>
      </c>
      <c r="U50" t="s">
        <v>46</v>
      </c>
      <c r="V50" s="1">
        <v>0</v>
      </c>
      <c r="W50" s="1">
        <v>0</v>
      </c>
      <c r="X50" s="1">
        <v>48720</v>
      </c>
      <c r="Y50" s="1">
        <v>0</v>
      </c>
      <c r="Z50" s="1">
        <v>0</v>
      </c>
      <c r="AA50" s="1">
        <v>0</v>
      </c>
      <c r="AB50" s="1">
        <v>0</v>
      </c>
      <c r="AC50" s="1">
        <f t="shared" si="1"/>
        <v>-48720</v>
      </c>
      <c r="AD50" s="1">
        <v>0</v>
      </c>
      <c r="AE50" s="1">
        <v>0</v>
      </c>
      <c r="AF50" s="1">
        <v>0</v>
      </c>
      <c r="AG50" s="1">
        <v>0</v>
      </c>
      <c r="AH50" s="1">
        <v>0</v>
      </c>
    </row>
    <row r="51" spans="1:34" hidden="1" x14ac:dyDescent="0.25">
      <c r="A51" t="str">
        <f t="shared" si="0"/>
        <v>2.6-05-2401_2463003_2433610</v>
      </c>
      <c r="B51" t="s">
        <v>865</v>
      </c>
      <c r="C51" t="s">
        <v>866</v>
      </c>
      <c r="D51" t="s">
        <v>34</v>
      </c>
      <c r="E51" t="s">
        <v>35</v>
      </c>
      <c r="F51" t="s">
        <v>51</v>
      </c>
      <c r="G51" t="s">
        <v>52</v>
      </c>
      <c r="H51" t="s">
        <v>351</v>
      </c>
      <c r="I51" t="s">
        <v>352</v>
      </c>
      <c r="J51">
        <v>6</v>
      </c>
      <c r="K51" t="s">
        <v>40</v>
      </c>
      <c r="L51">
        <v>3</v>
      </c>
      <c r="M51" t="s">
        <v>369</v>
      </c>
      <c r="N51" t="s">
        <v>370</v>
      </c>
      <c r="O51" t="s">
        <v>371</v>
      </c>
      <c r="P51">
        <v>3000</v>
      </c>
      <c r="Q51" t="s">
        <v>44</v>
      </c>
      <c r="R51">
        <v>3361</v>
      </c>
      <c r="S51" t="s">
        <v>123</v>
      </c>
      <c r="T51">
        <v>0</v>
      </c>
      <c r="U51" t="s">
        <v>46</v>
      </c>
      <c r="V51" s="1">
        <v>0</v>
      </c>
      <c r="W51" s="1">
        <v>0</v>
      </c>
      <c r="X51" s="1">
        <v>0</v>
      </c>
      <c r="Y51" s="1">
        <v>0</v>
      </c>
      <c r="Z51" s="1">
        <v>0</v>
      </c>
      <c r="AA51" s="1">
        <v>0</v>
      </c>
      <c r="AB51" s="1">
        <v>0</v>
      </c>
      <c r="AC51" s="1">
        <f t="shared" si="1"/>
        <v>0</v>
      </c>
      <c r="AD51" s="1">
        <v>0</v>
      </c>
      <c r="AE51" s="1">
        <v>0</v>
      </c>
      <c r="AF51" s="1">
        <v>0</v>
      </c>
      <c r="AG51" s="1">
        <v>0</v>
      </c>
      <c r="AH51" s="1">
        <v>0</v>
      </c>
    </row>
    <row r="52" spans="1:34" hidden="1" x14ac:dyDescent="0.25">
      <c r="A52" t="str">
        <f t="shared" si="0"/>
        <v>2.6-05-2405_24621015_2454110</v>
      </c>
      <c r="B52" t="s">
        <v>865</v>
      </c>
      <c r="C52" t="s">
        <v>866</v>
      </c>
      <c r="D52" t="s">
        <v>34</v>
      </c>
      <c r="E52" t="s">
        <v>35</v>
      </c>
      <c r="F52" t="s">
        <v>51</v>
      </c>
      <c r="G52" t="s">
        <v>52</v>
      </c>
      <c r="H52" t="s">
        <v>53</v>
      </c>
      <c r="I52" t="s">
        <v>54</v>
      </c>
      <c r="J52">
        <v>6</v>
      </c>
      <c r="K52" t="s">
        <v>40</v>
      </c>
      <c r="L52">
        <v>21</v>
      </c>
      <c r="M52" t="s">
        <v>55</v>
      </c>
      <c r="N52" t="s">
        <v>56</v>
      </c>
      <c r="O52" t="s">
        <v>57</v>
      </c>
      <c r="P52">
        <v>5000</v>
      </c>
      <c r="Q52" t="s">
        <v>99</v>
      </c>
      <c r="R52">
        <v>5411</v>
      </c>
      <c r="S52" t="s">
        <v>868</v>
      </c>
      <c r="T52">
        <v>0</v>
      </c>
      <c r="U52" t="s">
        <v>46</v>
      </c>
      <c r="V52" s="1">
        <v>0</v>
      </c>
      <c r="W52" s="1">
        <v>0</v>
      </c>
      <c r="X52" s="1">
        <v>454720</v>
      </c>
      <c r="Y52" s="1">
        <v>0</v>
      </c>
      <c r="Z52" s="1">
        <v>0</v>
      </c>
      <c r="AA52" s="1">
        <v>0</v>
      </c>
      <c r="AB52" s="1">
        <v>0</v>
      </c>
      <c r="AC52" s="1">
        <f t="shared" si="1"/>
        <v>-454720</v>
      </c>
      <c r="AD52" s="1">
        <v>0</v>
      </c>
      <c r="AE52" s="1">
        <v>0</v>
      </c>
      <c r="AF52" s="1">
        <v>0</v>
      </c>
      <c r="AG52" s="1">
        <v>0</v>
      </c>
      <c r="AH52" s="1">
        <v>0</v>
      </c>
    </row>
    <row r="53" spans="1:34" hidden="1" x14ac:dyDescent="0.25">
      <c r="A53" t="str">
        <f t="shared" si="0"/>
        <v>2.5-02-2304_24619013_2439210</v>
      </c>
      <c r="B53" t="s">
        <v>146</v>
      </c>
      <c r="C53" t="s">
        <v>147</v>
      </c>
      <c r="D53" t="s">
        <v>34</v>
      </c>
      <c r="E53" t="s">
        <v>35</v>
      </c>
      <c r="F53" t="s">
        <v>36</v>
      </c>
      <c r="G53" t="s">
        <v>37</v>
      </c>
      <c r="H53" t="s">
        <v>38</v>
      </c>
      <c r="I53" t="s">
        <v>39</v>
      </c>
      <c r="J53">
        <v>6</v>
      </c>
      <c r="K53" t="s">
        <v>40</v>
      </c>
      <c r="L53">
        <v>19</v>
      </c>
      <c r="M53" t="s">
        <v>41</v>
      </c>
      <c r="N53" t="s">
        <v>42</v>
      </c>
      <c r="O53" t="s">
        <v>43</v>
      </c>
      <c r="P53">
        <v>3000</v>
      </c>
      <c r="Q53" t="s">
        <v>44</v>
      </c>
      <c r="R53">
        <v>3921</v>
      </c>
      <c r="S53" t="s">
        <v>45</v>
      </c>
      <c r="T53">
        <v>0</v>
      </c>
      <c r="U53" t="s">
        <v>46</v>
      </c>
      <c r="V53" s="1">
        <v>583718.5</v>
      </c>
      <c r="W53" s="1">
        <v>0</v>
      </c>
      <c r="X53" s="1">
        <v>921278.58</v>
      </c>
      <c r="Y53" s="1">
        <v>921278.58</v>
      </c>
      <c r="Z53" s="1">
        <v>921278.58</v>
      </c>
      <c r="AA53" s="1">
        <v>921278.58</v>
      </c>
      <c r="AB53" s="1">
        <v>921278.58</v>
      </c>
      <c r="AC53" s="1">
        <f t="shared" si="1"/>
        <v>-337560.07999999996</v>
      </c>
      <c r="AD53" s="1">
        <v>583718.5</v>
      </c>
      <c r="AE53" s="1">
        <v>0</v>
      </c>
      <c r="AF53" s="1">
        <v>0</v>
      </c>
      <c r="AG53" s="1">
        <v>0</v>
      </c>
      <c r="AH53" s="1">
        <v>583718.5</v>
      </c>
    </row>
    <row r="54" spans="1:34" hidden="1" x14ac:dyDescent="0.25">
      <c r="A54" t="str">
        <f t="shared" si="0"/>
        <v>2.6-05-2304_24619013_2439210</v>
      </c>
      <c r="B54" t="s">
        <v>32</v>
      </c>
      <c r="C54" t="s">
        <v>33</v>
      </c>
      <c r="D54" t="s">
        <v>34</v>
      </c>
      <c r="E54" t="s">
        <v>35</v>
      </c>
      <c r="F54" t="s">
        <v>36</v>
      </c>
      <c r="G54" t="s">
        <v>37</v>
      </c>
      <c r="H54" t="s">
        <v>38</v>
      </c>
      <c r="I54" t="s">
        <v>39</v>
      </c>
      <c r="J54">
        <v>6</v>
      </c>
      <c r="K54" t="s">
        <v>40</v>
      </c>
      <c r="L54">
        <v>19</v>
      </c>
      <c r="M54" t="s">
        <v>41</v>
      </c>
      <c r="N54" t="s">
        <v>42</v>
      </c>
      <c r="O54" t="s">
        <v>43</v>
      </c>
      <c r="P54">
        <v>3000</v>
      </c>
      <c r="Q54" t="s">
        <v>44</v>
      </c>
      <c r="R54">
        <v>3921</v>
      </c>
      <c r="S54" t="s">
        <v>45</v>
      </c>
      <c r="T54">
        <v>0</v>
      </c>
      <c r="U54" t="s">
        <v>46</v>
      </c>
      <c r="V54" s="1">
        <v>38913</v>
      </c>
      <c r="W54" s="1">
        <v>0</v>
      </c>
      <c r="X54" s="1">
        <v>38913</v>
      </c>
      <c r="Y54" s="1">
        <v>38913</v>
      </c>
      <c r="Z54" s="1">
        <v>38913</v>
      </c>
      <c r="AA54" s="1">
        <v>38913</v>
      </c>
      <c r="AB54" s="1">
        <v>38913</v>
      </c>
      <c r="AC54" s="1">
        <f t="shared" si="1"/>
        <v>0</v>
      </c>
      <c r="AD54" s="1">
        <v>38913</v>
      </c>
      <c r="AE54" s="1">
        <v>0</v>
      </c>
      <c r="AF54" s="1">
        <v>0</v>
      </c>
      <c r="AG54" s="1">
        <v>0</v>
      </c>
      <c r="AH54" s="1">
        <v>38913</v>
      </c>
    </row>
    <row r="55" spans="1:34" hidden="1" x14ac:dyDescent="0.25">
      <c r="A55" t="str">
        <f t="shared" si="0"/>
        <v>2.6-06-2304_24619013_2439210</v>
      </c>
      <c r="B55" t="s">
        <v>142</v>
      </c>
      <c r="C55" t="s">
        <v>143</v>
      </c>
      <c r="D55" t="s">
        <v>34</v>
      </c>
      <c r="E55" t="s">
        <v>35</v>
      </c>
      <c r="F55" t="s">
        <v>36</v>
      </c>
      <c r="G55" t="s">
        <v>37</v>
      </c>
      <c r="H55" t="s">
        <v>38</v>
      </c>
      <c r="I55" t="s">
        <v>39</v>
      </c>
      <c r="J55">
        <v>6</v>
      </c>
      <c r="K55" t="s">
        <v>40</v>
      </c>
      <c r="L55">
        <v>19</v>
      </c>
      <c r="M55" t="s">
        <v>41</v>
      </c>
      <c r="N55" t="s">
        <v>42</v>
      </c>
      <c r="O55" t="s">
        <v>43</v>
      </c>
      <c r="P55">
        <v>3000</v>
      </c>
      <c r="Q55" t="s">
        <v>44</v>
      </c>
      <c r="R55">
        <v>3921</v>
      </c>
      <c r="S55" t="s">
        <v>45</v>
      </c>
      <c r="T55">
        <v>0</v>
      </c>
      <c r="U55" t="s">
        <v>46</v>
      </c>
      <c r="V55" s="1">
        <v>167669.15</v>
      </c>
      <c r="W55" s="1">
        <v>0</v>
      </c>
      <c r="X55" s="1">
        <v>167669.15</v>
      </c>
      <c r="Y55" s="1">
        <v>167669.15</v>
      </c>
      <c r="Z55" s="1">
        <v>167669.15</v>
      </c>
      <c r="AA55" s="1">
        <v>167669.15</v>
      </c>
      <c r="AB55" s="1">
        <v>167669.15</v>
      </c>
      <c r="AC55" s="1">
        <f t="shared" si="1"/>
        <v>0</v>
      </c>
      <c r="AD55" s="1">
        <v>167669.15</v>
      </c>
      <c r="AE55" s="1">
        <v>0</v>
      </c>
      <c r="AF55" s="1">
        <v>0</v>
      </c>
      <c r="AG55" s="1">
        <v>0</v>
      </c>
      <c r="AH55" s="1">
        <v>167669.15</v>
      </c>
    </row>
    <row r="56" spans="1:34" hidden="1" x14ac:dyDescent="0.25">
      <c r="A56" t="str">
        <f t="shared" si="0"/>
        <v>1.1-00-2417_24456037_2422210</v>
      </c>
      <c r="B56" t="s">
        <v>148</v>
      </c>
      <c r="C56" t="s">
        <v>149</v>
      </c>
      <c r="D56" t="s">
        <v>414</v>
      </c>
      <c r="E56" t="s">
        <v>415</v>
      </c>
      <c r="F56" t="s">
        <v>111</v>
      </c>
      <c r="G56" t="s">
        <v>112</v>
      </c>
      <c r="H56" t="s">
        <v>416</v>
      </c>
      <c r="I56" t="s">
        <v>417</v>
      </c>
      <c r="J56">
        <v>4</v>
      </c>
      <c r="K56" t="s">
        <v>291</v>
      </c>
      <c r="L56">
        <v>56</v>
      </c>
      <c r="M56" t="s">
        <v>418</v>
      </c>
      <c r="N56" t="s">
        <v>419</v>
      </c>
      <c r="O56" t="s">
        <v>420</v>
      </c>
      <c r="P56">
        <v>2000</v>
      </c>
      <c r="Q56" t="s">
        <v>121</v>
      </c>
      <c r="R56">
        <v>2221</v>
      </c>
      <c r="S56" t="s">
        <v>165</v>
      </c>
      <c r="T56">
        <v>0</v>
      </c>
      <c r="U56" t="s">
        <v>46</v>
      </c>
      <c r="V56" s="1">
        <v>420000</v>
      </c>
      <c r="W56" s="1">
        <v>420000</v>
      </c>
      <c r="X56" s="1">
        <v>307023</v>
      </c>
      <c r="Y56" s="1">
        <v>307023</v>
      </c>
      <c r="Z56" s="1">
        <v>307023</v>
      </c>
      <c r="AA56" s="1">
        <v>169795</v>
      </c>
      <c r="AB56" s="1">
        <v>169795</v>
      </c>
      <c r="AC56" s="1">
        <f t="shared" si="1"/>
        <v>112977</v>
      </c>
      <c r="AD56" s="1">
        <v>0</v>
      </c>
      <c r="AE56" s="1">
        <v>0</v>
      </c>
      <c r="AF56" s="1">
        <v>0</v>
      </c>
      <c r="AG56" s="1">
        <v>0</v>
      </c>
      <c r="AH56" s="1">
        <v>0</v>
      </c>
    </row>
    <row r="57" spans="1:34" hidden="1" x14ac:dyDescent="0.25">
      <c r="A57" t="str">
        <f t="shared" si="0"/>
        <v>1.1-00-2417_24456037_2425310</v>
      </c>
      <c r="B57" t="s">
        <v>148</v>
      </c>
      <c r="C57" t="s">
        <v>149</v>
      </c>
      <c r="D57" t="s">
        <v>414</v>
      </c>
      <c r="E57" t="s">
        <v>415</v>
      </c>
      <c r="F57" t="s">
        <v>111</v>
      </c>
      <c r="G57" t="s">
        <v>112</v>
      </c>
      <c r="H57" t="s">
        <v>416</v>
      </c>
      <c r="I57" t="s">
        <v>417</v>
      </c>
      <c r="J57">
        <v>4</v>
      </c>
      <c r="K57" t="s">
        <v>291</v>
      </c>
      <c r="L57">
        <v>56</v>
      </c>
      <c r="M57" t="s">
        <v>418</v>
      </c>
      <c r="N57" t="s">
        <v>419</v>
      </c>
      <c r="O57" t="s">
        <v>420</v>
      </c>
      <c r="P57">
        <v>2000</v>
      </c>
      <c r="Q57" t="s">
        <v>121</v>
      </c>
      <c r="R57">
        <v>2531</v>
      </c>
      <c r="S57" t="s">
        <v>233</v>
      </c>
      <c r="T57">
        <v>0</v>
      </c>
      <c r="U57" t="s">
        <v>46</v>
      </c>
      <c r="V57" s="1">
        <v>900000</v>
      </c>
      <c r="W57" s="1">
        <v>900000</v>
      </c>
      <c r="X57" s="1">
        <v>624224.6</v>
      </c>
      <c r="Y57" s="1">
        <v>570731.6</v>
      </c>
      <c r="Z57" s="1">
        <v>389808.6</v>
      </c>
      <c r="AA57" s="1">
        <v>327624</v>
      </c>
      <c r="AB57" s="1">
        <v>327624</v>
      </c>
      <c r="AC57" s="1">
        <f t="shared" si="1"/>
        <v>275775.40000000002</v>
      </c>
      <c r="AD57" s="1">
        <v>0</v>
      </c>
      <c r="AE57" s="1">
        <v>0</v>
      </c>
      <c r="AF57" s="1">
        <v>0</v>
      </c>
      <c r="AG57" s="1">
        <v>0</v>
      </c>
      <c r="AH57" s="1">
        <v>0</v>
      </c>
    </row>
    <row r="58" spans="1:34" hidden="1" x14ac:dyDescent="0.25">
      <c r="A58" t="str">
        <f t="shared" si="0"/>
        <v>1.1-00-2417_24456037_2425410</v>
      </c>
      <c r="B58" t="s">
        <v>148</v>
      </c>
      <c r="C58" t="s">
        <v>149</v>
      </c>
      <c r="D58" t="s">
        <v>414</v>
      </c>
      <c r="E58" t="s">
        <v>415</v>
      </c>
      <c r="F58" t="s">
        <v>111</v>
      </c>
      <c r="G58" t="s">
        <v>112</v>
      </c>
      <c r="H58" t="s">
        <v>416</v>
      </c>
      <c r="I58" t="s">
        <v>417</v>
      </c>
      <c r="J58">
        <v>4</v>
      </c>
      <c r="K58" t="s">
        <v>291</v>
      </c>
      <c r="L58">
        <v>56</v>
      </c>
      <c r="M58" t="s">
        <v>418</v>
      </c>
      <c r="N58" t="s">
        <v>419</v>
      </c>
      <c r="O58" t="s">
        <v>420</v>
      </c>
      <c r="P58">
        <v>2000</v>
      </c>
      <c r="Q58" t="s">
        <v>121</v>
      </c>
      <c r="R58">
        <v>2541</v>
      </c>
      <c r="S58" t="s">
        <v>234</v>
      </c>
      <c r="T58">
        <v>0</v>
      </c>
      <c r="U58" t="s">
        <v>46</v>
      </c>
      <c r="V58" s="1">
        <v>600000</v>
      </c>
      <c r="W58" s="1">
        <v>600000</v>
      </c>
      <c r="X58" s="1">
        <v>275823.45</v>
      </c>
      <c r="Y58" s="1">
        <v>238831.05</v>
      </c>
      <c r="Z58" s="1">
        <v>185273.94</v>
      </c>
      <c r="AA58" s="1">
        <v>79856.070000000007</v>
      </c>
      <c r="AB58" s="1">
        <v>79856.070000000007</v>
      </c>
      <c r="AC58" s="1">
        <f t="shared" si="1"/>
        <v>324176.55</v>
      </c>
      <c r="AD58" s="1">
        <v>0</v>
      </c>
      <c r="AE58" s="1">
        <v>0</v>
      </c>
      <c r="AF58" s="1">
        <v>0</v>
      </c>
      <c r="AG58" s="1">
        <v>0</v>
      </c>
      <c r="AH58" s="1">
        <v>0</v>
      </c>
    </row>
    <row r="59" spans="1:34" hidden="1" x14ac:dyDescent="0.25">
      <c r="A59" t="str">
        <f t="shared" si="0"/>
        <v>1.1-00-2417_24456037_2427110</v>
      </c>
      <c r="B59" t="s">
        <v>148</v>
      </c>
      <c r="C59" t="s">
        <v>149</v>
      </c>
      <c r="D59" t="s">
        <v>414</v>
      </c>
      <c r="E59" t="s">
        <v>415</v>
      </c>
      <c r="F59" t="s">
        <v>111</v>
      </c>
      <c r="G59" t="s">
        <v>112</v>
      </c>
      <c r="H59" t="s">
        <v>416</v>
      </c>
      <c r="I59" t="s">
        <v>417</v>
      </c>
      <c r="J59">
        <v>4</v>
      </c>
      <c r="K59" t="s">
        <v>291</v>
      </c>
      <c r="L59">
        <v>56</v>
      </c>
      <c r="M59" t="s">
        <v>418</v>
      </c>
      <c r="N59" t="s">
        <v>419</v>
      </c>
      <c r="O59" t="s">
        <v>420</v>
      </c>
      <c r="P59">
        <v>2000</v>
      </c>
      <c r="Q59" t="s">
        <v>121</v>
      </c>
      <c r="R59">
        <v>2711</v>
      </c>
      <c r="S59" t="s">
        <v>228</v>
      </c>
      <c r="T59">
        <v>0</v>
      </c>
      <c r="U59" t="s">
        <v>46</v>
      </c>
      <c r="V59" s="1">
        <v>10500</v>
      </c>
      <c r="W59" s="1">
        <v>0</v>
      </c>
      <c r="X59" s="1">
        <v>9941.2000000000007</v>
      </c>
      <c r="Y59" s="1">
        <v>9941.2000000000007</v>
      </c>
      <c r="Z59" s="1">
        <v>0</v>
      </c>
      <c r="AA59" s="1">
        <v>0</v>
      </c>
      <c r="AB59" s="1">
        <v>0</v>
      </c>
      <c r="AC59" s="1">
        <f t="shared" si="1"/>
        <v>558.79999999999927</v>
      </c>
      <c r="AD59" s="1">
        <v>0</v>
      </c>
      <c r="AE59" s="1">
        <v>10500</v>
      </c>
      <c r="AF59" s="1">
        <v>0</v>
      </c>
      <c r="AG59" s="1">
        <v>0</v>
      </c>
      <c r="AH59" s="1">
        <v>10500</v>
      </c>
    </row>
    <row r="60" spans="1:34" hidden="1" x14ac:dyDescent="0.25">
      <c r="A60" t="str">
        <f t="shared" si="0"/>
        <v>1.1-00-2417_24456037_2429110</v>
      </c>
      <c r="B60" t="s">
        <v>148</v>
      </c>
      <c r="C60" t="s">
        <v>149</v>
      </c>
      <c r="D60" t="s">
        <v>414</v>
      </c>
      <c r="E60" t="s">
        <v>415</v>
      </c>
      <c r="F60" t="s">
        <v>111</v>
      </c>
      <c r="G60" t="s">
        <v>112</v>
      </c>
      <c r="H60" t="s">
        <v>416</v>
      </c>
      <c r="I60" t="s">
        <v>417</v>
      </c>
      <c r="J60">
        <v>4</v>
      </c>
      <c r="K60" t="s">
        <v>291</v>
      </c>
      <c r="L60">
        <v>56</v>
      </c>
      <c r="M60" t="s">
        <v>418</v>
      </c>
      <c r="N60" t="s">
        <v>419</v>
      </c>
      <c r="O60" t="s">
        <v>420</v>
      </c>
      <c r="P60">
        <v>2000</v>
      </c>
      <c r="Q60" t="s">
        <v>121</v>
      </c>
      <c r="R60">
        <v>2911</v>
      </c>
      <c r="S60" t="s">
        <v>171</v>
      </c>
      <c r="T60">
        <v>0</v>
      </c>
      <c r="U60" t="s">
        <v>46</v>
      </c>
      <c r="V60" s="1">
        <v>20000</v>
      </c>
      <c r="W60" s="1">
        <v>20000</v>
      </c>
      <c r="X60" s="1">
        <v>15873.78</v>
      </c>
      <c r="Y60" s="1">
        <v>15873.78</v>
      </c>
      <c r="Z60" s="1">
        <v>3810.6</v>
      </c>
      <c r="AA60" s="1">
        <v>0</v>
      </c>
      <c r="AB60" s="1">
        <v>0</v>
      </c>
      <c r="AC60" s="1">
        <f t="shared" si="1"/>
        <v>4126.2199999999993</v>
      </c>
      <c r="AD60" s="1">
        <v>0</v>
      </c>
      <c r="AE60" s="1">
        <v>0</v>
      </c>
      <c r="AF60" s="1">
        <v>0</v>
      </c>
      <c r="AG60" s="1">
        <v>0</v>
      </c>
      <c r="AH60" s="1">
        <v>0</v>
      </c>
    </row>
    <row r="61" spans="1:34" hidden="1" x14ac:dyDescent="0.25">
      <c r="A61" t="str">
        <f t="shared" si="0"/>
        <v>1.1-00-2417_24456037_2429710</v>
      </c>
      <c r="B61" t="s">
        <v>148</v>
      </c>
      <c r="C61" t="s">
        <v>149</v>
      </c>
      <c r="D61" t="s">
        <v>414</v>
      </c>
      <c r="E61" t="s">
        <v>415</v>
      </c>
      <c r="F61" t="s">
        <v>111</v>
      </c>
      <c r="G61" t="s">
        <v>112</v>
      </c>
      <c r="H61" t="s">
        <v>416</v>
      </c>
      <c r="I61" t="s">
        <v>417</v>
      </c>
      <c r="J61">
        <v>4</v>
      </c>
      <c r="K61" t="s">
        <v>291</v>
      </c>
      <c r="L61">
        <v>56</v>
      </c>
      <c r="M61" t="s">
        <v>418</v>
      </c>
      <c r="N61" t="s">
        <v>419</v>
      </c>
      <c r="O61" t="s">
        <v>420</v>
      </c>
      <c r="P61">
        <v>2000</v>
      </c>
      <c r="Q61" t="s">
        <v>121</v>
      </c>
      <c r="R61">
        <v>2971</v>
      </c>
      <c r="S61" t="s">
        <v>302</v>
      </c>
      <c r="T61">
        <v>0</v>
      </c>
      <c r="U61" t="s">
        <v>46</v>
      </c>
      <c r="V61" s="1">
        <v>49500</v>
      </c>
      <c r="W61" s="1">
        <v>60000</v>
      </c>
      <c r="X61" s="1">
        <v>49000</v>
      </c>
      <c r="Y61" s="1">
        <v>49000</v>
      </c>
      <c r="Z61" s="1">
        <v>0</v>
      </c>
      <c r="AA61" s="1">
        <v>0</v>
      </c>
      <c r="AB61" s="1">
        <v>0</v>
      </c>
      <c r="AC61" s="1">
        <f t="shared" si="1"/>
        <v>500</v>
      </c>
      <c r="AD61" s="1">
        <v>0</v>
      </c>
      <c r="AE61" s="1">
        <v>0</v>
      </c>
      <c r="AF61" s="1">
        <v>0</v>
      </c>
      <c r="AG61" s="1">
        <v>10500</v>
      </c>
      <c r="AH61" s="1">
        <v>-10500</v>
      </c>
    </row>
    <row r="62" spans="1:34" hidden="1" x14ac:dyDescent="0.25">
      <c r="A62" t="str">
        <f t="shared" si="0"/>
        <v>1.1-00-2417_24456037_2435810</v>
      </c>
      <c r="B62" t="s">
        <v>148</v>
      </c>
      <c r="C62" t="s">
        <v>149</v>
      </c>
      <c r="D62" t="s">
        <v>414</v>
      </c>
      <c r="E62" t="s">
        <v>415</v>
      </c>
      <c r="F62" t="s">
        <v>111</v>
      </c>
      <c r="G62" t="s">
        <v>112</v>
      </c>
      <c r="H62" t="s">
        <v>416</v>
      </c>
      <c r="I62" t="s">
        <v>417</v>
      </c>
      <c r="J62">
        <v>4</v>
      </c>
      <c r="K62" t="s">
        <v>291</v>
      </c>
      <c r="L62">
        <v>56</v>
      </c>
      <c r="M62" t="s">
        <v>418</v>
      </c>
      <c r="N62" t="s">
        <v>419</v>
      </c>
      <c r="O62" t="s">
        <v>420</v>
      </c>
      <c r="P62">
        <v>3000</v>
      </c>
      <c r="Q62" t="s">
        <v>44</v>
      </c>
      <c r="R62">
        <v>3581</v>
      </c>
      <c r="S62" t="s">
        <v>108</v>
      </c>
      <c r="T62">
        <v>0</v>
      </c>
      <c r="U62" t="s">
        <v>46</v>
      </c>
      <c r="V62" s="1">
        <v>77000</v>
      </c>
      <c r="W62" s="1">
        <v>80000</v>
      </c>
      <c r="X62" s="1">
        <v>0</v>
      </c>
      <c r="Y62" s="1">
        <v>0</v>
      </c>
      <c r="Z62" s="1">
        <v>0</v>
      </c>
      <c r="AA62" s="1">
        <v>0</v>
      </c>
      <c r="AB62" s="1">
        <v>0</v>
      </c>
      <c r="AC62" s="1">
        <f t="shared" si="1"/>
        <v>77000</v>
      </c>
      <c r="AD62" s="1">
        <v>0</v>
      </c>
      <c r="AE62" s="1">
        <v>0</v>
      </c>
      <c r="AF62" s="1">
        <v>0</v>
      </c>
      <c r="AG62" s="1">
        <v>3000</v>
      </c>
      <c r="AH62" s="1">
        <v>-3000</v>
      </c>
    </row>
    <row r="63" spans="1:34" hidden="1" x14ac:dyDescent="0.25">
      <c r="A63" t="str">
        <f t="shared" si="0"/>
        <v>1.1-00-2417_24456037_2437210</v>
      </c>
      <c r="B63" t="s">
        <v>148</v>
      </c>
      <c r="C63" t="s">
        <v>149</v>
      </c>
      <c r="D63" t="s">
        <v>414</v>
      </c>
      <c r="E63" t="s">
        <v>415</v>
      </c>
      <c r="F63" t="s">
        <v>111</v>
      </c>
      <c r="G63" t="s">
        <v>112</v>
      </c>
      <c r="H63" t="s">
        <v>416</v>
      </c>
      <c r="I63" t="s">
        <v>417</v>
      </c>
      <c r="J63">
        <v>4</v>
      </c>
      <c r="K63" t="s">
        <v>291</v>
      </c>
      <c r="L63">
        <v>56</v>
      </c>
      <c r="M63" t="s">
        <v>418</v>
      </c>
      <c r="N63" t="s">
        <v>419</v>
      </c>
      <c r="O63" t="s">
        <v>420</v>
      </c>
      <c r="P63">
        <v>3000</v>
      </c>
      <c r="Q63" t="s">
        <v>44</v>
      </c>
      <c r="R63">
        <v>3721</v>
      </c>
      <c r="S63" t="s">
        <v>331</v>
      </c>
      <c r="T63">
        <v>0</v>
      </c>
      <c r="U63" t="s">
        <v>46</v>
      </c>
      <c r="V63" s="1">
        <v>3000</v>
      </c>
      <c r="W63" s="1">
        <v>0</v>
      </c>
      <c r="X63" s="1">
        <v>3000</v>
      </c>
      <c r="Y63" s="1">
        <v>3000</v>
      </c>
      <c r="Z63" s="1">
        <v>0</v>
      </c>
      <c r="AA63" s="1">
        <v>0</v>
      </c>
      <c r="AB63" s="1">
        <v>0</v>
      </c>
      <c r="AC63" s="1">
        <f t="shared" si="1"/>
        <v>0</v>
      </c>
      <c r="AD63" s="1">
        <v>0</v>
      </c>
      <c r="AE63" s="1">
        <v>3000</v>
      </c>
      <c r="AF63" s="1">
        <v>0</v>
      </c>
      <c r="AG63" s="1">
        <v>0</v>
      </c>
      <c r="AH63" s="1">
        <v>3000</v>
      </c>
    </row>
    <row r="64" spans="1:34" hidden="1" x14ac:dyDescent="0.25">
      <c r="A64" t="str">
        <f t="shared" si="0"/>
        <v>1.1-00-2417_24456037_2438210</v>
      </c>
      <c r="B64" t="s">
        <v>148</v>
      </c>
      <c r="C64" t="s">
        <v>149</v>
      </c>
      <c r="D64" t="s">
        <v>414</v>
      </c>
      <c r="E64" t="s">
        <v>415</v>
      </c>
      <c r="F64" t="s">
        <v>111</v>
      </c>
      <c r="G64" t="s">
        <v>112</v>
      </c>
      <c r="H64" t="s">
        <v>416</v>
      </c>
      <c r="I64" t="s">
        <v>417</v>
      </c>
      <c r="J64">
        <v>4</v>
      </c>
      <c r="K64" t="s">
        <v>291</v>
      </c>
      <c r="L64">
        <v>56</v>
      </c>
      <c r="M64" t="s">
        <v>418</v>
      </c>
      <c r="N64" t="s">
        <v>419</v>
      </c>
      <c r="O64" t="s">
        <v>420</v>
      </c>
      <c r="P64">
        <v>3000</v>
      </c>
      <c r="Q64" t="s">
        <v>44</v>
      </c>
      <c r="R64">
        <v>3821</v>
      </c>
      <c r="S64" t="s">
        <v>175</v>
      </c>
      <c r="T64">
        <v>0</v>
      </c>
      <c r="U64" t="s">
        <v>46</v>
      </c>
      <c r="V64" s="1">
        <v>100000</v>
      </c>
      <c r="W64" s="1">
        <v>100000</v>
      </c>
      <c r="X64" s="1">
        <v>0</v>
      </c>
      <c r="Y64" s="1">
        <v>0</v>
      </c>
      <c r="Z64" s="1">
        <v>0</v>
      </c>
      <c r="AA64" s="1">
        <v>0</v>
      </c>
      <c r="AB64" s="1">
        <v>0</v>
      </c>
      <c r="AC64" s="1">
        <f t="shared" si="1"/>
        <v>100000</v>
      </c>
      <c r="AD64" s="1">
        <v>0</v>
      </c>
      <c r="AE64" s="1">
        <v>0</v>
      </c>
      <c r="AF64" s="1">
        <v>0</v>
      </c>
      <c r="AG64" s="1">
        <v>0</v>
      </c>
      <c r="AH64" s="1">
        <v>0</v>
      </c>
    </row>
    <row r="65" spans="1:34" hidden="1" x14ac:dyDescent="0.25">
      <c r="A65" t="str">
        <f t="shared" si="0"/>
        <v>1.1-00-2417_24456037_2451910</v>
      </c>
      <c r="B65" t="s">
        <v>148</v>
      </c>
      <c r="C65" t="s">
        <v>149</v>
      </c>
      <c r="D65" t="s">
        <v>414</v>
      </c>
      <c r="E65" t="s">
        <v>415</v>
      </c>
      <c r="F65" t="s">
        <v>111</v>
      </c>
      <c r="G65" t="s">
        <v>112</v>
      </c>
      <c r="H65" t="s">
        <v>416</v>
      </c>
      <c r="I65" t="s">
        <v>417</v>
      </c>
      <c r="J65">
        <v>4</v>
      </c>
      <c r="K65" t="s">
        <v>291</v>
      </c>
      <c r="L65">
        <v>56</v>
      </c>
      <c r="M65" t="s">
        <v>418</v>
      </c>
      <c r="N65" t="s">
        <v>419</v>
      </c>
      <c r="O65" t="s">
        <v>420</v>
      </c>
      <c r="P65">
        <v>5000</v>
      </c>
      <c r="Q65" t="s">
        <v>99</v>
      </c>
      <c r="R65">
        <v>5191</v>
      </c>
      <c r="S65" t="s">
        <v>246</v>
      </c>
      <c r="T65">
        <v>0</v>
      </c>
      <c r="U65" t="s">
        <v>46</v>
      </c>
      <c r="V65" s="1">
        <v>0</v>
      </c>
      <c r="W65" s="1">
        <v>0</v>
      </c>
      <c r="X65" s="1">
        <v>29889.72</v>
      </c>
      <c r="Y65" s="1">
        <v>29889.72</v>
      </c>
      <c r="Z65" s="1">
        <v>29889.72</v>
      </c>
      <c r="AA65" s="1">
        <v>0</v>
      </c>
      <c r="AB65" s="1">
        <v>0</v>
      </c>
      <c r="AC65" s="1">
        <f t="shared" si="1"/>
        <v>-29889.72</v>
      </c>
      <c r="AD65" s="1">
        <v>0</v>
      </c>
      <c r="AE65" s="1">
        <v>0</v>
      </c>
      <c r="AF65" s="1">
        <v>0</v>
      </c>
      <c r="AG65" s="1">
        <v>0</v>
      </c>
      <c r="AH65" s="1">
        <v>0</v>
      </c>
    </row>
    <row r="66" spans="1:34" hidden="1" x14ac:dyDescent="0.25">
      <c r="A66" t="str">
        <f t="shared" si="0"/>
        <v>1.1-00-2417_24456037_2453110</v>
      </c>
      <c r="B66" t="s">
        <v>148</v>
      </c>
      <c r="C66" t="s">
        <v>149</v>
      </c>
      <c r="D66" t="s">
        <v>414</v>
      </c>
      <c r="E66" t="s">
        <v>415</v>
      </c>
      <c r="F66" t="s">
        <v>111</v>
      </c>
      <c r="G66" t="s">
        <v>112</v>
      </c>
      <c r="H66" t="s">
        <v>416</v>
      </c>
      <c r="I66" t="s">
        <v>417</v>
      </c>
      <c r="J66">
        <v>4</v>
      </c>
      <c r="K66" t="s">
        <v>291</v>
      </c>
      <c r="L66">
        <v>56</v>
      </c>
      <c r="M66" t="s">
        <v>418</v>
      </c>
      <c r="N66" t="s">
        <v>419</v>
      </c>
      <c r="O66" t="s">
        <v>420</v>
      </c>
      <c r="P66">
        <v>5000</v>
      </c>
      <c r="Q66" t="s">
        <v>99</v>
      </c>
      <c r="R66">
        <v>5311</v>
      </c>
      <c r="S66" t="s">
        <v>183</v>
      </c>
      <c r="T66">
        <v>0</v>
      </c>
      <c r="U66" t="s">
        <v>46</v>
      </c>
      <c r="V66" s="1">
        <v>227000</v>
      </c>
      <c r="W66" s="1">
        <v>200000</v>
      </c>
      <c r="X66" s="1">
        <v>224576</v>
      </c>
      <c r="Y66" s="1">
        <v>224576</v>
      </c>
      <c r="Z66" s="1">
        <v>224576</v>
      </c>
      <c r="AA66" s="1">
        <v>0</v>
      </c>
      <c r="AB66" s="1">
        <v>0</v>
      </c>
      <c r="AC66" s="1">
        <f t="shared" si="1"/>
        <v>2424</v>
      </c>
      <c r="AD66" s="1">
        <v>0</v>
      </c>
      <c r="AE66" s="1">
        <v>27000</v>
      </c>
      <c r="AF66" s="1">
        <v>0</v>
      </c>
      <c r="AG66" s="1">
        <v>0</v>
      </c>
      <c r="AH66" s="1">
        <v>27000</v>
      </c>
    </row>
    <row r="67" spans="1:34" hidden="1" x14ac:dyDescent="0.25">
      <c r="A67" t="str">
        <f t="shared" ref="A67:A130" si="2">CONCATENATE(B67,H67,J67,L67,N67,R67,T67)</f>
        <v>1.1-00-2417_24456037_2453210</v>
      </c>
      <c r="B67" t="s">
        <v>148</v>
      </c>
      <c r="C67" t="s">
        <v>149</v>
      </c>
      <c r="D67" t="s">
        <v>414</v>
      </c>
      <c r="E67" t="s">
        <v>415</v>
      </c>
      <c r="F67" t="s">
        <v>111</v>
      </c>
      <c r="G67" t="s">
        <v>112</v>
      </c>
      <c r="H67" t="s">
        <v>416</v>
      </c>
      <c r="I67" t="s">
        <v>417</v>
      </c>
      <c r="J67">
        <v>4</v>
      </c>
      <c r="K67" t="s">
        <v>291</v>
      </c>
      <c r="L67">
        <v>56</v>
      </c>
      <c r="M67" t="s">
        <v>418</v>
      </c>
      <c r="N67" t="s">
        <v>419</v>
      </c>
      <c r="O67" t="s">
        <v>420</v>
      </c>
      <c r="P67">
        <v>5000</v>
      </c>
      <c r="Q67" t="s">
        <v>99</v>
      </c>
      <c r="R67">
        <v>5321</v>
      </c>
      <c r="S67" t="s">
        <v>262</v>
      </c>
      <c r="T67">
        <v>0</v>
      </c>
      <c r="U67" t="s">
        <v>46</v>
      </c>
      <c r="V67" s="1">
        <v>55000</v>
      </c>
      <c r="W67" s="1">
        <v>100000</v>
      </c>
      <c r="X67" s="1">
        <v>43420.77</v>
      </c>
      <c r="Y67" s="1">
        <v>16262.85</v>
      </c>
      <c r="Z67" s="1">
        <v>0</v>
      </c>
      <c r="AA67" s="1">
        <v>0</v>
      </c>
      <c r="AB67" s="1">
        <v>0</v>
      </c>
      <c r="AC67" s="1">
        <f t="shared" ref="AC67:AC130" si="3">V67-X67</f>
        <v>11579.230000000003</v>
      </c>
      <c r="AD67" s="1">
        <v>0</v>
      </c>
      <c r="AE67" s="1">
        <v>0</v>
      </c>
      <c r="AF67" s="1">
        <v>0</v>
      </c>
      <c r="AG67" s="1">
        <v>45000</v>
      </c>
      <c r="AH67" s="1">
        <v>-45000</v>
      </c>
    </row>
    <row r="68" spans="1:34" hidden="1" x14ac:dyDescent="0.25">
      <c r="A68" t="str">
        <f t="shared" si="2"/>
        <v>1.1-00-2417_24456037_2456110</v>
      </c>
      <c r="B68" t="s">
        <v>148</v>
      </c>
      <c r="C68" t="s">
        <v>149</v>
      </c>
      <c r="D68" t="s">
        <v>414</v>
      </c>
      <c r="E68" t="s">
        <v>415</v>
      </c>
      <c r="F68" t="s">
        <v>111</v>
      </c>
      <c r="G68" t="s">
        <v>112</v>
      </c>
      <c r="H68" t="s">
        <v>416</v>
      </c>
      <c r="I68" t="s">
        <v>417</v>
      </c>
      <c r="J68">
        <v>4</v>
      </c>
      <c r="K68" t="s">
        <v>291</v>
      </c>
      <c r="L68">
        <v>56</v>
      </c>
      <c r="M68" t="s">
        <v>418</v>
      </c>
      <c r="N68" t="s">
        <v>419</v>
      </c>
      <c r="O68" t="s">
        <v>420</v>
      </c>
      <c r="P68">
        <v>5000</v>
      </c>
      <c r="Q68" t="s">
        <v>99</v>
      </c>
      <c r="R68">
        <v>5611</v>
      </c>
      <c r="S68" t="s">
        <v>223</v>
      </c>
      <c r="T68">
        <v>0</v>
      </c>
      <c r="U68" t="s">
        <v>46</v>
      </c>
      <c r="V68" s="1">
        <v>13000</v>
      </c>
      <c r="W68" s="1">
        <v>0</v>
      </c>
      <c r="X68" s="1">
        <v>12191.6</v>
      </c>
      <c r="Y68" s="1">
        <v>12191.6</v>
      </c>
      <c r="Z68" s="1">
        <v>0</v>
      </c>
      <c r="AA68" s="1">
        <v>0</v>
      </c>
      <c r="AB68" s="1">
        <v>0</v>
      </c>
      <c r="AC68" s="1">
        <f t="shared" si="3"/>
        <v>808.39999999999964</v>
      </c>
      <c r="AD68" s="1">
        <v>0</v>
      </c>
      <c r="AE68" s="1">
        <v>13000</v>
      </c>
      <c r="AF68" s="1">
        <v>0</v>
      </c>
      <c r="AG68" s="1">
        <v>0</v>
      </c>
      <c r="AH68" s="1">
        <v>13000</v>
      </c>
    </row>
    <row r="69" spans="1:34" hidden="1" x14ac:dyDescent="0.25">
      <c r="A69" t="str">
        <f t="shared" si="2"/>
        <v>1.1-00-2417_24456037_2456210</v>
      </c>
      <c r="B69" t="s">
        <v>148</v>
      </c>
      <c r="C69" t="s">
        <v>149</v>
      </c>
      <c r="D69" t="s">
        <v>414</v>
      </c>
      <c r="E69" t="s">
        <v>415</v>
      </c>
      <c r="F69" t="s">
        <v>111</v>
      </c>
      <c r="G69" t="s">
        <v>112</v>
      </c>
      <c r="H69" t="s">
        <v>416</v>
      </c>
      <c r="I69" t="s">
        <v>417</v>
      </c>
      <c r="J69">
        <v>4</v>
      </c>
      <c r="K69" t="s">
        <v>291</v>
      </c>
      <c r="L69">
        <v>56</v>
      </c>
      <c r="M69" t="s">
        <v>418</v>
      </c>
      <c r="N69" t="s">
        <v>419</v>
      </c>
      <c r="O69" t="s">
        <v>420</v>
      </c>
      <c r="P69">
        <v>5000</v>
      </c>
      <c r="Q69" t="s">
        <v>99</v>
      </c>
      <c r="R69">
        <v>5621</v>
      </c>
      <c r="S69" t="s">
        <v>263</v>
      </c>
      <c r="T69">
        <v>0</v>
      </c>
      <c r="U69" t="s">
        <v>46</v>
      </c>
      <c r="V69" s="1">
        <v>5000</v>
      </c>
      <c r="W69" s="1">
        <v>0</v>
      </c>
      <c r="X69" s="1">
        <v>25254</v>
      </c>
      <c r="Y69" s="1">
        <v>25254</v>
      </c>
      <c r="Z69" s="1">
        <v>25254</v>
      </c>
      <c r="AA69" s="1">
        <v>0</v>
      </c>
      <c r="AB69" s="1">
        <v>0</v>
      </c>
      <c r="AC69" s="1">
        <f t="shared" si="3"/>
        <v>-20254</v>
      </c>
      <c r="AD69" s="1">
        <v>0</v>
      </c>
      <c r="AE69" s="1">
        <v>5000</v>
      </c>
      <c r="AF69" s="1">
        <v>0</v>
      </c>
      <c r="AG69" s="1">
        <v>0</v>
      </c>
      <c r="AH69" s="1">
        <v>5000</v>
      </c>
    </row>
    <row r="70" spans="1:34" hidden="1" x14ac:dyDescent="0.25">
      <c r="A70" t="str">
        <f t="shared" si="2"/>
        <v>1.1-00-2417_24456037_2456910</v>
      </c>
      <c r="B70" t="s">
        <v>148</v>
      </c>
      <c r="C70" t="s">
        <v>149</v>
      </c>
      <c r="D70" t="s">
        <v>414</v>
      </c>
      <c r="E70" t="s">
        <v>415</v>
      </c>
      <c r="F70" t="s">
        <v>111</v>
      </c>
      <c r="G70" t="s">
        <v>112</v>
      </c>
      <c r="H70" t="s">
        <v>416</v>
      </c>
      <c r="I70" t="s">
        <v>417</v>
      </c>
      <c r="J70">
        <v>4</v>
      </c>
      <c r="K70" t="s">
        <v>291</v>
      </c>
      <c r="L70">
        <v>56</v>
      </c>
      <c r="M70" t="s">
        <v>418</v>
      </c>
      <c r="N70" t="s">
        <v>419</v>
      </c>
      <c r="O70" t="s">
        <v>420</v>
      </c>
      <c r="P70">
        <v>5000</v>
      </c>
      <c r="Q70" t="s">
        <v>99</v>
      </c>
      <c r="R70">
        <v>5691</v>
      </c>
      <c r="S70" t="s">
        <v>100</v>
      </c>
      <c r="T70">
        <v>0</v>
      </c>
      <c r="U70" t="s">
        <v>46</v>
      </c>
      <c r="V70" s="1">
        <v>1500000</v>
      </c>
      <c r="W70" s="1">
        <v>1500000</v>
      </c>
      <c r="X70" s="1">
        <v>1148400</v>
      </c>
      <c r="Y70" s="1">
        <v>1148400</v>
      </c>
      <c r="Z70" s="1">
        <v>0</v>
      </c>
      <c r="AA70" s="1">
        <v>0</v>
      </c>
      <c r="AB70" s="1">
        <v>0</v>
      </c>
      <c r="AC70" s="1">
        <f t="shared" si="3"/>
        <v>351600</v>
      </c>
      <c r="AD70" s="1">
        <v>0</v>
      </c>
      <c r="AE70" s="1">
        <v>0</v>
      </c>
      <c r="AF70" s="1">
        <v>0</v>
      </c>
      <c r="AG70" s="1">
        <v>0</v>
      </c>
      <c r="AH70" s="1">
        <v>0</v>
      </c>
    </row>
    <row r="71" spans="1:34" hidden="1" x14ac:dyDescent="0.25">
      <c r="A71" t="str">
        <f t="shared" si="2"/>
        <v>1.1-00-2402_24110008_2433910</v>
      </c>
      <c r="B71" t="s">
        <v>148</v>
      </c>
      <c r="C71" t="s">
        <v>149</v>
      </c>
      <c r="D71" t="s">
        <v>188</v>
      </c>
      <c r="E71" t="s">
        <v>189</v>
      </c>
      <c r="F71" t="s">
        <v>152</v>
      </c>
      <c r="G71" t="s">
        <v>153</v>
      </c>
      <c r="H71" t="s">
        <v>85</v>
      </c>
      <c r="I71" t="s">
        <v>86</v>
      </c>
      <c r="J71">
        <v>1</v>
      </c>
      <c r="K71" t="s">
        <v>190</v>
      </c>
      <c r="L71">
        <v>10</v>
      </c>
      <c r="M71" t="s">
        <v>191</v>
      </c>
      <c r="N71" t="s">
        <v>192</v>
      </c>
      <c r="O71" t="s">
        <v>193</v>
      </c>
      <c r="P71">
        <v>3000</v>
      </c>
      <c r="Q71" t="s">
        <v>44</v>
      </c>
      <c r="R71">
        <v>3391</v>
      </c>
      <c r="S71" t="s">
        <v>194</v>
      </c>
      <c r="T71">
        <v>0</v>
      </c>
      <c r="U71" t="s">
        <v>46</v>
      </c>
      <c r="V71" s="1">
        <v>500000</v>
      </c>
      <c r="W71" s="1">
        <v>500000</v>
      </c>
      <c r="X71" s="1">
        <v>0</v>
      </c>
      <c r="Y71" s="1">
        <v>0</v>
      </c>
      <c r="Z71" s="1">
        <v>0</v>
      </c>
      <c r="AA71" s="1">
        <v>0</v>
      </c>
      <c r="AB71" s="1">
        <v>0</v>
      </c>
      <c r="AC71" s="1">
        <f t="shared" si="3"/>
        <v>500000</v>
      </c>
      <c r="AD71" s="1">
        <v>0</v>
      </c>
      <c r="AE71" s="1">
        <v>0</v>
      </c>
      <c r="AF71" s="1">
        <v>0</v>
      </c>
      <c r="AG71" s="1">
        <v>0</v>
      </c>
      <c r="AH71" s="1">
        <v>0</v>
      </c>
    </row>
    <row r="72" spans="1:34" hidden="1" x14ac:dyDescent="0.25">
      <c r="A72" t="str">
        <f t="shared" si="2"/>
        <v>1.1-00-2402_24110008_2444117</v>
      </c>
      <c r="B72" t="s">
        <v>148</v>
      </c>
      <c r="C72" t="s">
        <v>149</v>
      </c>
      <c r="D72" t="s">
        <v>188</v>
      </c>
      <c r="E72" t="s">
        <v>189</v>
      </c>
      <c r="F72" t="s">
        <v>152</v>
      </c>
      <c r="G72" t="s">
        <v>153</v>
      </c>
      <c r="H72" t="s">
        <v>85</v>
      </c>
      <c r="I72" t="s">
        <v>86</v>
      </c>
      <c r="J72">
        <v>1</v>
      </c>
      <c r="K72" t="s">
        <v>190</v>
      </c>
      <c r="L72">
        <v>10</v>
      </c>
      <c r="M72" t="s">
        <v>191</v>
      </c>
      <c r="N72" t="s">
        <v>192</v>
      </c>
      <c r="O72" t="s">
        <v>193</v>
      </c>
      <c r="P72">
        <v>4000</v>
      </c>
      <c r="Q72" t="s">
        <v>49</v>
      </c>
      <c r="R72">
        <v>4411</v>
      </c>
      <c r="S72" t="s">
        <v>195</v>
      </c>
      <c r="T72">
        <v>7</v>
      </c>
      <c r="U72" t="s">
        <v>196</v>
      </c>
      <c r="V72" s="1">
        <v>3500000</v>
      </c>
      <c r="W72" s="1">
        <v>3500000</v>
      </c>
      <c r="X72" s="1">
        <v>1983041.25</v>
      </c>
      <c r="Y72" s="1">
        <v>1073601.25</v>
      </c>
      <c r="Z72" s="1">
        <v>965025.25</v>
      </c>
      <c r="AA72" s="1">
        <v>872582.31</v>
      </c>
      <c r="AB72" s="1">
        <v>835505.31</v>
      </c>
      <c r="AC72" s="1">
        <f t="shared" si="3"/>
        <v>1516958.75</v>
      </c>
      <c r="AD72" s="1">
        <v>0</v>
      </c>
      <c r="AE72" s="1">
        <v>0</v>
      </c>
      <c r="AF72" s="1">
        <v>0</v>
      </c>
      <c r="AG72" s="1">
        <v>0</v>
      </c>
      <c r="AH72" s="1">
        <v>0</v>
      </c>
    </row>
    <row r="73" spans="1:34" hidden="1" x14ac:dyDescent="0.25">
      <c r="A73" t="str">
        <f t="shared" si="2"/>
        <v>1.1-00-2402_24110008_2444118</v>
      </c>
      <c r="B73" t="s">
        <v>148</v>
      </c>
      <c r="C73" t="s">
        <v>149</v>
      </c>
      <c r="D73" t="s">
        <v>188</v>
      </c>
      <c r="E73" t="s">
        <v>189</v>
      </c>
      <c r="F73" t="s">
        <v>152</v>
      </c>
      <c r="G73" t="s">
        <v>153</v>
      </c>
      <c r="H73" t="s">
        <v>85</v>
      </c>
      <c r="I73" t="s">
        <v>86</v>
      </c>
      <c r="J73">
        <v>1</v>
      </c>
      <c r="K73" t="s">
        <v>190</v>
      </c>
      <c r="L73">
        <v>10</v>
      </c>
      <c r="M73" t="s">
        <v>191</v>
      </c>
      <c r="N73" t="s">
        <v>192</v>
      </c>
      <c r="O73" t="s">
        <v>193</v>
      </c>
      <c r="P73">
        <v>4000</v>
      </c>
      <c r="Q73" t="s">
        <v>49</v>
      </c>
      <c r="R73">
        <v>4411</v>
      </c>
      <c r="S73" t="s">
        <v>195</v>
      </c>
      <c r="T73">
        <v>8</v>
      </c>
      <c r="U73" t="s">
        <v>197</v>
      </c>
      <c r="V73" s="1">
        <v>1000000</v>
      </c>
      <c r="W73" s="1">
        <v>1000000</v>
      </c>
      <c r="X73" s="1">
        <v>225649</v>
      </c>
      <c r="Y73" s="1">
        <v>225649</v>
      </c>
      <c r="Z73" s="1">
        <v>0</v>
      </c>
      <c r="AA73" s="1">
        <v>0</v>
      </c>
      <c r="AB73" s="1">
        <v>0</v>
      </c>
      <c r="AC73" s="1">
        <f t="shared" si="3"/>
        <v>774351</v>
      </c>
      <c r="AD73" s="1">
        <v>0</v>
      </c>
      <c r="AE73" s="1">
        <v>0</v>
      </c>
      <c r="AF73" s="1">
        <v>0</v>
      </c>
      <c r="AG73" s="1">
        <v>0</v>
      </c>
      <c r="AH73" s="1">
        <v>0</v>
      </c>
    </row>
    <row r="74" spans="1:34" hidden="1" x14ac:dyDescent="0.25">
      <c r="A74" t="str">
        <f t="shared" si="2"/>
        <v>1.1-00-2402_24116010_2421110</v>
      </c>
      <c r="B74" t="s">
        <v>148</v>
      </c>
      <c r="C74" t="s">
        <v>149</v>
      </c>
      <c r="D74" t="s">
        <v>188</v>
      </c>
      <c r="E74" t="s">
        <v>189</v>
      </c>
      <c r="F74" t="s">
        <v>152</v>
      </c>
      <c r="G74" t="s">
        <v>153</v>
      </c>
      <c r="H74" t="s">
        <v>85</v>
      </c>
      <c r="I74" t="s">
        <v>86</v>
      </c>
      <c r="J74">
        <v>1</v>
      </c>
      <c r="K74" t="s">
        <v>190</v>
      </c>
      <c r="L74">
        <v>16</v>
      </c>
      <c r="M74" t="s">
        <v>198</v>
      </c>
      <c r="N74" t="s">
        <v>199</v>
      </c>
      <c r="O74" t="s">
        <v>827</v>
      </c>
      <c r="P74">
        <v>2000</v>
      </c>
      <c r="Q74" t="s">
        <v>121</v>
      </c>
      <c r="R74">
        <v>2111</v>
      </c>
      <c r="S74" t="s">
        <v>200</v>
      </c>
      <c r="T74">
        <v>0</v>
      </c>
      <c r="U74" t="s">
        <v>46</v>
      </c>
      <c r="V74" s="1">
        <v>27000</v>
      </c>
      <c r="W74" s="1">
        <v>0</v>
      </c>
      <c r="X74" s="1">
        <v>15250.31</v>
      </c>
      <c r="Y74" s="1">
        <v>2518.15</v>
      </c>
      <c r="Z74" s="1">
        <v>2518.15</v>
      </c>
      <c r="AA74" s="1">
        <v>0</v>
      </c>
      <c r="AB74" s="1">
        <v>0</v>
      </c>
      <c r="AC74" s="1">
        <f t="shared" si="3"/>
        <v>11749.69</v>
      </c>
      <c r="AD74" s="1">
        <v>0</v>
      </c>
      <c r="AE74" s="1">
        <v>27000</v>
      </c>
      <c r="AF74" s="1">
        <v>0</v>
      </c>
      <c r="AG74" s="1">
        <v>0</v>
      </c>
      <c r="AH74" s="1">
        <v>27000</v>
      </c>
    </row>
    <row r="75" spans="1:34" hidden="1" x14ac:dyDescent="0.25">
      <c r="A75" t="str">
        <f t="shared" si="2"/>
        <v>1.1-00-2402_24116010_2421210</v>
      </c>
      <c r="B75" t="s">
        <v>148</v>
      </c>
      <c r="C75" t="s">
        <v>149</v>
      </c>
      <c r="D75" t="s">
        <v>188</v>
      </c>
      <c r="E75" t="s">
        <v>189</v>
      </c>
      <c r="F75" t="s">
        <v>152</v>
      </c>
      <c r="G75" t="s">
        <v>153</v>
      </c>
      <c r="H75" t="s">
        <v>85</v>
      </c>
      <c r="I75" t="s">
        <v>86</v>
      </c>
      <c r="J75">
        <v>1</v>
      </c>
      <c r="K75" t="s">
        <v>190</v>
      </c>
      <c r="L75">
        <v>16</v>
      </c>
      <c r="M75" t="s">
        <v>198</v>
      </c>
      <c r="N75" t="s">
        <v>199</v>
      </c>
      <c r="O75" t="s">
        <v>827</v>
      </c>
      <c r="P75">
        <v>2000</v>
      </c>
      <c r="Q75" t="s">
        <v>121</v>
      </c>
      <c r="R75">
        <v>2121</v>
      </c>
      <c r="S75" t="s">
        <v>201</v>
      </c>
      <c r="T75">
        <v>0</v>
      </c>
      <c r="U75" t="s">
        <v>46</v>
      </c>
      <c r="V75" s="1">
        <v>0</v>
      </c>
      <c r="W75" s="1">
        <v>0</v>
      </c>
      <c r="X75" s="1">
        <v>0</v>
      </c>
      <c r="Y75" s="1">
        <v>0</v>
      </c>
      <c r="Z75" s="1">
        <v>0</v>
      </c>
      <c r="AA75" s="1">
        <v>0</v>
      </c>
      <c r="AB75" s="1">
        <v>0</v>
      </c>
      <c r="AC75" s="1">
        <f t="shared" si="3"/>
        <v>0</v>
      </c>
      <c r="AD75" s="1">
        <v>0</v>
      </c>
      <c r="AE75" s="1">
        <v>13000</v>
      </c>
      <c r="AF75" s="1">
        <v>0</v>
      </c>
      <c r="AG75" s="1">
        <v>13000</v>
      </c>
      <c r="AH75" s="1">
        <v>0</v>
      </c>
    </row>
    <row r="76" spans="1:34" hidden="1" x14ac:dyDescent="0.25">
      <c r="A76" t="str">
        <f t="shared" si="2"/>
        <v>1.1-00-2402_24116010_2421610</v>
      </c>
      <c r="B76" t="s">
        <v>148</v>
      </c>
      <c r="C76" t="s">
        <v>149</v>
      </c>
      <c r="D76" t="s">
        <v>188</v>
      </c>
      <c r="E76" t="s">
        <v>189</v>
      </c>
      <c r="F76" t="s">
        <v>152</v>
      </c>
      <c r="G76" t="s">
        <v>153</v>
      </c>
      <c r="H76" t="s">
        <v>85</v>
      </c>
      <c r="I76" t="s">
        <v>86</v>
      </c>
      <c r="J76">
        <v>1</v>
      </c>
      <c r="K76" t="s">
        <v>190</v>
      </c>
      <c r="L76">
        <v>16</v>
      </c>
      <c r="M76" t="s">
        <v>198</v>
      </c>
      <c r="N76" t="s">
        <v>199</v>
      </c>
      <c r="O76" t="s">
        <v>827</v>
      </c>
      <c r="P76">
        <v>2000</v>
      </c>
      <c r="Q76" t="s">
        <v>121</v>
      </c>
      <c r="R76">
        <v>2161</v>
      </c>
      <c r="S76" t="s">
        <v>202</v>
      </c>
      <c r="T76">
        <v>0</v>
      </c>
      <c r="U76" t="s">
        <v>46</v>
      </c>
      <c r="V76" s="1">
        <v>50900</v>
      </c>
      <c r="W76" s="1">
        <v>0</v>
      </c>
      <c r="X76" s="1">
        <v>50726.8</v>
      </c>
      <c r="Y76" s="1">
        <v>44996.4</v>
      </c>
      <c r="Z76" s="1">
        <v>44996.4</v>
      </c>
      <c r="AA76" s="1">
        <v>0</v>
      </c>
      <c r="AB76" s="1">
        <v>0</v>
      </c>
      <c r="AC76" s="1">
        <f t="shared" si="3"/>
        <v>173.19999999999709</v>
      </c>
      <c r="AD76" s="1">
        <v>0</v>
      </c>
      <c r="AE76" s="1">
        <v>73000</v>
      </c>
      <c r="AF76" s="1">
        <v>0</v>
      </c>
      <c r="AG76" s="1">
        <v>22100</v>
      </c>
      <c r="AH76" s="1">
        <v>50900</v>
      </c>
    </row>
    <row r="77" spans="1:34" hidden="1" x14ac:dyDescent="0.25">
      <c r="A77" t="str">
        <f t="shared" si="2"/>
        <v>1.1-00-2402_24116010_2424910</v>
      </c>
      <c r="B77" t="s">
        <v>148</v>
      </c>
      <c r="C77" t="s">
        <v>149</v>
      </c>
      <c r="D77" t="s">
        <v>188</v>
      </c>
      <c r="E77" t="s">
        <v>189</v>
      </c>
      <c r="F77" t="s">
        <v>152</v>
      </c>
      <c r="G77" t="s">
        <v>153</v>
      </c>
      <c r="H77" t="s">
        <v>85</v>
      </c>
      <c r="I77" t="s">
        <v>86</v>
      </c>
      <c r="J77">
        <v>1</v>
      </c>
      <c r="K77" t="s">
        <v>190</v>
      </c>
      <c r="L77">
        <v>16</v>
      </c>
      <c r="M77" t="s">
        <v>198</v>
      </c>
      <c r="N77" t="s">
        <v>199</v>
      </c>
      <c r="O77" t="s">
        <v>827</v>
      </c>
      <c r="P77">
        <v>2000</v>
      </c>
      <c r="Q77" t="s">
        <v>121</v>
      </c>
      <c r="R77">
        <v>2491</v>
      </c>
      <c r="S77" t="s">
        <v>203</v>
      </c>
      <c r="T77">
        <v>0</v>
      </c>
      <c r="U77" t="s">
        <v>46</v>
      </c>
      <c r="V77" s="1">
        <v>138448.20000000001</v>
      </c>
      <c r="W77" s="1">
        <v>54948.2</v>
      </c>
      <c r="X77" s="1">
        <v>131651.53</v>
      </c>
      <c r="Y77" s="1">
        <v>67619.53</v>
      </c>
      <c r="Z77" s="1">
        <v>21722.97</v>
      </c>
      <c r="AA77" s="1">
        <v>0</v>
      </c>
      <c r="AB77" s="1">
        <v>0</v>
      </c>
      <c r="AC77" s="1">
        <f t="shared" si="3"/>
        <v>6796.6700000000128</v>
      </c>
      <c r="AD77" s="1">
        <v>0</v>
      </c>
      <c r="AE77" s="1">
        <v>83500</v>
      </c>
      <c r="AF77" s="1">
        <v>0</v>
      </c>
      <c r="AG77" s="1">
        <v>0</v>
      </c>
      <c r="AH77" s="1">
        <v>83500</v>
      </c>
    </row>
    <row r="78" spans="1:34" hidden="1" x14ac:dyDescent="0.25">
      <c r="A78" t="str">
        <f t="shared" si="2"/>
        <v>1.1-00-2402_24116010_2427210</v>
      </c>
      <c r="B78" t="s">
        <v>148</v>
      </c>
      <c r="C78" t="s">
        <v>149</v>
      </c>
      <c r="D78" t="s">
        <v>188</v>
      </c>
      <c r="E78" t="s">
        <v>189</v>
      </c>
      <c r="F78" t="s">
        <v>152</v>
      </c>
      <c r="G78" t="s">
        <v>153</v>
      </c>
      <c r="H78" t="s">
        <v>85</v>
      </c>
      <c r="I78" t="s">
        <v>86</v>
      </c>
      <c r="J78">
        <v>1</v>
      </c>
      <c r="K78" t="s">
        <v>190</v>
      </c>
      <c r="L78">
        <v>16</v>
      </c>
      <c r="M78" t="s">
        <v>198</v>
      </c>
      <c r="N78" t="s">
        <v>199</v>
      </c>
      <c r="O78" t="s">
        <v>827</v>
      </c>
      <c r="P78">
        <v>2000</v>
      </c>
      <c r="Q78" t="s">
        <v>121</v>
      </c>
      <c r="R78">
        <v>2721</v>
      </c>
      <c r="S78" t="s">
        <v>170</v>
      </c>
      <c r="T78">
        <v>0</v>
      </c>
      <c r="U78" t="s">
        <v>46</v>
      </c>
      <c r="V78" s="1">
        <v>11000</v>
      </c>
      <c r="W78" s="1">
        <v>50000</v>
      </c>
      <c r="X78" s="1">
        <v>10150</v>
      </c>
      <c r="Y78" s="1">
        <v>10150</v>
      </c>
      <c r="Z78" s="1">
        <v>10150</v>
      </c>
      <c r="AA78" s="1">
        <v>10150</v>
      </c>
      <c r="AB78" s="1">
        <v>10150</v>
      </c>
      <c r="AC78" s="1">
        <f t="shared" si="3"/>
        <v>850</v>
      </c>
      <c r="AD78" s="1">
        <v>0</v>
      </c>
      <c r="AE78" s="1">
        <v>0</v>
      </c>
      <c r="AF78" s="1">
        <v>0</v>
      </c>
      <c r="AG78" s="1">
        <v>39000</v>
      </c>
      <c r="AH78" s="1">
        <v>-39000</v>
      </c>
    </row>
    <row r="79" spans="1:34" hidden="1" x14ac:dyDescent="0.25">
      <c r="A79" t="str">
        <f t="shared" si="2"/>
        <v>1.1-00-2402_24116010_2429110</v>
      </c>
      <c r="B79" t="s">
        <v>148</v>
      </c>
      <c r="C79" t="s">
        <v>149</v>
      </c>
      <c r="D79" t="s">
        <v>188</v>
      </c>
      <c r="E79" t="s">
        <v>189</v>
      </c>
      <c r="F79" t="s">
        <v>152</v>
      </c>
      <c r="G79" t="s">
        <v>153</v>
      </c>
      <c r="H79" t="s">
        <v>85</v>
      </c>
      <c r="I79" t="s">
        <v>86</v>
      </c>
      <c r="J79">
        <v>1</v>
      </c>
      <c r="K79" t="s">
        <v>190</v>
      </c>
      <c r="L79">
        <v>16</v>
      </c>
      <c r="M79" t="s">
        <v>198</v>
      </c>
      <c r="N79" t="s">
        <v>199</v>
      </c>
      <c r="O79" t="s">
        <v>827</v>
      </c>
      <c r="P79">
        <v>2000</v>
      </c>
      <c r="Q79" t="s">
        <v>121</v>
      </c>
      <c r="R79">
        <v>2911</v>
      </c>
      <c r="S79" t="s">
        <v>171</v>
      </c>
      <c r="T79">
        <v>0</v>
      </c>
      <c r="U79" t="s">
        <v>46</v>
      </c>
      <c r="V79" s="1">
        <v>27600</v>
      </c>
      <c r="W79" s="1">
        <v>70000</v>
      </c>
      <c r="X79" s="1">
        <v>27556.9</v>
      </c>
      <c r="Y79" s="1">
        <v>20538.900000000001</v>
      </c>
      <c r="Z79" s="1">
        <v>20538.900000000001</v>
      </c>
      <c r="AA79" s="1">
        <v>13868.96</v>
      </c>
      <c r="AB79" s="1">
        <v>13868.96</v>
      </c>
      <c r="AC79" s="1">
        <f t="shared" si="3"/>
        <v>43.099999999998545</v>
      </c>
      <c r="AD79" s="1">
        <v>0</v>
      </c>
      <c r="AE79" s="1">
        <v>2100</v>
      </c>
      <c r="AF79" s="1">
        <v>0</v>
      </c>
      <c r="AG79" s="1">
        <v>44500</v>
      </c>
      <c r="AH79" s="1">
        <v>-42400</v>
      </c>
    </row>
    <row r="80" spans="1:34" hidden="1" x14ac:dyDescent="0.25">
      <c r="A80" t="str">
        <f t="shared" si="2"/>
        <v>1.1-00-2402_24116010_2433910</v>
      </c>
      <c r="B80" t="s">
        <v>148</v>
      </c>
      <c r="C80" t="s">
        <v>149</v>
      </c>
      <c r="D80" t="s">
        <v>188</v>
      </c>
      <c r="E80" t="s">
        <v>189</v>
      </c>
      <c r="F80" t="s">
        <v>152</v>
      </c>
      <c r="G80" t="s">
        <v>153</v>
      </c>
      <c r="H80" t="s">
        <v>85</v>
      </c>
      <c r="I80" t="s">
        <v>86</v>
      </c>
      <c r="J80">
        <v>1</v>
      </c>
      <c r="K80" t="s">
        <v>190</v>
      </c>
      <c r="L80">
        <v>16</v>
      </c>
      <c r="M80" t="s">
        <v>198</v>
      </c>
      <c r="N80" t="s">
        <v>199</v>
      </c>
      <c r="O80" t="s">
        <v>827</v>
      </c>
      <c r="P80">
        <v>3000</v>
      </c>
      <c r="Q80" t="s">
        <v>44</v>
      </c>
      <c r="R80">
        <v>3391</v>
      </c>
      <c r="S80" t="s">
        <v>194</v>
      </c>
      <c r="T80">
        <v>0</v>
      </c>
      <c r="U80" t="s">
        <v>46</v>
      </c>
      <c r="V80" s="1">
        <v>180000</v>
      </c>
      <c r="W80" s="1">
        <v>230000</v>
      </c>
      <c r="X80" s="1">
        <v>0</v>
      </c>
      <c r="Y80" s="1">
        <v>0</v>
      </c>
      <c r="Z80" s="1">
        <v>0</v>
      </c>
      <c r="AA80" s="1">
        <v>0</v>
      </c>
      <c r="AB80" s="1">
        <v>0</v>
      </c>
      <c r="AC80" s="1">
        <f t="shared" si="3"/>
        <v>180000</v>
      </c>
      <c r="AD80" s="1">
        <v>0</v>
      </c>
      <c r="AE80" s="1">
        <v>0</v>
      </c>
      <c r="AF80" s="1">
        <v>0</v>
      </c>
      <c r="AG80" s="1">
        <v>50000</v>
      </c>
      <c r="AH80" s="1">
        <v>-50000</v>
      </c>
    </row>
    <row r="81" spans="1:34" hidden="1" x14ac:dyDescent="0.25">
      <c r="A81" t="str">
        <f t="shared" si="2"/>
        <v>1.1-00-2402_24116010_2444110</v>
      </c>
      <c r="B81" t="s">
        <v>148</v>
      </c>
      <c r="C81" t="s">
        <v>149</v>
      </c>
      <c r="D81" t="s">
        <v>188</v>
      </c>
      <c r="E81" t="s">
        <v>189</v>
      </c>
      <c r="F81" t="s">
        <v>152</v>
      </c>
      <c r="G81" t="s">
        <v>153</v>
      </c>
      <c r="H81" t="s">
        <v>85</v>
      </c>
      <c r="I81" t="s">
        <v>86</v>
      </c>
      <c r="J81">
        <v>1</v>
      </c>
      <c r="K81" t="s">
        <v>190</v>
      </c>
      <c r="L81">
        <v>16</v>
      </c>
      <c r="M81" t="s">
        <v>198</v>
      </c>
      <c r="N81" t="s">
        <v>199</v>
      </c>
      <c r="O81" t="s">
        <v>827</v>
      </c>
      <c r="P81">
        <v>4000</v>
      </c>
      <c r="Q81" t="s">
        <v>49</v>
      </c>
      <c r="R81">
        <v>4411</v>
      </c>
      <c r="S81" t="s">
        <v>195</v>
      </c>
      <c r="T81">
        <v>0</v>
      </c>
      <c r="U81" t="s">
        <v>46</v>
      </c>
      <c r="V81" s="1">
        <v>5600000</v>
      </c>
      <c r="W81" s="1">
        <v>5600000</v>
      </c>
      <c r="X81" s="1">
        <v>5600000</v>
      </c>
      <c r="Y81" s="1">
        <v>5600000</v>
      </c>
      <c r="Z81" s="1">
        <v>5600000</v>
      </c>
      <c r="AA81" s="1">
        <v>5600000</v>
      </c>
      <c r="AB81" s="1">
        <v>5560000</v>
      </c>
      <c r="AC81" s="1">
        <f t="shared" si="3"/>
        <v>0</v>
      </c>
      <c r="AD81" s="1">
        <v>0</v>
      </c>
      <c r="AE81" s="1">
        <v>0</v>
      </c>
      <c r="AF81" s="1">
        <v>0</v>
      </c>
      <c r="AG81" s="1">
        <v>0</v>
      </c>
      <c r="AH81" s="1">
        <v>0</v>
      </c>
    </row>
    <row r="82" spans="1:34" hidden="1" x14ac:dyDescent="0.25">
      <c r="A82" t="str">
        <f t="shared" si="2"/>
        <v>1.1-00-2402_24116010_2456510</v>
      </c>
      <c r="B82" t="s">
        <v>148</v>
      </c>
      <c r="C82" t="s">
        <v>149</v>
      </c>
      <c r="D82" t="s">
        <v>188</v>
      </c>
      <c r="E82" t="s">
        <v>189</v>
      </c>
      <c r="F82" t="s">
        <v>152</v>
      </c>
      <c r="G82" t="s">
        <v>153</v>
      </c>
      <c r="H82" t="s">
        <v>85</v>
      </c>
      <c r="I82" t="s">
        <v>86</v>
      </c>
      <c r="J82">
        <v>1</v>
      </c>
      <c r="K82" t="s">
        <v>190</v>
      </c>
      <c r="L82">
        <v>16</v>
      </c>
      <c r="M82" t="s">
        <v>198</v>
      </c>
      <c r="N82" t="s">
        <v>199</v>
      </c>
      <c r="O82" t="s">
        <v>827</v>
      </c>
      <c r="P82">
        <v>5000</v>
      </c>
      <c r="Q82" t="s">
        <v>99</v>
      </c>
      <c r="R82">
        <v>5651</v>
      </c>
      <c r="S82" t="s">
        <v>204</v>
      </c>
      <c r="T82">
        <v>0</v>
      </c>
      <c r="U82" t="s">
        <v>46</v>
      </c>
      <c r="V82" s="1">
        <v>10000</v>
      </c>
      <c r="W82" s="1">
        <v>10000</v>
      </c>
      <c r="X82" s="1">
        <v>6960</v>
      </c>
      <c r="Y82" s="1">
        <v>6960</v>
      </c>
      <c r="Z82" s="1">
        <v>6960</v>
      </c>
      <c r="AA82" s="1">
        <v>6960</v>
      </c>
      <c r="AB82" s="1">
        <v>6960</v>
      </c>
      <c r="AC82" s="1">
        <f t="shared" si="3"/>
        <v>3040</v>
      </c>
      <c r="AD82" s="1">
        <v>0</v>
      </c>
      <c r="AE82" s="1">
        <v>0</v>
      </c>
      <c r="AF82" s="1">
        <v>0</v>
      </c>
      <c r="AG82" s="1">
        <v>0</v>
      </c>
      <c r="AH82" s="1">
        <v>0</v>
      </c>
    </row>
    <row r="83" spans="1:34" hidden="1" x14ac:dyDescent="0.25">
      <c r="A83" t="str">
        <f t="shared" si="2"/>
        <v>1.1-00-2402_24116010_2456710</v>
      </c>
      <c r="B83" t="s">
        <v>148</v>
      </c>
      <c r="C83" t="s">
        <v>149</v>
      </c>
      <c r="D83" t="s">
        <v>188</v>
      </c>
      <c r="E83" t="s">
        <v>189</v>
      </c>
      <c r="F83" t="s">
        <v>152</v>
      </c>
      <c r="G83" t="s">
        <v>153</v>
      </c>
      <c r="H83" t="s">
        <v>85</v>
      </c>
      <c r="I83" t="s">
        <v>86</v>
      </c>
      <c r="J83">
        <v>1</v>
      </c>
      <c r="K83" t="s">
        <v>190</v>
      </c>
      <c r="L83">
        <v>16</v>
      </c>
      <c r="M83" t="s">
        <v>198</v>
      </c>
      <c r="N83" t="s">
        <v>199</v>
      </c>
      <c r="O83" t="s">
        <v>827</v>
      </c>
      <c r="P83">
        <v>5000</v>
      </c>
      <c r="Q83" t="s">
        <v>99</v>
      </c>
      <c r="R83">
        <v>5671</v>
      </c>
      <c r="S83" t="s">
        <v>185</v>
      </c>
      <c r="T83">
        <v>0</v>
      </c>
      <c r="U83" t="s">
        <v>46</v>
      </c>
      <c r="V83" s="1">
        <v>40000</v>
      </c>
      <c r="W83" s="1">
        <v>70000</v>
      </c>
      <c r="X83" s="1">
        <v>34985.599999999999</v>
      </c>
      <c r="Y83" s="1">
        <v>34985.599999999999</v>
      </c>
      <c r="Z83" s="1">
        <v>34985.599999999999</v>
      </c>
      <c r="AA83" s="1">
        <v>20787.2</v>
      </c>
      <c r="AB83" s="1">
        <v>20787.2</v>
      </c>
      <c r="AC83" s="1">
        <f t="shared" si="3"/>
        <v>5014.4000000000015</v>
      </c>
      <c r="AD83" s="1">
        <v>0</v>
      </c>
      <c r="AE83" s="1">
        <v>3000</v>
      </c>
      <c r="AF83" s="1">
        <v>0</v>
      </c>
      <c r="AG83" s="1">
        <v>33000</v>
      </c>
      <c r="AH83" s="1">
        <v>-30000</v>
      </c>
    </row>
    <row r="84" spans="1:34" hidden="1" x14ac:dyDescent="0.25">
      <c r="A84" t="str">
        <f t="shared" si="2"/>
        <v>1.1-00-2402_24157010_2444110</v>
      </c>
      <c r="B84" t="s">
        <v>148</v>
      </c>
      <c r="C84" t="s">
        <v>149</v>
      </c>
      <c r="D84" t="s">
        <v>188</v>
      </c>
      <c r="E84" t="s">
        <v>189</v>
      </c>
      <c r="F84" t="s">
        <v>152</v>
      </c>
      <c r="G84" t="s">
        <v>153</v>
      </c>
      <c r="H84" t="s">
        <v>85</v>
      </c>
      <c r="I84" t="s">
        <v>86</v>
      </c>
      <c r="J84">
        <v>1</v>
      </c>
      <c r="K84" t="s">
        <v>190</v>
      </c>
      <c r="L84">
        <v>57</v>
      </c>
      <c r="M84" t="s">
        <v>205</v>
      </c>
      <c r="N84" t="s">
        <v>199</v>
      </c>
      <c r="O84" t="s">
        <v>827</v>
      </c>
      <c r="P84">
        <v>4000</v>
      </c>
      <c r="Q84" t="s">
        <v>49</v>
      </c>
      <c r="R84">
        <v>4411</v>
      </c>
      <c r="S84" t="s">
        <v>195</v>
      </c>
      <c r="T84">
        <v>0</v>
      </c>
      <c r="U84" t="s">
        <v>46</v>
      </c>
      <c r="V84" s="1">
        <v>1200000</v>
      </c>
      <c r="W84" s="1">
        <v>1200000</v>
      </c>
      <c r="X84" s="1">
        <v>622000</v>
      </c>
      <c r="Y84" s="1">
        <v>622000</v>
      </c>
      <c r="Z84" s="1">
        <v>622000</v>
      </c>
      <c r="AA84" s="1">
        <v>598000</v>
      </c>
      <c r="AB84" s="1">
        <v>598000</v>
      </c>
      <c r="AC84" s="1">
        <f t="shared" si="3"/>
        <v>578000</v>
      </c>
      <c r="AD84" s="1">
        <v>0</v>
      </c>
      <c r="AE84" s="1">
        <v>0</v>
      </c>
      <c r="AF84" s="1">
        <v>0</v>
      </c>
      <c r="AG84" s="1">
        <v>0</v>
      </c>
      <c r="AH84" s="1">
        <v>0</v>
      </c>
    </row>
    <row r="85" spans="1:34" hidden="1" x14ac:dyDescent="0.25">
      <c r="A85" t="str">
        <f t="shared" si="2"/>
        <v>1.1-00-2407_24236022_2424110</v>
      </c>
      <c r="B85" t="s">
        <v>148</v>
      </c>
      <c r="C85" t="s">
        <v>149</v>
      </c>
      <c r="D85" t="s">
        <v>188</v>
      </c>
      <c r="E85" t="s">
        <v>189</v>
      </c>
      <c r="F85" t="s">
        <v>51</v>
      </c>
      <c r="G85" t="s">
        <v>52</v>
      </c>
      <c r="H85" t="s">
        <v>103</v>
      </c>
      <c r="I85" t="s">
        <v>104</v>
      </c>
      <c r="J85">
        <v>2</v>
      </c>
      <c r="K85" t="s">
        <v>206</v>
      </c>
      <c r="L85">
        <v>36</v>
      </c>
      <c r="M85" t="s">
        <v>207</v>
      </c>
      <c r="N85" t="s">
        <v>208</v>
      </c>
      <c r="O85" t="s">
        <v>209</v>
      </c>
      <c r="P85">
        <v>2000</v>
      </c>
      <c r="Q85" t="s">
        <v>121</v>
      </c>
      <c r="R85">
        <v>2411</v>
      </c>
      <c r="S85" t="s">
        <v>210</v>
      </c>
      <c r="T85">
        <v>0</v>
      </c>
      <c r="U85" t="s">
        <v>46</v>
      </c>
      <c r="V85" s="1">
        <v>100000</v>
      </c>
      <c r="W85" s="1">
        <v>100000</v>
      </c>
      <c r="X85" s="1">
        <v>97132.02</v>
      </c>
      <c r="Y85" s="1">
        <v>97132.02</v>
      </c>
      <c r="Z85" s="1">
        <v>80892.02</v>
      </c>
      <c r="AA85" s="1">
        <v>0</v>
      </c>
      <c r="AB85" s="1">
        <v>0</v>
      </c>
      <c r="AC85" s="1">
        <f t="shared" si="3"/>
        <v>2867.9799999999959</v>
      </c>
      <c r="AD85" s="1">
        <v>0</v>
      </c>
      <c r="AE85" s="1">
        <v>0</v>
      </c>
      <c r="AF85" s="1">
        <v>0</v>
      </c>
      <c r="AG85" s="1">
        <v>0</v>
      </c>
      <c r="AH85" s="1">
        <v>0</v>
      </c>
    </row>
    <row r="86" spans="1:34" hidden="1" x14ac:dyDescent="0.25">
      <c r="A86" t="str">
        <f t="shared" si="2"/>
        <v>1.1-00-2407_24236022_2424210</v>
      </c>
      <c r="B86" t="s">
        <v>148</v>
      </c>
      <c r="C86" t="s">
        <v>149</v>
      </c>
      <c r="D86" t="s">
        <v>188</v>
      </c>
      <c r="E86" t="s">
        <v>189</v>
      </c>
      <c r="F86" t="s">
        <v>51</v>
      </c>
      <c r="G86" t="s">
        <v>52</v>
      </c>
      <c r="H86" t="s">
        <v>103</v>
      </c>
      <c r="I86" t="s">
        <v>104</v>
      </c>
      <c r="J86">
        <v>2</v>
      </c>
      <c r="K86" t="s">
        <v>206</v>
      </c>
      <c r="L86">
        <v>36</v>
      </c>
      <c r="M86" t="s">
        <v>207</v>
      </c>
      <c r="N86" t="s">
        <v>208</v>
      </c>
      <c r="O86" t="s">
        <v>209</v>
      </c>
      <c r="P86">
        <v>2000</v>
      </c>
      <c r="Q86" t="s">
        <v>121</v>
      </c>
      <c r="R86">
        <v>2421</v>
      </c>
      <c r="S86" t="s">
        <v>211</v>
      </c>
      <c r="T86">
        <v>0</v>
      </c>
      <c r="U86" t="s">
        <v>46</v>
      </c>
      <c r="V86" s="1">
        <v>750000</v>
      </c>
      <c r="W86" s="1">
        <v>750000</v>
      </c>
      <c r="X86" s="1">
        <v>687954.7</v>
      </c>
      <c r="Y86" s="1">
        <v>687954.7</v>
      </c>
      <c r="Z86" s="1">
        <v>597627.81999999995</v>
      </c>
      <c r="AA86" s="1">
        <v>597627.81999999995</v>
      </c>
      <c r="AB86" s="1">
        <v>597627.81999999995</v>
      </c>
      <c r="AC86" s="1">
        <f t="shared" si="3"/>
        <v>62045.300000000047</v>
      </c>
      <c r="AD86" s="1">
        <v>0</v>
      </c>
      <c r="AE86" s="1">
        <v>0</v>
      </c>
      <c r="AF86" s="1">
        <v>0</v>
      </c>
      <c r="AG86" s="1">
        <v>0</v>
      </c>
      <c r="AH86" s="1">
        <v>0</v>
      </c>
    </row>
    <row r="87" spans="1:34" hidden="1" x14ac:dyDescent="0.25">
      <c r="A87" t="str">
        <f t="shared" si="2"/>
        <v>1.1-00-2407_24236022_2424610</v>
      </c>
      <c r="B87" t="s">
        <v>148</v>
      </c>
      <c r="C87" t="s">
        <v>149</v>
      </c>
      <c r="D87" t="s">
        <v>188</v>
      </c>
      <c r="E87" t="s">
        <v>189</v>
      </c>
      <c r="F87" t="s">
        <v>51</v>
      </c>
      <c r="G87" t="s">
        <v>52</v>
      </c>
      <c r="H87" t="s">
        <v>103</v>
      </c>
      <c r="I87" t="s">
        <v>104</v>
      </c>
      <c r="J87">
        <v>2</v>
      </c>
      <c r="K87" t="s">
        <v>206</v>
      </c>
      <c r="L87">
        <v>36</v>
      </c>
      <c r="M87" t="s">
        <v>207</v>
      </c>
      <c r="N87" t="s">
        <v>208</v>
      </c>
      <c r="O87" t="s">
        <v>209</v>
      </c>
      <c r="P87">
        <v>2000</v>
      </c>
      <c r="Q87" t="s">
        <v>121</v>
      </c>
      <c r="R87">
        <v>2461</v>
      </c>
      <c r="S87" t="s">
        <v>212</v>
      </c>
      <c r="T87">
        <v>0</v>
      </c>
      <c r="U87" t="s">
        <v>46</v>
      </c>
      <c r="V87" s="1">
        <v>650000</v>
      </c>
      <c r="W87" s="1">
        <v>650000</v>
      </c>
      <c r="X87" s="1">
        <v>599293.82999999996</v>
      </c>
      <c r="Y87" s="1">
        <v>580815.03</v>
      </c>
      <c r="Z87" s="1">
        <v>460471.67</v>
      </c>
      <c r="AA87" s="1">
        <v>367280.75</v>
      </c>
      <c r="AB87" s="1">
        <v>367280.75</v>
      </c>
      <c r="AC87" s="1">
        <f t="shared" si="3"/>
        <v>50706.170000000042</v>
      </c>
      <c r="AD87" s="1">
        <v>0</v>
      </c>
      <c r="AE87" s="1">
        <v>0</v>
      </c>
      <c r="AF87" s="1">
        <v>0</v>
      </c>
      <c r="AG87" s="1">
        <v>0</v>
      </c>
      <c r="AH87" s="1">
        <v>0</v>
      </c>
    </row>
    <row r="88" spans="1:34" hidden="1" x14ac:dyDescent="0.25">
      <c r="A88" t="str">
        <f t="shared" si="2"/>
        <v>1.1-00-2407_24236022_2424710</v>
      </c>
      <c r="B88" t="s">
        <v>148</v>
      </c>
      <c r="C88" t="s">
        <v>149</v>
      </c>
      <c r="D88" t="s">
        <v>188</v>
      </c>
      <c r="E88" t="s">
        <v>189</v>
      </c>
      <c r="F88" t="s">
        <v>51</v>
      </c>
      <c r="G88" t="s">
        <v>52</v>
      </c>
      <c r="H88" t="s">
        <v>103</v>
      </c>
      <c r="I88" t="s">
        <v>104</v>
      </c>
      <c r="J88">
        <v>2</v>
      </c>
      <c r="K88" t="s">
        <v>206</v>
      </c>
      <c r="L88">
        <v>36</v>
      </c>
      <c r="M88" t="s">
        <v>207</v>
      </c>
      <c r="N88" t="s">
        <v>208</v>
      </c>
      <c r="O88" t="s">
        <v>209</v>
      </c>
      <c r="P88">
        <v>2000</v>
      </c>
      <c r="Q88" t="s">
        <v>121</v>
      </c>
      <c r="R88">
        <v>2471</v>
      </c>
      <c r="S88" t="s">
        <v>213</v>
      </c>
      <c r="T88">
        <v>0</v>
      </c>
      <c r="U88" t="s">
        <v>46</v>
      </c>
      <c r="V88" s="1">
        <v>2680000</v>
      </c>
      <c r="W88" s="1">
        <v>2300000</v>
      </c>
      <c r="X88" s="1">
        <v>2666570</v>
      </c>
      <c r="Y88" s="1">
        <v>1766620.4</v>
      </c>
      <c r="Z88" s="1">
        <v>1727930.15</v>
      </c>
      <c r="AA88" s="1">
        <v>1609808.19</v>
      </c>
      <c r="AB88" s="1">
        <v>1609808.19</v>
      </c>
      <c r="AC88" s="1">
        <f t="shared" si="3"/>
        <v>13430</v>
      </c>
      <c r="AD88" s="1">
        <v>0</v>
      </c>
      <c r="AE88" s="1">
        <v>400000</v>
      </c>
      <c r="AF88" s="1">
        <v>0</v>
      </c>
      <c r="AG88" s="1">
        <v>20000</v>
      </c>
      <c r="AH88" s="1">
        <v>380000</v>
      </c>
    </row>
    <row r="89" spans="1:34" hidden="1" x14ac:dyDescent="0.25">
      <c r="A89" t="str">
        <f t="shared" si="2"/>
        <v>1.1-00-2407_24236022_2424910</v>
      </c>
      <c r="B89" t="s">
        <v>148</v>
      </c>
      <c r="C89" t="s">
        <v>149</v>
      </c>
      <c r="D89" t="s">
        <v>188</v>
      </c>
      <c r="E89" t="s">
        <v>189</v>
      </c>
      <c r="F89" t="s">
        <v>51</v>
      </c>
      <c r="G89" t="s">
        <v>52</v>
      </c>
      <c r="H89" t="s">
        <v>103</v>
      </c>
      <c r="I89" t="s">
        <v>104</v>
      </c>
      <c r="J89">
        <v>2</v>
      </c>
      <c r="K89" t="s">
        <v>206</v>
      </c>
      <c r="L89">
        <v>36</v>
      </c>
      <c r="M89" t="s">
        <v>207</v>
      </c>
      <c r="N89" t="s">
        <v>208</v>
      </c>
      <c r="O89" t="s">
        <v>209</v>
      </c>
      <c r="P89">
        <v>2000</v>
      </c>
      <c r="Q89" t="s">
        <v>121</v>
      </c>
      <c r="R89">
        <v>2491</v>
      </c>
      <c r="S89" t="s">
        <v>203</v>
      </c>
      <c r="T89">
        <v>0</v>
      </c>
      <c r="U89" t="s">
        <v>46</v>
      </c>
      <c r="V89" s="1">
        <v>7000</v>
      </c>
      <c r="W89" s="1">
        <v>7000</v>
      </c>
      <c r="X89" s="1">
        <v>3770.04</v>
      </c>
      <c r="Y89" s="1">
        <v>3770.04</v>
      </c>
      <c r="Z89" s="1">
        <v>3770.04</v>
      </c>
      <c r="AA89" s="1">
        <v>3770.04</v>
      </c>
      <c r="AB89" s="1">
        <v>3770.04</v>
      </c>
      <c r="AC89" s="1">
        <f t="shared" si="3"/>
        <v>3229.96</v>
      </c>
      <c r="AD89" s="1">
        <v>0</v>
      </c>
      <c r="AE89" s="1">
        <v>0</v>
      </c>
      <c r="AF89" s="1">
        <v>0</v>
      </c>
      <c r="AG89" s="1">
        <v>0</v>
      </c>
      <c r="AH89" s="1">
        <v>0</v>
      </c>
    </row>
    <row r="90" spans="1:34" hidden="1" x14ac:dyDescent="0.25">
      <c r="A90" t="str">
        <f t="shared" si="2"/>
        <v>1.1-00-2407_24236022_2425110</v>
      </c>
      <c r="B90" t="s">
        <v>148</v>
      </c>
      <c r="C90" t="s">
        <v>149</v>
      </c>
      <c r="D90" t="s">
        <v>188</v>
      </c>
      <c r="E90" t="s">
        <v>189</v>
      </c>
      <c r="F90" t="s">
        <v>51</v>
      </c>
      <c r="G90" t="s">
        <v>52</v>
      </c>
      <c r="H90" t="s">
        <v>103</v>
      </c>
      <c r="I90" t="s">
        <v>104</v>
      </c>
      <c r="J90">
        <v>2</v>
      </c>
      <c r="K90" t="s">
        <v>206</v>
      </c>
      <c r="L90">
        <v>36</v>
      </c>
      <c r="M90" t="s">
        <v>207</v>
      </c>
      <c r="N90" t="s">
        <v>208</v>
      </c>
      <c r="O90" t="s">
        <v>209</v>
      </c>
      <c r="P90">
        <v>2000</v>
      </c>
      <c r="Q90" t="s">
        <v>121</v>
      </c>
      <c r="R90">
        <v>2511</v>
      </c>
      <c r="S90" t="s">
        <v>214</v>
      </c>
      <c r="T90">
        <v>0</v>
      </c>
      <c r="U90" t="s">
        <v>46</v>
      </c>
      <c r="V90" s="1">
        <v>3989894.5</v>
      </c>
      <c r="W90" s="1">
        <v>4500000</v>
      </c>
      <c r="X90" s="1">
        <v>1826665.2</v>
      </c>
      <c r="Y90" s="1">
        <v>1826665.2</v>
      </c>
      <c r="Z90" s="1">
        <v>343771.8</v>
      </c>
      <c r="AA90" s="1">
        <v>343771.8</v>
      </c>
      <c r="AB90" s="1">
        <v>343771.8</v>
      </c>
      <c r="AC90" s="1">
        <f t="shared" si="3"/>
        <v>2163229.2999999998</v>
      </c>
      <c r="AD90" s="1">
        <v>0</v>
      </c>
      <c r="AE90" s="1">
        <v>0</v>
      </c>
      <c r="AF90" s="1">
        <v>0</v>
      </c>
      <c r="AG90" s="1">
        <v>510105.5</v>
      </c>
      <c r="AH90" s="1">
        <v>-510105.5</v>
      </c>
    </row>
    <row r="91" spans="1:34" hidden="1" x14ac:dyDescent="0.25">
      <c r="A91" t="str">
        <f t="shared" si="2"/>
        <v>1.1-00-2407_24236022_2425510</v>
      </c>
      <c r="B91" t="s">
        <v>148</v>
      </c>
      <c r="C91" t="s">
        <v>149</v>
      </c>
      <c r="D91" t="s">
        <v>188</v>
      </c>
      <c r="E91" t="s">
        <v>189</v>
      </c>
      <c r="F91" t="s">
        <v>51</v>
      </c>
      <c r="G91" t="s">
        <v>52</v>
      </c>
      <c r="H91" t="s">
        <v>103</v>
      </c>
      <c r="I91" t="s">
        <v>104</v>
      </c>
      <c r="J91">
        <v>2</v>
      </c>
      <c r="K91" t="s">
        <v>206</v>
      </c>
      <c r="L91">
        <v>36</v>
      </c>
      <c r="M91" t="s">
        <v>207</v>
      </c>
      <c r="N91" t="s">
        <v>208</v>
      </c>
      <c r="O91" t="s">
        <v>209</v>
      </c>
      <c r="P91">
        <v>2000</v>
      </c>
      <c r="Q91" t="s">
        <v>121</v>
      </c>
      <c r="R91">
        <v>2551</v>
      </c>
      <c r="S91" t="s">
        <v>215</v>
      </c>
      <c r="T91">
        <v>0</v>
      </c>
      <c r="U91" t="s">
        <v>46</v>
      </c>
      <c r="V91" s="1">
        <v>470000</v>
      </c>
      <c r="W91" s="1">
        <v>250000</v>
      </c>
      <c r="X91" s="1">
        <v>357145.58</v>
      </c>
      <c r="Y91" s="1">
        <v>357145.58</v>
      </c>
      <c r="Z91" s="1">
        <v>0</v>
      </c>
      <c r="AA91" s="1">
        <v>0</v>
      </c>
      <c r="AB91" s="1">
        <v>0</v>
      </c>
      <c r="AC91" s="1">
        <f t="shared" si="3"/>
        <v>112854.41999999998</v>
      </c>
      <c r="AD91" s="1">
        <v>0</v>
      </c>
      <c r="AE91" s="1">
        <v>220000</v>
      </c>
      <c r="AF91" s="1">
        <v>0</v>
      </c>
      <c r="AG91" s="1">
        <v>0</v>
      </c>
      <c r="AH91" s="1">
        <v>220000</v>
      </c>
    </row>
    <row r="92" spans="1:34" hidden="1" x14ac:dyDescent="0.25">
      <c r="A92" t="str">
        <f t="shared" si="2"/>
        <v>1.1-00-2407_24236022_2425610</v>
      </c>
      <c r="B92" t="s">
        <v>148</v>
      </c>
      <c r="C92" t="s">
        <v>149</v>
      </c>
      <c r="D92" t="s">
        <v>188</v>
      </c>
      <c r="E92" t="s">
        <v>189</v>
      </c>
      <c r="F92" t="s">
        <v>51</v>
      </c>
      <c r="G92" t="s">
        <v>52</v>
      </c>
      <c r="H92" t="s">
        <v>103</v>
      </c>
      <c r="I92" t="s">
        <v>104</v>
      </c>
      <c r="J92">
        <v>2</v>
      </c>
      <c r="K92" t="s">
        <v>206</v>
      </c>
      <c r="L92">
        <v>36</v>
      </c>
      <c r="M92" t="s">
        <v>207</v>
      </c>
      <c r="N92" t="s">
        <v>208</v>
      </c>
      <c r="O92" t="s">
        <v>209</v>
      </c>
      <c r="P92">
        <v>2000</v>
      </c>
      <c r="Q92" t="s">
        <v>121</v>
      </c>
      <c r="R92">
        <v>2561</v>
      </c>
      <c r="S92" t="s">
        <v>216</v>
      </c>
      <c r="T92">
        <v>0</v>
      </c>
      <c r="U92" t="s">
        <v>46</v>
      </c>
      <c r="V92" s="1">
        <v>2350000</v>
      </c>
      <c r="W92" s="1">
        <v>2750000</v>
      </c>
      <c r="X92" s="1">
        <v>2385897.16</v>
      </c>
      <c r="Y92" s="1">
        <v>1629084.62</v>
      </c>
      <c r="Z92" s="1">
        <v>1549372.3</v>
      </c>
      <c r="AA92" s="1">
        <v>1549372.3</v>
      </c>
      <c r="AB92" s="1">
        <v>1549372.3</v>
      </c>
      <c r="AC92" s="1">
        <f t="shared" si="3"/>
        <v>-35897.160000000149</v>
      </c>
      <c r="AD92" s="1">
        <v>0</v>
      </c>
      <c r="AE92" s="1">
        <v>0</v>
      </c>
      <c r="AF92" s="1">
        <v>0</v>
      </c>
      <c r="AG92" s="1">
        <v>400000</v>
      </c>
      <c r="AH92" s="1">
        <v>-400000</v>
      </c>
    </row>
    <row r="93" spans="1:34" hidden="1" x14ac:dyDescent="0.25">
      <c r="A93" t="str">
        <f t="shared" si="2"/>
        <v>1.1-00-2407_24236022_2427210</v>
      </c>
      <c r="B93" t="s">
        <v>148</v>
      </c>
      <c r="C93" t="s">
        <v>149</v>
      </c>
      <c r="D93" t="s">
        <v>188</v>
      </c>
      <c r="E93" t="s">
        <v>189</v>
      </c>
      <c r="F93" t="s">
        <v>51</v>
      </c>
      <c r="G93" t="s">
        <v>52</v>
      </c>
      <c r="H93" t="s">
        <v>103</v>
      </c>
      <c r="I93" t="s">
        <v>104</v>
      </c>
      <c r="J93">
        <v>2</v>
      </c>
      <c r="K93" t="s">
        <v>206</v>
      </c>
      <c r="L93">
        <v>36</v>
      </c>
      <c r="M93" t="s">
        <v>207</v>
      </c>
      <c r="N93" t="s">
        <v>208</v>
      </c>
      <c r="O93" t="s">
        <v>209</v>
      </c>
      <c r="P93">
        <v>2000</v>
      </c>
      <c r="Q93" t="s">
        <v>121</v>
      </c>
      <c r="R93">
        <v>2721</v>
      </c>
      <c r="S93" t="s">
        <v>170</v>
      </c>
      <c r="T93">
        <v>0</v>
      </c>
      <c r="U93" t="s">
        <v>46</v>
      </c>
      <c r="V93" s="1">
        <v>480000</v>
      </c>
      <c r="W93" s="1">
        <v>480000</v>
      </c>
      <c r="X93" s="1">
        <v>363751.7</v>
      </c>
      <c r="Y93" s="1">
        <v>311319.7</v>
      </c>
      <c r="Z93" s="1">
        <v>0</v>
      </c>
      <c r="AA93" s="1">
        <v>0</v>
      </c>
      <c r="AB93" s="1">
        <v>0</v>
      </c>
      <c r="AC93" s="1">
        <f t="shared" si="3"/>
        <v>116248.29999999999</v>
      </c>
      <c r="AD93" s="1">
        <v>0</v>
      </c>
      <c r="AE93" s="1">
        <v>0</v>
      </c>
      <c r="AF93" s="1">
        <v>0</v>
      </c>
      <c r="AG93" s="1">
        <v>0</v>
      </c>
      <c r="AH93" s="1">
        <v>0</v>
      </c>
    </row>
    <row r="94" spans="1:34" hidden="1" x14ac:dyDescent="0.25">
      <c r="A94" t="str">
        <f t="shared" si="2"/>
        <v>1.1-00-2407_24236022_2429110</v>
      </c>
      <c r="B94" t="s">
        <v>148</v>
      </c>
      <c r="C94" t="s">
        <v>149</v>
      </c>
      <c r="D94" t="s">
        <v>188</v>
      </c>
      <c r="E94" t="s">
        <v>189</v>
      </c>
      <c r="F94" t="s">
        <v>51</v>
      </c>
      <c r="G94" t="s">
        <v>52</v>
      </c>
      <c r="H94" t="s">
        <v>103</v>
      </c>
      <c r="I94" t="s">
        <v>104</v>
      </c>
      <c r="J94">
        <v>2</v>
      </c>
      <c r="K94" t="s">
        <v>206</v>
      </c>
      <c r="L94">
        <v>36</v>
      </c>
      <c r="M94" t="s">
        <v>207</v>
      </c>
      <c r="N94" t="s">
        <v>208</v>
      </c>
      <c r="O94" t="s">
        <v>209</v>
      </c>
      <c r="P94">
        <v>2000</v>
      </c>
      <c r="Q94" t="s">
        <v>121</v>
      </c>
      <c r="R94">
        <v>2911</v>
      </c>
      <c r="S94" t="s">
        <v>171</v>
      </c>
      <c r="T94">
        <v>0</v>
      </c>
      <c r="U94" t="s">
        <v>46</v>
      </c>
      <c r="V94" s="1">
        <v>1650000</v>
      </c>
      <c r="W94" s="1">
        <v>1650000</v>
      </c>
      <c r="X94" s="1">
        <v>5472017.1500000004</v>
      </c>
      <c r="Y94" s="1">
        <v>5472017.1500000004</v>
      </c>
      <c r="Z94" s="1">
        <v>1118328.4099999999</v>
      </c>
      <c r="AA94" s="1">
        <v>0</v>
      </c>
      <c r="AB94" s="1">
        <v>0</v>
      </c>
      <c r="AC94" s="1">
        <f t="shared" si="3"/>
        <v>-3822017.1500000004</v>
      </c>
      <c r="AD94" s="1">
        <v>0</v>
      </c>
      <c r="AE94" s="1">
        <v>0</v>
      </c>
      <c r="AF94" s="1">
        <v>0</v>
      </c>
      <c r="AG94" s="1">
        <v>0</v>
      </c>
      <c r="AH94" s="1">
        <v>0</v>
      </c>
    </row>
    <row r="95" spans="1:34" hidden="1" x14ac:dyDescent="0.25">
      <c r="A95" t="str">
        <f t="shared" si="2"/>
        <v>1.1-00-2407_24236022_2429810</v>
      </c>
      <c r="B95" t="s">
        <v>148</v>
      </c>
      <c r="C95" t="s">
        <v>149</v>
      </c>
      <c r="D95" t="s">
        <v>188</v>
      </c>
      <c r="E95" t="s">
        <v>189</v>
      </c>
      <c r="F95" t="s">
        <v>51</v>
      </c>
      <c r="G95" t="s">
        <v>52</v>
      </c>
      <c r="H95" t="s">
        <v>103</v>
      </c>
      <c r="I95" t="s">
        <v>104</v>
      </c>
      <c r="J95">
        <v>2</v>
      </c>
      <c r="K95" t="s">
        <v>206</v>
      </c>
      <c r="L95">
        <v>36</v>
      </c>
      <c r="M95" t="s">
        <v>207</v>
      </c>
      <c r="N95" t="s">
        <v>208</v>
      </c>
      <c r="O95" t="s">
        <v>209</v>
      </c>
      <c r="P95">
        <v>2000</v>
      </c>
      <c r="Q95" t="s">
        <v>121</v>
      </c>
      <c r="R95">
        <v>2981</v>
      </c>
      <c r="S95" t="s">
        <v>217</v>
      </c>
      <c r="T95">
        <v>0</v>
      </c>
      <c r="U95" t="s">
        <v>46</v>
      </c>
      <c r="V95" s="1">
        <v>0</v>
      </c>
      <c r="W95" s="1">
        <v>200000</v>
      </c>
      <c r="X95" s="1">
        <v>0</v>
      </c>
      <c r="Y95" s="1">
        <v>0</v>
      </c>
      <c r="Z95" s="1">
        <v>0</v>
      </c>
      <c r="AA95" s="1">
        <v>0</v>
      </c>
      <c r="AB95" s="1">
        <v>0</v>
      </c>
      <c r="AC95" s="1">
        <f t="shared" si="3"/>
        <v>0</v>
      </c>
      <c r="AD95" s="1">
        <v>0</v>
      </c>
      <c r="AE95" s="1">
        <v>0</v>
      </c>
      <c r="AF95" s="1">
        <v>0</v>
      </c>
      <c r="AG95" s="1">
        <v>200000</v>
      </c>
      <c r="AH95" s="1">
        <v>-200000</v>
      </c>
    </row>
    <row r="96" spans="1:34" hidden="1" x14ac:dyDescent="0.25">
      <c r="A96" t="str">
        <f t="shared" si="2"/>
        <v>1.1-00-2407_24236022_2431110</v>
      </c>
      <c r="B96" t="s">
        <v>148</v>
      </c>
      <c r="C96" t="s">
        <v>149</v>
      </c>
      <c r="D96" t="s">
        <v>188</v>
      </c>
      <c r="E96" t="s">
        <v>189</v>
      </c>
      <c r="F96" t="s">
        <v>51</v>
      </c>
      <c r="G96" t="s">
        <v>52</v>
      </c>
      <c r="H96" t="s">
        <v>103</v>
      </c>
      <c r="I96" t="s">
        <v>104</v>
      </c>
      <c r="J96">
        <v>2</v>
      </c>
      <c r="K96" t="s">
        <v>206</v>
      </c>
      <c r="L96">
        <v>36</v>
      </c>
      <c r="M96" t="s">
        <v>207</v>
      </c>
      <c r="N96" t="s">
        <v>208</v>
      </c>
      <c r="O96" t="s">
        <v>209</v>
      </c>
      <c r="P96">
        <v>3000</v>
      </c>
      <c r="Q96" t="s">
        <v>44</v>
      </c>
      <c r="R96">
        <v>3111</v>
      </c>
      <c r="S96" t="s">
        <v>141</v>
      </c>
      <c r="T96">
        <v>0</v>
      </c>
      <c r="U96" t="s">
        <v>46</v>
      </c>
      <c r="V96" s="1">
        <v>223000000</v>
      </c>
      <c r="W96" s="1">
        <v>180000000</v>
      </c>
      <c r="X96" s="1">
        <v>121759489.5</v>
      </c>
      <c r="Y96" s="1">
        <v>121759489.5</v>
      </c>
      <c r="Z96" s="1">
        <v>121759489.5</v>
      </c>
      <c r="AA96" s="1">
        <v>121759489.5</v>
      </c>
      <c r="AB96" s="1">
        <v>121759489.5</v>
      </c>
      <c r="AC96" s="1">
        <f t="shared" si="3"/>
        <v>101240510.5</v>
      </c>
      <c r="AD96" s="1">
        <v>0</v>
      </c>
      <c r="AE96" s="1">
        <v>43000000</v>
      </c>
      <c r="AF96" s="1">
        <v>0</v>
      </c>
      <c r="AG96" s="1">
        <v>0</v>
      </c>
      <c r="AH96" s="1">
        <v>43000000</v>
      </c>
    </row>
    <row r="97" spans="1:34" hidden="1" x14ac:dyDescent="0.25">
      <c r="A97" t="str">
        <f t="shared" si="2"/>
        <v>1.1-00-2407_24236022_2432610</v>
      </c>
      <c r="B97" t="s">
        <v>148</v>
      </c>
      <c r="C97" t="s">
        <v>149</v>
      </c>
      <c r="D97" t="s">
        <v>188</v>
      </c>
      <c r="E97" t="s">
        <v>189</v>
      </c>
      <c r="F97" t="s">
        <v>51</v>
      </c>
      <c r="G97" t="s">
        <v>52</v>
      </c>
      <c r="H97" t="s">
        <v>103</v>
      </c>
      <c r="I97" t="s">
        <v>104</v>
      </c>
      <c r="J97">
        <v>2</v>
      </c>
      <c r="K97" t="s">
        <v>206</v>
      </c>
      <c r="L97">
        <v>36</v>
      </c>
      <c r="M97" t="s">
        <v>207</v>
      </c>
      <c r="N97" t="s">
        <v>208</v>
      </c>
      <c r="O97" t="s">
        <v>209</v>
      </c>
      <c r="P97">
        <v>3000</v>
      </c>
      <c r="Q97" t="s">
        <v>44</v>
      </c>
      <c r="R97">
        <v>3261</v>
      </c>
      <c r="S97" t="s">
        <v>172</v>
      </c>
      <c r="T97">
        <v>0</v>
      </c>
      <c r="U97" t="s">
        <v>46</v>
      </c>
      <c r="V97" s="1">
        <v>77000000</v>
      </c>
      <c r="W97" s="1">
        <v>65000000</v>
      </c>
      <c r="X97" s="1">
        <v>62437487.200000003</v>
      </c>
      <c r="Y97" s="1">
        <v>62437487.200000003</v>
      </c>
      <c r="Z97" s="1">
        <v>48756799.840000004</v>
      </c>
      <c r="AA97" s="1">
        <v>46429143.840000004</v>
      </c>
      <c r="AB97" s="1">
        <v>44938775.840000004</v>
      </c>
      <c r="AC97" s="1">
        <f t="shared" si="3"/>
        <v>14562512.799999997</v>
      </c>
      <c r="AD97" s="1">
        <v>0</v>
      </c>
      <c r="AE97" s="1">
        <v>12000000</v>
      </c>
      <c r="AF97" s="1">
        <v>0</v>
      </c>
      <c r="AG97" s="1">
        <v>0</v>
      </c>
      <c r="AH97" s="1">
        <v>12000000</v>
      </c>
    </row>
    <row r="98" spans="1:34" hidden="1" x14ac:dyDescent="0.25">
      <c r="A98" t="str">
        <f t="shared" si="2"/>
        <v>1.1-00-2407_24236022_2433110</v>
      </c>
      <c r="B98" t="s">
        <v>148</v>
      </c>
      <c r="C98" t="s">
        <v>149</v>
      </c>
      <c r="D98" t="s">
        <v>188</v>
      </c>
      <c r="E98" t="s">
        <v>189</v>
      </c>
      <c r="F98" t="s">
        <v>51</v>
      </c>
      <c r="G98" t="s">
        <v>52</v>
      </c>
      <c r="H98" t="s">
        <v>103</v>
      </c>
      <c r="I98" t="s">
        <v>104</v>
      </c>
      <c r="J98">
        <v>2</v>
      </c>
      <c r="K98" t="s">
        <v>206</v>
      </c>
      <c r="L98">
        <v>36</v>
      </c>
      <c r="M98" t="s">
        <v>207</v>
      </c>
      <c r="N98" t="s">
        <v>208</v>
      </c>
      <c r="O98" t="s">
        <v>209</v>
      </c>
      <c r="P98">
        <v>3000</v>
      </c>
      <c r="Q98" t="s">
        <v>44</v>
      </c>
      <c r="R98">
        <v>3311</v>
      </c>
      <c r="S98" t="s">
        <v>218</v>
      </c>
      <c r="T98">
        <v>0</v>
      </c>
      <c r="U98" t="s">
        <v>46</v>
      </c>
      <c r="V98" s="1">
        <v>3480000</v>
      </c>
      <c r="W98" s="1">
        <v>1500000</v>
      </c>
      <c r="X98" s="1">
        <v>2958000</v>
      </c>
      <c r="Y98" s="1">
        <v>2958000</v>
      </c>
      <c r="Z98" s="1">
        <v>1218000</v>
      </c>
      <c r="AA98" s="1">
        <v>1218000</v>
      </c>
      <c r="AB98" s="1">
        <v>1218000</v>
      </c>
      <c r="AC98" s="1">
        <f t="shared" si="3"/>
        <v>522000</v>
      </c>
      <c r="AD98" s="1">
        <v>0</v>
      </c>
      <c r="AE98" s="1">
        <v>1980000</v>
      </c>
      <c r="AF98" s="1">
        <v>0</v>
      </c>
      <c r="AG98" s="1">
        <v>0</v>
      </c>
      <c r="AH98" s="1">
        <v>1980000</v>
      </c>
    </row>
    <row r="99" spans="1:34" hidden="1" x14ac:dyDescent="0.25">
      <c r="A99" t="str">
        <f t="shared" si="2"/>
        <v>1.1-00-2407_24236022_2433210</v>
      </c>
      <c r="B99" t="s">
        <v>148</v>
      </c>
      <c r="C99" t="s">
        <v>149</v>
      </c>
      <c r="D99" t="s">
        <v>188</v>
      </c>
      <c r="E99" t="s">
        <v>189</v>
      </c>
      <c r="F99" t="s">
        <v>51</v>
      </c>
      <c r="G99" t="s">
        <v>52</v>
      </c>
      <c r="H99" t="s">
        <v>103</v>
      </c>
      <c r="I99" t="s">
        <v>104</v>
      </c>
      <c r="J99">
        <v>2</v>
      </c>
      <c r="K99" t="s">
        <v>206</v>
      </c>
      <c r="L99">
        <v>36</v>
      </c>
      <c r="M99" t="s">
        <v>207</v>
      </c>
      <c r="N99" t="s">
        <v>208</v>
      </c>
      <c r="O99" t="s">
        <v>209</v>
      </c>
      <c r="P99">
        <v>3000</v>
      </c>
      <c r="Q99" t="s">
        <v>44</v>
      </c>
      <c r="R99">
        <v>3321</v>
      </c>
      <c r="S99" t="s">
        <v>219</v>
      </c>
      <c r="T99">
        <v>0</v>
      </c>
      <c r="U99" t="s">
        <v>46</v>
      </c>
      <c r="V99" s="1">
        <v>5400000</v>
      </c>
      <c r="W99" s="1">
        <v>2500000</v>
      </c>
      <c r="X99" s="1">
        <v>2137920.6</v>
      </c>
      <c r="Y99" s="1">
        <v>2137920.6</v>
      </c>
      <c r="Z99" s="1">
        <v>2137920.6</v>
      </c>
      <c r="AA99" s="1">
        <v>2137920.6</v>
      </c>
      <c r="AB99" s="1">
        <v>2137920.6</v>
      </c>
      <c r="AC99" s="1">
        <f t="shared" si="3"/>
        <v>3262079.4</v>
      </c>
      <c r="AD99" s="1">
        <v>0</v>
      </c>
      <c r="AE99" s="1">
        <v>2900000</v>
      </c>
      <c r="AF99" s="1">
        <v>0</v>
      </c>
      <c r="AG99" s="1">
        <v>0</v>
      </c>
      <c r="AH99" s="1">
        <v>2900000</v>
      </c>
    </row>
    <row r="100" spans="1:34" hidden="1" x14ac:dyDescent="0.25">
      <c r="A100" t="str">
        <f t="shared" si="2"/>
        <v>1.1-00-2407_24236022_2433810</v>
      </c>
      <c r="B100" t="s">
        <v>148</v>
      </c>
      <c r="C100" t="s">
        <v>149</v>
      </c>
      <c r="D100" t="s">
        <v>188</v>
      </c>
      <c r="E100" t="s">
        <v>189</v>
      </c>
      <c r="F100" t="s">
        <v>51</v>
      </c>
      <c r="G100" t="s">
        <v>52</v>
      </c>
      <c r="H100" t="s">
        <v>103</v>
      </c>
      <c r="I100" t="s">
        <v>104</v>
      </c>
      <c r="J100">
        <v>2</v>
      </c>
      <c r="K100" t="s">
        <v>206</v>
      </c>
      <c r="L100">
        <v>36</v>
      </c>
      <c r="M100" t="s">
        <v>207</v>
      </c>
      <c r="N100" t="s">
        <v>208</v>
      </c>
      <c r="O100" t="s">
        <v>209</v>
      </c>
      <c r="P100">
        <v>3000</v>
      </c>
      <c r="Q100" t="s">
        <v>44</v>
      </c>
      <c r="R100">
        <v>3381</v>
      </c>
      <c r="S100" t="s">
        <v>220</v>
      </c>
      <c r="T100">
        <v>0</v>
      </c>
      <c r="U100" t="s">
        <v>46</v>
      </c>
      <c r="V100" s="1">
        <v>42000000</v>
      </c>
      <c r="W100" s="1">
        <v>42000000</v>
      </c>
      <c r="X100" s="1">
        <v>36510138.829999998</v>
      </c>
      <c r="Y100" s="1">
        <v>36510138.829999998</v>
      </c>
      <c r="Z100" s="1">
        <v>21708368.07</v>
      </c>
      <c r="AA100" s="1">
        <v>21708368.07</v>
      </c>
      <c r="AB100" s="1">
        <v>21708368.07</v>
      </c>
      <c r="AC100" s="1">
        <f t="shared" si="3"/>
        <v>5489861.1700000018</v>
      </c>
      <c r="AD100" s="1">
        <v>0</v>
      </c>
      <c r="AE100" s="1">
        <v>0</v>
      </c>
      <c r="AF100" s="1">
        <v>0</v>
      </c>
      <c r="AG100" s="1">
        <v>0</v>
      </c>
      <c r="AH100" s="1">
        <v>0</v>
      </c>
    </row>
    <row r="101" spans="1:34" hidden="1" x14ac:dyDescent="0.25">
      <c r="A101" t="str">
        <f t="shared" si="2"/>
        <v>1.1-00-2407_24236022_2435710</v>
      </c>
      <c r="B101" t="s">
        <v>148</v>
      </c>
      <c r="C101" t="s">
        <v>149</v>
      </c>
      <c r="D101" t="s">
        <v>188</v>
      </c>
      <c r="E101" t="s">
        <v>189</v>
      </c>
      <c r="F101" t="s">
        <v>51</v>
      </c>
      <c r="G101" t="s">
        <v>52</v>
      </c>
      <c r="H101" t="s">
        <v>103</v>
      </c>
      <c r="I101" t="s">
        <v>104</v>
      </c>
      <c r="J101">
        <v>2</v>
      </c>
      <c r="K101" t="s">
        <v>206</v>
      </c>
      <c r="L101">
        <v>36</v>
      </c>
      <c r="M101" t="s">
        <v>207</v>
      </c>
      <c r="N101" t="s">
        <v>208</v>
      </c>
      <c r="O101" t="s">
        <v>209</v>
      </c>
      <c r="P101">
        <v>3000</v>
      </c>
      <c r="Q101" t="s">
        <v>44</v>
      </c>
      <c r="R101">
        <v>3571</v>
      </c>
      <c r="S101" t="s">
        <v>221</v>
      </c>
      <c r="T101">
        <v>0</v>
      </c>
      <c r="U101" t="s">
        <v>46</v>
      </c>
      <c r="V101" s="1">
        <v>102441072.01000001</v>
      </c>
      <c r="W101" s="1">
        <v>61975132.049999997</v>
      </c>
      <c r="X101" s="1">
        <v>167433965.06999999</v>
      </c>
      <c r="Y101" s="1">
        <v>166464635.43000001</v>
      </c>
      <c r="Z101" s="1">
        <v>111125914.92</v>
      </c>
      <c r="AA101" s="1">
        <v>97022194.75</v>
      </c>
      <c r="AB101" s="1">
        <v>96250562.75</v>
      </c>
      <c r="AC101" s="1">
        <f t="shared" si="3"/>
        <v>-64992893.059999987</v>
      </c>
      <c r="AD101" s="1">
        <v>0</v>
      </c>
      <c r="AE101" s="1">
        <v>40465939.960000001</v>
      </c>
      <c r="AF101" s="1">
        <v>0</v>
      </c>
      <c r="AG101" s="1">
        <v>0</v>
      </c>
      <c r="AH101" s="1">
        <v>40465939.960000001</v>
      </c>
    </row>
    <row r="102" spans="1:34" hidden="1" x14ac:dyDescent="0.25">
      <c r="A102" t="str">
        <f t="shared" si="2"/>
        <v>1.1-00-2407_24236022_2439220</v>
      </c>
      <c r="B102" t="s">
        <v>148</v>
      </c>
      <c r="C102" t="s">
        <v>149</v>
      </c>
      <c r="D102" t="s">
        <v>188</v>
      </c>
      <c r="E102" t="s">
        <v>189</v>
      </c>
      <c r="F102" t="s">
        <v>51</v>
      </c>
      <c r="G102" t="s">
        <v>52</v>
      </c>
      <c r="H102" t="s">
        <v>103</v>
      </c>
      <c r="I102" t="s">
        <v>104</v>
      </c>
      <c r="J102">
        <v>2</v>
      </c>
      <c r="K102" t="s">
        <v>206</v>
      </c>
      <c r="L102">
        <v>36</v>
      </c>
      <c r="M102" t="s">
        <v>207</v>
      </c>
      <c r="N102" t="s">
        <v>208</v>
      </c>
      <c r="O102" t="s">
        <v>209</v>
      </c>
      <c r="P102">
        <v>3000</v>
      </c>
      <c r="Q102" t="s">
        <v>44</v>
      </c>
      <c r="R102">
        <v>3922</v>
      </c>
      <c r="S102" t="s">
        <v>222</v>
      </c>
      <c r="T102">
        <v>0</v>
      </c>
      <c r="U102" t="s">
        <v>46</v>
      </c>
      <c r="V102" s="1">
        <v>9300000</v>
      </c>
      <c r="W102" s="1">
        <v>7000000</v>
      </c>
      <c r="X102" s="1">
        <v>5039628</v>
      </c>
      <c r="Y102" s="1">
        <v>5039628</v>
      </c>
      <c r="Z102" s="1">
        <v>5039628</v>
      </c>
      <c r="AA102" s="1">
        <v>5039628</v>
      </c>
      <c r="AB102" s="1">
        <v>5039628</v>
      </c>
      <c r="AC102" s="1">
        <f t="shared" si="3"/>
        <v>4260372</v>
      </c>
      <c r="AD102" s="1">
        <v>0</v>
      </c>
      <c r="AE102" s="1">
        <v>2300000</v>
      </c>
      <c r="AF102" s="1">
        <v>0</v>
      </c>
      <c r="AG102" s="1">
        <v>0</v>
      </c>
      <c r="AH102" s="1">
        <v>2300000</v>
      </c>
    </row>
    <row r="103" spans="1:34" hidden="1" x14ac:dyDescent="0.25">
      <c r="A103" t="str">
        <f t="shared" si="2"/>
        <v>1.1-00-2407_24236022_2456110</v>
      </c>
      <c r="B103" t="s">
        <v>148</v>
      </c>
      <c r="C103" t="s">
        <v>149</v>
      </c>
      <c r="D103" t="s">
        <v>188</v>
      </c>
      <c r="E103" t="s">
        <v>189</v>
      </c>
      <c r="F103" t="s">
        <v>51</v>
      </c>
      <c r="G103" t="s">
        <v>52</v>
      </c>
      <c r="H103" t="s">
        <v>103</v>
      </c>
      <c r="I103" t="s">
        <v>104</v>
      </c>
      <c r="J103">
        <v>2</v>
      </c>
      <c r="K103" t="s">
        <v>206</v>
      </c>
      <c r="L103">
        <v>36</v>
      </c>
      <c r="M103" t="s">
        <v>207</v>
      </c>
      <c r="N103" t="s">
        <v>208</v>
      </c>
      <c r="O103" t="s">
        <v>209</v>
      </c>
      <c r="P103">
        <v>5000</v>
      </c>
      <c r="Q103" t="s">
        <v>99</v>
      </c>
      <c r="R103">
        <v>5611</v>
      </c>
      <c r="S103" t="s">
        <v>223</v>
      </c>
      <c r="T103">
        <v>0</v>
      </c>
      <c r="U103" t="s">
        <v>46</v>
      </c>
      <c r="V103" s="1">
        <v>128500</v>
      </c>
      <c r="W103" s="1">
        <v>128500</v>
      </c>
      <c r="X103" s="1">
        <v>0</v>
      </c>
      <c r="Y103" s="1">
        <v>0</v>
      </c>
      <c r="Z103" s="1">
        <v>0</v>
      </c>
      <c r="AA103" s="1">
        <v>0</v>
      </c>
      <c r="AB103" s="1">
        <v>0</v>
      </c>
      <c r="AC103" s="1">
        <f t="shared" si="3"/>
        <v>128500</v>
      </c>
      <c r="AD103" s="1">
        <v>0</v>
      </c>
      <c r="AE103" s="1">
        <v>0</v>
      </c>
      <c r="AF103" s="1">
        <v>0</v>
      </c>
      <c r="AG103" s="1">
        <v>0</v>
      </c>
      <c r="AH103" s="1">
        <v>0</v>
      </c>
    </row>
    <row r="104" spans="1:34" hidden="1" x14ac:dyDescent="0.25">
      <c r="A104" t="str">
        <f t="shared" si="2"/>
        <v>1.1-00-2402_24311009_2421310</v>
      </c>
      <c r="B104" t="s">
        <v>148</v>
      </c>
      <c r="C104" t="s">
        <v>149</v>
      </c>
      <c r="D104" t="s">
        <v>83</v>
      </c>
      <c r="E104" t="s">
        <v>84</v>
      </c>
      <c r="F104" t="s">
        <v>51</v>
      </c>
      <c r="G104" t="s">
        <v>52</v>
      </c>
      <c r="H104" t="s">
        <v>85</v>
      </c>
      <c r="I104" t="s">
        <v>86</v>
      </c>
      <c r="J104">
        <v>3</v>
      </c>
      <c r="K104" t="s">
        <v>87</v>
      </c>
      <c r="L104">
        <v>11</v>
      </c>
      <c r="M104" t="s">
        <v>224</v>
      </c>
      <c r="N104" t="s">
        <v>89</v>
      </c>
      <c r="O104" t="s">
        <v>90</v>
      </c>
      <c r="P104">
        <v>2000</v>
      </c>
      <c r="Q104" t="s">
        <v>121</v>
      </c>
      <c r="R104">
        <v>2131</v>
      </c>
      <c r="S104" t="s">
        <v>225</v>
      </c>
      <c r="T104">
        <v>0</v>
      </c>
      <c r="U104" t="s">
        <v>46</v>
      </c>
      <c r="V104" s="1">
        <v>2000000</v>
      </c>
      <c r="W104" s="1">
        <v>1000000</v>
      </c>
      <c r="X104" s="1">
        <v>1017600</v>
      </c>
      <c r="Y104" s="1">
        <v>20000</v>
      </c>
      <c r="Z104" s="1">
        <v>0</v>
      </c>
      <c r="AA104" s="1">
        <v>0</v>
      </c>
      <c r="AB104" s="1">
        <v>0</v>
      </c>
      <c r="AC104" s="1">
        <f t="shared" si="3"/>
        <v>982400</v>
      </c>
      <c r="AD104" s="1">
        <v>0</v>
      </c>
      <c r="AE104" s="1">
        <v>1000000</v>
      </c>
      <c r="AF104" s="1">
        <v>0</v>
      </c>
      <c r="AG104" s="1">
        <v>0</v>
      </c>
      <c r="AH104" s="1">
        <v>1000000</v>
      </c>
    </row>
    <row r="105" spans="1:34" hidden="1" x14ac:dyDescent="0.25">
      <c r="A105" t="str">
        <f t="shared" si="2"/>
        <v>1.1-00-2402_24311009_2422110</v>
      </c>
      <c r="B105" t="s">
        <v>148</v>
      </c>
      <c r="C105" t="s">
        <v>149</v>
      </c>
      <c r="D105" t="s">
        <v>83</v>
      </c>
      <c r="E105" t="s">
        <v>84</v>
      </c>
      <c r="F105" t="s">
        <v>51</v>
      </c>
      <c r="G105" t="s">
        <v>52</v>
      </c>
      <c r="H105" t="s">
        <v>85</v>
      </c>
      <c r="I105" t="s">
        <v>86</v>
      </c>
      <c r="J105">
        <v>3</v>
      </c>
      <c r="K105" t="s">
        <v>87</v>
      </c>
      <c r="L105">
        <v>11</v>
      </c>
      <c r="M105" t="s">
        <v>224</v>
      </c>
      <c r="N105" t="s">
        <v>89</v>
      </c>
      <c r="O105" t="s">
        <v>90</v>
      </c>
      <c r="P105">
        <v>2000</v>
      </c>
      <c r="Q105" t="s">
        <v>121</v>
      </c>
      <c r="R105">
        <v>2211</v>
      </c>
      <c r="S105" t="s">
        <v>226</v>
      </c>
      <c r="T105">
        <v>0</v>
      </c>
      <c r="U105" t="s">
        <v>46</v>
      </c>
      <c r="V105" s="1">
        <v>300000</v>
      </c>
      <c r="W105" s="1">
        <v>150000</v>
      </c>
      <c r="X105" s="1">
        <v>109755.55</v>
      </c>
      <c r="Y105" s="1">
        <v>109755.55</v>
      </c>
      <c r="Z105" s="1">
        <v>109755.55</v>
      </c>
      <c r="AA105" s="1">
        <v>109755.55</v>
      </c>
      <c r="AB105" s="1">
        <v>109755.55</v>
      </c>
      <c r="AC105" s="1">
        <f t="shared" si="3"/>
        <v>190244.45</v>
      </c>
      <c r="AD105" s="1">
        <v>0</v>
      </c>
      <c r="AE105" s="1">
        <v>150000</v>
      </c>
      <c r="AF105" s="1">
        <v>0</v>
      </c>
      <c r="AG105" s="1">
        <v>0</v>
      </c>
      <c r="AH105" s="1">
        <v>150000</v>
      </c>
    </row>
    <row r="106" spans="1:34" hidden="1" x14ac:dyDescent="0.25">
      <c r="A106" t="str">
        <f t="shared" si="2"/>
        <v>1.1-00-2402_24311009_2422310</v>
      </c>
      <c r="B106" t="s">
        <v>148</v>
      </c>
      <c r="C106" t="s">
        <v>149</v>
      </c>
      <c r="D106" t="s">
        <v>83</v>
      </c>
      <c r="E106" t="s">
        <v>84</v>
      </c>
      <c r="F106" t="s">
        <v>51</v>
      </c>
      <c r="G106" t="s">
        <v>52</v>
      </c>
      <c r="H106" t="s">
        <v>85</v>
      </c>
      <c r="I106" t="s">
        <v>86</v>
      </c>
      <c r="J106">
        <v>3</v>
      </c>
      <c r="K106" t="s">
        <v>87</v>
      </c>
      <c r="L106">
        <v>11</v>
      </c>
      <c r="M106" t="s">
        <v>224</v>
      </c>
      <c r="N106" t="s">
        <v>89</v>
      </c>
      <c r="O106" t="s">
        <v>90</v>
      </c>
      <c r="P106">
        <v>2000</v>
      </c>
      <c r="Q106" t="s">
        <v>121</v>
      </c>
      <c r="R106">
        <v>2231</v>
      </c>
      <c r="S106" t="s">
        <v>227</v>
      </c>
      <c r="T106">
        <v>0</v>
      </c>
      <c r="U106" t="s">
        <v>46</v>
      </c>
      <c r="V106" s="1">
        <v>5000</v>
      </c>
      <c r="W106" s="1">
        <v>5000</v>
      </c>
      <c r="X106" s="1">
        <v>2742.68</v>
      </c>
      <c r="Y106" s="1">
        <v>2742.68</v>
      </c>
      <c r="Z106" s="1">
        <v>2742.68</v>
      </c>
      <c r="AA106" s="1">
        <v>2742.68</v>
      </c>
      <c r="AB106" s="1">
        <v>2742.68</v>
      </c>
      <c r="AC106" s="1">
        <f t="shared" si="3"/>
        <v>2257.3200000000002</v>
      </c>
      <c r="AD106" s="1">
        <v>0</v>
      </c>
      <c r="AE106" s="1">
        <v>0</v>
      </c>
      <c r="AF106" s="1">
        <v>0</v>
      </c>
      <c r="AG106" s="1">
        <v>0</v>
      </c>
      <c r="AH106" s="1">
        <v>0</v>
      </c>
    </row>
    <row r="107" spans="1:34" hidden="1" x14ac:dyDescent="0.25">
      <c r="A107" t="str">
        <f t="shared" si="2"/>
        <v>1.1-00-2402_24311009_2424610</v>
      </c>
      <c r="B107" t="s">
        <v>148</v>
      </c>
      <c r="C107" t="s">
        <v>149</v>
      </c>
      <c r="D107" t="s">
        <v>83</v>
      </c>
      <c r="E107" t="s">
        <v>84</v>
      </c>
      <c r="F107" t="s">
        <v>51</v>
      </c>
      <c r="G107" t="s">
        <v>52</v>
      </c>
      <c r="H107" t="s">
        <v>85</v>
      </c>
      <c r="I107" t="s">
        <v>86</v>
      </c>
      <c r="J107">
        <v>3</v>
      </c>
      <c r="K107" t="s">
        <v>87</v>
      </c>
      <c r="L107">
        <v>11</v>
      </c>
      <c r="M107" t="s">
        <v>224</v>
      </c>
      <c r="N107" t="s">
        <v>89</v>
      </c>
      <c r="O107" t="s">
        <v>90</v>
      </c>
      <c r="P107">
        <v>2000</v>
      </c>
      <c r="Q107" t="s">
        <v>121</v>
      </c>
      <c r="R107">
        <v>2461</v>
      </c>
      <c r="S107" t="s">
        <v>212</v>
      </c>
      <c r="T107">
        <v>0</v>
      </c>
      <c r="U107" t="s">
        <v>46</v>
      </c>
      <c r="V107" s="1">
        <v>1000</v>
      </c>
      <c r="W107" s="1">
        <v>1000</v>
      </c>
      <c r="X107" s="1">
        <v>0</v>
      </c>
      <c r="Y107" s="1">
        <v>0</v>
      </c>
      <c r="Z107" s="1">
        <v>0</v>
      </c>
      <c r="AA107" s="1">
        <v>0</v>
      </c>
      <c r="AB107" s="1">
        <v>0</v>
      </c>
      <c r="AC107" s="1">
        <f t="shared" si="3"/>
        <v>1000</v>
      </c>
      <c r="AD107" s="1">
        <v>0</v>
      </c>
      <c r="AE107" s="1">
        <v>0</v>
      </c>
      <c r="AF107" s="1">
        <v>0</v>
      </c>
      <c r="AG107" s="1">
        <v>0</v>
      </c>
      <c r="AH107" s="1">
        <v>0</v>
      </c>
    </row>
    <row r="108" spans="1:34" hidden="1" x14ac:dyDescent="0.25">
      <c r="A108" t="str">
        <f t="shared" si="2"/>
        <v>1.1-00-2402_24311009_2424710</v>
      </c>
      <c r="B108" t="s">
        <v>148</v>
      </c>
      <c r="C108" t="s">
        <v>149</v>
      </c>
      <c r="D108" t="s">
        <v>83</v>
      </c>
      <c r="E108" t="s">
        <v>84</v>
      </c>
      <c r="F108" t="s">
        <v>51</v>
      </c>
      <c r="G108" t="s">
        <v>52</v>
      </c>
      <c r="H108" t="s">
        <v>85</v>
      </c>
      <c r="I108" t="s">
        <v>86</v>
      </c>
      <c r="J108">
        <v>3</v>
      </c>
      <c r="K108" t="s">
        <v>87</v>
      </c>
      <c r="L108">
        <v>11</v>
      </c>
      <c r="M108" t="s">
        <v>224</v>
      </c>
      <c r="N108" t="s">
        <v>89</v>
      </c>
      <c r="O108" t="s">
        <v>90</v>
      </c>
      <c r="P108">
        <v>2000</v>
      </c>
      <c r="Q108" t="s">
        <v>121</v>
      </c>
      <c r="R108">
        <v>2471</v>
      </c>
      <c r="S108" t="s">
        <v>213</v>
      </c>
      <c r="T108">
        <v>0</v>
      </c>
      <c r="U108" t="s">
        <v>46</v>
      </c>
      <c r="V108" s="1">
        <v>2000</v>
      </c>
      <c r="W108" s="1">
        <v>2000</v>
      </c>
      <c r="X108" s="1">
        <v>0</v>
      </c>
      <c r="Y108" s="1">
        <v>0</v>
      </c>
      <c r="Z108" s="1">
        <v>0</v>
      </c>
      <c r="AA108" s="1">
        <v>0</v>
      </c>
      <c r="AB108" s="1">
        <v>0</v>
      </c>
      <c r="AC108" s="1">
        <f t="shared" si="3"/>
        <v>2000</v>
      </c>
      <c r="AD108" s="1">
        <v>0</v>
      </c>
      <c r="AE108" s="1">
        <v>0</v>
      </c>
      <c r="AF108" s="1">
        <v>0</v>
      </c>
      <c r="AG108" s="1">
        <v>0</v>
      </c>
      <c r="AH108" s="1">
        <v>0</v>
      </c>
    </row>
    <row r="109" spans="1:34" hidden="1" x14ac:dyDescent="0.25">
      <c r="A109" t="str">
        <f t="shared" si="2"/>
        <v>1.1-00-2402_24311009_2427110</v>
      </c>
      <c r="B109" t="s">
        <v>148</v>
      </c>
      <c r="C109" t="s">
        <v>149</v>
      </c>
      <c r="D109" t="s">
        <v>83</v>
      </c>
      <c r="E109" t="s">
        <v>84</v>
      </c>
      <c r="F109" t="s">
        <v>51</v>
      </c>
      <c r="G109" t="s">
        <v>52</v>
      </c>
      <c r="H109" t="s">
        <v>85</v>
      </c>
      <c r="I109" t="s">
        <v>86</v>
      </c>
      <c r="J109">
        <v>3</v>
      </c>
      <c r="K109" t="s">
        <v>87</v>
      </c>
      <c r="L109">
        <v>11</v>
      </c>
      <c r="M109" t="s">
        <v>224</v>
      </c>
      <c r="N109" t="s">
        <v>89</v>
      </c>
      <c r="O109" t="s">
        <v>90</v>
      </c>
      <c r="P109">
        <v>2000</v>
      </c>
      <c r="Q109" t="s">
        <v>121</v>
      </c>
      <c r="R109">
        <v>2711</v>
      </c>
      <c r="S109" t="s">
        <v>228</v>
      </c>
      <c r="T109">
        <v>0</v>
      </c>
      <c r="U109" t="s">
        <v>46</v>
      </c>
      <c r="V109" s="1">
        <v>500000</v>
      </c>
      <c r="W109" s="1">
        <v>0</v>
      </c>
      <c r="X109" s="1">
        <v>371425.04</v>
      </c>
      <c r="Y109" s="1">
        <v>371425.04</v>
      </c>
      <c r="Z109" s="1">
        <v>0</v>
      </c>
      <c r="AA109" s="1">
        <v>0</v>
      </c>
      <c r="AB109" s="1">
        <v>0</v>
      </c>
      <c r="AC109" s="1">
        <f t="shared" si="3"/>
        <v>128574.96000000002</v>
      </c>
      <c r="AD109" s="1">
        <v>0</v>
      </c>
      <c r="AE109" s="1">
        <v>500000</v>
      </c>
      <c r="AF109" s="1">
        <v>0</v>
      </c>
      <c r="AG109" s="1">
        <v>0</v>
      </c>
      <c r="AH109" s="1">
        <v>500000</v>
      </c>
    </row>
    <row r="110" spans="1:34" hidden="1" x14ac:dyDescent="0.25">
      <c r="A110" t="str">
        <f t="shared" si="2"/>
        <v>1.1-00-2402_24311009_2429210</v>
      </c>
      <c r="B110" t="s">
        <v>148</v>
      </c>
      <c r="C110" t="s">
        <v>149</v>
      </c>
      <c r="D110" t="s">
        <v>83</v>
      </c>
      <c r="E110" t="s">
        <v>84</v>
      </c>
      <c r="F110" t="s">
        <v>51</v>
      </c>
      <c r="G110" t="s">
        <v>52</v>
      </c>
      <c r="H110" t="s">
        <v>85</v>
      </c>
      <c r="I110" t="s">
        <v>86</v>
      </c>
      <c r="J110">
        <v>3</v>
      </c>
      <c r="K110" t="s">
        <v>87</v>
      </c>
      <c r="L110">
        <v>11</v>
      </c>
      <c r="M110" t="s">
        <v>224</v>
      </c>
      <c r="N110" t="s">
        <v>89</v>
      </c>
      <c r="O110" t="s">
        <v>90</v>
      </c>
      <c r="P110">
        <v>2000</v>
      </c>
      <c r="Q110" t="s">
        <v>121</v>
      </c>
      <c r="R110">
        <v>2921</v>
      </c>
      <c r="S110" t="s">
        <v>229</v>
      </c>
      <c r="T110">
        <v>0</v>
      </c>
      <c r="U110" t="s">
        <v>46</v>
      </c>
      <c r="V110" s="1">
        <v>1000</v>
      </c>
      <c r="W110" s="1">
        <v>1000</v>
      </c>
      <c r="X110" s="1">
        <v>0</v>
      </c>
      <c r="Y110" s="1">
        <v>0</v>
      </c>
      <c r="Z110" s="1">
        <v>0</v>
      </c>
      <c r="AA110" s="1">
        <v>0</v>
      </c>
      <c r="AB110" s="1">
        <v>0</v>
      </c>
      <c r="AC110" s="1">
        <f t="shared" si="3"/>
        <v>1000</v>
      </c>
      <c r="AD110" s="1">
        <v>0</v>
      </c>
      <c r="AE110" s="1">
        <v>0</v>
      </c>
      <c r="AF110" s="1">
        <v>0</v>
      </c>
      <c r="AG110" s="1">
        <v>0</v>
      </c>
      <c r="AH110" s="1">
        <v>0</v>
      </c>
    </row>
    <row r="111" spans="1:34" hidden="1" x14ac:dyDescent="0.25">
      <c r="A111" t="str">
        <f t="shared" si="2"/>
        <v>1.1-00-2402_24311009_2429610</v>
      </c>
      <c r="B111" t="s">
        <v>148</v>
      </c>
      <c r="C111" t="s">
        <v>149</v>
      </c>
      <c r="D111" t="s">
        <v>83</v>
      </c>
      <c r="E111" t="s">
        <v>84</v>
      </c>
      <c r="F111" t="s">
        <v>51</v>
      </c>
      <c r="G111" t="s">
        <v>52</v>
      </c>
      <c r="H111" t="s">
        <v>85</v>
      </c>
      <c r="I111" t="s">
        <v>86</v>
      </c>
      <c r="J111">
        <v>3</v>
      </c>
      <c r="K111" t="s">
        <v>87</v>
      </c>
      <c r="L111">
        <v>11</v>
      </c>
      <c r="M111" t="s">
        <v>224</v>
      </c>
      <c r="N111" t="s">
        <v>89</v>
      </c>
      <c r="O111" t="s">
        <v>90</v>
      </c>
      <c r="P111">
        <v>2000</v>
      </c>
      <c r="Q111" t="s">
        <v>121</v>
      </c>
      <c r="R111">
        <v>2961</v>
      </c>
      <c r="S111" t="s">
        <v>230</v>
      </c>
      <c r="T111">
        <v>0</v>
      </c>
      <c r="U111" t="s">
        <v>46</v>
      </c>
      <c r="V111" s="1">
        <v>30000</v>
      </c>
      <c r="W111" s="1">
        <v>0</v>
      </c>
      <c r="X111" s="1">
        <v>6461.2</v>
      </c>
      <c r="Y111" s="1">
        <v>6461.2</v>
      </c>
      <c r="Z111" s="1">
        <v>6461.2</v>
      </c>
      <c r="AA111" s="1">
        <v>6461.2</v>
      </c>
      <c r="AB111" s="1">
        <v>6461.2</v>
      </c>
      <c r="AC111" s="1">
        <f t="shared" si="3"/>
        <v>23538.799999999999</v>
      </c>
      <c r="AD111" s="1">
        <v>0</v>
      </c>
      <c r="AE111" s="1">
        <v>30000</v>
      </c>
      <c r="AF111" s="1">
        <v>0</v>
      </c>
      <c r="AG111" s="1">
        <v>0</v>
      </c>
      <c r="AH111" s="1">
        <v>30000</v>
      </c>
    </row>
    <row r="112" spans="1:34" hidden="1" x14ac:dyDescent="0.25">
      <c r="A112" t="str">
        <f t="shared" si="2"/>
        <v>1.1-00-2402_24311009_2435210</v>
      </c>
      <c r="B112" t="s">
        <v>148</v>
      </c>
      <c r="C112" t="s">
        <v>149</v>
      </c>
      <c r="D112" t="s">
        <v>83</v>
      </c>
      <c r="E112" t="s">
        <v>84</v>
      </c>
      <c r="F112" t="s">
        <v>51</v>
      </c>
      <c r="G112" t="s">
        <v>52</v>
      </c>
      <c r="H112" t="s">
        <v>85</v>
      </c>
      <c r="I112" t="s">
        <v>86</v>
      </c>
      <c r="J112">
        <v>3</v>
      </c>
      <c r="K112" t="s">
        <v>87</v>
      </c>
      <c r="L112">
        <v>11</v>
      </c>
      <c r="M112" t="s">
        <v>224</v>
      </c>
      <c r="N112" t="s">
        <v>89</v>
      </c>
      <c r="O112" t="s">
        <v>90</v>
      </c>
      <c r="P112">
        <v>3000</v>
      </c>
      <c r="Q112" t="s">
        <v>44</v>
      </c>
      <c r="R112">
        <v>3521</v>
      </c>
      <c r="S112" t="s">
        <v>231</v>
      </c>
      <c r="T112">
        <v>0</v>
      </c>
      <c r="U112" t="s">
        <v>46</v>
      </c>
      <c r="V112" s="1">
        <v>40000</v>
      </c>
      <c r="W112" s="1">
        <v>0</v>
      </c>
      <c r="X112" s="1">
        <v>22177.05</v>
      </c>
      <c r="Y112" s="1">
        <v>22177.05</v>
      </c>
      <c r="Z112" s="1">
        <v>22177.05</v>
      </c>
      <c r="AA112" s="1">
        <v>0</v>
      </c>
      <c r="AB112" s="1">
        <v>0</v>
      </c>
      <c r="AC112" s="1">
        <f t="shared" si="3"/>
        <v>17822.95</v>
      </c>
      <c r="AD112" s="1">
        <v>0</v>
      </c>
      <c r="AE112" s="1">
        <v>40000</v>
      </c>
      <c r="AF112" s="1">
        <v>0</v>
      </c>
      <c r="AG112" s="1">
        <v>0</v>
      </c>
      <c r="AH112" s="1">
        <v>40000</v>
      </c>
    </row>
    <row r="113" spans="1:34" hidden="1" x14ac:dyDescent="0.25">
      <c r="A113" t="str">
        <f t="shared" si="2"/>
        <v>1.1-00-2402_24311009_2435710</v>
      </c>
      <c r="B113" t="s">
        <v>148</v>
      </c>
      <c r="C113" t="s">
        <v>149</v>
      </c>
      <c r="D113" t="s">
        <v>83</v>
      </c>
      <c r="E113" t="s">
        <v>84</v>
      </c>
      <c r="F113" t="s">
        <v>51</v>
      </c>
      <c r="G113" t="s">
        <v>52</v>
      </c>
      <c r="H113" t="s">
        <v>85</v>
      </c>
      <c r="I113" t="s">
        <v>86</v>
      </c>
      <c r="J113">
        <v>3</v>
      </c>
      <c r="K113" t="s">
        <v>87</v>
      </c>
      <c r="L113">
        <v>11</v>
      </c>
      <c r="M113" t="s">
        <v>224</v>
      </c>
      <c r="N113" t="s">
        <v>89</v>
      </c>
      <c r="O113" t="s">
        <v>90</v>
      </c>
      <c r="P113">
        <v>3000</v>
      </c>
      <c r="Q113" t="s">
        <v>44</v>
      </c>
      <c r="R113">
        <v>3571</v>
      </c>
      <c r="S113" t="s">
        <v>221</v>
      </c>
      <c r="T113">
        <v>0</v>
      </c>
      <c r="U113" t="s">
        <v>46</v>
      </c>
      <c r="V113" s="1">
        <v>40000</v>
      </c>
      <c r="W113" s="1">
        <v>80000</v>
      </c>
      <c r="X113" s="1">
        <v>0</v>
      </c>
      <c r="Y113" s="1">
        <v>0</v>
      </c>
      <c r="Z113" s="1">
        <v>0</v>
      </c>
      <c r="AA113" s="1">
        <v>0</v>
      </c>
      <c r="AB113" s="1">
        <v>0</v>
      </c>
      <c r="AC113" s="1">
        <f t="shared" si="3"/>
        <v>40000</v>
      </c>
      <c r="AD113" s="1">
        <v>0</v>
      </c>
      <c r="AE113" s="1">
        <v>0</v>
      </c>
      <c r="AF113" s="1">
        <v>0</v>
      </c>
      <c r="AG113" s="1">
        <v>40000</v>
      </c>
      <c r="AH113" s="1">
        <v>-40000</v>
      </c>
    </row>
    <row r="114" spans="1:34" hidden="1" x14ac:dyDescent="0.25">
      <c r="A114" t="str">
        <f t="shared" si="2"/>
        <v>1.1-00-2402_24311009_2438210</v>
      </c>
      <c r="B114" t="s">
        <v>148</v>
      </c>
      <c r="C114" t="s">
        <v>149</v>
      </c>
      <c r="D114" t="s">
        <v>83</v>
      </c>
      <c r="E114" t="s">
        <v>84</v>
      </c>
      <c r="F114" t="s">
        <v>51</v>
      </c>
      <c r="G114" t="s">
        <v>52</v>
      </c>
      <c r="H114" t="s">
        <v>85</v>
      </c>
      <c r="I114" t="s">
        <v>86</v>
      </c>
      <c r="J114">
        <v>3</v>
      </c>
      <c r="K114" t="s">
        <v>87</v>
      </c>
      <c r="L114">
        <v>11</v>
      </c>
      <c r="M114" t="s">
        <v>224</v>
      </c>
      <c r="N114" t="s">
        <v>89</v>
      </c>
      <c r="O114" t="s">
        <v>90</v>
      </c>
      <c r="P114">
        <v>3000</v>
      </c>
      <c r="Q114" t="s">
        <v>44</v>
      </c>
      <c r="R114">
        <v>3821</v>
      </c>
      <c r="S114" t="s">
        <v>175</v>
      </c>
      <c r="T114">
        <v>0</v>
      </c>
      <c r="U114" t="s">
        <v>46</v>
      </c>
      <c r="V114" s="1">
        <v>200000</v>
      </c>
      <c r="W114" s="1">
        <v>200000</v>
      </c>
      <c r="X114" s="1">
        <v>0</v>
      </c>
      <c r="Y114" s="1">
        <v>0</v>
      </c>
      <c r="Z114" s="1">
        <v>0</v>
      </c>
      <c r="AA114" s="1">
        <v>0</v>
      </c>
      <c r="AB114" s="1">
        <v>0</v>
      </c>
      <c r="AC114" s="1">
        <f t="shared" si="3"/>
        <v>200000</v>
      </c>
      <c r="AD114" s="1">
        <v>0</v>
      </c>
      <c r="AE114" s="1">
        <v>0</v>
      </c>
      <c r="AF114" s="1">
        <v>0</v>
      </c>
      <c r="AG114" s="1">
        <v>0</v>
      </c>
      <c r="AH114" s="1">
        <v>0</v>
      </c>
    </row>
    <row r="115" spans="1:34" hidden="1" x14ac:dyDescent="0.25">
      <c r="A115" t="str">
        <f t="shared" si="2"/>
        <v>1.1-00-2402_24312009_2425310</v>
      </c>
      <c r="B115" t="s">
        <v>148</v>
      </c>
      <c r="C115" t="s">
        <v>149</v>
      </c>
      <c r="D115" t="s">
        <v>83</v>
      </c>
      <c r="E115" t="s">
        <v>84</v>
      </c>
      <c r="F115" t="s">
        <v>51</v>
      </c>
      <c r="G115" t="s">
        <v>52</v>
      </c>
      <c r="H115" t="s">
        <v>85</v>
      </c>
      <c r="I115" t="s">
        <v>86</v>
      </c>
      <c r="J115">
        <v>3</v>
      </c>
      <c r="K115" t="s">
        <v>87</v>
      </c>
      <c r="L115">
        <v>12</v>
      </c>
      <c r="M115" t="s">
        <v>232</v>
      </c>
      <c r="N115" t="s">
        <v>89</v>
      </c>
      <c r="O115" t="s">
        <v>90</v>
      </c>
      <c r="P115">
        <v>2000</v>
      </c>
      <c r="Q115" t="s">
        <v>121</v>
      </c>
      <c r="R115">
        <v>2531</v>
      </c>
      <c r="S115" t="s">
        <v>233</v>
      </c>
      <c r="T115">
        <v>0</v>
      </c>
      <c r="U115" t="s">
        <v>46</v>
      </c>
      <c r="V115" s="1">
        <v>50000</v>
      </c>
      <c r="W115" s="1">
        <v>50000</v>
      </c>
      <c r="X115" s="1">
        <v>0</v>
      </c>
      <c r="Y115" s="1">
        <v>0</v>
      </c>
      <c r="Z115" s="1">
        <v>0</v>
      </c>
      <c r="AA115" s="1">
        <v>0</v>
      </c>
      <c r="AB115" s="1">
        <v>0</v>
      </c>
      <c r="AC115" s="1">
        <f t="shared" si="3"/>
        <v>50000</v>
      </c>
      <c r="AD115" s="1">
        <v>0</v>
      </c>
      <c r="AE115" s="1">
        <v>0</v>
      </c>
      <c r="AF115" s="1">
        <v>0</v>
      </c>
      <c r="AG115" s="1">
        <v>0</v>
      </c>
      <c r="AH115" s="1">
        <v>0</v>
      </c>
    </row>
    <row r="116" spans="1:34" hidden="1" x14ac:dyDescent="0.25">
      <c r="A116" t="str">
        <f t="shared" si="2"/>
        <v>1.1-00-2402_24312009_2425410</v>
      </c>
      <c r="B116" t="s">
        <v>148</v>
      </c>
      <c r="C116" t="s">
        <v>149</v>
      </c>
      <c r="D116" t="s">
        <v>83</v>
      </c>
      <c r="E116" t="s">
        <v>84</v>
      </c>
      <c r="F116" t="s">
        <v>51</v>
      </c>
      <c r="G116" t="s">
        <v>52</v>
      </c>
      <c r="H116" t="s">
        <v>85</v>
      </c>
      <c r="I116" t="s">
        <v>86</v>
      </c>
      <c r="J116">
        <v>3</v>
      </c>
      <c r="K116" t="s">
        <v>87</v>
      </c>
      <c r="L116">
        <v>12</v>
      </c>
      <c r="M116" t="s">
        <v>232</v>
      </c>
      <c r="N116" t="s">
        <v>89</v>
      </c>
      <c r="O116" t="s">
        <v>90</v>
      </c>
      <c r="P116">
        <v>2000</v>
      </c>
      <c r="Q116" t="s">
        <v>121</v>
      </c>
      <c r="R116">
        <v>2541</v>
      </c>
      <c r="S116" t="s">
        <v>234</v>
      </c>
      <c r="T116">
        <v>0</v>
      </c>
      <c r="U116" t="s">
        <v>46</v>
      </c>
      <c r="V116" s="1">
        <v>52000</v>
      </c>
      <c r="W116" s="1">
        <v>52000</v>
      </c>
      <c r="X116" s="1">
        <v>41760</v>
      </c>
      <c r="Y116" s="1">
        <v>0</v>
      </c>
      <c r="Z116" s="1">
        <v>0</v>
      </c>
      <c r="AA116" s="1">
        <v>0</v>
      </c>
      <c r="AB116" s="1">
        <v>0</v>
      </c>
      <c r="AC116" s="1">
        <f t="shared" si="3"/>
        <v>10240</v>
      </c>
      <c r="AD116" s="1">
        <v>0</v>
      </c>
      <c r="AE116" s="1">
        <v>0</v>
      </c>
      <c r="AF116" s="1">
        <v>0</v>
      </c>
      <c r="AG116" s="1">
        <v>0</v>
      </c>
      <c r="AH116" s="1">
        <v>0</v>
      </c>
    </row>
    <row r="117" spans="1:34" hidden="1" x14ac:dyDescent="0.25">
      <c r="A117" t="str">
        <f t="shared" si="2"/>
        <v>1.1-00-2402_24312009_2427210</v>
      </c>
      <c r="B117" t="s">
        <v>148</v>
      </c>
      <c r="C117" t="s">
        <v>149</v>
      </c>
      <c r="D117" t="s">
        <v>83</v>
      </c>
      <c r="E117" t="s">
        <v>84</v>
      </c>
      <c r="F117" t="s">
        <v>51</v>
      </c>
      <c r="G117" t="s">
        <v>52</v>
      </c>
      <c r="H117" t="s">
        <v>85</v>
      </c>
      <c r="I117" t="s">
        <v>86</v>
      </c>
      <c r="J117">
        <v>3</v>
      </c>
      <c r="K117" t="s">
        <v>87</v>
      </c>
      <c r="L117">
        <v>12</v>
      </c>
      <c r="M117" t="s">
        <v>232</v>
      </c>
      <c r="N117" t="s">
        <v>89</v>
      </c>
      <c r="O117" t="s">
        <v>90</v>
      </c>
      <c r="P117">
        <v>2000</v>
      </c>
      <c r="Q117" t="s">
        <v>121</v>
      </c>
      <c r="R117">
        <v>2721</v>
      </c>
      <c r="S117" t="s">
        <v>170</v>
      </c>
      <c r="T117">
        <v>0</v>
      </c>
      <c r="U117" t="s">
        <v>46</v>
      </c>
      <c r="V117" s="1">
        <v>2500000</v>
      </c>
      <c r="W117" s="1">
        <v>2500000</v>
      </c>
      <c r="X117" s="1">
        <v>2414427.91</v>
      </c>
      <c r="Y117" s="1">
        <v>2414427.91</v>
      </c>
      <c r="Z117" s="1">
        <v>123540</v>
      </c>
      <c r="AA117" s="1">
        <v>0</v>
      </c>
      <c r="AB117" s="1">
        <v>0</v>
      </c>
      <c r="AC117" s="1">
        <f t="shared" si="3"/>
        <v>85572.089999999851</v>
      </c>
      <c r="AD117" s="1">
        <v>0</v>
      </c>
      <c r="AE117" s="1">
        <v>0</v>
      </c>
      <c r="AF117" s="1">
        <v>0</v>
      </c>
      <c r="AG117" s="1">
        <v>0</v>
      </c>
      <c r="AH117" s="1">
        <v>0</v>
      </c>
    </row>
    <row r="118" spans="1:34" hidden="1" x14ac:dyDescent="0.25">
      <c r="A118" t="str">
        <f t="shared" si="2"/>
        <v>1.1-00-2402_24312009_2429110</v>
      </c>
      <c r="B118" t="s">
        <v>148</v>
      </c>
      <c r="C118" t="s">
        <v>149</v>
      </c>
      <c r="D118" t="s">
        <v>83</v>
      </c>
      <c r="E118" t="s">
        <v>84</v>
      </c>
      <c r="F118" t="s">
        <v>51</v>
      </c>
      <c r="G118" t="s">
        <v>52</v>
      </c>
      <c r="H118" t="s">
        <v>85</v>
      </c>
      <c r="I118" t="s">
        <v>86</v>
      </c>
      <c r="J118">
        <v>3</v>
      </c>
      <c r="K118" t="s">
        <v>87</v>
      </c>
      <c r="L118">
        <v>12</v>
      </c>
      <c r="M118" t="s">
        <v>232</v>
      </c>
      <c r="N118" t="s">
        <v>89</v>
      </c>
      <c r="O118" t="s">
        <v>90</v>
      </c>
      <c r="P118">
        <v>2000</v>
      </c>
      <c r="Q118" t="s">
        <v>121</v>
      </c>
      <c r="R118">
        <v>2911</v>
      </c>
      <c r="S118" t="s">
        <v>171</v>
      </c>
      <c r="T118">
        <v>0</v>
      </c>
      <c r="U118" t="s">
        <v>46</v>
      </c>
      <c r="V118" s="1">
        <v>70000</v>
      </c>
      <c r="W118" s="1">
        <v>100000</v>
      </c>
      <c r="X118" s="1">
        <v>45492.3</v>
      </c>
      <c r="Y118" s="1">
        <v>45492.3</v>
      </c>
      <c r="Z118" s="1">
        <v>45492.3</v>
      </c>
      <c r="AA118" s="1">
        <v>31396.27</v>
      </c>
      <c r="AB118" s="1">
        <v>31396.27</v>
      </c>
      <c r="AC118" s="1">
        <f t="shared" si="3"/>
        <v>24507.699999999997</v>
      </c>
      <c r="AD118" s="1">
        <v>0</v>
      </c>
      <c r="AE118" s="1">
        <v>0</v>
      </c>
      <c r="AF118" s="1">
        <v>0</v>
      </c>
      <c r="AG118" s="1">
        <v>30000</v>
      </c>
      <c r="AH118" s="1">
        <v>-30000</v>
      </c>
    </row>
    <row r="119" spans="1:34" hidden="1" x14ac:dyDescent="0.25">
      <c r="A119" t="str">
        <f t="shared" si="2"/>
        <v>1.1-00-2402_24312009_2456510</v>
      </c>
      <c r="B119" t="s">
        <v>148</v>
      </c>
      <c r="C119" t="s">
        <v>149</v>
      </c>
      <c r="D119" t="s">
        <v>83</v>
      </c>
      <c r="E119" t="s">
        <v>84</v>
      </c>
      <c r="F119" t="s">
        <v>51</v>
      </c>
      <c r="G119" t="s">
        <v>52</v>
      </c>
      <c r="H119" t="s">
        <v>85</v>
      </c>
      <c r="I119" t="s">
        <v>86</v>
      </c>
      <c r="J119">
        <v>3</v>
      </c>
      <c r="K119" t="s">
        <v>87</v>
      </c>
      <c r="L119">
        <v>12</v>
      </c>
      <c r="M119" t="s">
        <v>232</v>
      </c>
      <c r="N119" t="s">
        <v>89</v>
      </c>
      <c r="O119" t="s">
        <v>90</v>
      </c>
      <c r="P119">
        <v>5000</v>
      </c>
      <c r="Q119" t="s">
        <v>99</v>
      </c>
      <c r="R119">
        <v>5651</v>
      </c>
      <c r="S119" t="s">
        <v>204</v>
      </c>
      <c r="T119">
        <v>0</v>
      </c>
      <c r="U119" t="s">
        <v>46</v>
      </c>
      <c r="V119" s="1">
        <v>100000</v>
      </c>
      <c r="W119" s="1">
        <v>100000</v>
      </c>
      <c r="X119" s="1">
        <v>86721.600000000006</v>
      </c>
      <c r="Y119" s="1">
        <v>86721.600000000006</v>
      </c>
      <c r="Z119" s="1">
        <v>0</v>
      </c>
      <c r="AA119" s="1">
        <v>0</v>
      </c>
      <c r="AB119" s="1">
        <v>0</v>
      </c>
      <c r="AC119" s="1">
        <f t="shared" si="3"/>
        <v>13278.399999999994</v>
      </c>
      <c r="AD119" s="1">
        <v>0</v>
      </c>
      <c r="AE119" s="1">
        <v>0</v>
      </c>
      <c r="AF119" s="1">
        <v>0</v>
      </c>
      <c r="AG119" s="1">
        <v>0</v>
      </c>
      <c r="AH119" s="1">
        <v>0</v>
      </c>
    </row>
    <row r="120" spans="1:34" hidden="1" x14ac:dyDescent="0.25">
      <c r="A120" t="str">
        <f t="shared" si="2"/>
        <v>1.1-00-2402_24312009_2456910</v>
      </c>
      <c r="B120" t="s">
        <v>148</v>
      </c>
      <c r="C120" t="s">
        <v>149</v>
      </c>
      <c r="D120" t="s">
        <v>83</v>
      </c>
      <c r="E120" t="s">
        <v>84</v>
      </c>
      <c r="F120" t="s">
        <v>51</v>
      </c>
      <c r="G120" t="s">
        <v>52</v>
      </c>
      <c r="H120" t="s">
        <v>85</v>
      </c>
      <c r="I120" t="s">
        <v>86</v>
      </c>
      <c r="J120">
        <v>3</v>
      </c>
      <c r="K120" t="s">
        <v>87</v>
      </c>
      <c r="L120">
        <v>12</v>
      </c>
      <c r="M120" t="s">
        <v>232</v>
      </c>
      <c r="N120" t="s">
        <v>89</v>
      </c>
      <c r="O120" t="s">
        <v>90</v>
      </c>
      <c r="P120">
        <v>5000</v>
      </c>
      <c r="Q120" t="s">
        <v>99</v>
      </c>
      <c r="R120">
        <v>5691</v>
      </c>
      <c r="S120" t="s">
        <v>100</v>
      </c>
      <c r="T120">
        <v>0</v>
      </c>
      <c r="U120" t="s">
        <v>46</v>
      </c>
      <c r="V120" s="1">
        <v>2000000</v>
      </c>
      <c r="W120" s="1">
        <v>1000000</v>
      </c>
      <c r="X120" s="1">
        <v>739807.05</v>
      </c>
      <c r="Y120" s="1">
        <v>739807.05</v>
      </c>
      <c r="Z120" s="1">
        <v>739807.05</v>
      </c>
      <c r="AA120" s="1">
        <v>88513.8</v>
      </c>
      <c r="AB120" s="1">
        <v>0</v>
      </c>
      <c r="AC120" s="1">
        <f t="shared" si="3"/>
        <v>1260192.95</v>
      </c>
      <c r="AD120" s="1">
        <v>0</v>
      </c>
      <c r="AE120" s="1">
        <v>1000000</v>
      </c>
      <c r="AF120" s="1">
        <v>0</v>
      </c>
      <c r="AG120" s="1">
        <v>0</v>
      </c>
      <c r="AH120" s="1">
        <v>1000000</v>
      </c>
    </row>
    <row r="121" spans="1:34" hidden="1" x14ac:dyDescent="0.25">
      <c r="A121" t="str">
        <f t="shared" si="2"/>
        <v>1.1-00-2405_24623015_2426110</v>
      </c>
      <c r="B121" t="s">
        <v>148</v>
      </c>
      <c r="C121" t="s">
        <v>149</v>
      </c>
      <c r="D121" t="s">
        <v>83</v>
      </c>
      <c r="E121" t="s">
        <v>84</v>
      </c>
      <c r="F121" t="s">
        <v>51</v>
      </c>
      <c r="G121" t="s">
        <v>52</v>
      </c>
      <c r="H121" t="s">
        <v>53</v>
      </c>
      <c r="I121" t="s">
        <v>54</v>
      </c>
      <c r="J121">
        <v>6</v>
      </c>
      <c r="K121" t="s">
        <v>40</v>
      </c>
      <c r="L121">
        <v>23</v>
      </c>
      <c r="M121" t="s">
        <v>235</v>
      </c>
      <c r="N121" t="s">
        <v>56</v>
      </c>
      <c r="O121" t="s">
        <v>57</v>
      </c>
      <c r="P121">
        <v>2000</v>
      </c>
      <c r="Q121" t="s">
        <v>121</v>
      </c>
      <c r="R121">
        <v>2611</v>
      </c>
      <c r="S121" t="s">
        <v>125</v>
      </c>
      <c r="T121">
        <v>0</v>
      </c>
      <c r="U121" t="s">
        <v>46</v>
      </c>
      <c r="V121" s="1">
        <v>9000000</v>
      </c>
      <c r="W121" s="1">
        <v>9000000</v>
      </c>
      <c r="X121" s="1">
        <v>4169097.48</v>
      </c>
      <c r="Y121" s="1">
        <v>3780084.65</v>
      </c>
      <c r="Z121" s="1">
        <v>3780084.65</v>
      </c>
      <c r="AA121" s="1">
        <v>3780084.65</v>
      </c>
      <c r="AB121" s="1">
        <v>3780084.65</v>
      </c>
      <c r="AC121" s="1">
        <f t="shared" si="3"/>
        <v>4830902.5199999996</v>
      </c>
      <c r="AD121" s="1">
        <v>0</v>
      </c>
      <c r="AE121" s="1">
        <v>0</v>
      </c>
      <c r="AF121" s="1">
        <v>0</v>
      </c>
      <c r="AG121" s="1">
        <v>0</v>
      </c>
      <c r="AH121" s="1">
        <v>0</v>
      </c>
    </row>
    <row r="122" spans="1:34" hidden="1" x14ac:dyDescent="0.25">
      <c r="A122" t="str">
        <f t="shared" si="2"/>
        <v>1.1-00-2411_24649031_2421410</v>
      </c>
      <c r="B122" t="s">
        <v>148</v>
      </c>
      <c r="C122" t="s">
        <v>149</v>
      </c>
      <c r="D122" t="s">
        <v>92</v>
      </c>
      <c r="E122" t="s">
        <v>93</v>
      </c>
      <c r="F122" t="s">
        <v>51</v>
      </c>
      <c r="G122" t="s">
        <v>52</v>
      </c>
      <c r="H122" t="s">
        <v>94</v>
      </c>
      <c r="I122" t="s">
        <v>95</v>
      </c>
      <c r="J122">
        <v>6</v>
      </c>
      <c r="K122" t="s">
        <v>40</v>
      </c>
      <c r="L122">
        <v>49</v>
      </c>
      <c r="M122" t="s">
        <v>236</v>
      </c>
      <c r="N122" t="s">
        <v>97</v>
      </c>
      <c r="O122" t="s">
        <v>98</v>
      </c>
      <c r="P122">
        <v>2000</v>
      </c>
      <c r="Q122" t="s">
        <v>121</v>
      </c>
      <c r="R122">
        <v>2141</v>
      </c>
      <c r="S122" t="s">
        <v>237</v>
      </c>
      <c r="T122">
        <v>0</v>
      </c>
      <c r="U122" t="s">
        <v>46</v>
      </c>
      <c r="V122" s="1">
        <v>169000</v>
      </c>
      <c r="W122" s="1">
        <v>0</v>
      </c>
      <c r="X122" s="1">
        <v>25705.48</v>
      </c>
      <c r="Y122" s="1">
        <v>25705.48</v>
      </c>
      <c r="Z122" s="1">
        <v>25705.48</v>
      </c>
      <c r="AA122" s="1">
        <v>13422.36</v>
      </c>
      <c r="AB122" s="1">
        <v>3636.6</v>
      </c>
      <c r="AC122" s="1">
        <f t="shared" si="3"/>
        <v>143294.51999999999</v>
      </c>
      <c r="AD122" s="1">
        <v>0</v>
      </c>
      <c r="AE122" s="1">
        <v>180000</v>
      </c>
      <c r="AF122" s="1">
        <v>0</v>
      </c>
      <c r="AG122" s="1">
        <v>11000</v>
      </c>
      <c r="AH122" s="1">
        <v>169000</v>
      </c>
    </row>
    <row r="123" spans="1:34" hidden="1" x14ac:dyDescent="0.25">
      <c r="A123" t="str">
        <f t="shared" si="2"/>
        <v>1.1-00-2411_24649031_2424410</v>
      </c>
      <c r="B123" t="s">
        <v>148</v>
      </c>
      <c r="C123" t="s">
        <v>149</v>
      </c>
      <c r="D123" t="s">
        <v>92</v>
      </c>
      <c r="E123" t="s">
        <v>93</v>
      </c>
      <c r="F123" t="s">
        <v>51</v>
      </c>
      <c r="G123" t="s">
        <v>52</v>
      </c>
      <c r="H123" t="s">
        <v>94</v>
      </c>
      <c r="I123" t="s">
        <v>95</v>
      </c>
      <c r="J123">
        <v>6</v>
      </c>
      <c r="K123" t="s">
        <v>40</v>
      </c>
      <c r="L123">
        <v>49</v>
      </c>
      <c r="M123" t="s">
        <v>236</v>
      </c>
      <c r="N123" t="s">
        <v>97</v>
      </c>
      <c r="O123" t="s">
        <v>98</v>
      </c>
      <c r="P123">
        <v>2000</v>
      </c>
      <c r="Q123" t="s">
        <v>121</v>
      </c>
      <c r="R123">
        <v>2441</v>
      </c>
      <c r="S123" t="s">
        <v>350</v>
      </c>
      <c r="T123">
        <v>0</v>
      </c>
      <c r="U123" t="s">
        <v>46</v>
      </c>
      <c r="V123" s="1">
        <v>10000</v>
      </c>
      <c r="W123" s="1">
        <v>0</v>
      </c>
      <c r="X123" s="1">
        <v>0</v>
      </c>
      <c r="Y123" s="1">
        <v>0</v>
      </c>
      <c r="Z123" s="1">
        <v>0</v>
      </c>
      <c r="AA123" s="1">
        <v>0</v>
      </c>
      <c r="AB123" s="1">
        <v>0</v>
      </c>
      <c r="AC123" s="1">
        <f t="shared" si="3"/>
        <v>10000</v>
      </c>
      <c r="AD123" s="1">
        <v>0</v>
      </c>
      <c r="AE123" s="1">
        <v>10000</v>
      </c>
      <c r="AF123" s="1">
        <v>0</v>
      </c>
      <c r="AG123" s="1">
        <v>0</v>
      </c>
      <c r="AH123" s="1">
        <v>10000</v>
      </c>
    </row>
    <row r="124" spans="1:34" hidden="1" x14ac:dyDescent="0.25">
      <c r="A124" t="str">
        <f t="shared" si="2"/>
        <v>1.1-00-2411_24649031_2424610</v>
      </c>
      <c r="B124" t="s">
        <v>148</v>
      </c>
      <c r="C124" t="s">
        <v>149</v>
      </c>
      <c r="D124" t="s">
        <v>92</v>
      </c>
      <c r="E124" t="s">
        <v>93</v>
      </c>
      <c r="F124" t="s">
        <v>51</v>
      </c>
      <c r="G124" t="s">
        <v>52</v>
      </c>
      <c r="H124" t="s">
        <v>94</v>
      </c>
      <c r="I124" t="s">
        <v>95</v>
      </c>
      <c r="J124">
        <v>6</v>
      </c>
      <c r="K124" t="s">
        <v>40</v>
      </c>
      <c r="L124">
        <v>49</v>
      </c>
      <c r="M124" t="s">
        <v>236</v>
      </c>
      <c r="N124" t="s">
        <v>97</v>
      </c>
      <c r="O124" t="s">
        <v>98</v>
      </c>
      <c r="P124">
        <v>2000</v>
      </c>
      <c r="Q124" t="s">
        <v>121</v>
      </c>
      <c r="R124">
        <v>2461</v>
      </c>
      <c r="S124" t="s">
        <v>212</v>
      </c>
      <c r="T124">
        <v>0</v>
      </c>
      <c r="U124" t="s">
        <v>46</v>
      </c>
      <c r="V124" s="1">
        <v>481333</v>
      </c>
      <c r="W124" s="1">
        <v>501333</v>
      </c>
      <c r="X124" s="1">
        <v>19279.2</v>
      </c>
      <c r="Y124" s="1">
        <v>14929.2</v>
      </c>
      <c r="Z124" s="1">
        <v>0</v>
      </c>
      <c r="AA124" s="1">
        <v>0</v>
      </c>
      <c r="AB124" s="1">
        <v>0</v>
      </c>
      <c r="AC124" s="1">
        <f t="shared" si="3"/>
        <v>462053.8</v>
      </c>
      <c r="AD124" s="1">
        <v>0</v>
      </c>
      <c r="AE124" s="1">
        <v>15000</v>
      </c>
      <c r="AF124" s="1">
        <v>0</v>
      </c>
      <c r="AG124" s="1">
        <v>35000</v>
      </c>
      <c r="AH124" s="1">
        <v>-20000</v>
      </c>
    </row>
    <row r="125" spans="1:34" hidden="1" x14ac:dyDescent="0.25">
      <c r="A125" t="str">
        <f t="shared" si="2"/>
        <v>1.1-00-2411_24649031_2424710</v>
      </c>
      <c r="B125" t="s">
        <v>148</v>
      </c>
      <c r="C125" t="s">
        <v>149</v>
      </c>
      <c r="D125" t="s">
        <v>92</v>
      </c>
      <c r="E125" t="s">
        <v>93</v>
      </c>
      <c r="F125" t="s">
        <v>51</v>
      </c>
      <c r="G125" t="s">
        <v>52</v>
      </c>
      <c r="H125" t="s">
        <v>94</v>
      </c>
      <c r="I125" t="s">
        <v>95</v>
      </c>
      <c r="J125">
        <v>6</v>
      </c>
      <c r="K125" t="s">
        <v>40</v>
      </c>
      <c r="L125">
        <v>49</v>
      </c>
      <c r="M125" t="s">
        <v>236</v>
      </c>
      <c r="N125" t="s">
        <v>97</v>
      </c>
      <c r="O125" t="s">
        <v>98</v>
      </c>
      <c r="P125">
        <v>2000</v>
      </c>
      <c r="Q125" t="s">
        <v>121</v>
      </c>
      <c r="R125">
        <v>2471</v>
      </c>
      <c r="S125" t="s">
        <v>213</v>
      </c>
      <c r="T125">
        <v>0</v>
      </c>
      <c r="U125" t="s">
        <v>46</v>
      </c>
      <c r="V125" s="1">
        <v>1414</v>
      </c>
      <c r="W125" s="1">
        <v>1414</v>
      </c>
      <c r="X125" s="1">
        <v>0</v>
      </c>
      <c r="Y125" s="1">
        <v>0</v>
      </c>
      <c r="Z125" s="1">
        <v>0</v>
      </c>
      <c r="AA125" s="1">
        <v>0</v>
      </c>
      <c r="AB125" s="1">
        <v>0</v>
      </c>
      <c r="AC125" s="1">
        <f t="shared" si="3"/>
        <v>1414</v>
      </c>
      <c r="AD125" s="1">
        <v>0</v>
      </c>
      <c r="AE125" s="1">
        <v>0</v>
      </c>
      <c r="AF125" s="1">
        <v>0</v>
      </c>
      <c r="AG125" s="1">
        <v>0</v>
      </c>
      <c r="AH125" s="1">
        <v>0</v>
      </c>
    </row>
    <row r="126" spans="1:34" hidden="1" x14ac:dyDescent="0.25">
      <c r="A126" t="str">
        <f t="shared" si="2"/>
        <v>1.1-00-2411_24649031_2424910</v>
      </c>
      <c r="B126" t="s">
        <v>148</v>
      </c>
      <c r="C126" t="s">
        <v>149</v>
      </c>
      <c r="D126" t="s">
        <v>92</v>
      </c>
      <c r="E126" t="s">
        <v>93</v>
      </c>
      <c r="F126" t="s">
        <v>51</v>
      </c>
      <c r="G126" t="s">
        <v>52</v>
      </c>
      <c r="H126" t="s">
        <v>94</v>
      </c>
      <c r="I126" t="s">
        <v>95</v>
      </c>
      <c r="J126">
        <v>6</v>
      </c>
      <c r="K126" t="s">
        <v>40</v>
      </c>
      <c r="L126">
        <v>49</v>
      </c>
      <c r="M126" t="s">
        <v>236</v>
      </c>
      <c r="N126" t="s">
        <v>97</v>
      </c>
      <c r="O126" t="s">
        <v>98</v>
      </c>
      <c r="P126">
        <v>2000</v>
      </c>
      <c r="Q126" t="s">
        <v>121</v>
      </c>
      <c r="R126">
        <v>2491</v>
      </c>
      <c r="S126" t="s">
        <v>203</v>
      </c>
      <c r="T126">
        <v>0</v>
      </c>
      <c r="U126" t="s">
        <v>46</v>
      </c>
      <c r="V126" s="1">
        <v>2000</v>
      </c>
      <c r="W126" s="1">
        <v>2000</v>
      </c>
      <c r="X126" s="1">
        <v>0</v>
      </c>
      <c r="Y126" s="1">
        <v>0</v>
      </c>
      <c r="Z126" s="1">
        <v>0</v>
      </c>
      <c r="AA126" s="1">
        <v>0</v>
      </c>
      <c r="AB126" s="1">
        <v>0</v>
      </c>
      <c r="AC126" s="1">
        <f t="shared" si="3"/>
        <v>2000</v>
      </c>
      <c r="AD126" s="1">
        <v>0</v>
      </c>
      <c r="AE126" s="1">
        <v>0</v>
      </c>
      <c r="AF126" s="1">
        <v>0</v>
      </c>
      <c r="AG126" s="1">
        <v>0</v>
      </c>
      <c r="AH126" s="1">
        <v>0</v>
      </c>
    </row>
    <row r="127" spans="1:34" hidden="1" x14ac:dyDescent="0.25">
      <c r="A127" t="str">
        <f t="shared" si="2"/>
        <v>1.1-00-2411_24649031_2427210</v>
      </c>
      <c r="B127" t="s">
        <v>148</v>
      </c>
      <c r="C127" t="s">
        <v>149</v>
      </c>
      <c r="D127" t="s">
        <v>92</v>
      </c>
      <c r="E127" t="s">
        <v>93</v>
      </c>
      <c r="F127" t="s">
        <v>51</v>
      </c>
      <c r="G127" t="s">
        <v>52</v>
      </c>
      <c r="H127" t="s">
        <v>94</v>
      </c>
      <c r="I127" t="s">
        <v>95</v>
      </c>
      <c r="J127">
        <v>6</v>
      </c>
      <c r="K127" t="s">
        <v>40</v>
      </c>
      <c r="L127">
        <v>49</v>
      </c>
      <c r="M127" t="s">
        <v>236</v>
      </c>
      <c r="N127" t="s">
        <v>97</v>
      </c>
      <c r="O127" t="s">
        <v>98</v>
      </c>
      <c r="P127">
        <v>2000</v>
      </c>
      <c r="Q127" t="s">
        <v>121</v>
      </c>
      <c r="R127">
        <v>2721</v>
      </c>
      <c r="S127" t="s">
        <v>170</v>
      </c>
      <c r="T127">
        <v>0</v>
      </c>
      <c r="U127" t="s">
        <v>46</v>
      </c>
      <c r="V127" s="1">
        <v>6780</v>
      </c>
      <c r="W127" s="1">
        <v>6780</v>
      </c>
      <c r="X127" s="1">
        <v>0</v>
      </c>
      <c r="Y127" s="1">
        <v>0</v>
      </c>
      <c r="Z127" s="1">
        <v>0</v>
      </c>
      <c r="AA127" s="1">
        <v>0</v>
      </c>
      <c r="AB127" s="1">
        <v>0</v>
      </c>
      <c r="AC127" s="1">
        <f t="shared" si="3"/>
        <v>6780</v>
      </c>
      <c r="AD127" s="1">
        <v>0</v>
      </c>
      <c r="AE127" s="1">
        <v>0</v>
      </c>
      <c r="AF127" s="1">
        <v>0</v>
      </c>
      <c r="AG127" s="1">
        <v>0</v>
      </c>
      <c r="AH127" s="1">
        <v>0</v>
      </c>
    </row>
    <row r="128" spans="1:34" hidden="1" x14ac:dyDescent="0.25">
      <c r="A128" t="str">
        <f t="shared" si="2"/>
        <v>1.1-00-2411_24649031_2429110</v>
      </c>
      <c r="B128" t="s">
        <v>148</v>
      </c>
      <c r="C128" t="s">
        <v>149</v>
      </c>
      <c r="D128" t="s">
        <v>92</v>
      </c>
      <c r="E128" t="s">
        <v>93</v>
      </c>
      <c r="F128" t="s">
        <v>51</v>
      </c>
      <c r="G128" t="s">
        <v>52</v>
      </c>
      <c r="H128" t="s">
        <v>94</v>
      </c>
      <c r="I128" t="s">
        <v>95</v>
      </c>
      <c r="J128">
        <v>6</v>
      </c>
      <c r="K128" t="s">
        <v>40</v>
      </c>
      <c r="L128">
        <v>49</v>
      </c>
      <c r="M128" t="s">
        <v>236</v>
      </c>
      <c r="N128" t="s">
        <v>97</v>
      </c>
      <c r="O128" t="s">
        <v>98</v>
      </c>
      <c r="P128">
        <v>2000</v>
      </c>
      <c r="Q128" t="s">
        <v>121</v>
      </c>
      <c r="R128">
        <v>2911</v>
      </c>
      <c r="S128" t="s">
        <v>171</v>
      </c>
      <c r="T128">
        <v>0</v>
      </c>
      <c r="U128" t="s">
        <v>46</v>
      </c>
      <c r="V128" s="1">
        <v>72519</v>
      </c>
      <c r="W128" s="1">
        <v>44519</v>
      </c>
      <c r="X128" s="1">
        <v>47681.919999999998</v>
      </c>
      <c r="Y128" s="1">
        <v>47681.919999999998</v>
      </c>
      <c r="Z128" s="1">
        <v>47681.919999999998</v>
      </c>
      <c r="AA128" s="1">
        <v>0</v>
      </c>
      <c r="AB128" s="1">
        <v>0</v>
      </c>
      <c r="AC128" s="1">
        <f t="shared" si="3"/>
        <v>24837.08</v>
      </c>
      <c r="AD128" s="1">
        <v>0</v>
      </c>
      <c r="AE128" s="1">
        <v>28000</v>
      </c>
      <c r="AF128" s="1">
        <v>0</v>
      </c>
      <c r="AG128" s="1">
        <v>0</v>
      </c>
      <c r="AH128" s="1">
        <v>28000</v>
      </c>
    </row>
    <row r="129" spans="1:34" hidden="1" x14ac:dyDescent="0.25">
      <c r="A129" t="str">
        <f t="shared" si="2"/>
        <v>1.1-00-2411_24649031_2429410</v>
      </c>
      <c r="B129" t="s">
        <v>148</v>
      </c>
      <c r="C129" t="s">
        <v>149</v>
      </c>
      <c r="D129" t="s">
        <v>92</v>
      </c>
      <c r="E129" t="s">
        <v>93</v>
      </c>
      <c r="F129" t="s">
        <v>51</v>
      </c>
      <c r="G129" t="s">
        <v>52</v>
      </c>
      <c r="H129" t="s">
        <v>94</v>
      </c>
      <c r="I129" t="s">
        <v>95</v>
      </c>
      <c r="J129">
        <v>6</v>
      </c>
      <c r="K129" t="s">
        <v>40</v>
      </c>
      <c r="L129">
        <v>49</v>
      </c>
      <c r="M129" t="s">
        <v>236</v>
      </c>
      <c r="N129" t="s">
        <v>97</v>
      </c>
      <c r="O129" t="s">
        <v>98</v>
      </c>
      <c r="P129">
        <v>2000</v>
      </c>
      <c r="Q129" t="s">
        <v>121</v>
      </c>
      <c r="R129">
        <v>2941</v>
      </c>
      <c r="S129" t="s">
        <v>238</v>
      </c>
      <c r="T129">
        <v>0</v>
      </c>
      <c r="U129" t="s">
        <v>46</v>
      </c>
      <c r="V129" s="1">
        <v>1099000</v>
      </c>
      <c r="W129" s="1">
        <v>1137000</v>
      </c>
      <c r="X129" s="1">
        <v>500341.36</v>
      </c>
      <c r="Y129" s="1">
        <v>495469.36</v>
      </c>
      <c r="Z129" s="1">
        <v>443139.44</v>
      </c>
      <c r="AA129" s="1">
        <v>313911.26</v>
      </c>
      <c r="AB129" s="1">
        <v>313911.26</v>
      </c>
      <c r="AC129" s="1">
        <f t="shared" si="3"/>
        <v>598658.64</v>
      </c>
      <c r="AD129" s="1">
        <v>0</v>
      </c>
      <c r="AE129" s="1">
        <v>0</v>
      </c>
      <c r="AF129" s="1">
        <v>0</v>
      </c>
      <c r="AG129" s="1">
        <v>38000</v>
      </c>
      <c r="AH129" s="1">
        <v>-38000</v>
      </c>
    </row>
    <row r="130" spans="1:34" hidden="1" x14ac:dyDescent="0.25">
      <c r="A130" t="str">
        <f t="shared" si="2"/>
        <v>1.1-00-2411_24649031_2429910</v>
      </c>
      <c r="B130" t="s">
        <v>148</v>
      </c>
      <c r="C130" t="s">
        <v>149</v>
      </c>
      <c r="D130" t="s">
        <v>92</v>
      </c>
      <c r="E130" t="s">
        <v>93</v>
      </c>
      <c r="F130" t="s">
        <v>51</v>
      </c>
      <c r="G130" t="s">
        <v>52</v>
      </c>
      <c r="H130" t="s">
        <v>94</v>
      </c>
      <c r="I130" t="s">
        <v>95</v>
      </c>
      <c r="J130">
        <v>6</v>
      </c>
      <c r="K130" t="s">
        <v>40</v>
      </c>
      <c r="L130">
        <v>49</v>
      </c>
      <c r="M130" t="s">
        <v>236</v>
      </c>
      <c r="N130" t="s">
        <v>97</v>
      </c>
      <c r="O130" t="s">
        <v>98</v>
      </c>
      <c r="P130">
        <v>2000</v>
      </c>
      <c r="Q130" t="s">
        <v>121</v>
      </c>
      <c r="R130">
        <v>2991</v>
      </c>
      <c r="S130" t="s">
        <v>239</v>
      </c>
      <c r="T130">
        <v>0</v>
      </c>
      <c r="U130" t="s">
        <v>46</v>
      </c>
      <c r="V130" s="1">
        <v>21624</v>
      </c>
      <c r="W130" s="1">
        <v>1624</v>
      </c>
      <c r="X130" s="1">
        <v>5104</v>
      </c>
      <c r="Y130" s="1">
        <v>0</v>
      </c>
      <c r="Z130" s="1">
        <v>0</v>
      </c>
      <c r="AA130" s="1">
        <v>0</v>
      </c>
      <c r="AB130" s="1">
        <v>0</v>
      </c>
      <c r="AC130" s="1">
        <f t="shared" si="3"/>
        <v>16520</v>
      </c>
      <c r="AD130" s="1">
        <v>0</v>
      </c>
      <c r="AE130" s="1">
        <v>20000</v>
      </c>
      <c r="AF130" s="1">
        <v>0</v>
      </c>
      <c r="AG130" s="1">
        <v>0</v>
      </c>
      <c r="AH130" s="1">
        <v>20000</v>
      </c>
    </row>
    <row r="131" spans="1:34" hidden="1" x14ac:dyDescent="0.25">
      <c r="A131" t="str">
        <f t="shared" ref="A131:A194" si="4">CONCATENATE(B131,H131,J131,L131,N131,R131,T131)</f>
        <v>1.1-00-2411_24649031_2431410</v>
      </c>
      <c r="B131" t="s">
        <v>148</v>
      </c>
      <c r="C131" t="s">
        <v>149</v>
      </c>
      <c r="D131" t="s">
        <v>92</v>
      </c>
      <c r="E131" t="s">
        <v>93</v>
      </c>
      <c r="F131" t="s">
        <v>51</v>
      </c>
      <c r="G131" t="s">
        <v>52</v>
      </c>
      <c r="H131" t="s">
        <v>94</v>
      </c>
      <c r="I131" t="s">
        <v>95</v>
      </c>
      <c r="J131">
        <v>6</v>
      </c>
      <c r="K131" t="s">
        <v>40</v>
      </c>
      <c r="L131">
        <v>49</v>
      </c>
      <c r="M131" t="s">
        <v>236</v>
      </c>
      <c r="N131" t="s">
        <v>97</v>
      </c>
      <c r="O131" t="s">
        <v>98</v>
      </c>
      <c r="P131">
        <v>3000</v>
      </c>
      <c r="Q131" t="s">
        <v>44</v>
      </c>
      <c r="R131">
        <v>3141</v>
      </c>
      <c r="S131" t="s">
        <v>240</v>
      </c>
      <c r="T131">
        <v>0</v>
      </c>
      <c r="U131" t="s">
        <v>46</v>
      </c>
      <c r="V131" s="1">
        <v>2000000</v>
      </c>
      <c r="W131" s="1">
        <v>1000000</v>
      </c>
      <c r="X131" s="1">
        <v>1286437.68</v>
      </c>
      <c r="Y131" s="1">
        <v>1286437.68</v>
      </c>
      <c r="Z131" s="1">
        <v>552287.6</v>
      </c>
      <c r="AA131" s="1">
        <v>552287.6</v>
      </c>
      <c r="AB131" s="1">
        <v>552287.6</v>
      </c>
      <c r="AC131" s="1">
        <f t="shared" ref="AC131:AC194" si="5">V131-X131</f>
        <v>713562.32000000007</v>
      </c>
      <c r="AD131" s="1">
        <v>0</v>
      </c>
      <c r="AE131" s="1">
        <v>1000000</v>
      </c>
      <c r="AF131" s="1">
        <v>0</v>
      </c>
      <c r="AG131" s="1">
        <v>0</v>
      </c>
      <c r="AH131" s="1">
        <v>1000000</v>
      </c>
    </row>
    <row r="132" spans="1:34" hidden="1" x14ac:dyDescent="0.25">
      <c r="A132" t="str">
        <f t="shared" si="4"/>
        <v>1.1-00-2411_24649031_2431510</v>
      </c>
      <c r="B132" t="s">
        <v>148</v>
      </c>
      <c r="C132" t="s">
        <v>149</v>
      </c>
      <c r="D132" t="s">
        <v>92</v>
      </c>
      <c r="E132" t="s">
        <v>93</v>
      </c>
      <c r="F132" t="s">
        <v>51</v>
      </c>
      <c r="G132" t="s">
        <v>52</v>
      </c>
      <c r="H132" t="s">
        <v>94</v>
      </c>
      <c r="I132" t="s">
        <v>95</v>
      </c>
      <c r="J132">
        <v>6</v>
      </c>
      <c r="K132" t="s">
        <v>40</v>
      </c>
      <c r="L132">
        <v>49</v>
      </c>
      <c r="M132" t="s">
        <v>236</v>
      </c>
      <c r="N132" t="s">
        <v>97</v>
      </c>
      <c r="O132" t="s">
        <v>98</v>
      </c>
      <c r="P132">
        <v>3000</v>
      </c>
      <c r="Q132" t="s">
        <v>44</v>
      </c>
      <c r="R132">
        <v>3151</v>
      </c>
      <c r="S132" t="s">
        <v>862</v>
      </c>
      <c r="T132">
        <v>0</v>
      </c>
      <c r="U132" t="s">
        <v>46</v>
      </c>
      <c r="V132" s="1">
        <v>0</v>
      </c>
      <c r="W132" s="1">
        <v>0</v>
      </c>
      <c r="X132" s="1">
        <v>0</v>
      </c>
      <c r="Y132" s="1">
        <v>0</v>
      </c>
      <c r="Z132" s="1">
        <v>0</v>
      </c>
      <c r="AA132" s="1">
        <v>0</v>
      </c>
      <c r="AB132" s="1">
        <v>0</v>
      </c>
      <c r="AC132" s="1">
        <f t="shared" si="5"/>
        <v>0</v>
      </c>
      <c r="AD132" s="1">
        <v>0</v>
      </c>
      <c r="AE132" s="1">
        <v>0</v>
      </c>
      <c r="AF132" s="1">
        <v>0</v>
      </c>
      <c r="AG132" s="1">
        <v>0</v>
      </c>
      <c r="AH132" s="1">
        <v>0</v>
      </c>
    </row>
    <row r="133" spans="1:34" hidden="1" x14ac:dyDescent="0.25">
      <c r="A133" t="str">
        <f t="shared" si="4"/>
        <v>1.1-00-2411_24649031_2431610</v>
      </c>
      <c r="B133" t="s">
        <v>148</v>
      </c>
      <c r="C133" t="s">
        <v>149</v>
      </c>
      <c r="D133" t="s">
        <v>92</v>
      </c>
      <c r="E133" t="s">
        <v>93</v>
      </c>
      <c r="F133" t="s">
        <v>51</v>
      </c>
      <c r="G133" t="s">
        <v>52</v>
      </c>
      <c r="H133" t="s">
        <v>94</v>
      </c>
      <c r="I133" t="s">
        <v>95</v>
      </c>
      <c r="J133">
        <v>6</v>
      </c>
      <c r="K133" t="s">
        <v>40</v>
      </c>
      <c r="L133">
        <v>49</v>
      </c>
      <c r="M133" t="s">
        <v>236</v>
      </c>
      <c r="N133" t="s">
        <v>97</v>
      </c>
      <c r="O133" t="s">
        <v>98</v>
      </c>
      <c r="P133">
        <v>3000</v>
      </c>
      <c r="Q133" t="s">
        <v>44</v>
      </c>
      <c r="R133">
        <v>3161</v>
      </c>
      <c r="S133" t="s">
        <v>241</v>
      </c>
      <c r="T133">
        <v>0</v>
      </c>
      <c r="U133" t="s">
        <v>46</v>
      </c>
      <c r="V133" s="1">
        <v>123522.4</v>
      </c>
      <c r="W133" s="1">
        <v>1000000</v>
      </c>
      <c r="X133" s="1">
        <v>90201.600000000006</v>
      </c>
      <c r="Y133" s="1">
        <v>90201.600000000006</v>
      </c>
      <c r="Z133" s="1">
        <v>54507.12</v>
      </c>
      <c r="AA133" s="1">
        <v>39300.800000000003</v>
      </c>
      <c r="AB133" s="1">
        <v>7725.6</v>
      </c>
      <c r="AC133" s="1">
        <f t="shared" si="5"/>
        <v>33320.799999999988</v>
      </c>
      <c r="AD133" s="1">
        <v>0</v>
      </c>
      <c r="AE133" s="1">
        <v>6435022.4000000004</v>
      </c>
      <c r="AF133" s="1">
        <v>0</v>
      </c>
      <c r="AG133" s="1">
        <v>7311500</v>
      </c>
      <c r="AH133" s="1">
        <v>-876477.6</v>
      </c>
    </row>
    <row r="134" spans="1:34" hidden="1" x14ac:dyDescent="0.25">
      <c r="A134" t="str">
        <f t="shared" si="4"/>
        <v>1.1-00-2411_24649031_2431710</v>
      </c>
      <c r="B134" t="s">
        <v>148</v>
      </c>
      <c r="C134" t="s">
        <v>149</v>
      </c>
      <c r="D134" t="s">
        <v>92</v>
      </c>
      <c r="E134" t="s">
        <v>93</v>
      </c>
      <c r="F134" t="s">
        <v>51</v>
      </c>
      <c r="G134" t="s">
        <v>52</v>
      </c>
      <c r="H134" t="s">
        <v>94</v>
      </c>
      <c r="I134" t="s">
        <v>95</v>
      </c>
      <c r="J134">
        <v>6</v>
      </c>
      <c r="K134" t="s">
        <v>40</v>
      </c>
      <c r="L134">
        <v>49</v>
      </c>
      <c r="M134" t="s">
        <v>236</v>
      </c>
      <c r="N134" t="s">
        <v>97</v>
      </c>
      <c r="O134" t="s">
        <v>98</v>
      </c>
      <c r="P134">
        <v>3000</v>
      </c>
      <c r="Q134" t="s">
        <v>44</v>
      </c>
      <c r="R134">
        <v>3171</v>
      </c>
      <c r="S134" t="s">
        <v>863</v>
      </c>
      <c r="T134">
        <v>0</v>
      </c>
      <c r="U134" t="s">
        <v>46</v>
      </c>
      <c r="V134" s="1">
        <v>20000</v>
      </c>
      <c r="W134" s="1">
        <v>0</v>
      </c>
      <c r="X134" s="1">
        <v>16008</v>
      </c>
      <c r="Y134" s="1">
        <v>16008</v>
      </c>
      <c r="Z134" s="1">
        <v>0</v>
      </c>
      <c r="AA134" s="1">
        <v>0</v>
      </c>
      <c r="AB134" s="1">
        <v>0</v>
      </c>
      <c r="AC134" s="1">
        <f t="shared" si="5"/>
        <v>3992</v>
      </c>
      <c r="AD134" s="1">
        <v>0</v>
      </c>
      <c r="AE134" s="1">
        <v>20000</v>
      </c>
      <c r="AF134" s="1">
        <v>0</v>
      </c>
      <c r="AG134" s="1">
        <v>0</v>
      </c>
      <c r="AH134" s="1">
        <v>20000</v>
      </c>
    </row>
    <row r="135" spans="1:34" hidden="1" x14ac:dyDescent="0.25">
      <c r="A135" t="str">
        <f t="shared" si="4"/>
        <v>1.1-00-2411_24649031_2431810</v>
      </c>
      <c r="B135" t="s">
        <v>148</v>
      </c>
      <c r="C135" t="s">
        <v>149</v>
      </c>
      <c r="D135" t="s">
        <v>92</v>
      </c>
      <c r="E135" t="s">
        <v>93</v>
      </c>
      <c r="F135" t="s">
        <v>51</v>
      </c>
      <c r="G135" t="s">
        <v>52</v>
      </c>
      <c r="H135" t="s">
        <v>94</v>
      </c>
      <c r="I135" t="s">
        <v>95</v>
      </c>
      <c r="J135">
        <v>6</v>
      </c>
      <c r="K135" t="s">
        <v>40</v>
      </c>
      <c r="L135">
        <v>49</v>
      </c>
      <c r="M135" t="s">
        <v>236</v>
      </c>
      <c r="N135" t="s">
        <v>97</v>
      </c>
      <c r="O135" t="s">
        <v>98</v>
      </c>
      <c r="P135">
        <v>3000</v>
      </c>
      <c r="Q135" t="s">
        <v>44</v>
      </c>
      <c r="R135">
        <v>3181</v>
      </c>
      <c r="S135" t="s">
        <v>242</v>
      </c>
      <c r="T135">
        <v>0</v>
      </c>
      <c r="U135" t="s">
        <v>46</v>
      </c>
      <c r="V135" s="1">
        <v>1500</v>
      </c>
      <c r="W135" s="1">
        <v>0</v>
      </c>
      <c r="X135" s="1">
        <v>795.16</v>
      </c>
      <c r="Y135" s="1">
        <v>795.16</v>
      </c>
      <c r="Z135" s="1">
        <v>795.16</v>
      </c>
      <c r="AA135" s="1">
        <v>795.16</v>
      </c>
      <c r="AB135" s="1">
        <v>795.16</v>
      </c>
      <c r="AC135" s="1">
        <f t="shared" si="5"/>
        <v>704.84</v>
      </c>
      <c r="AD135" s="1">
        <v>0</v>
      </c>
      <c r="AE135" s="1">
        <v>1500</v>
      </c>
      <c r="AF135" s="1">
        <v>0</v>
      </c>
      <c r="AG135" s="1">
        <v>0</v>
      </c>
      <c r="AH135" s="1">
        <v>1500</v>
      </c>
    </row>
    <row r="136" spans="1:34" hidden="1" x14ac:dyDescent="0.25">
      <c r="A136" t="str">
        <f t="shared" si="4"/>
        <v>1.1-00-2411_24649031_2434710</v>
      </c>
      <c r="B136" t="s">
        <v>148</v>
      </c>
      <c r="C136" t="s">
        <v>149</v>
      </c>
      <c r="D136" t="s">
        <v>92</v>
      </c>
      <c r="E136" t="s">
        <v>93</v>
      </c>
      <c r="F136" t="s">
        <v>51</v>
      </c>
      <c r="G136" t="s">
        <v>52</v>
      </c>
      <c r="H136" t="s">
        <v>94</v>
      </c>
      <c r="I136" t="s">
        <v>95</v>
      </c>
      <c r="J136">
        <v>6</v>
      </c>
      <c r="K136" t="s">
        <v>40</v>
      </c>
      <c r="L136">
        <v>49</v>
      </c>
      <c r="M136" t="s">
        <v>236</v>
      </c>
      <c r="N136" t="s">
        <v>97</v>
      </c>
      <c r="O136" t="s">
        <v>98</v>
      </c>
      <c r="P136">
        <v>3000</v>
      </c>
      <c r="Q136" t="s">
        <v>44</v>
      </c>
      <c r="R136">
        <v>3471</v>
      </c>
      <c r="S136" t="s">
        <v>243</v>
      </c>
      <c r="T136">
        <v>0</v>
      </c>
      <c r="U136" t="s">
        <v>46</v>
      </c>
      <c r="V136" s="1">
        <v>70</v>
      </c>
      <c r="W136" s="1">
        <v>400000</v>
      </c>
      <c r="X136" s="1">
        <v>0</v>
      </c>
      <c r="Y136" s="1">
        <v>0</v>
      </c>
      <c r="Z136" s="1">
        <v>0</v>
      </c>
      <c r="AA136" s="1">
        <v>0</v>
      </c>
      <c r="AB136" s="1">
        <v>0</v>
      </c>
      <c r="AC136" s="1">
        <f t="shared" si="5"/>
        <v>70</v>
      </c>
      <c r="AD136" s="1">
        <v>0</v>
      </c>
      <c r="AE136" s="1">
        <v>0</v>
      </c>
      <c r="AF136" s="1">
        <v>0</v>
      </c>
      <c r="AG136" s="1">
        <v>399930</v>
      </c>
      <c r="AH136" s="1">
        <v>-399930</v>
      </c>
    </row>
    <row r="137" spans="1:34" hidden="1" x14ac:dyDescent="0.25">
      <c r="A137" t="str">
        <f t="shared" si="4"/>
        <v>1.1-00-2411_24649031_2435210</v>
      </c>
      <c r="B137" t="s">
        <v>148</v>
      </c>
      <c r="C137" t="s">
        <v>149</v>
      </c>
      <c r="D137" t="s">
        <v>92</v>
      </c>
      <c r="E137" t="s">
        <v>93</v>
      </c>
      <c r="F137" t="s">
        <v>51</v>
      </c>
      <c r="G137" t="s">
        <v>52</v>
      </c>
      <c r="H137" t="s">
        <v>94</v>
      </c>
      <c r="I137" t="s">
        <v>95</v>
      </c>
      <c r="J137">
        <v>6</v>
      </c>
      <c r="K137" t="s">
        <v>40</v>
      </c>
      <c r="L137">
        <v>49</v>
      </c>
      <c r="M137" t="s">
        <v>236</v>
      </c>
      <c r="N137" t="s">
        <v>97</v>
      </c>
      <c r="O137" t="s">
        <v>98</v>
      </c>
      <c r="P137">
        <v>3000</v>
      </c>
      <c r="Q137" t="s">
        <v>44</v>
      </c>
      <c r="R137">
        <v>3521</v>
      </c>
      <c r="S137" t="s">
        <v>231</v>
      </c>
      <c r="T137">
        <v>0</v>
      </c>
      <c r="U137" t="s">
        <v>46</v>
      </c>
      <c r="V137" s="1">
        <v>45074</v>
      </c>
      <c r="W137" s="1">
        <v>25000</v>
      </c>
      <c r="X137" s="1">
        <v>44684</v>
      </c>
      <c r="Y137" s="1">
        <v>44684</v>
      </c>
      <c r="Z137" s="1">
        <v>36954</v>
      </c>
      <c r="AA137" s="1">
        <v>0</v>
      </c>
      <c r="AB137" s="1">
        <v>0</v>
      </c>
      <c r="AC137" s="1">
        <f t="shared" si="5"/>
        <v>390</v>
      </c>
      <c r="AD137" s="1">
        <v>0</v>
      </c>
      <c r="AE137" s="1">
        <v>26700</v>
      </c>
      <c r="AF137" s="1">
        <v>0</v>
      </c>
      <c r="AG137" s="1">
        <v>6626</v>
      </c>
      <c r="AH137" s="1">
        <v>20074</v>
      </c>
    </row>
    <row r="138" spans="1:34" hidden="1" x14ac:dyDescent="0.25">
      <c r="A138" t="str">
        <f t="shared" si="4"/>
        <v>1.1-00-2411_24649031_2435310</v>
      </c>
      <c r="B138" t="s">
        <v>148</v>
      </c>
      <c r="C138" t="s">
        <v>149</v>
      </c>
      <c r="D138" t="s">
        <v>92</v>
      </c>
      <c r="E138" t="s">
        <v>93</v>
      </c>
      <c r="F138" t="s">
        <v>51</v>
      </c>
      <c r="G138" t="s">
        <v>52</v>
      </c>
      <c r="H138" t="s">
        <v>94</v>
      </c>
      <c r="I138" t="s">
        <v>95</v>
      </c>
      <c r="J138">
        <v>6</v>
      </c>
      <c r="K138" t="s">
        <v>40</v>
      </c>
      <c r="L138">
        <v>49</v>
      </c>
      <c r="M138" t="s">
        <v>236</v>
      </c>
      <c r="N138" t="s">
        <v>97</v>
      </c>
      <c r="O138" t="s">
        <v>98</v>
      </c>
      <c r="P138">
        <v>3000</v>
      </c>
      <c r="Q138" t="s">
        <v>44</v>
      </c>
      <c r="R138">
        <v>3531</v>
      </c>
      <c r="S138" t="s">
        <v>244</v>
      </c>
      <c r="T138">
        <v>0</v>
      </c>
      <c r="U138" t="s">
        <v>46</v>
      </c>
      <c r="V138" s="1">
        <v>375919</v>
      </c>
      <c r="W138" s="1">
        <v>129193</v>
      </c>
      <c r="X138" s="1">
        <v>365240</v>
      </c>
      <c r="Y138" s="1">
        <v>365240</v>
      </c>
      <c r="Z138" s="1">
        <v>179800</v>
      </c>
      <c r="AA138" s="1">
        <v>0</v>
      </c>
      <c r="AB138" s="1">
        <v>0</v>
      </c>
      <c r="AC138" s="1">
        <f t="shared" si="5"/>
        <v>10679</v>
      </c>
      <c r="AD138" s="1">
        <v>0</v>
      </c>
      <c r="AE138" s="1">
        <v>246726</v>
      </c>
      <c r="AF138" s="1">
        <v>0</v>
      </c>
      <c r="AG138" s="1">
        <v>0</v>
      </c>
      <c r="AH138" s="1">
        <v>246726</v>
      </c>
    </row>
    <row r="139" spans="1:34" hidden="1" x14ac:dyDescent="0.25">
      <c r="A139" t="str">
        <f t="shared" si="4"/>
        <v>1.1-00-2411_24649031_2451510</v>
      </c>
      <c r="B139" t="s">
        <v>148</v>
      </c>
      <c r="C139" t="s">
        <v>149</v>
      </c>
      <c r="D139" t="s">
        <v>92</v>
      </c>
      <c r="E139" t="s">
        <v>93</v>
      </c>
      <c r="F139" t="s">
        <v>51</v>
      </c>
      <c r="G139" t="s">
        <v>52</v>
      </c>
      <c r="H139" t="s">
        <v>94</v>
      </c>
      <c r="I139" t="s">
        <v>95</v>
      </c>
      <c r="J139">
        <v>6</v>
      </c>
      <c r="K139" t="s">
        <v>40</v>
      </c>
      <c r="L139">
        <v>49</v>
      </c>
      <c r="M139" t="s">
        <v>236</v>
      </c>
      <c r="N139" t="s">
        <v>97</v>
      </c>
      <c r="O139" t="s">
        <v>98</v>
      </c>
      <c r="P139">
        <v>5000</v>
      </c>
      <c r="Q139" t="s">
        <v>99</v>
      </c>
      <c r="R139">
        <v>5151</v>
      </c>
      <c r="S139" t="s">
        <v>245</v>
      </c>
      <c r="T139">
        <v>0</v>
      </c>
      <c r="U139" t="s">
        <v>46</v>
      </c>
      <c r="V139" s="1">
        <v>968700</v>
      </c>
      <c r="W139" s="1">
        <v>645000</v>
      </c>
      <c r="X139" s="1">
        <v>749769.74</v>
      </c>
      <c r="Y139" s="1">
        <v>749769.74</v>
      </c>
      <c r="Z139" s="1">
        <v>447057.04</v>
      </c>
      <c r="AA139" s="1">
        <v>239876.4</v>
      </c>
      <c r="AB139" s="1">
        <v>239876.4</v>
      </c>
      <c r="AC139" s="1">
        <f t="shared" si="5"/>
        <v>218930.26</v>
      </c>
      <c r="AD139" s="1">
        <v>0</v>
      </c>
      <c r="AE139" s="1">
        <v>323700</v>
      </c>
      <c r="AF139" s="1">
        <v>0</v>
      </c>
      <c r="AG139" s="1">
        <v>0</v>
      </c>
      <c r="AH139" s="1">
        <v>323700</v>
      </c>
    </row>
    <row r="140" spans="1:34" hidden="1" x14ac:dyDescent="0.25">
      <c r="A140" t="str">
        <f t="shared" si="4"/>
        <v>1.1-00-2411_24649031_24519131</v>
      </c>
      <c r="B140" t="s">
        <v>148</v>
      </c>
      <c r="C140" t="s">
        <v>149</v>
      </c>
      <c r="D140" t="s">
        <v>92</v>
      </c>
      <c r="E140" t="s">
        <v>93</v>
      </c>
      <c r="F140" t="s">
        <v>51</v>
      </c>
      <c r="G140" t="s">
        <v>52</v>
      </c>
      <c r="H140" t="s">
        <v>94</v>
      </c>
      <c r="I140" t="s">
        <v>95</v>
      </c>
      <c r="J140">
        <v>6</v>
      </c>
      <c r="K140" t="s">
        <v>40</v>
      </c>
      <c r="L140">
        <v>49</v>
      </c>
      <c r="M140" t="s">
        <v>236</v>
      </c>
      <c r="N140" t="s">
        <v>97</v>
      </c>
      <c r="O140" t="s">
        <v>98</v>
      </c>
      <c r="P140">
        <v>5000</v>
      </c>
      <c r="Q140" t="s">
        <v>99</v>
      </c>
      <c r="R140">
        <v>5191</v>
      </c>
      <c r="S140" t="s">
        <v>246</v>
      </c>
      <c r="T140">
        <v>31</v>
      </c>
      <c r="U140" t="s">
        <v>247</v>
      </c>
      <c r="V140" s="1">
        <v>1135081</v>
      </c>
      <c r="W140" s="1">
        <v>1135081</v>
      </c>
      <c r="X140" s="1">
        <v>130500</v>
      </c>
      <c r="Y140" s="1">
        <v>130500</v>
      </c>
      <c r="Z140" s="1">
        <v>130500</v>
      </c>
      <c r="AA140" s="1">
        <v>0</v>
      </c>
      <c r="AB140" s="1">
        <v>0</v>
      </c>
      <c r="AC140" s="1">
        <f t="shared" si="5"/>
        <v>1004581</v>
      </c>
      <c r="AD140" s="1">
        <v>0</v>
      </c>
      <c r="AE140" s="1">
        <v>0</v>
      </c>
      <c r="AF140" s="1">
        <v>0</v>
      </c>
      <c r="AG140" s="1">
        <v>0</v>
      </c>
      <c r="AH140" s="1">
        <v>0</v>
      </c>
    </row>
    <row r="141" spans="1:34" hidden="1" x14ac:dyDescent="0.25">
      <c r="A141" t="str">
        <f t="shared" si="4"/>
        <v>1.1-00-2411_24649031_2452110</v>
      </c>
      <c r="B141" t="s">
        <v>148</v>
      </c>
      <c r="C141" t="s">
        <v>149</v>
      </c>
      <c r="D141" t="s">
        <v>92</v>
      </c>
      <c r="E141" t="s">
        <v>93</v>
      </c>
      <c r="F141" t="s">
        <v>51</v>
      </c>
      <c r="G141" t="s">
        <v>52</v>
      </c>
      <c r="H141" t="s">
        <v>94</v>
      </c>
      <c r="I141" t="s">
        <v>95</v>
      </c>
      <c r="J141">
        <v>6</v>
      </c>
      <c r="K141" t="s">
        <v>40</v>
      </c>
      <c r="L141">
        <v>49</v>
      </c>
      <c r="M141" t="s">
        <v>236</v>
      </c>
      <c r="N141" t="s">
        <v>97</v>
      </c>
      <c r="O141" t="s">
        <v>98</v>
      </c>
      <c r="P141">
        <v>5000</v>
      </c>
      <c r="Q141" t="s">
        <v>99</v>
      </c>
      <c r="R141">
        <v>5211</v>
      </c>
      <c r="S141" t="s">
        <v>248</v>
      </c>
      <c r="T141">
        <v>0</v>
      </c>
      <c r="U141" t="s">
        <v>46</v>
      </c>
      <c r="V141" s="1">
        <v>0</v>
      </c>
      <c r="W141" s="1">
        <v>0</v>
      </c>
      <c r="X141" s="1">
        <v>14704.71</v>
      </c>
      <c r="Y141" s="1">
        <v>14704.71</v>
      </c>
      <c r="Z141" s="1">
        <v>0</v>
      </c>
      <c r="AA141" s="1">
        <v>0</v>
      </c>
      <c r="AB141" s="1">
        <v>0</v>
      </c>
      <c r="AC141" s="1">
        <f t="shared" si="5"/>
        <v>-14704.71</v>
      </c>
      <c r="AD141" s="1">
        <v>0</v>
      </c>
      <c r="AE141" s="1">
        <v>0</v>
      </c>
      <c r="AF141" s="1">
        <v>0</v>
      </c>
      <c r="AG141" s="1">
        <v>0</v>
      </c>
      <c r="AH141" s="1">
        <v>0</v>
      </c>
    </row>
    <row r="142" spans="1:34" hidden="1" x14ac:dyDescent="0.25">
      <c r="A142" t="str">
        <f t="shared" si="4"/>
        <v>1.1-00-2411_24649031_2452310</v>
      </c>
      <c r="B142" t="s">
        <v>148</v>
      </c>
      <c r="C142" t="s">
        <v>149</v>
      </c>
      <c r="D142" t="s">
        <v>92</v>
      </c>
      <c r="E142" t="s">
        <v>93</v>
      </c>
      <c r="F142" t="s">
        <v>51</v>
      </c>
      <c r="G142" t="s">
        <v>52</v>
      </c>
      <c r="H142" t="s">
        <v>94</v>
      </c>
      <c r="I142" t="s">
        <v>95</v>
      </c>
      <c r="J142">
        <v>6</v>
      </c>
      <c r="K142" t="s">
        <v>40</v>
      </c>
      <c r="L142">
        <v>49</v>
      </c>
      <c r="M142" t="s">
        <v>236</v>
      </c>
      <c r="N142" t="s">
        <v>97</v>
      </c>
      <c r="O142" t="s">
        <v>98</v>
      </c>
      <c r="P142">
        <v>5000</v>
      </c>
      <c r="Q142" t="s">
        <v>99</v>
      </c>
      <c r="R142">
        <v>5231</v>
      </c>
      <c r="S142" t="s">
        <v>249</v>
      </c>
      <c r="T142">
        <v>0</v>
      </c>
      <c r="U142" t="s">
        <v>46</v>
      </c>
      <c r="V142" s="1">
        <v>305700</v>
      </c>
      <c r="W142" s="1">
        <v>147400</v>
      </c>
      <c r="X142" s="1">
        <v>1269.28</v>
      </c>
      <c r="Y142" s="1">
        <v>1269.28</v>
      </c>
      <c r="Z142" s="1">
        <v>0</v>
      </c>
      <c r="AA142" s="1">
        <v>0</v>
      </c>
      <c r="AB142" s="1">
        <v>0</v>
      </c>
      <c r="AC142" s="1">
        <f t="shared" si="5"/>
        <v>304430.71999999997</v>
      </c>
      <c r="AD142" s="1">
        <v>0</v>
      </c>
      <c r="AE142" s="1">
        <v>170300</v>
      </c>
      <c r="AF142" s="1">
        <v>0</v>
      </c>
      <c r="AG142" s="1">
        <v>12000</v>
      </c>
      <c r="AH142" s="1">
        <v>158300</v>
      </c>
    </row>
    <row r="143" spans="1:34" hidden="1" x14ac:dyDescent="0.25">
      <c r="A143" t="str">
        <f t="shared" si="4"/>
        <v>1.1-00-2411_24649031_2456710</v>
      </c>
      <c r="B143" t="s">
        <v>148</v>
      </c>
      <c r="C143" t="s">
        <v>149</v>
      </c>
      <c r="D143" t="s">
        <v>92</v>
      </c>
      <c r="E143" t="s">
        <v>93</v>
      </c>
      <c r="F143" t="s">
        <v>51</v>
      </c>
      <c r="G143" t="s">
        <v>52</v>
      </c>
      <c r="H143" t="s">
        <v>94</v>
      </c>
      <c r="I143" t="s">
        <v>95</v>
      </c>
      <c r="J143">
        <v>6</v>
      </c>
      <c r="K143" t="s">
        <v>40</v>
      </c>
      <c r="L143">
        <v>49</v>
      </c>
      <c r="M143" t="s">
        <v>236</v>
      </c>
      <c r="N143" t="s">
        <v>97</v>
      </c>
      <c r="O143" t="s">
        <v>98</v>
      </c>
      <c r="P143">
        <v>5000</v>
      </c>
      <c r="Q143" t="s">
        <v>99</v>
      </c>
      <c r="R143">
        <v>5671</v>
      </c>
      <c r="S143" t="s">
        <v>185</v>
      </c>
      <c r="T143">
        <v>0</v>
      </c>
      <c r="U143" t="s">
        <v>46</v>
      </c>
      <c r="V143" s="1">
        <v>0</v>
      </c>
      <c r="W143" s="1">
        <v>600000</v>
      </c>
      <c r="X143" s="1">
        <v>0</v>
      </c>
      <c r="Y143" s="1">
        <v>0</v>
      </c>
      <c r="Z143" s="1">
        <v>0</v>
      </c>
      <c r="AA143" s="1">
        <v>0</v>
      </c>
      <c r="AB143" s="1">
        <v>0</v>
      </c>
      <c r="AC143" s="1">
        <f t="shared" si="5"/>
        <v>0</v>
      </c>
      <c r="AD143" s="1">
        <v>0</v>
      </c>
      <c r="AE143" s="1">
        <v>0</v>
      </c>
      <c r="AF143" s="1">
        <v>0</v>
      </c>
      <c r="AG143" s="1">
        <v>600000</v>
      </c>
      <c r="AH143" s="1">
        <v>-600000</v>
      </c>
    </row>
    <row r="144" spans="1:34" hidden="1" x14ac:dyDescent="0.25">
      <c r="A144" t="str">
        <f t="shared" si="4"/>
        <v>1.1-00-2411_24650031_2432310</v>
      </c>
      <c r="B144" t="s">
        <v>148</v>
      </c>
      <c r="C144" t="s">
        <v>149</v>
      </c>
      <c r="D144" t="s">
        <v>92</v>
      </c>
      <c r="E144" t="s">
        <v>93</v>
      </c>
      <c r="F144" t="s">
        <v>51</v>
      </c>
      <c r="G144" t="s">
        <v>52</v>
      </c>
      <c r="H144" t="s">
        <v>94</v>
      </c>
      <c r="I144" t="s">
        <v>95</v>
      </c>
      <c r="J144">
        <v>6</v>
      </c>
      <c r="K144" t="s">
        <v>40</v>
      </c>
      <c r="L144">
        <v>50</v>
      </c>
      <c r="M144" t="s">
        <v>96</v>
      </c>
      <c r="N144" t="s">
        <v>97</v>
      </c>
      <c r="O144" t="s">
        <v>98</v>
      </c>
      <c r="P144">
        <v>3000</v>
      </c>
      <c r="Q144" t="s">
        <v>44</v>
      </c>
      <c r="R144">
        <v>3231</v>
      </c>
      <c r="S144" t="s">
        <v>250</v>
      </c>
      <c r="T144">
        <v>0</v>
      </c>
      <c r="U144" t="s">
        <v>46</v>
      </c>
      <c r="V144" s="1">
        <v>5651997</v>
      </c>
      <c r="W144" s="1">
        <v>1000000</v>
      </c>
      <c r="X144" s="1">
        <v>4324721.4000000004</v>
      </c>
      <c r="Y144" s="1">
        <v>4135270.2</v>
      </c>
      <c r="Z144" s="1">
        <v>2436922.38</v>
      </c>
      <c r="AA144" s="1">
        <v>2436922.38</v>
      </c>
      <c r="AB144" s="1">
        <v>2436922.38</v>
      </c>
      <c r="AC144" s="1">
        <f t="shared" si="5"/>
        <v>1327275.5999999996</v>
      </c>
      <c r="AD144" s="1">
        <v>0</v>
      </c>
      <c r="AE144" s="1">
        <v>4651997</v>
      </c>
      <c r="AF144" s="1">
        <v>0</v>
      </c>
      <c r="AG144" s="1">
        <v>0</v>
      </c>
      <c r="AH144" s="1">
        <v>4651997</v>
      </c>
    </row>
    <row r="145" spans="1:34" hidden="1" x14ac:dyDescent="0.25">
      <c r="A145" t="str">
        <f t="shared" si="4"/>
        <v>1.1-00-2411_24650031_2433310</v>
      </c>
      <c r="B145" t="s">
        <v>148</v>
      </c>
      <c r="C145" t="s">
        <v>149</v>
      </c>
      <c r="D145" t="s">
        <v>92</v>
      </c>
      <c r="E145" t="s">
        <v>93</v>
      </c>
      <c r="F145" t="s">
        <v>51</v>
      </c>
      <c r="G145" t="s">
        <v>52</v>
      </c>
      <c r="H145" t="s">
        <v>94</v>
      </c>
      <c r="I145" t="s">
        <v>95</v>
      </c>
      <c r="J145">
        <v>6</v>
      </c>
      <c r="K145" t="s">
        <v>40</v>
      </c>
      <c r="L145">
        <v>50</v>
      </c>
      <c r="M145" t="s">
        <v>96</v>
      </c>
      <c r="N145" t="s">
        <v>97</v>
      </c>
      <c r="O145" t="s">
        <v>98</v>
      </c>
      <c r="P145">
        <v>3000</v>
      </c>
      <c r="Q145" t="s">
        <v>44</v>
      </c>
      <c r="R145">
        <v>3331</v>
      </c>
      <c r="S145" t="s">
        <v>251</v>
      </c>
      <c r="T145">
        <v>0</v>
      </c>
      <c r="U145" t="s">
        <v>46</v>
      </c>
      <c r="V145" s="1">
        <v>5080000</v>
      </c>
      <c r="W145" s="1">
        <v>500000</v>
      </c>
      <c r="X145" s="1">
        <v>5933840.7999999998</v>
      </c>
      <c r="Y145" s="1">
        <v>2385400.7999999998</v>
      </c>
      <c r="Z145" s="1">
        <v>2385400.7999999998</v>
      </c>
      <c r="AA145" s="1">
        <v>2385400.7999999998</v>
      </c>
      <c r="AB145" s="1">
        <v>2385400.7999999998</v>
      </c>
      <c r="AC145" s="1">
        <f t="shared" si="5"/>
        <v>-853840.79999999981</v>
      </c>
      <c r="AD145" s="1">
        <v>0</v>
      </c>
      <c r="AE145" s="1">
        <v>4580000</v>
      </c>
      <c r="AF145" s="1">
        <v>0</v>
      </c>
      <c r="AG145" s="1">
        <v>0</v>
      </c>
      <c r="AH145" s="1">
        <v>4580000</v>
      </c>
    </row>
    <row r="146" spans="1:34" hidden="1" x14ac:dyDescent="0.25">
      <c r="A146" t="str">
        <f t="shared" si="4"/>
        <v>1.1-00-2411_24650031_2433610</v>
      </c>
      <c r="B146" t="s">
        <v>148</v>
      </c>
      <c r="C146" t="s">
        <v>149</v>
      </c>
      <c r="D146" t="s">
        <v>92</v>
      </c>
      <c r="E146" t="s">
        <v>93</v>
      </c>
      <c r="F146" t="s">
        <v>51</v>
      </c>
      <c r="G146" t="s">
        <v>52</v>
      </c>
      <c r="H146" t="s">
        <v>94</v>
      </c>
      <c r="I146" t="s">
        <v>95</v>
      </c>
      <c r="J146">
        <v>6</v>
      </c>
      <c r="K146" t="s">
        <v>40</v>
      </c>
      <c r="L146">
        <v>50</v>
      </c>
      <c r="M146" t="s">
        <v>96</v>
      </c>
      <c r="N146" t="s">
        <v>97</v>
      </c>
      <c r="O146" t="s">
        <v>98</v>
      </c>
      <c r="P146">
        <v>3000</v>
      </c>
      <c r="Q146" t="s">
        <v>44</v>
      </c>
      <c r="R146">
        <v>3361</v>
      </c>
      <c r="S146" t="s">
        <v>123</v>
      </c>
      <c r="T146">
        <v>0</v>
      </c>
      <c r="U146" t="s">
        <v>46</v>
      </c>
      <c r="V146" s="1">
        <v>7000000</v>
      </c>
      <c r="W146" s="1">
        <v>0</v>
      </c>
      <c r="X146" s="1">
        <v>0</v>
      </c>
      <c r="Y146" s="1">
        <v>0</v>
      </c>
      <c r="Z146" s="1">
        <v>0</v>
      </c>
      <c r="AA146" s="1">
        <v>0</v>
      </c>
      <c r="AB146" s="1">
        <v>0</v>
      </c>
      <c r="AC146" s="1">
        <f t="shared" si="5"/>
        <v>7000000</v>
      </c>
      <c r="AD146" s="1">
        <v>0</v>
      </c>
      <c r="AE146" s="1">
        <v>7000000</v>
      </c>
      <c r="AF146" s="1">
        <v>0</v>
      </c>
      <c r="AG146" s="1">
        <v>0</v>
      </c>
      <c r="AH146" s="1">
        <v>7000000</v>
      </c>
    </row>
    <row r="147" spans="1:34" hidden="1" x14ac:dyDescent="0.25">
      <c r="A147" t="str">
        <f t="shared" si="4"/>
        <v>1.1-00-2411_24650031_2433910</v>
      </c>
      <c r="B147" t="s">
        <v>148</v>
      </c>
      <c r="C147" t="s">
        <v>149</v>
      </c>
      <c r="D147" t="s">
        <v>92</v>
      </c>
      <c r="E147" t="s">
        <v>93</v>
      </c>
      <c r="F147" t="s">
        <v>51</v>
      </c>
      <c r="G147" t="s">
        <v>52</v>
      </c>
      <c r="H147" t="s">
        <v>94</v>
      </c>
      <c r="I147" t="s">
        <v>95</v>
      </c>
      <c r="J147">
        <v>6</v>
      </c>
      <c r="K147" t="s">
        <v>40</v>
      </c>
      <c r="L147">
        <v>50</v>
      </c>
      <c r="M147" t="s">
        <v>96</v>
      </c>
      <c r="N147" t="s">
        <v>97</v>
      </c>
      <c r="O147" t="s">
        <v>98</v>
      </c>
      <c r="P147">
        <v>3000</v>
      </c>
      <c r="Q147" t="s">
        <v>44</v>
      </c>
      <c r="R147">
        <v>3391</v>
      </c>
      <c r="S147" t="s">
        <v>194</v>
      </c>
      <c r="T147">
        <v>0</v>
      </c>
      <c r="U147" t="s">
        <v>46</v>
      </c>
      <c r="V147" s="1">
        <v>600000</v>
      </c>
      <c r="W147" s="1">
        <v>600000</v>
      </c>
      <c r="X147" s="1">
        <v>600000</v>
      </c>
      <c r="Y147" s="1">
        <v>0</v>
      </c>
      <c r="Z147" s="1">
        <v>0</v>
      </c>
      <c r="AA147" s="1">
        <v>0</v>
      </c>
      <c r="AB147" s="1">
        <v>0</v>
      </c>
      <c r="AC147" s="1">
        <f t="shared" si="5"/>
        <v>0</v>
      </c>
      <c r="AD147" s="1">
        <v>0</v>
      </c>
      <c r="AE147" s="1">
        <v>0</v>
      </c>
      <c r="AF147" s="1">
        <v>0</v>
      </c>
      <c r="AG147" s="1">
        <v>0</v>
      </c>
      <c r="AH147" s="1">
        <v>0</v>
      </c>
    </row>
    <row r="148" spans="1:34" hidden="1" x14ac:dyDescent="0.25">
      <c r="A148" t="str">
        <f t="shared" si="4"/>
        <v>1.1-00-2411_24650031_2456510</v>
      </c>
      <c r="B148" t="s">
        <v>148</v>
      </c>
      <c r="C148" t="s">
        <v>149</v>
      </c>
      <c r="D148" t="s">
        <v>92</v>
      </c>
      <c r="E148" t="s">
        <v>93</v>
      </c>
      <c r="F148" t="s">
        <v>51</v>
      </c>
      <c r="G148" t="s">
        <v>52</v>
      </c>
      <c r="H148" t="s">
        <v>94</v>
      </c>
      <c r="I148" t="s">
        <v>95</v>
      </c>
      <c r="J148">
        <v>6</v>
      </c>
      <c r="K148" t="s">
        <v>40</v>
      </c>
      <c r="L148">
        <v>50</v>
      </c>
      <c r="M148" t="s">
        <v>96</v>
      </c>
      <c r="N148" t="s">
        <v>97</v>
      </c>
      <c r="O148" t="s">
        <v>98</v>
      </c>
      <c r="P148">
        <v>5000</v>
      </c>
      <c r="Q148" t="s">
        <v>99</v>
      </c>
      <c r="R148">
        <v>5651</v>
      </c>
      <c r="S148" t="s">
        <v>204</v>
      </c>
      <c r="T148">
        <v>0</v>
      </c>
      <c r="U148" t="s">
        <v>46</v>
      </c>
      <c r="V148" s="1">
        <v>1114400</v>
      </c>
      <c r="W148" s="1">
        <v>1500000</v>
      </c>
      <c r="X148" s="1">
        <v>3350680.95</v>
      </c>
      <c r="Y148" s="1">
        <v>3350680.95</v>
      </c>
      <c r="Z148" s="1">
        <v>1925885.43</v>
      </c>
      <c r="AA148" s="1">
        <v>122612</v>
      </c>
      <c r="AB148" s="1">
        <v>122612</v>
      </c>
      <c r="AC148" s="1">
        <f t="shared" si="5"/>
        <v>-2236280.9500000002</v>
      </c>
      <c r="AD148" s="1">
        <v>0</v>
      </c>
      <c r="AE148" s="1">
        <v>130000</v>
      </c>
      <c r="AF148" s="1">
        <v>0</v>
      </c>
      <c r="AG148" s="1">
        <v>515600</v>
      </c>
      <c r="AH148" s="1">
        <v>-385600</v>
      </c>
    </row>
    <row r="149" spans="1:34" hidden="1" x14ac:dyDescent="0.25">
      <c r="A149" t="str">
        <f t="shared" si="4"/>
        <v>1.1-00-2411_24650031_2456910</v>
      </c>
      <c r="B149" t="s">
        <v>148</v>
      </c>
      <c r="C149" t="s">
        <v>149</v>
      </c>
      <c r="D149" t="s">
        <v>92</v>
      </c>
      <c r="E149" t="s">
        <v>93</v>
      </c>
      <c r="F149" t="s">
        <v>51</v>
      </c>
      <c r="G149" t="s">
        <v>52</v>
      </c>
      <c r="H149" t="s">
        <v>94</v>
      </c>
      <c r="I149" t="s">
        <v>95</v>
      </c>
      <c r="J149">
        <v>6</v>
      </c>
      <c r="K149" t="s">
        <v>40</v>
      </c>
      <c r="L149">
        <v>50</v>
      </c>
      <c r="M149" t="s">
        <v>96</v>
      </c>
      <c r="N149" t="s">
        <v>97</v>
      </c>
      <c r="O149" t="s">
        <v>98</v>
      </c>
      <c r="P149">
        <v>5000</v>
      </c>
      <c r="Q149" t="s">
        <v>99</v>
      </c>
      <c r="R149">
        <v>5691</v>
      </c>
      <c r="S149" t="s">
        <v>100</v>
      </c>
      <c r="T149">
        <v>0</v>
      </c>
      <c r="U149" t="s">
        <v>46</v>
      </c>
      <c r="V149" s="1">
        <v>0</v>
      </c>
      <c r="W149" s="1">
        <v>0</v>
      </c>
      <c r="X149" s="1">
        <v>4378873.0999999996</v>
      </c>
      <c r="Y149" s="1">
        <v>4378873.0999999996</v>
      </c>
      <c r="Z149" s="1">
        <v>0</v>
      </c>
      <c r="AA149" s="1">
        <v>0</v>
      </c>
      <c r="AB149" s="1">
        <v>0</v>
      </c>
      <c r="AC149" s="1">
        <f t="shared" si="5"/>
        <v>-4378873.0999999996</v>
      </c>
      <c r="AD149" s="1">
        <v>0</v>
      </c>
      <c r="AE149" s="1">
        <v>0</v>
      </c>
      <c r="AF149" s="1">
        <v>0</v>
      </c>
      <c r="AG149" s="1">
        <v>0</v>
      </c>
      <c r="AH149" s="1">
        <v>0</v>
      </c>
    </row>
    <row r="150" spans="1:34" hidden="1" x14ac:dyDescent="0.25">
      <c r="A150" t="str">
        <f t="shared" si="4"/>
        <v>1.1-00-2411_24650031_2459110</v>
      </c>
      <c r="B150" t="s">
        <v>148</v>
      </c>
      <c r="C150" t="s">
        <v>149</v>
      </c>
      <c r="D150" t="s">
        <v>92</v>
      </c>
      <c r="E150" t="s">
        <v>93</v>
      </c>
      <c r="F150" t="s">
        <v>51</v>
      </c>
      <c r="G150" t="s">
        <v>52</v>
      </c>
      <c r="H150" t="s">
        <v>94</v>
      </c>
      <c r="I150" t="s">
        <v>95</v>
      </c>
      <c r="J150">
        <v>6</v>
      </c>
      <c r="K150" t="s">
        <v>40</v>
      </c>
      <c r="L150">
        <v>50</v>
      </c>
      <c r="M150" t="s">
        <v>96</v>
      </c>
      <c r="N150" t="s">
        <v>97</v>
      </c>
      <c r="O150" t="s">
        <v>98</v>
      </c>
      <c r="P150">
        <v>5000</v>
      </c>
      <c r="Q150" t="s">
        <v>99</v>
      </c>
      <c r="R150">
        <v>5911</v>
      </c>
      <c r="S150" t="s">
        <v>252</v>
      </c>
      <c r="T150">
        <v>0</v>
      </c>
      <c r="U150" t="s">
        <v>46</v>
      </c>
      <c r="V150" s="1">
        <v>6021000</v>
      </c>
      <c r="W150" s="1">
        <v>4000000</v>
      </c>
      <c r="X150" s="1">
        <v>8515264.6999999993</v>
      </c>
      <c r="Y150" s="1">
        <v>8515264.6999999993</v>
      </c>
      <c r="Z150" s="1">
        <v>4108530.15</v>
      </c>
      <c r="AA150" s="1">
        <v>2508658.15</v>
      </c>
      <c r="AB150" s="1">
        <v>2508658.15</v>
      </c>
      <c r="AC150" s="1">
        <f t="shared" si="5"/>
        <v>-2494264.6999999993</v>
      </c>
      <c r="AD150" s="1">
        <v>0</v>
      </c>
      <c r="AE150" s="1">
        <v>2021000</v>
      </c>
      <c r="AF150" s="1">
        <v>0</v>
      </c>
      <c r="AG150" s="1">
        <v>0</v>
      </c>
      <c r="AH150" s="1">
        <v>2021000</v>
      </c>
    </row>
    <row r="151" spans="1:34" hidden="1" x14ac:dyDescent="0.25">
      <c r="A151" t="str">
        <f t="shared" si="4"/>
        <v>1.1-00-2411_24650031_2459710</v>
      </c>
      <c r="B151" t="s">
        <v>148</v>
      </c>
      <c r="C151" t="s">
        <v>149</v>
      </c>
      <c r="D151" t="s">
        <v>92</v>
      </c>
      <c r="E151" t="s">
        <v>93</v>
      </c>
      <c r="F151" t="s">
        <v>51</v>
      </c>
      <c r="G151" t="s">
        <v>52</v>
      </c>
      <c r="H151" t="s">
        <v>94</v>
      </c>
      <c r="I151" t="s">
        <v>95</v>
      </c>
      <c r="J151">
        <v>6</v>
      </c>
      <c r="K151" t="s">
        <v>40</v>
      </c>
      <c r="L151">
        <v>50</v>
      </c>
      <c r="M151" t="s">
        <v>96</v>
      </c>
      <c r="N151" t="s">
        <v>97</v>
      </c>
      <c r="O151" t="s">
        <v>98</v>
      </c>
      <c r="P151">
        <v>5000</v>
      </c>
      <c r="Q151" t="s">
        <v>99</v>
      </c>
      <c r="R151">
        <v>5971</v>
      </c>
      <c r="S151" t="s">
        <v>253</v>
      </c>
      <c r="T151">
        <v>0</v>
      </c>
      <c r="U151" t="s">
        <v>46</v>
      </c>
      <c r="V151" s="1">
        <v>4294761</v>
      </c>
      <c r="W151" s="1">
        <v>3000000</v>
      </c>
      <c r="X151" s="1">
        <v>12949426.92</v>
      </c>
      <c r="Y151" s="1">
        <v>11552682.98</v>
      </c>
      <c r="Z151" s="1">
        <v>5321955.3</v>
      </c>
      <c r="AA151" s="1">
        <v>4960191.9000000004</v>
      </c>
      <c r="AB151" s="1">
        <v>4960191.9000000004</v>
      </c>
      <c r="AC151" s="1">
        <f t="shared" si="5"/>
        <v>-8654665.9199999999</v>
      </c>
      <c r="AD151" s="1">
        <v>0</v>
      </c>
      <c r="AE151" s="1">
        <v>1294761</v>
      </c>
      <c r="AF151" s="1">
        <v>0</v>
      </c>
      <c r="AG151" s="1">
        <v>0</v>
      </c>
      <c r="AH151" s="1">
        <v>1294761</v>
      </c>
    </row>
    <row r="152" spans="1:34" hidden="1" x14ac:dyDescent="0.25">
      <c r="A152" t="str">
        <f t="shared" si="4"/>
        <v>1.1-00-2407_24335021_2421610</v>
      </c>
      <c r="B152" t="s">
        <v>148</v>
      </c>
      <c r="C152" t="s">
        <v>149</v>
      </c>
      <c r="D152" t="s">
        <v>101</v>
      </c>
      <c r="E152" t="s">
        <v>102</v>
      </c>
      <c r="F152" t="s">
        <v>51</v>
      </c>
      <c r="G152" t="s">
        <v>52</v>
      </c>
      <c r="H152" t="s">
        <v>103</v>
      </c>
      <c r="I152" t="s">
        <v>104</v>
      </c>
      <c r="J152">
        <v>3</v>
      </c>
      <c r="K152" t="s">
        <v>87</v>
      </c>
      <c r="L152">
        <v>35</v>
      </c>
      <c r="M152" t="s">
        <v>105</v>
      </c>
      <c r="N152" t="s">
        <v>106</v>
      </c>
      <c r="O152" t="s">
        <v>107</v>
      </c>
      <c r="P152">
        <v>2000</v>
      </c>
      <c r="Q152" t="s">
        <v>121</v>
      </c>
      <c r="R152">
        <v>2161</v>
      </c>
      <c r="S152" t="s">
        <v>202</v>
      </c>
      <c r="T152">
        <v>0</v>
      </c>
      <c r="U152" t="s">
        <v>46</v>
      </c>
      <c r="V152" s="1">
        <v>175000</v>
      </c>
      <c r="W152" s="1">
        <v>175000</v>
      </c>
      <c r="X152" s="1">
        <v>122811.52</v>
      </c>
      <c r="Y152" s="1">
        <v>122811.52</v>
      </c>
      <c r="Z152" s="1">
        <v>122811.52</v>
      </c>
      <c r="AA152" s="1">
        <v>122811.52</v>
      </c>
      <c r="AB152" s="1">
        <v>122811.52</v>
      </c>
      <c r="AC152" s="1">
        <f t="shared" si="5"/>
        <v>52188.479999999996</v>
      </c>
      <c r="AD152" s="1">
        <v>0</v>
      </c>
      <c r="AE152" s="1">
        <v>0</v>
      </c>
      <c r="AF152" s="1">
        <v>0</v>
      </c>
      <c r="AG152" s="1">
        <v>0</v>
      </c>
      <c r="AH152" s="1">
        <v>0</v>
      </c>
    </row>
    <row r="153" spans="1:34" hidden="1" x14ac:dyDescent="0.25">
      <c r="A153" t="str">
        <f t="shared" si="4"/>
        <v>1.1-00-2407_24335021_2427210</v>
      </c>
      <c r="B153" t="s">
        <v>148</v>
      </c>
      <c r="C153" t="s">
        <v>149</v>
      </c>
      <c r="D153" t="s">
        <v>101</v>
      </c>
      <c r="E153" t="s">
        <v>102</v>
      </c>
      <c r="F153" t="s">
        <v>51</v>
      </c>
      <c r="G153" t="s">
        <v>52</v>
      </c>
      <c r="H153" t="s">
        <v>103</v>
      </c>
      <c r="I153" t="s">
        <v>104</v>
      </c>
      <c r="J153">
        <v>3</v>
      </c>
      <c r="K153" t="s">
        <v>87</v>
      </c>
      <c r="L153">
        <v>35</v>
      </c>
      <c r="M153" t="s">
        <v>105</v>
      </c>
      <c r="N153" t="s">
        <v>106</v>
      </c>
      <c r="O153" t="s">
        <v>107</v>
      </c>
      <c r="P153">
        <v>2000</v>
      </c>
      <c r="Q153" t="s">
        <v>121</v>
      </c>
      <c r="R153">
        <v>2721</v>
      </c>
      <c r="S153" t="s">
        <v>170</v>
      </c>
      <c r="T153">
        <v>0</v>
      </c>
      <c r="U153" t="s">
        <v>46</v>
      </c>
      <c r="V153" s="1">
        <v>180000</v>
      </c>
      <c r="W153" s="1">
        <v>180000</v>
      </c>
      <c r="X153" s="1">
        <v>78661.919999999998</v>
      </c>
      <c r="Y153" s="1">
        <v>78661.919999999998</v>
      </c>
      <c r="Z153" s="1">
        <v>78661.919999999998</v>
      </c>
      <c r="AA153" s="1">
        <v>78661.919999999998</v>
      </c>
      <c r="AB153" s="1">
        <v>78661.919999999998</v>
      </c>
      <c r="AC153" s="1">
        <f t="shared" si="5"/>
        <v>101338.08</v>
      </c>
      <c r="AD153" s="1">
        <v>0</v>
      </c>
      <c r="AE153" s="1">
        <v>0</v>
      </c>
      <c r="AF153" s="1">
        <v>0</v>
      </c>
      <c r="AG153" s="1">
        <v>0</v>
      </c>
      <c r="AH153" s="1">
        <v>0</v>
      </c>
    </row>
    <row r="154" spans="1:34" hidden="1" x14ac:dyDescent="0.25">
      <c r="A154" t="str">
        <f t="shared" si="4"/>
        <v>1.1-00-2407_24335021_2435810</v>
      </c>
      <c r="B154" t="s">
        <v>148</v>
      </c>
      <c r="C154" t="s">
        <v>149</v>
      </c>
      <c r="D154" t="s">
        <v>101</v>
      </c>
      <c r="E154" t="s">
        <v>102</v>
      </c>
      <c r="F154" t="s">
        <v>51</v>
      </c>
      <c r="G154" t="s">
        <v>52</v>
      </c>
      <c r="H154" t="s">
        <v>103</v>
      </c>
      <c r="I154" t="s">
        <v>104</v>
      </c>
      <c r="J154">
        <v>3</v>
      </c>
      <c r="K154" t="s">
        <v>87</v>
      </c>
      <c r="L154">
        <v>35</v>
      </c>
      <c r="M154" t="s">
        <v>105</v>
      </c>
      <c r="N154" t="s">
        <v>106</v>
      </c>
      <c r="O154" t="s">
        <v>107</v>
      </c>
      <c r="P154">
        <v>3000</v>
      </c>
      <c r="Q154" t="s">
        <v>44</v>
      </c>
      <c r="R154">
        <v>3581</v>
      </c>
      <c r="S154" t="s">
        <v>108</v>
      </c>
      <c r="T154">
        <v>0</v>
      </c>
      <c r="U154" t="s">
        <v>46</v>
      </c>
      <c r="V154" s="1">
        <v>10000000</v>
      </c>
      <c r="W154" s="1">
        <v>10000000</v>
      </c>
      <c r="X154" s="1">
        <v>51584910.270000003</v>
      </c>
      <c r="Y154" s="1">
        <v>42277287.939999998</v>
      </c>
      <c r="Z154" s="1">
        <v>42277287.939999998</v>
      </c>
      <c r="AA154" s="1">
        <v>38517820.740000002</v>
      </c>
      <c r="AB154" s="1">
        <v>38517820.740000002</v>
      </c>
      <c r="AC154" s="1">
        <f t="shared" si="5"/>
        <v>-41584910.270000003</v>
      </c>
      <c r="AD154" s="1">
        <v>0</v>
      </c>
      <c r="AE154" s="1">
        <v>0</v>
      </c>
      <c r="AF154" s="1">
        <v>0</v>
      </c>
      <c r="AG154" s="1">
        <v>0</v>
      </c>
      <c r="AH154" s="1">
        <v>0</v>
      </c>
    </row>
    <row r="155" spans="1:34" hidden="1" x14ac:dyDescent="0.25">
      <c r="A155" t="str">
        <f t="shared" si="4"/>
        <v>1.1-00-2407_24339024_2421610</v>
      </c>
      <c r="B155" t="s">
        <v>148</v>
      </c>
      <c r="C155" t="s">
        <v>149</v>
      </c>
      <c r="D155" t="s">
        <v>254</v>
      </c>
      <c r="E155" t="s">
        <v>255</v>
      </c>
      <c r="F155" t="s">
        <v>51</v>
      </c>
      <c r="G155" t="s">
        <v>52</v>
      </c>
      <c r="H155" t="s">
        <v>103</v>
      </c>
      <c r="I155" t="s">
        <v>104</v>
      </c>
      <c r="J155">
        <v>3</v>
      </c>
      <c r="K155" t="s">
        <v>87</v>
      </c>
      <c r="L155">
        <v>39</v>
      </c>
      <c r="M155" t="s">
        <v>256</v>
      </c>
      <c r="N155" t="s">
        <v>257</v>
      </c>
      <c r="O155" t="s">
        <v>258</v>
      </c>
      <c r="P155">
        <v>2000</v>
      </c>
      <c r="Q155" t="s">
        <v>121</v>
      </c>
      <c r="R155">
        <v>2161</v>
      </c>
      <c r="S155" t="s">
        <v>202</v>
      </c>
      <c r="T155">
        <v>0</v>
      </c>
      <c r="U155" t="s">
        <v>46</v>
      </c>
      <c r="V155" s="1">
        <v>350000</v>
      </c>
      <c r="W155" s="1">
        <v>650000</v>
      </c>
      <c r="X155" s="1">
        <v>336287.83</v>
      </c>
      <c r="Y155" s="1">
        <v>336287.83</v>
      </c>
      <c r="Z155" s="1">
        <v>141141.03</v>
      </c>
      <c r="AA155" s="1">
        <v>18549.91</v>
      </c>
      <c r="AB155" s="1">
        <v>18549.91</v>
      </c>
      <c r="AC155" s="1">
        <f t="shared" si="5"/>
        <v>13712.169999999984</v>
      </c>
      <c r="AD155" s="1">
        <v>0</v>
      </c>
      <c r="AE155" s="1">
        <v>0</v>
      </c>
      <c r="AF155" s="1">
        <v>0</v>
      </c>
      <c r="AG155" s="1">
        <v>300000</v>
      </c>
      <c r="AH155" s="1">
        <v>-300000</v>
      </c>
    </row>
    <row r="156" spans="1:34" hidden="1" x14ac:dyDescent="0.25">
      <c r="A156" t="str">
        <f t="shared" si="4"/>
        <v>1.1-00-2407_24339024_2424210</v>
      </c>
      <c r="B156" t="s">
        <v>148</v>
      </c>
      <c r="C156" t="s">
        <v>149</v>
      </c>
      <c r="D156" t="s">
        <v>254</v>
      </c>
      <c r="E156" t="s">
        <v>255</v>
      </c>
      <c r="F156" t="s">
        <v>51</v>
      </c>
      <c r="G156" t="s">
        <v>52</v>
      </c>
      <c r="H156" t="s">
        <v>103</v>
      </c>
      <c r="I156" t="s">
        <v>104</v>
      </c>
      <c r="J156">
        <v>3</v>
      </c>
      <c r="K156" t="s">
        <v>87</v>
      </c>
      <c r="L156">
        <v>39</v>
      </c>
      <c r="M156" t="s">
        <v>256</v>
      </c>
      <c r="N156" t="s">
        <v>257</v>
      </c>
      <c r="O156" t="s">
        <v>258</v>
      </c>
      <c r="P156">
        <v>2000</v>
      </c>
      <c r="Q156" t="s">
        <v>121</v>
      </c>
      <c r="R156">
        <v>2421</v>
      </c>
      <c r="S156" t="s">
        <v>211</v>
      </c>
      <c r="T156">
        <v>0</v>
      </c>
      <c r="U156" t="s">
        <v>46</v>
      </c>
      <c r="V156" s="1">
        <v>10000</v>
      </c>
      <c r="W156" s="1">
        <v>10000</v>
      </c>
      <c r="X156" s="1">
        <v>0</v>
      </c>
      <c r="Y156" s="1">
        <v>0</v>
      </c>
      <c r="Z156" s="1">
        <v>0</v>
      </c>
      <c r="AA156" s="1">
        <v>0</v>
      </c>
      <c r="AB156" s="1">
        <v>0</v>
      </c>
      <c r="AC156" s="1">
        <f t="shared" si="5"/>
        <v>10000</v>
      </c>
      <c r="AD156" s="1">
        <v>0</v>
      </c>
      <c r="AE156" s="1">
        <v>0</v>
      </c>
      <c r="AF156" s="1">
        <v>0</v>
      </c>
      <c r="AG156" s="1">
        <v>0</v>
      </c>
      <c r="AH156" s="1">
        <v>0</v>
      </c>
    </row>
    <row r="157" spans="1:34" hidden="1" x14ac:dyDescent="0.25">
      <c r="A157" t="str">
        <f t="shared" si="4"/>
        <v>1.1-00-2407_24339024_2424610</v>
      </c>
      <c r="B157" t="s">
        <v>148</v>
      </c>
      <c r="C157" t="s">
        <v>149</v>
      </c>
      <c r="D157" t="s">
        <v>254</v>
      </c>
      <c r="E157" t="s">
        <v>255</v>
      </c>
      <c r="F157" t="s">
        <v>51</v>
      </c>
      <c r="G157" t="s">
        <v>52</v>
      </c>
      <c r="H157" t="s">
        <v>103</v>
      </c>
      <c r="I157" t="s">
        <v>104</v>
      </c>
      <c r="J157">
        <v>3</v>
      </c>
      <c r="K157" t="s">
        <v>87</v>
      </c>
      <c r="L157">
        <v>39</v>
      </c>
      <c r="M157" t="s">
        <v>256</v>
      </c>
      <c r="N157" t="s">
        <v>257</v>
      </c>
      <c r="O157" t="s">
        <v>258</v>
      </c>
      <c r="P157">
        <v>2000</v>
      </c>
      <c r="Q157" t="s">
        <v>121</v>
      </c>
      <c r="R157">
        <v>2461</v>
      </c>
      <c r="S157" t="s">
        <v>212</v>
      </c>
      <c r="T157">
        <v>0</v>
      </c>
      <c r="U157" t="s">
        <v>46</v>
      </c>
      <c r="V157" s="1">
        <v>100000</v>
      </c>
      <c r="W157" s="1">
        <v>0</v>
      </c>
      <c r="X157" s="1">
        <v>37495.21</v>
      </c>
      <c r="Y157" s="1">
        <v>37495.21</v>
      </c>
      <c r="Z157" s="1">
        <v>7869.26</v>
      </c>
      <c r="AA157" s="1">
        <v>7869.26</v>
      </c>
      <c r="AB157" s="1">
        <v>7869.26</v>
      </c>
      <c r="AC157" s="1">
        <f t="shared" si="5"/>
        <v>62504.79</v>
      </c>
      <c r="AD157" s="1">
        <v>0</v>
      </c>
      <c r="AE157" s="1">
        <v>100000</v>
      </c>
      <c r="AF157" s="1">
        <v>0</v>
      </c>
      <c r="AG157" s="1">
        <v>0</v>
      </c>
      <c r="AH157" s="1">
        <v>100000</v>
      </c>
    </row>
    <row r="158" spans="1:34" hidden="1" x14ac:dyDescent="0.25">
      <c r="A158" t="str">
        <f t="shared" si="4"/>
        <v>1.1-00-2407_24339024_2424810</v>
      </c>
      <c r="B158" t="s">
        <v>148</v>
      </c>
      <c r="C158" t="s">
        <v>149</v>
      </c>
      <c r="D158" t="s">
        <v>254</v>
      </c>
      <c r="E158" t="s">
        <v>255</v>
      </c>
      <c r="F158" t="s">
        <v>51</v>
      </c>
      <c r="G158" t="s">
        <v>52</v>
      </c>
      <c r="H158" t="s">
        <v>103</v>
      </c>
      <c r="I158" t="s">
        <v>104</v>
      </c>
      <c r="J158">
        <v>3</v>
      </c>
      <c r="K158" t="s">
        <v>87</v>
      </c>
      <c r="L158">
        <v>39</v>
      </c>
      <c r="M158" t="s">
        <v>256</v>
      </c>
      <c r="N158" t="s">
        <v>257</v>
      </c>
      <c r="O158" t="s">
        <v>258</v>
      </c>
      <c r="P158">
        <v>2000</v>
      </c>
      <c r="Q158" t="s">
        <v>121</v>
      </c>
      <c r="R158">
        <v>2481</v>
      </c>
      <c r="S158" t="s">
        <v>259</v>
      </c>
      <c r="T158">
        <v>0</v>
      </c>
      <c r="U158" t="s">
        <v>46</v>
      </c>
      <c r="V158" s="1">
        <v>10000</v>
      </c>
      <c r="W158" s="1">
        <v>10000</v>
      </c>
      <c r="X158" s="1">
        <v>9484.1200000000008</v>
      </c>
      <c r="Y158" s="1">
        <v>9484.1200000000008</v>
      </c>
      <c r="Z158" s="1">
        <v>9484.1200000000008</v>
      </c>
      <c r="AA158" s="1">
        <v>9484.1200000000008</v>
      </c>
      <c r="AB158" s="1">
        <v>9484.1200000000008</v>
      </c>
      <c r="AC158" s="1">
        <f t="shared" si="5"/>
        <v>515.8799999999992</v>
      </c>
      <c r="AD158" s="1">
        <v>0</v>
      </c>
      <c r="AE158" s="1">
        <v>0</v>
      </c>
      <c r="AF158" s="1">
        <v>0</v>
      </c>
      <c r="AG158" s="1">
        <v>0</v>
      </c>
      <c r="AH158" s="1">
        <v>0</v>
      </c>
    </row>
    <row r="159" spans="1:34" hidden="1" x14ac:dyDescent="0.25">
      <c r="A159" t="str">
        <f t="shared" si="4"/>
        <v>1.1-00-2407_24339024_2424910</v>
      </c>
      <c r="B159" t="s">
        <v>148</v>
      </c>
      <c r="C159" t="s">
        <v>149</v>
      </c>
      <c r="D159" t="s">
        <v>254</v>
      </c>
      <c r="E159" t="s">
        <v>255</v>
      </c>
      <c r="F159" t="s">
        <v>51</v>
      </c>
      <c r="G159" t="s">
        <v>52</v>
      </c>
      <c r="H159" t="s">
        <v>103</v>
      </c>
      <c r="I159" t="s">
        <v>104</v>
      </c>
      <c r="J159">
        <v>3</v>
      </c>
      <c r="K159" t="s">
        <v>87</v>
      </c>
      <c r="L159">
        <v>39</v>
      </c>
      <c r="M159" t="s">
        <v>256</v>
      </c>
      <c r="N159" t="s">
        <v>257</v>
      </c>
      <c r="O159" t="s">
        <v>258</v>
      </c>
      <c r="P159">
        <v>2000</v>
      </c>
      <c r="Q159" t="s">
        <v>121</v>
      </c>
      <c r="R159">
        <v>2491</v>
      </c>
      <c r="S159" t="s">
        <v>203</v>
      </c>
      <c r="T159">
        <v>0</v>
      </c>
      <c r="U159" t="s">
        <v>46</v>
      </c>
      <c r="V159" s="1">
        <v>100000</v>
      </c>
      <c r="W159" s="1">
        <v>100000</v>
      </c>
      <c r="X159" s="1">
        <v>49474.6</v>
      </c>
      <c r="Y159" s="1">
        <v>49474.6</v>
      </c>
      <c r="Z159" s="1">
        <v>48155.81</v>
      </c>
      <c r="AA159" s="1">
        <v>5880.38</v>
      </c>
      <c r="AB159" s="1">
        <v>5880.38</v>
      </c>
      <c r="AC159" s="1">
        <f t="shared" si="5"/>
        <v>50525.4</v>
      </c>
      <c r="AD159" s="1">
        <v>0</v>
      </c>
      <c r="AE159" s="1">
        <v>0</v>
      </c>
      <c r="AF159" s="1">
        <v>0</v>
      </c>
      <c r="AG159" s="1">
        <v>0</v>
      </c>
      <c r="AH159" s="1">
        <v>0</v>
      </c>
    </row>
    <row r="160" spans="1:34" hidden="1" x14ac:dyDescent="0.25">
      <c r="A160" t="str">
        <f t="shared" si="4"/>
        <v>1.1-00-2407_24339024_2425210</v>
      </c>
      <c r="B160" t="s">
        <v>148</v>
      </c>
      <c r="C160" t="s">
        <v>149</v>
      </c>
      <c r="D160" t="s">
        <v>254</v>
      </c>
      <c r="E160" t="s">
        <v>255</v>
      </c>
      <c r="F160" t="s">
        <v>51</v>
      </c>
      <c r="G160" t="s">
        <v>52</v>
      </c>
      <c r="H160" t="s">
        <v>103</v>
      </c>
      <c r="I160" t="s">
        <v>104</v>
      </c>
      <c r="J160">
        <v>3</v>
      </c>
      <c r="K160" t="s">
        <v>87</v>
      </c>
      <c r="L160">
        <v>39</v>
      </c>
      <c r="M160" t="s">
        <v>256</v>
      </c>
      <c r="N160" t="s">
        <v>257</v>
      </c>
      <c r="O160" t="s">
        <v>258</v>
      </c>
      <c r="P160">
        <v>2000</v>
      </c>
      <c r="Q160" t="s">
        <v>121</v>
      </c>
      <c r="R160">
        <v>2521</v>
      </c>
      <c r="S160" t="s">
        <v>187</v>
      </c>
      <c r="T160">
        <v>0</v>
      </c>
      <c r="U160" t="s">
        <v>46</v>
      </c>
      <c r="V160" s="1">
        <v>470880</v>
      </c>
      <c r="W160" s="1">
        <v>450000</v>
      </c>
      <c r="X160" s="1">
        <v>442071.39</v>
      </c>
      <c r="Y160" s="1">
        <v>313311.39</v>
      </c>
      <c r="Z160" s="1">
        <v>313311.39</v>
      </c>
      <c r="AA160" s="1">
        <v>313311.39</v>
      </c>
      <c r="AB160" s="1">
        <v>313311.39</v>
      </c>
      <c r="AC160" s="1">
        <f t="shared" si="5"/>
        <v>28808.609999999986</v>
      </c>
      <c r="AD160" s="1">
        <v>0</v>
      </c>
      <c r="AE160" s="1">
        <v>20880</v>
      </c>
      <c r="AF160" s="1">
        <v>0</v>
      </c>
      <c r="AG160" s="1">
        <v>0</v>
      </c>
      <c r="AH160" s="1">
        <v>20880</v>
      </c>
    </row>
    <row r="161" spans="1:34" hidden="1" x14ac:dyDescent="0.25">
      <c r="A161" t="str">
        <f t="shared" si="4"/>
        <v>1.1-00-2407_24339024_2425310</v>
      </c>
      <c r="B161" t="s">
        <v>148</v>
      </c>
      <c r="C161" t="s">
        <v>149</v>
      </c>
      <c r="D161" t="s">
        <v>254</v>
      </c>
      <c r="E161" t="s">
        <v>255</v>
      </c>
      <c r="F161" t="s">
        <v>51</v>
      </c>
      <c r="G161" t="s">
        <v>52</v>
      </c>
      <c r="H161" t="s">
        <v>103</v>
      </c>
      <c r="I161" t="s">
        <v>104</v>
      </c>
      <c r="J161">
        <v>3</v>
      </c>
      <c r="K161" t="s">
        <v>87</v>
      </c>
      <c r="L161">
        <v>39</v>
      </c>
      <c r="M161" t="s">
        <v>256</v>
      </c>
      <c r="N161" t="s">
        <v>257</v>
      </c>
      <c r="O161" t="s">
        <v>258</v>
      </c>
      <c r="P161">
        <v>2000</v>
      </c>
      <c r="Q161" t="s">
        <v>121</v>
      </c>
      <c r="R161">
        <v>2531</v>
      </c>
      <c r="S161" t="s">
        <v>233</v>
      </c>
      <c r="T161">
        <v>0</v>
      </c>
      <c r="U161" t="s">
        <v>46</v>
      </c>
      <c r="V161" s="1">
        <v>5950000</v>
      </c>
      <c r="W161" s="1">
        <v>5500000</v>
      </c>
      <c r="X161" s="1">
        <v>3421014.79</v>
      </c>
      <c r="Y161" s="1">
        <v>3414714.79</v>
      </c>
      <c r="Z161" s="1">
        <v>2399697.73</v>
      </c>
      <c r="AA161" s="1">
        <v>2392374.65</v>
      </c>
      <c r="AB161" s="1">
        <v>2349065.27</v>
      </c>
      <c r="AC161" s="1">
        <f t="shared" si="5"/>
        <v>2528985.21</v>
      </c>
      <c r="AD161" s="1">
        <v>0</v>
      </c>
      <c r="AE161" s="1">
        <v>450000</v>
      </c>
      <c r="AF161" s="1">
        <v>0</v>
      </c>
      <c r="AG161" s="1">
        <v>0</v>
      </c>
      <c r="AH161" s="1">
        <v>450000</v>
      </c>
    </row>
    <row r="162" spans="1:34" hidden="1" x14ac:dyDescent="0.25">
      <c r="A162" t="str">
        <f t="shared" si="4"/>
        <v>1.1-00-2407_24339024_2425410</v>
      </c>
      <c r="B162" t="s">
        <v>148</v>
      </c>
      <c r="C162" t="s">
        <v>149</v>
      </c>
      <c r="D162" t="s">
        <v>254</v>
      </c>
      <c r="E162" t="s">
        <v>255</v>
      </c>
      <c r="F162" t="s">
        <v>51</v>
      </c>
      <c r="G162" t="s">
        <v>52</v>
      </c>
      <c r="H162" t="s">
        <v>103</v>
      </c>
      <c r="I162" t="s">
        <v>104</v>
      </c>
      <c r="J162">
        <v>3</v>
      </c>
      <c r="K162" t="s">
        <v>87</v>
      </c>
      <c r="L162">
        <v>39</v>
      </c>
      <c r="M162" t="s">
        <v>256</v>
      </c>
      <c r="N162" t="s">
        <v>257</v>
      </c>
      <c r="O162" t="s">
        <v>258</v>
      </c>
      <c r="P162">
        <v>2000</v>
      </c>
      <c r="Q162" t="s">
        <v>121</v>
      </c>
      <c r="R162">
        <v>2541</v>
      </c>
      <c r="S162" t="s">
        <v>234</v>
      </c>
      <c r="T162">
        <v>0</v>
      </c>
      <c r="U162" t="s">
        <v>46</v>
      </c>
      <c r="V162" s="1">
        <v>6500000</v>
      </c>
      <c r="W162" s="1">
        <v>6500000</v>
      </c>
      <c r="X162" s="1">
        <v>6428841.79</v>
      </c>
      <c r="Y162" s="1">
        <v>4176501.69</v>
      </c>
      <c r="Z162" s="1">
        <v>4070553.09</v>
      </c>
      <c r="AA162" s="1">
        <v>3471098.73</v>
      </c>
      <c r="AB162" s="1">
        <v>3471098.73</v>
      </c>
      <c r="AC162" s="1">
        <f t="shared" si="5"/>
        <v>71158.209999999963</v>
      </c>
      <c r="AD162" s="1">
        <v>0</v>
      </c>
      <c r="AE162" s="1">
        <v>0</v>
      </c>
      <c r="AF162" s="1">
        <v>0</v>
      </c>
      <c r="AG162" s="1">
        <v>0</v>
      </c>
      <c r="AH162" s="1">
        <v>0</v>
      </c>
    </row>
    <row r="163" spans="1:34" hidden="1" x14ac:dyDescent="0.25">
      <c r="A163" t="str">
        <f t="shared" si="4"/>
        <v>1.1-00-2407_24339024_2425610</v>
      </c>
      <c r="B163" t="s">
        <v>148</v>
      </c>
      <c r="C163" t="s">
        <v>149</v>
      </c>
      <c r="D163" t="s">
        <v>254</v>
      </c>
      <c r="E163" t="s">
        <v>255</v>
      </c>
      <c r="F163" t="s">
        <v>51</v>
      </c>
      <c r="G163" t="s">
        <v>52</v>
      </c>
      <c r="H163" t="s">
        <v>103</v>
      </c>
      <c r="I163" t="s">
        <v>104</v>
      </c>
      <c r="J163">
        <v>3</v>
      </c>
      <c r="K163" t="s">
        <v>87</v>
      </c>
      <c r="L163">
        <v>39</v>
      </c>
      <c r="M163" t="s">
        <v>256</v>
      </c>
      <c r="N163" t="s">
        <v>257</v>
      </c>
      <c r="O163" t="s">
        <v>258</v>
      </c>
      <c r="P163">
        <v>2000</v>
      </c>
      <c r="Q163" t="s">
        <v>121</v>
      </c>
      <c r="R163">
        <v>2561</v>
      </c>
      <c r="S163" t="s">
        <v>216</v>
      </c>
      <c r="T163">
        <v>0</v>
      </c>
      <c r="U163" t="s">
        <v>46</v>
      </c>
      <c r="V163" s="1">
        <v>6000</v>
      </c>
      <c r="W163" s="1">
        <v>6000</v>
      </c>
      <c r="X163" s="1">
        <v>5568</v>
      </c>
      <c r="Y163" s="1">
        <v>0</v>
      </c>
      <c r="Z163" s="1">
        <v>0</v>
      </c>
      <c r="AA163" s="1">
        <v>0</v>
      </c>
      <c r="AB163" s="1">
        <v>0</v>
      </c>
      <c r="AC163" s="1">
        <f t="shared" si="5"/>
        <v>432</v>
      </c>
      <c r="AD163" s="1">
        <v>0</v>
      </c>
      <c r="AE163" s="1">
        <v>0</v>
      </c>
      <c r="AF163" s="1">
        <v>0</v>
      </c>
      <c r="AG163" s="1">
        <v>0</v>
      </c>
      <c r="AH163" s="1">
        <v>0</v>
      </c>
    </row>
    <row r="164" spans="1:34" hidden="1" x14ac:dyDescent="0.25">
      <c r="A164" t="str">
        <f t="shared" si="4"/>
        <v>1.1-00-2407_24339024_2427110</v>
      </c>
      <c r="B164" t="s">
        <v>148</v>
      </c>
      <c r="C164" t="s">
        <v>149</v>
      </c>
      <c r="D164" t="s">
        <v>254</v>
      </c>
      <c r="E164" t="s">
        <v>255</v>
      </c>
      <c r="F164" t="s">
        <v>51</v>
      </c>
      <c r="G164" t="s">
        <v>52</v>
      </c>
      <c r="H164" t="s">
        <v>103</v>
      </c>
      <c r="I164" t="s">
        <v>104</v>
      </c>
      <c r="J164">
        <v>3</v>
      </c>
      <c r="K164" t="s">
        <v>87</v>
      </c>
      <c r="L164">
        <v>39</v>
      </c>
      <c r="M164" t="s">
        <v>256</v>
      </c>
      <c r="N164" t="s">
        <v>257</v>
      </c>
      <c r="O164" t="s">
        <v>258</v>
      </c>
      <c r="P164">
        <v>2000</v>
      </c>
      <c r="Q164" t="s">
        <v>121</v>
      </c>
      <c r="R164">
        <v>2711</v>
      </c>
      <c r="S164" t="s">
        <v>228</v>
      </c>
      <c r="T164">
        <v>0</v>
      </c>
      <c r="U164" t="s">
        <v>46</v>
      </c>
      <c r="V164" s="1">
        <v>1187100</v>
      </c>
      <c r="W164" s="1">
        <v>1187100</v>
      </c>
      <c r="X164" s="1">
        <v>1120729.3600000001</v>
      </c>
      <c r="Y164" s="1">
        <v>1009369.36</v>
      </c>
      <c r="Z164" s="1">
        <v>0</v>
      </c>
      <c r="AA164" s="1">
        <v>0</v>
      </c>
      <c r="AB164" s="1">
        <v>0</v>
      </c>
      <c r="AC164" s="1">
        <f t="shared" si="5"/>
        <v>66370.639999999898</v>
      </c>
      <c r="AD164" s="1">
        <v>0</v>
      </c>
      <c r="AE164" s="1">
        <v>0</v>
      </c>
      <c r="AF164" s="1">
        <v>0</v>
      </c>
      <c r="AG164" s="1">
        <v>0</v>
      </c>
      <c r="AH164" s="1">
        <v>0</v>
      </c>
    </row>
    <row r="165" spans="1:34" hidden="1" x14ac:dyDescent="0.25">
      <c r="A165" t="str">
        <f t="shared" si="4"/>
        <v>1.1-00-2407_24339024_2427210</v>
      </c>
      <c r="B165" t="s">
        <v>148</v>
      </c>
      <c r="C165" t="s">
        <v>149</v>
      </c>
      <c r="D165" t="s">
        <v>254</v>
      </c>
      <c r="E165" t="s">
        <v>255</v>
      </c>
      <c r="F165" t="s">
        <v>51</v>
      </c>
      <c r="G165" t="s">
        <v>52</v>
      </c>
      <c r="H165" t="s">
        <v>103</v>
      </c>
      <c r="I165" t="s">
        <v>104</v>
      </c>
      <c r="J165">
        <v>3</v>
      </c>
      <c r="K165" t="s">
        <v>87</v>
      </c>
      <c r="L165">
        <v>39</v>
      </c>
      <c r="M165" t="s">
        <v>256</v>
      </c>
      <c r="N165" t="s">
        <v>257</v>
      </c>
      <c r="O165" t="s">
        <v>258</v>
      </c>
      <c r="P165">
        <v>2000</v>
      </c>
      <c r="Q165" t="s">
        <v>121</v>
      </c>
      <c r="R165">
        <v>2721</v>
      </c>
      <c r="S165" t="s">
        <v>170</v>
      </c>
      <c r="T165">
        <v>0</v>
      </c>
      <c r="U165" t="s">
        <v>46</v>
      </c>
      <c r="V165" s="1">
        <v>292200</v>
      </c>
      <c r="W165" s="1">
        <v>442200</v>
      </c>
      <c r="X165" s="1">
        <v>241618.72</v>
      </c>
      <c r="Y165" s="1">
        <v>241618.72</v>
      </c>
      <c r="Z165" s="1">
        <v>177794.36</v>
      </c>
      <c r="AA165" s="1">
        <v>155922.56</v>
      </c>
      <c r="AB165" s="1">
        <v>155922.56</v>
      </c>
      <c r="AC165" s="1">
        <f t="shared" si="5"/>
        <v>50581.279999999999</v>
      </c>
      <c r="AD165" s="1">
        <v>0</v>
      </c>
      <c r="AE165" s="1">
        <v>0</v>
      </c>
      <c r="AF165" s="1">
        <v>0</v>
      </c>
      <c r="AG165" s="1">
        <v>150000</v>
      </c>
      <c r="AH165" s="1">
        <v>-150000</v>
      </c>
    </row>
    <row r="166" spans="1:34" hidden="1" x14ac:dyDescent="0.25">
      <c r="A166" t="str">
        <f t="shared" si="4"/>
        <v>1.1-00-2407_24339024_2429110</v>
      </c>
      <c r="B166" t="s">
        <v>148</v>
      </c>
      <c r="C166" t="s">
        <v>149</v>
      </c>
      <c r="D166" t="s">
        <v>254</v>
      </c>
      <c r="E166" t="s">
        <v>255</v>
      </c>
      <c r="F166" t="s">
        <v>51</v>
      </c>
      <c r="G166" t="s">
        <v>52</v>
      </c>
      <c r="H166" t="s">
        <v>103</v>
      </c>
      <c r="I166" t="s">
        <v>104</v>
      </c>
      <c r="J166">
        <v>3</v>
      </c>
      <c r="K166" t="s">
        <v>87</v>
      </c>
      <c r="L166">
        <v>39</v>
      </c>
      <c r="M166" t="s">
        <v>256</v>
      </c>
      <c r="N166" t="s">
        <v>257</v>
      </c>
      <c r="O166" t="s">
        <v>258</v>
      </c>
      <c r="P166">
        <v>2000</v>
      </c>
      <c r="Q166" t="s">
        <v>121</v>
      </c>
      <c r="R166">
        <v>2911</v>
      </c>
      <c r="S166" t="s">
        <v>171</v>
      </c>
      <c r="T166">
        <v>0</v>
      </c>
      <c r="U166" t="s">
        <v>46</v>
      </c>
      <c r="V166" s="1">
        <v>200000</v>
      </c>
      <c r="W166" s="1">
        <v>300000</v>
      </c>
      <c r="X166" s="1">
        <v>185272.12</v>
      </c>
      <c r="Y166" s="1">
        <v>35516.03</v>
      </c>
      <c r="Z166" s="1">
        <v>7478.05</v>
      </c>
      <c r="AA166" s="1">
        <v>7478.05</v>
      </c>
      <c r="AB166" s="1">
        <v>7478.05</v>
      </c>
      <c r="AC166" s="1">
        <f t="shared" si="5"/>
        <v>14727.880000000005</v>
      </c>
      <c r="AD166" s="1">
        <v>0</v>
      </c>
      <c r="AE166" s="1">
        <v>0</v>
      </c>
      <c r="AF166" s="1">
        <v>0</v>
      </c>
      <c r="AG166" s="1">
        <v>100000</v>
      </c>
      <c r="AH166" s="1">
        <v>-100000</v>
      </c>
    </row>
    <row r="167" spans="1:34" hidden="1" x14ac:dyDescent="0.25">
      <c r="A167" t="str">
        <f t="shared" si="4"/>
        <v>1.1-00-2407_24339024_2433910</v>
      </c>
      <c r="B167" t="s">
        <v>148</v>
      </c>
      <c r="C167" t="s">
        <v>149</v>
      </c>
      <c r="D167" t="s">
        <v>254</v>
      </c>
      <c r="E167" t="s">
        <v>255</v>
      </c>
      <c r="F167" t="s">
        <v>51</v>
      </c>
      <c r="G167" t="s">
        <v>52</v>
      </c>
      <c r="H167" t="s">
        <v>103</v>
      </c>
      <c r="I167" t="s">
        <v>104</v>
      </c>
      <c r="J167">
        <v>3</v>
      </c>
      <c r="K167" t="s">
        <v>87</v>
      </c>
      <c r="L167">
        <v>39</v>
      </c>
      <c r="M167" t="s">
        <v>256</v>
      </c>
      <c r="N167" t="s">
        <v>257</v>
      </c>
      <c r="O167" t="s">
        <v>258</v>
      </c>
      <c r="P167">
        <v>3000</v>
      </c>
      <c r="Q167" t="s">
        <v>44</v>
      </c>
      <c r="R167">
        <v>3391</v>
      </c>
      <c r="S167" t="s">
        <v>194</v>
      </c>
      <c r="T167">
        <v>0</v>
      </c>
      <c r="U167" t="s">
        <v>46</v>
      </c>
      <c r="V167" s="1">
        <v>12000000</v>
      </c>
      <c r="W167" s="1">
        <v>4000000</v>
      </c>
      <c r="X167" s="1">
        <v>5139122.96</v>
      </c>
      <c r="Y167" s="1">
        <v>5139122.96</v>
      </c>
      <c r="Z167" s="1">
        <v>5139122.96</v>
      </c>
      <c r="AA167" s="1">
        <v>5139122.95</v>
      </c>
      <c r="AB167" s="1">
        <v>4275154.9400000004</v>
      </c>
      <c r="AC167" s="1">
        <f t="shared" si="5"/>
        <v>6860877.04</v>
      </c>
      <c r="AD167" s="1">
        <v>0</v>
      </c>
      <c r="AE167" s="1">
        <v>8000000</v>
      </c>
      <c r="AF167" s="1">
        <v>0</v>
      </c>
      <c r="AG167" s="1">
        <v>0</v>
      </c>
      <c r="AH167" s="1">
        <v>8000000</v>
      </c>
    </row>
    <row r="168" spans="1:34" hidden="1" x14ac:dyDescent="0.25">
      <c r="A168" t="str">
        <f t="shared" si="4"/>
        <v>1.1-00-2407_24339024_2435410</v>
      </c>
      <c r="B168" t="s">
        <v>148</v>
      </c>
      <c r="C168" t="s">
        <v>149</v>
      </c>
      <c r="D168" t="s">
        <v>254</v>
      </c>
      <c r="E168" t="s">
        <v>255</v>
      </c>
      <c r="F168" t="s">
        <v>51</v>
      </c>
      <c r="G168" t="s">
        <v>52</v>
      </c>
      <c r="H168" t="s">
        <v>103</v>
      </c>
      <c r="I168" t="s">
        <v>104</v>
      </c>
      <c r="J168">
        <v>3</v>
      </c>
      <c r="K168" t="s">
        <v>87</v>
      </c>
      <c r="L168">
        <v>39</v>
      </c>
      <c r="M168" t="s">
        <v>256</v>
      </c>
      <c r="N168" t="s">
        <v>257</v>
      </c>
      <c r="O168" t="s">
        <v>258</v>
      </c>
      <c r="P168">
        <v>3000</v>
      </c>
      <c r="Q168" t="s">
        <v>44</v>
      </c>
      <c r="R168">
        <v>3541</v>
      </c>
      <c r="S168" t="s">
        <v>260</v>
      </c>
      <c r="T168">
        <v>0</v>
      </c>
      <c r="U168" t="s">
        <v>46</v>
      </c>
      <c r="V168" s="1">
        <v>650000</v>
      </c>
      <c r="W168" s="1">
        <v>650000</v>
      </c>
      <c r="X168" s="1">
        <v>468827.83</v>
      </c>
      <c r="Y168" s="1">
        <v>468827.83</v>
      </c>
      <c r="Z168" s="1">
        <v>260459.9</v>
      </c>
      <c r="AA168" s="1">
        <v>260459.9</v>
      </c>
      <c r="AB168" s="1">
        <v>208367.92</v>
      </c>
      <c r="AC168" s="1">
        <f t="shared" si="5"/>
        <v>181172.16999999998</v>
      </c>
      <c r="AD168" s="1">
        <v>0</v>
      </c>
      <c r="AE168" s="1">
        <v>0</v>
      </c>
      <c r="AF168" s="1">
        <v>0</v>
      </c>
      <c r="AG168" s="1">
        <v>0</v>
      </c>
      <c r="AH168" s="1">
        <v>0</v>
      </c>
    </row>
    <row r="169" spans="1:34" hidden="1" x14ac:dyDescent="0.25">
      <c r="A169" t="str">
        <f t="shared" si="4"/>
        <v>1.1-00-2407_24339024_2435610</v>
      </c>
      <c r="B169" t="s">
        <v>148</v>
      </c>
      <c r="C169" t="s">
        <v>149</v>
      </c>
      <c r="D169" t="s">
        <v>254</v>
      </c>
      <c r="E169" t="s">
        <v>255</v>
      </c>
      <c r="F169" t="s">
        <v>51</v>
      </c>
      <c r="G169" t="s">
        <v>52</v>
      </c>
      <c r="H169" t="s">
        <v>103</v>
      </c>
      <c r="I169" t="s">
        <v>104</v>
      </c>
      <c r="J169">
        <v>3</v>
      </c>
      <c r="K169" t="s">
        <v>87</v>
      </c>
      <c r="L169">
        <v>39</v>
      </c>
      <c r="M169" t="s">
        <v>256</v>
      </c>
      <c r="N169" t="s">
        <v>257</v>
      </c>
      <c r="O169" t="s">
        <v>258</v>
      </c>
      <c r="P169">
        <v>3000</v>
      </c>
      <c r="Q169" t="s">
        <v>44</v>
      </c>
      <c r="R169">
        <v>3561</v>
      </c>
      <c r="S169" t="s">
        <v>261</v>
      </c>
      <c r="T169">
        <v>0</v>
      </c>
      <c r="U169" t="s">
        <v>46</v>
      </c>
      <c r="V169" s="1">
        <v>30000</v>
      </c>
      <c r="W169" s="1">
        <v>30000</v>
      </c>
      <c r="X169" s="1">
        <v>19140</v>
      </c>
      <c r="Y169" s="1">
        <v>0</v>
      </c>
      <c r="Z169" s="1">
        <v>0</v>
      </c>
      <c r="AA169" s="1">
        <v>0</v>
      </c>
      <c r="AB169" s="1">
        <v>0</v>
      </c>
      <c r="AC169" s="1">
        <f t="shared" si="5"/>
        <v>10860</v>
      </c>
      <c r="AD169" s="1">
        <v>0</v>
      </c>
      <c r="AE169" s="1">
        <v>0</v>
      </c>
      <c r="AF169" s="1">
        <v>0</v>
      </c>
      <c r="AG169" s="1">
        <v>0</v>
      </c>
      <c r="AH169" s="1">
        <v>0</v>
      </c>
    </row>
    <row r="170" spans="1:34" hidden="1" x14ac:dyDescent="0.25">
      <c r="A170" t="str">
        <f t="shared" si="4"/>
        <v>1.1-00-2407_24339024_2435810</v>
      </c>
      <c r="B170" t="s">
        <v>148</v>
      </c>
      <c r="C170" t="s">
        <v>149</v>
      </c>
      <c r="D170" t="s">
        <v>254</v>
      </c>
      <c r="E170" t="s">
        <v>255</v>
      </c>
      <c r="F170" t="s">
        <v>51</v>
      </c>
      <c r="G170" t="s">
        <v>52</v>
      </c>
      <c r="H170" t="s">
        <v>103</v>
      </c>
      <c r="I170" t="s">
        <v>104</v>
      </c>
      <c r="J170">
        <v>3</v>
      </c>
      <c r="K170" t="s">
        <v>87</v>
      </c>
      <c r="L170">
        <v>39</v>
      </c>
      <c r="M170" t="s">
        <v>256</v>
      </c>
      <c r="N170" t="s">
        <v>257</v>
      </c>
      <c r="O170" t="s">
        <v>258</v>
      </c>
      <c r="P170">
        <v>3000</v>
      </c>
      <c r="Q170" t="s">
        <v>44</v>
      </c>
      <c r="R170">
        <v>3581</v>
      </c>
      <c r="S170" t="s">
        <v>108</v>
      </c>
      <c r="T170">
        <v>0</v>
      </c>
      <c r="U170" t="s">
        <v>46</v>
      </c>
      <c r="V170" s="1">
        <v>1000000</v>
      </c>
      <c r="W170" s="1">
        <v>1000000</v>
      </c>
      <c r="X170" s="1">
        <v>998329.24</v>
      </c>
      <c r="Y170" s="1">
        <v>998329.24</v>
      </c>
      <c r="Z170" s="1">
        <v>370945.92</v>
      </c>
      <c r="AA170" s="1">
        <v>318763.21000000002</v>
      </c>
      <c r="AB170" s="1">
        <v>316215.84999999998</v>
      </c>
      <c r="AC170" s="1">
        <f t="shared" si="5"/>
        <v>1670.7600000000093</v>
      </c>
      <c r="AD170" s="1">
        <v>0</v>
      </c>
      <c r="AE170" s="1">
        <v>0</v>
      </c>
      <c r="AF170" s="1">
        <v>0</v>
      </c>
      <c r="AG170" s="1">
        <v>0</v>
      </c>
      <c r="AH170" s="1">
        <v>0</v>
      </c>
    </row>
    <row r="171" spans="1:34" hidden="1" x14ac:dyDescent="0.25">
      <c r="A171" t="str">
        <f t="shared" si="4"/>
        <v>1.1-00-2407_24339024_2453110</v>
      </c>
      <c r="B171" t="s">
        <v>148</v>
      </c>
      <c r="C171" t="s">
        <v>149</v>
      </c>
      <c r="D171" t="s">
        <v>254</v>
      </c>
      <c r="E171" t="s">
        <v>255</v>
      </c>
      <c r="F171" t="s">
        <v>51</v>
      </c>
      <c r="G171" t="s">
        <v>52</v>
      </c>
      <c r="H171" t="s">
        <v>103</v>
      </c>
      <c r="I171" t="s">
        <v>104</v>
      </c>
      <c r="J171">
        <v>3</v>
      </c>
      <c r="K171" t="s">
        <v>87</v>
      </c>
      <c r="L171">
        <v>39</v>
      </c>
      <c r="M171" t="s">
        <v>256</v>
      </c>
      <c r="N171" t="s">
        <v>257</v>
      </c>
      <c r="O171" t="s">
        <v>258</v>
      </c>
      <c r="P171">
        <v>5000</v>
      </c>
      <c r="Q171" t="s">
        <v>99</v>
      </c>
      <c r="R171">
        <v>5311</v>
      </c>
      <c r="S171" t="s">
        <v>183</v>
      </c>
      <c r="T171">
        <v>0</v>
      </c>
      <c r="U171" t="s">
        <v>46</v>
      </c>
      <c r="V171" s="1">
        <v>3966039</v>
      </c>
      <c r="W171" s="1">
        <v>2000000</v>
      </c>
      <c r="X171" s="1">
        <v>1867531.56</v>
      </c>
      <c r="Y171" s="1">
        <v>1867531.56</v>
      </c>
      <c r="Z171" s="1">
        <v>1867531.56</v>
      </c>
      <c r="AA171" s="1">
        <v>1693158.04</v>
      </c>
      <c r="AB171" s="1">
        <v>1693158.04</v>
      </c>
      <c r="AC171" s="1">
        <f t="shared" si="5"/>
        <v>2098507.44</v>
      </c>
      <c r="AD171" s="1">
        <v>0</v>
      </c>
      <c r="AE171" s="1">
        <v>1966039</v>
      </c>
      <c r="AF171" s="1">
        <v>0</v>
      </c>
      <c r="AG171" s="1">
        <v>0</v>
      </c>
      <c r="AH171" s="1">
        <v>1966039</v>
      </c>
    </row>
    <row r="172" spans="1:34" hidden="1" x14ac:dyDescent="0.25">
      <c r="A172" t="str">
        <f t="shared" si="4"/>
        <v>1.1-00-2407_24339024_2453210</v>
      </c>
      <c r="B172" t="s">
        <v>148</v>
      </c>
      <c r="C172" t="s">
        <v>149</v>
      </c>
      <c r="D172" t="s">
        <v>254</v>
      </c>
      <c r="E172" t="s">
        <v>255</v>
      </c>
      <c r="F172" t="s">
        <v>51</v>
      </c>
      <c r="G172" t="s">
        <v>52</v>
      </c>
      <c r="H172" t="s">
        <v>103</v>
      </c>
      <c r="I172" t="s">
        <v>104</v>
      </c>
      <c r="J172">
        <v>3</v>
      </c>
      <c r="K172" t="s">
        <v>87</v>
      </c>
      <c r="L172">
        <v>39</v>
      </c>
      <c r="M172" t="s">
        <v>256</v>
      </c>
      <c r="N172" t="s">
        <v>257</v>
      </c>
      <c r="O172" t="s">
        <v>258</v>
      </c>
      <c r="P172">
        <v>5000</v>
      </c>
      <c r="Q172" t="s">
        <v>99</v>
      </c>
      <c r="R172">
        <v>5321</v>
      </c>
      <c r="S172" t="s">
        <v>262</v>
      </c>
      <c r="T172">
        <v>0</v>
      </c>
      <c r="U172" t="s">
        <v>46</v>
      </c>
      <c r="V172" s="1">
        <v>1005112</v>
      </c>
      <c r="W172" s="1">
        <v>1005112</v>
      </c>
      <c r="X172" s="1">
        <v>866814.64</v>
      </c>
      <c r="Y172" s="1">
        <v>259740.24</v>
      </c>
      <c r="Z172" s="1">
        <v>0</v>
      </c>
      <c r="AA172" s="1">
        <v>0</v>
      </c>
      <c r="AB172" s="1">
        <v>0</v>
      </c>
      <c r="AC172" s="1">
        <f t="shared" si="5"/>
        <v>138297.35999999999</v>
      </c>
      <c r="AD172" s="1">
        <v>0</v>
      </c>
      <c r="AE172" s="1">
        <v>0</v>
      </c>
      <c r="AF172" s="1">
        <v>0</v>
      </c>
      <c r="AG172" s="1">
        <v>0</v>
      </c>
      <c r="AH172" s="1">
        <v>0</v>
      </c>
    </row>
    <row r="173" spans="1:34" hidden="1" x14ac:dyDescent="0.25">
      <c r="A173" t="str">
        <f t="shared" si="4"/>
        <v>1.1-00-2407_24339024_2456210</v>
      </c>
      <c r="B173" t="s">
        <v>148</v>
      </c>
      <c r="C173" t="s">
        <v>149</v>
      </c>
      <c r="D173" t="s">
        <v>254</v>
      </c>
      <c r="E173" t="s">
        <v>255</v>
      </c>
      <c r="F173" t="s">
        <v>51</v>
      </c>
      <c r="G173" t="s">
        <v>52</v>
      </c>
      <c r="H173" t="s">
        <v>103</v>
      </c>
      <c r="I173" t="s">
        <v>104</v>
      </c>
      <c r="J173">
        <v>3</v>
      </c>
      <c r="K173" t="s">
        <v>87</v>
      </c>
      <c r="L173">
        <v>39</v>
      </c>
      <c r="M173" t="s">
        <v>256</v>
      </c>
      <c r="N173" t="s">
        <v>257</v>
      </c>
      <c r="O173" t="s">
        <v>258</v>
      </c>
      <c r="P173">
        <v>5000</v>
      </c>
      <c r="Q173" t="s">
        <v>99</v>
      </c>
      <c r="R173">
        <v>5621</v>
      </c>
      <c r="S173" t="s">
        <v>263</v>
      </c>
      <c r="T173">
        <v>0</v>
      </c>
      <c r="U173" t="s">
        <v>46</v>
      </c>
      <c r="V173" s="1">
        <v>40000</v>
      </c>
      <c r="W173" s="1">
        <v>90000</v>
      </c>
      <c r="X173" s="1">
        <v>0</v>
      </c>
      <c r="Y173" s="1">
        <v>0</v>
      </c>
      <c r="Z173" s="1">
        <v>0</v>
      </c>
      <c r="AA173" s="1">
        <v>0</v>
      </c>
      <c r="AB173" s="1">
        <v>0</v>
      </c>
      <c r="AC173" s="1">
        <f t="shared" si="5"/>
        <v>40000</v>
      </c>
      <c r="AD173" s="1">
        <v>0</v>
      </c>
      <c r="AE173" s="1">
        <v>0</v>
      </c>
      <c r="AF173" s="1">
        <v>0</v>
      </c>
      <c r="AG173" s="1">
        <v>50000</v>
      </c>
      <c r="AH173" s="1">
        <v>-50000</v>
      </c>
    </row>
    <row r="174" spans="1:34" hidden="1" x14ac:dyDescent="0.25">
      <c r="A174" t="str">
        <f t="shared" si="4"/>
        <v>1.1-00-2407_24339024_2456410</v>
      </c>
      <c r="B174" t="s">
        <v>148</v>
      </c>
      <c r="C174" t="s">
        <v>149</v>
      </c>
      <c r="D174" t="s">
        <v>254</v>
      </c>
      <c r="E174" t="s">
        <v>255</v>
      </c>
      <c r="F174" t="s">
        <v>51</v>
      </c>
      <c r="G174" t="s">
        <v>52</v>
      </c>
      <c r="H174" t="s">
        <v>103</v>
      </c>
      <c r="I174" t="s">
        <v>104</v>
      </c>
      <c r="J174">
        <v>3</v>
      </c>
      <c r="K174" t="s">
        <v>87</v>
      </c>
      <c r="L174">
        <v>39</v>
      </c>
      <c r="M174" t="s">
        <v>256</v>
      </c>
      <c r="N174" t="s">
        <v>257</v>
      </c>
      <c r="O174" t="s">
        <v>258</v>
      </c>
      <c r="P174">
        <v>5000</v>
      </c>
      <c r="Q174" t="s">
        <v>99</v>
      </c>
      <c r="R174">
        <v>5641</v>
      </c>
      <c r="S174" t="s">
        <v>264</v>
      </c>
      <c r="T174">
        <v>0</v>
      </c>
      <c r="U174" t="s">
        <v>46</v>
      </c>
      <c r="V174" s="1">
        <v>30000</v>
      </c>
      <c r="W174" s="1">
        <v>400000</v>
      </c>
      <c r="X174" s="1">
        <v>26448</v>
      </c>
      <c r="Y174" s="1">
        <v>26448</v>
      </c>
      <c r="Z174" s="1">
        <v>8352</v>
      </c>
      <c r="AA174" s="1">
        <v>8352</v>
      </c>
      <c r="AB174" s="1">
        <v>8352</v>
      </c>
      <c r="AC174" s="1">
        <f t="shared" si="5"/>
        <v>3552</v>
      </c>
      <c r="AD174" s="1">
        <v>0</v>
      </c>
      <c r="AE174" s="1">
        <v>0</v>
      </c>
      <c r="AF174" s="1">
        <v>0</v>
      </c>
      <c r="AG174" s="1">
        <v>370000</v>
      </c>
      <c r="AH174" s="1">
        <v>-370000</v>
      </c>
    </row>
    <row r="175" spans="1:34" hidden="1" x14ac:dyDescent="0.25">
      <c r="A175" t="str">
        <f t="shared" si="4"/>
        <v>1.1-00-2407_24339024_2456610</v>
      </c>
      <c r="B175" t="s">
        <v>148</v>
      </c>
      <c r="C175" t="s">
        <v>149</v>
      </c>
      <c r="D175" t="s">
        <v>254</v>
      </c>
      <c r="E175" t="s">
        <v>255</v>
      </c>
      <c r="F175" t="s">
        <v>51</v>
      </c>
      <c r="G175" t="s">
        <v>52</v>
      </c>
      <c r="H175" t="s">
        <v>103</v>
      </c>
      <c r="I175" t="s">
        <v>104</v>
      </c>
      <c r="J175">
        <v>3</v>
      </c>
      <c r="K175" t="s">
        <v>87</v>
      </c>
      <c r="L175">
        <v>39</v>
      </c>
      <c r="M175" t="s">
        <v>256</v>
      </c>
      <c r="N175" t="s">
        <v>257</v>
      </c>
      <c r="O175" t="s">
        <v>258</v>
      </c>
      <c r="P175">
        <v>5000</v>
      </c>
      <c r="Q175" t="s">
        <v>99</v>
      </c>
      <c r="R175">
        <v>5661</v>
      </c>
      <c r="S175" t="s">
        <v>265</v>
      </c>
      <c r="T175">
        <v>0</v>
      </c>
      <c r="U175" t="s">
        <v>46</v>
      </c>
      <c r="V175" s="1">
        <v>81805</v>
      </c>
      <c r="W175" s="1">
        <v>81805</v>
      </c>
      <c r="X175" s="1">
        <v>81200</v>
      </c>
      <c r="Y175" s="1">
        <v>0</v>
      </c>
      <c r="Z175" s="1">
        <v>0</v>
      </c>
      <c r="AA175" s="1">
        <v>0</v>
      </c>
      <c r="AB175" s="1">
        <v>0</v>
      </c>
      <c r="AC175" s="1">
        <f t="shared" si="5"/>
        <v>605</v>
      </c>
      <c r="AD175" s="1">
        <v>0</v>
      </c>
      <c r="AE175" s="1">
        <v>0</v>
      </c>
      <c r="AF175" s="1">
        <v>0</v>
      </c>
      <c r="AG175" s="1">
        <v>0</v>
      </c>
      <c r="AH175" s="1">
        <v>0</v>
      </c>
    </row>
    <row r="176" spans="1:34" hidden="1" x14ac:dyDescent="0.25">
      <c r="A176" t="str">
        <f t="shared" si="4"/>
        <v>1.1-00-2407_24339024_2456910</v>
      </c>
      <c r="B176" t="s">
        <v>148</v>
      </c>
      <c r="C176" t="s">
        <v>149</v>
      </c>
      <c r="D176" t="s">
        <v>254</v>
      </c>
      <c r="E176" t="s">
        <v>255</v>
      </c>
      <c r="F176" t="s">
        <v>51</v>
      </c>
      <c r="G176" t="s">
        <v>52</v>
      </c>
      <c r="H176" t="s">
        <v>103</v>
      </c>
      <c r="I176" t="s">
        <v>104</v>
      </c>
      <c r="J176">
        <v>3</v>
      </c>
      <c r="K176" t="s">
        <v>87</v>
      </c>
      <c r="L176">
        <v>39</v>
      </c>
      <c r="M176" t="s">
        <v>256</v>
      </c>
      <c r="N176" t="s">
        <v>257</v>
      </c>
      <c r="O176" t="s">
        <v>258</v>
      </c>
      <c r="P176">
        <v>5000</v>
      </c>
      <c r="Q176" t="s">
        <v>99</v>
      </c>
      <c r="R176">
        <v>5691</v>
      </c>
      <c r="S176" t="s">
        <v>100</v>
      </c>
      <c r="T176">
        <v>0</v>
      </c>
      <c r="U176" t="s">
        <v>46</v>
      </c>
      <c r="V176" s="1">
        <v>42000</v>
      </c>
      <c r="W176" s="1">
        <v>92000</v>
      </c>
      <c r="X176" s="1">
        <v>31320</v>
      </c>
      <c r="Y176" s="1">
        <v>0</v>
      </c>
      <c r="Z176" s="1">
        <v>0</v>
      </c>
      <c r="AA176" s="1">
        <v>0</v>
      </c>
      <c r="AB176" s="1">
        <v>0</v>
      </c>
      <c r="AC176" s="1">
        <f t="shared" si="5"/>
        <v>10680</v>
      </c>
      <c r="AD176" s="1">
        <v>0</v>
      </c>
      <c r="AE176" s="1">
        <v>0</v>
      </c>
      <c r="AF176" s="1">
        <v>0</v>
      </c>
      <c r="AG176" s="1">
        <v>50000</v>
      </c>
      <c r="AH176" s="1">
        <v>-50000</v>
      </c>
    </row>
    <row r="177" spans="1:34" hidden="1" x14ac:dyDescent="0.25">
      <c r="A177" t="str">
        <f t="shared" si="4"/>
        <v>1.1-00-2415_24154035_2442110</v>
      </c>
      <c r="B177" t="s">
        <v>148</v>
      </c>
      <c r="C177" t="s">
        <v>149</v>
      </c>
      <c r="D177" t="s">
        <v>266</v>
      </c>
      <c r="E177" t="s">
        <v>267</v>
      </c>
      <c r="F177" t="s">
        <v>111</v>
      </c>
      <c r="G177" t="s">
        <v>112</v>
      </c>
      <c r="H177" t="s">
        <v>268</v>
      </c>
      <c r="I177" t="s">
        <v>269</v>
      </c>
      <c r="J177">
        <v>1</v>
      </c>
      <c r="K177" t="s">
        <v>190</v>
      </c>
      <c r="L177">
        <v>54</v>
      </c>
      <c r="M177" t="s">
        <v>270</v>
      </c>
      <c r="N177" t="s">
        <v>271</v>
      </c>
      <c r="O177" t="s">
        <v>272</v>
      </c>
      <c r="P177">
        <v>4000</v>
      </c>
      <c r="Q177" t="s">
        <v>49</v>
      </c>
      <c r="R177">
        <v>4211</v>
      </c>
      <c r="S177" t="s">
        <v>273</v>
      </c>
      <c r="T177">
        <v>0</v>
      </c>
      <c r="U177" t="s">
        <v>46</v>
      </c>
      <c r="V177" s="1">
        <v>14778438.16</v>
      </c>
      <c r="W177" s="1">
        <v>12778438.16</v>
      </c>
      <c r="X177" s="1">
        <v>7071159.5899999999</v>
      </c>
      <c r="Y177" s="1">
        <v>7071159.5899999999</v>
      </c>
      <c r="Z177" s="1">
        <v>7071159.5899999999</v>
      </c>
      <c r="AA177" s="1">
        <v>7071159.5899999999</v>
      </c>
      <c r="AB177" s="1">
        <v>7071159.5899999999</v>
      </c>
      <c r="AC177" s="1">
        <f t="shared" si="5"/>
        <v>7707278.5700000003</v>
      </c>
      <c r="AD177" s="1">
        <v>2000000</v>
      </c>
      <c r="AE177" s="1">
        <v>0</v>
      </c>
      <c r="AF177" s="1">
        <v>0</v>
      </c>
      <c r="AG177" s="1">
        <v>0</v>
      </c>
      <c r="AH177" s="1">
        <v>2000000</v>
      </c>
    </row>
    <row r="178" spans="1:34" hidden="1" x14ac:dyDescent="0.25">
      <c r="A178" t="str">
        <f t="shared" si="4"/>
        <v>1.1-00-2406_24526016_2438210</v>
      </c>
      <c r="B178" t="s">
        <v>148</v>
      </c>
      <c r="C178" t="s">
        <v>149</v>
      </c>
      <c r="D178" t="s">
        <v>266</v>
      </c>
      <c r="E178" t="s">
        <v>267</v>
      </c>
      <c r="F178" t="s">
        <v>152</v>
      </c>
      <c r="G178" t="s">
        <v>153</v>
      </c>
      <c r="H178" t="s">
        <v>274</v>
      </c>
      <c r="I178" t="s">
        <v>275</v>
      </c>
      <c r="J178">
        <v>5</v>
      </c>
      <c r="K178" t="s">
        <v>276</v>
      </c>
      <c r="L178">
        <v>26</v>
      </c>
      <c r="M178" t="s">
        <v>277</v>
      </c>
      <c r="N178" t="s">
        <v>278</v>
      </c>
      <c r="O178" t="s">
        <v>279</v>
      </c>
      <c r="P178">
        <v>3000</v>
      </c>
      <c r="Q178" t="s">
        <v>44</v>
      </c>
      <c r="R178">
        <v>3821</v>
      </c>
      <c r="S178" t="s">
        <v>175</v>
      </c>
      <c r="T178">
        <v>0</v>
      </c>
      <c r="U178" t="s">
        <v>46</v>
      </c>
      <c r="V178" s="1">
        <v>4000000</v>
      </c>
      <c r="W178" s="1">
        <v>4000000</v>
      </c>
      <c r="X178" s="1">
        <v>3955136</v>
      </c>
      <c r="Y178" s="1">
        <v>2865200</v>
      </c>
      <c r="Z178" s="1">
        <v>0</v>
      </c>
      <c r="AA178" s="1">
        <v>0</v>
      </c>
      <c r="AB178" s="1">
        <v>0</v>
      </c>
      <c r="AC178" s="1">
        <f t="shared" si="5"/>
        <v>44864</v>
      </c>
      <c r="AD178" s="1">
        <v>0</v>
      </c>
      <c r="AE178" s="1">
        <v>0</v>
      </c>
      <c r="AF178" s="1">
        <v>0</v>
      </c>
      <c r="AG178" s="1">
        <v>0</v>
      </c>
      <c r="AH178" s="1">
        <v>0</v>
      </c>
    </row>
    <row r="179" spans="1:34" hidden="1" x14ac:dyDescent="0.25">
      <c r="A179" t="str">
        <f t="shared" si="4"/>
        <v>1.1-00-2406_24526016_24445118</v>
      </c>
      <c r="B179" t="s">
        <v>148</v>
      </c>
      <c r="C179" t="s">
        <v>149</v>
      </c>
      <c r="D179" t="s">
        <v>266</v>
      </c>
      <c r="E179" t="s">
        <v>267</v>
      </c>
      <c r="F179" t="s">
        <v>152</v>
      </c>
      <c r="G179" t="s">
        <v>153</v>
      </c>
      <c r="H179" t="s">
        <v>274</v>
      </c>
      <c r="I179" t="s">
        <v>275</v>
      </c>
      <c r="J179">
        <v>5</v>
      </c>
      <c r="K179" t="s">
        <v>276</v>
      </c>
      <c r="L179">
        <v>26</v>
      </c>
      <c r="M179" t="s">
        <v>277</v>
      </c>
      <c r="N179" t="s">
        <v>278</v>
      </c>
      <c r="O179" t="s">
        <v>279</v>
      </c>
      <c r="P179">
        <v>4000</v>
      </c>
      <c r="Q179" t="s">
        <v>49</v>
      </c>
      <c r="R179">
        <v>4451</v>
      </c>
      <c r="S179" t="s">
        <v>280</v>
      </c>
      <c r="T179">
        <v>18</v>
      </c>
      <c r="U179" t="s">
        <v>281</v>
      </c>
      <c r="V179" s="1">
        <v>30000000</v>
      </c>
      <c r="W179" s="1">
        <v>10000000</v>
      </c>
      <c r="X179" s="1">
        <v>0</v>
      </c>
      <c r="Y179" s="1">
        <v>0</v>
      </c>
      <c r="Z179" s="1">
        <v>0</v>
      </c>
      <c r="AA179" s="1">
        <v>0</v>
      </c>
      <c r="AB179" s="1">
        <v>0</v>
      </c>
      <c r="AC179" s="1">
        <f t="shared" si="5"/>
        <v>30000000</v>
      </c>
      <c r="AD179" s="1">
        <v>0</v>
      </c>
      <c r="AE179" s="1">
        <v>20000000</v>
      </c>
      <c r="AF179" s="1">
        <v>0</v>
      </c>
      <c r="AG179" s="1">
        <v>0</v>
      </c>
      <c r="AH179" s="1">
        <v>20000000</v>
      </c>
    </row>
    <row r="180" spans="1:34" hidden="1" x14ac:dyDescent="0.25">
      <c r="A180" t="str">
        <f t="shared" si="4"/>
        <v>1.1-00-2406_24527016_2444110</v>
      </c>
      <c r="B180" t="s">
        <v>148</v>
      </c>
      <c r="C180" t="s">
        <v>149</v>
      </c>
      <c r="D180" t="s">
        <v>266</v>
      </c>
      <c r="E180" t="s">
        <v>267</v>
      </c>
      <c r="F180" t="s">
        <v>152</v>
      </c>
      <c r="G180" t="s">
        <v>153</v>
      </c>
      <c r="H180" t="s">
        <v>274</v>
      </c>
      <c r="I180" t="s">
        <v>275</v>
      </c>
      <c r="J180">
        <v>5</v>
      </c>
      <c r="K180" t="s">
        <v>276</v>
      </c>
      <c r="L180">
        <v>27</v>
      </c>
      <c r="M180" t="s">
        <v>282</v>
      </c>
      <c r="N180" t="s">
        <v>278</v>
      </c>
      <c r="O180" t="s">
        <v>279</v>
      </c>
      <c r="P180">
        <v>4000</v>
      </c>
      <c r="Q180" t="s">
        <v>49</v>
      </c>
      <c r="R180">
        <v>4411</v>
      </c>
      <c r="S180" t="s">
        <v>195</v>
      </c>
      <c r="T180">
        <v>0</v>
      </c>
      <c r="U180" t="s">
        <v>46</v>
      </c>
      <c r="V180" s="1">
        <v>1000000</v>
      </c>
      <c r="W180" s="1">
        <v>1000000</v>
      </c>
      <c r="X180" s="1">
        <v>287966.42</v>
      </c>
      <c r="Y180" s="1">
        <v>287966.42</v>
      </c>
      <c r="Z180" s="1">
        <v>287966.42</v>
      </c>
      <c r="AA180" s="1">
        <v>260466.42</v>
      </c>
      <c r="AB180" s="1">
        <v>260466.42</v>
      </c>
      <c r="AC180" s="1">
        <f t="shared" si="5"/>
        <v>712033.58000000007</v>
      </c>
      <c r="AD180" s="1">
        <v>0</v>
      </c>
      <c r="AE180" s="1">
        <v>0</v>
      </c>
      <c r="AF180" s="1">
        <v>0</v>
      </c>
      <c r="AG180" s="1">
        <v>0</v>
      </c>
      <c r="AH180" s="1">
        <v>0</v>
      </c>
    </row>
    <row r="181" spans="1:34" hidden="1" x14ac:dyDescent="0.25">
      <c r="A181" t="str">
        <f t="shared" si="4"/>
        <v>1.1-00-2406_24530018_2433510</v>
      </c>
      <c r="B181" t="s">
        <v>148</v>
      </c>
      <c r="C181" t="s">
        <v>149</v>
      </c>
      <c r="D181" t="s">
        <v>266</v>
      </c>
      <c r="E181" t="s">
        <v>267</v>
      </c>
      <c r="F181" t="s">
        <v>152</v>
      </c>
      <c r="G181" t="s">
        <v>153</v>
      </c>
      <c r="H181" t="s">
        <v>274</v>
      </c>
      <c r="I181" t="s">
        <v>275</v>
      </c>
      <c r="J181">
        <v>5</v>
      </c>
      <c r="K181" t="s">
        <v>276</v>
      </c>
      <c r="L181">
        <v>30</v>
      </c>
      <c r="M181" t="s">
        <v>283</v>
      </c>
      <c r="N181" t="s">
        <v>284</v>
      </c>
      <c r="O181" t="s">
        <v>285</v>
      </c>
      <c r="P181">
        <v>3000</v>
      </c>
      <c r="Q181" t="s">
        <v>44</v>
      </c>
      <c r="R181">
        <v>3351</v>
      </c>
      <c r="S181" t="s">
        <v>286</v>
      </c>
      <c r="T181">
        <v>0</v>
      </c>
      <c r="U181" t="s">
        <v>46</v>
      </c>
      <c r="V181" s="1">
        <v>470000</v>
      </c>
      <c r="W181" s="1">
        <v>470000</v>
      </c>
      <c r="X181" s="1">
        <v>516780</v>
      </c>
      <c r="Y181" s="1">
        <v>516780</v>
      </c>
      <c r="Z181" s="1">
        <v>513115.56</v>
      </c>
      <c r="AA181" s="1">
        <v>513115.56</v>
      </c>
      <c r="AB181" s="1">
        <v>469800</v>
      </c>
      <c r="AC181" s="1">
        <f t="shared" si="5"/>
        <v>-46780</v>
      </c>
      <c r="AD181" s="1">
        <v>0</v>
      </c>
      <c r="AE181" s="1">
        <v>0</v>
      </c>
      <c r="AF181" s="1">
        <v>0</v>
      </c>
      <c r="AG181" s="1">
        <v>0</v>
      </c>
      <c r="AH181" s="1">
        <v>0</v>
      </c>
    </row>
    <row r="182" spans="1:34" hidden="1" x14ac:dyDescent="0.25">
      <c r="A182" t="str">
        <f t="shared" si="4"/>
        <v>1.1-00-2406_24530018_2438210</v>
      </c>
      <c r="B182" t="s">
        <v>148</v>
      </c>
      <c r="C182" t="s">
        <v>149</v>
      </c>
      <c r="D182" t="s">
        <v>266</v>
      </c>
      <c r="E182" t="s">
        <v>267</v>
      </c>
      <c r="F182" t="s">
        <v>152</v>
      </c>
      <c r="G182" t="s">
        <v>153</v>
      </c>
      <c r="H182" t="s">
        <v>274</v>
      </c>
      <c r="I182" t="s">
        <v>275</v>
      </c>
      <c r="J182">
        <v>5</v>
      </c>
      <c r="K182" t="s">
        <v>276</v>
      </c>
      <c r="L182">
        <v>30</v>
      </c>
      <c r="M182" t="s">
        <v>283</v>
      </c>
      <c r="N182" t="s">
        <v>284</v>
      </c>
      <c r="O182" t="s">
        <v>285</v>
      </c>
      <c r="P182">
        <v>3000</v>
      </c>
      <c r="Q182" t="s">
        <v>44</v>
      </c>
      <c r="R182">
        <v>3821</v>
      </c>
      <c r="S182" t="s">
        <v>175</v>
      </c>
      <c r="T182">
        <v>0</v>
      </c>
      <c r="U182" t="s">
        <v>46</v>
      </c>
      <c r="V182" s="1">
        <v>74530</v>
      </c>
      <c r="W182" s="1">
        <v>74530</v>
      </c>
      <c r="X182" s="1">
        <v>0</v>
      </c>
      <c r="Y182" s="1">
        <v>0</v>
      </c>
      <c r="Z182" s="1">
        <v>0</v>
      </c>
      <c r="AA182" s="1">
        <v>0</v>
      </c>
      <c r="AB182" s="1">
        <v>0</v>
      </c>
      <c r="AC182" s="1">
        <f t="shared" si="5"/>
        <v>74530</v>
      </c>
      <c r="AD182" s="1">
        <v>0</v>
      </c>
      <c r="AE182" s="1">
        <v>0</v>
      </c>
      <c r="AF182" s="1">
        <v>0</v>
      </c>
      <c r="AG182" s="1">
        <v>0</v>
      </c>
      <c r="AH182" s="1">
        <v>0</v>
      </c>
    </row>
    <row r="183" spans="1:34" hidden="1" x14ac:dyDescent="0.25">
      <c r="A183" t="str">
        <f t="shared" si="4"/>
        <v>1.1-00-2406_24530018_2444110</v>
      </c>
      <c r="B183" t="s">
        <v>148</v>
      </c>
      <c r="C183" t="s">
        <v>149</v>
      </c>
      <c r="D183" t="s">
        <v>266</v>
      </c>
      <c r="E183" t="s">
        <v>267</v>
      </c>
      <c r="F183" t="s">
        <v>152</v>
      </c>
      <c r="G183" t="s">
        <v>153</v>
      </c>
      <c r="H183" t="s">
        <v>274</v>
      </c>
      <c r="I183" t="s">
        <v>275</v>
      </c>
      <c r="J183">
        <v>5</v>
      </c>
      <c r="K183" t="s">
        <v>276</v>
      </c>
      <c r="L183">
        <v>30</v>
      </c>
      <c r="M183" t="s">
        <v>283</v>
      </c>
      <c r="N183" t="s">
        <v>284</v>
      </c>
      <c r="O183" t="s">
        <v>285</v>
      </c>
      <c r="P183">
        <v>4000</v>
      </c>
      <c r="Q183" t="s">
        <v>49</v>
      </c>
      <c r="R183">
        <v>4411</v>
      </c>
      <c r="S183" t="s">
        <v>195</v>
      </c>
      <c r="T183">
        <v>0</v>
      </c>
      <c r="U183" t="s">
        <v>46</v>
      </c>
      <c r="V183" s="1">
        <v>12000000</v>
      </c>
      <c r="W183" s="1">
        <v>12000000</v>
      </c>
      <c r="X183" s="1">
        <v>11964000</v>
      </c>
      <c r="Y183" s="1">
        <v>11964000</v>
      </c>
      <c r="Z183" s="1">
        <v>11964000</v>
      </c>
      <c r="AA183" s="1">
        <v>11964000</v>
      </c>
      <c r="AB183" s="1">
        <v>11964000</v>
      </c>
      <c r="AC183" s="1">
        <f t="shared" si="5"/>
        <v>36000</v>
      </c>
      <c r="AD183" s="1">
        <v>0</v>
      </c>
      <c r="AE183" s="1">
        <v>0</v>
      </c>
      <c r="AF183" s="1">
        <v>0</v>
      </c>
      <c r="AG183" s="1">
        <v>0</v>
      </c>
      <c r="AH183" s="1">
        <v>0</v>
      </c>
    </row>
    <row r="184" spans="1:34" hidden="1" x14ac:dyDescent="0.25">
      <c r="A184" t="str">
        <f t="shared" si="4"/>
        <v>1.1-00-2406_24531018_2444110</v>
      </c>
      <c r="B184" t="s">
        <v>148</v>
      </c>
      <c r="C184" t="s">
        <v>149</v>
      </c>
      <c r="D184" t="s">
        <v>266</v>
      </c>
      <c r="E184" t="s">
        <v>267</v>
      </c>
      <c r="F184" t="s">
        <v>152</v>
      </c>
      <c r="G184" t="s">
        <v>153</v>
      </c>
      <c r="H184" t="s">
        <v>274</v>
      </c>
      <c r="I184" t="s">
        <v>275</v>
      </c>
      <c r="J184">
        <v>5</v>
      </c>
      <c r="K184" t="s">
        <v>276</v>
      </c>
      <c r="L184">
        <v>31</v>
      </c>
      <c r="M184" t="s">
        <v>287</v>
      </c>
      <c r="N184" t="s">
        <v>284</v>
      </c>
      <c r="O184" t="s">
        <v>285</v>
      </c>
      <c r="P184">
        <v>4000</v>
      </c>
      <c r="Q184" t="s">
        <v>49</v>
      </c>
      <c r="R184">
        <v>4411</v>
      </c>
      <c r="S184" t="s">
        <v>195</v>
      </c>
      <c r="T184">
        <v>0</v>
      </c>
      <c r="U184" t="s">
        <v>46</v>
      </c>
      <c r="V184" s="1">
        <v>52216447.640000001</v>
      </c>
      <c r="W184" s="1">
        <v>54793475.799999997</v>
      </c>
      <c r="X184" s="1">
        <v>52216447.640000001</v>
      </c>
      <c r="Y184" s="1">
        <v>52216447.640000001</v>
      </c>
      <c r="Z184" s="1">
        <v>52216447.640000001</v>
      </c>
      <c r="AA184" s="1">
        <v>52216447.640000001</v>
      </c>
      <c r="AB184" s="1">
        <v>52216447.640000001</v>
      </c>
      <c r="AC184" s="1">
        <f t="shared" si="5"/>
        <v>0</v>
      </c>
      <c r="AD184" s="1">
        <v>0</v>
      </c>
      <c r="AE184" s="1">
        <v>0.04</v>
      </c>
      <c r="AF184" s="1">
        <v>0</v>
      </c>
      <c r="AG184" s="1">
        <v>2577028.2000000002</v>
      </c>
      <c r="AH184" s="1">
        <v>-2577028.16</v>
      </c>
    </row>
    <row r="185" spans="1:34" hidden="1" x14ac:dyDescent="0.25">
      <c r="A185" t="str">
        <f t="shared" si="4"/>
        <v>1.1-00-2406_24532018_2444110</v>
      </c>
      <c r="B185" t="s">
        <v>148</v>
      </c>
      <c r="C185" t="s">
        <v>149</v>
      </c>
      <c r="D185" t="s">
        <v>266</v>
      </c>
      <c r="E185" t="s">
        <v>267</v>
      </c>
      <c r="F185" t="s">
        <v>152</v>
      </c>
      <c r="G185" t="s">
        <v>153</v>
      </c>
      <c r="H185" t="s">
        <v>274</v>
      </c>
      <c r="I185" t="s">
        <v>275</v>
      </c>
      <c r="J185">
        <v>5</v>
      </c>
      <c r="K185" t="s">
        <v>276</v>
      </c>
      <c r="L185">
        <v>32</v>
      </c>
      <c r="M185" t="s">
        <v>288</v>
      </c>
      <c r="N185" t="s">
        <v>284</v>
      </c>
      <c r="O185" t="s">
        <v>285</v>
      </c>
      <c r="P185">
        <v>4000</v>
      </c>
      <c r="Q185" t="s">
        <v>49</v>
      </c>
      <c r="R185">
        <v>4411</v>
      </c>
      <c r="S185" t="s">
        <v>195</v>
      </c>
      <c r="T185">
        <v>0</v>
      </c>
      <c r="U185" t="s">
        <v>46</v>
      </c>
      <c r="V185" s="1">
        <v>17662452.359999999</v>
      </c>
      <c r="W185" s="1">
        <v>15085424.199999999</v>
      </c>
      <c r="X185" s="1">
        <v>17603613.140000001</v>
      </c>
      <c r="Y185" s="1">
        <v>17603613.140000001</v>
      </c>
      <c r="Z185" s="1">
        <v>17603613.140000001</v>
      </c>
      <c r="AA185" s="1">
        <v>17121505.969999999</v>
      </c>
      <c r="AB185" s="1">
        <v>17121505.969999999</v>
      </c>
      <c r="AC185" s="1">
        <f t="shared" si="5"/>
        <v>58839.219999998808</v>
      </c>
      <c r="AD185" s="1">
        <v>0</v>
      </c>
      <c r="AE185" s="1">
        <v>2577028.2000000002</v>
      </c>
      <c r="AF185" s="1">
        <v>0</v>
      </c>
      <c r="AG185" s="1">
        <v>0.04</v>
      </c>
      <c r="AH185" s="1">
        <v>2577028.16</v>
      </c>
    </row>
    <row r="186" spans="1:34" hidden="1" x14ac:dyDescent="0.25">
      <c r="A186" t="str">
        <f t="shared" si="4"/>
        <v>1.1-00-2410_24448030_2421710</v>
      </c>
      <c r="B186" t="s">
        <v>148</v>
      </c>
      <c r="C186" t="s">
        <v>149</v>
      </c>
      <c r="D186" t="s">
        <v>266</v>
      </c>
      <c r="E186" t="s">
        <v>267</v>
      </c>
      <c r="F186" t="s">
        <v>51</v>
      </c>
      <c r="G186" t="s">
        <v>52</v>
      </c>
      <c r="H186" t="s">
        <v>289</v>
      </c>
      <c r="I186" t="s">
        <v>290</v>
      </c>
      <c r="J186">
        <v>4</v>
      </c>
      <c r="K186" t="s">
        <v>291</v>
      </c>
      <c r="L186">
        <v>48</v>
      </c>
      <c r="M186" t="s">
        <v>292</v>
      </c>
      <c r="N186" t="s">
        <v>293</v>
      </c>
      <c r="O186" t="s">
        <v>294</v>
      </c>
      <c r="P186">
        <v>2000</v>
      </c>
      <c r="Q186" t="s">
        <v>121</v>
      </c>
      <c r="R186">
        <v>2171</v>
      </c>
      <c r="S186" t="s">
        <v>295</v>
      </c>
      <c r="T186">
        <v>0</v>
      </c>
      <c r="U186" t="s">
        <v>46</v>
      </c>
      <c r="V186" s="1">
        <v>30000</v>
      </c>
      <c r="W186" s="1">
        <v>30000</v>
      </c>
      <c r="X186" s="1">
        <v>0</v>
      </c>
      <c r="Y186" s="1">
        <v>0</v>
      </c>
      <c r="Z186" s="1">
        <v>0</v>
      </c>
      <c r="AA186" s="1">
        <v>0</v>
      </c>
      <c r="AB186" s="1">
        <v>0</v>
      </c>
      <c r="AC186" s="1">
        <f t="shared" si="5"/>
        <v>30000</v>
      </c>
      <c r="AD186" s="1">
        <v>0</v>
      </c>
      <c r="AE186" s="1">
        <v>0</v>
      </c>
      <c r="AF186" s="1">
        <v>0</v>
      </c>
      <c r="AG186" s="1">
        <v>0</v>
      </c>
      <c r="AH186" s="1">
        <v>0</v>
      </c>
    </row>
    <row r="187" spans="1:34" hidden="1" x14ac:dyDescent="0.25">
      <c r="A187" t="str">
        <f t="shared" si="4"/>
        <v>1.1-00-2410_24448030_2422110</v>
      </c>
      <c r="B187" t="s">
        <v>148</v>
      </c>
      <c r="C187" t="s">
        <v>149</v>
      </c>
      <c r="D187" t="s">
        <v>266</v>
      </c>
      <c r="E187" t="s">
        <v>267</v>
      </c>
      <c r="F187" t="s">
        <v>51</v>
      </c>
      <c r="G187" t="s">
        <v>52</v>
      </c>
      <c r="H187" t="s">
        <v>289</v>
      </c>
      <c r="I187" t="s">
        <v>290</v>
      </c>
      <c r="J187">
        <v>4</v>
      </c>
      <c r="K187" t="s">
        <v>291</v>
      </c>
      <c r="L187">
        <v>48</v>
      </c>
      <c r="M187" t="s">
        <v>292</v>
      </c>
      <c r="N187" t="s">
        <v>293</v>
      </c>
      <c r="O187" t="s">
        <v>294</v>
      </c>
      <c r="P187">
        <v>2000</v>
      </c>
      <c r="Q187" t="s">
        <v>121</v>
      </c>
      <c r="R187">
        <v>2211</v>
      </c>
      <c r="S187" t="s">
        <v>226</v>
      </c>
      <c r="T187">
        <v>0</v>
      </c>
      <c r="U187" t="s">
        <v>46</v>
      </c>
      <c r="V187" s="1">
        <v>600000</v>
      </c>
      <c r="W187" s="1">
        <v>0</v>
      </c>
      <c r="X187" s="1">
        <v>0</v>
      </c>
      <c r="Y187" s="1">
        <v>0</v>
      </c>
      <c r="Z187" s="1">
        <v>0</v>
      </c>
      <c r="AA187" s="1">
        <v>0</v>
      </c>
      <c r="AB187" s="1">
        <v>0</v>
      </c>
      <c r="AC187" s="1">
        <f t="shared" si="5"/>
        <v>600000</v>
      </c>
      <c r="AD187" s="1">
        <v>0</v>
      </c>
      <c r="AE187" s="1">
        <v>600000</v>
      </c>
      <c r="AF187" s="1">
        <v>0</v>
      </c>
      <c r="AG187" s="1">
        <v>0</v>
      </c>
      <c r="AH187" s="1">
        <v>600000</v>
      </c>
    </row>
    <row r="188" spans="1:34" hidden="1" x14ac:dyDescent="0.25">
      <c r="A188" t="str">
        <f t="shared" si="4"/>
        <v>1.1-00-2410_24448030_2422210</v>
      </c>
      <c r="B188" t="s">
        <v>148</v>
      </c>
      <c r="C188" t="s">
        <v>149</v>
      </c>
      <c r="D188" t="s">
        <v>266</v>
      </c>
      <c r="E188" t="s">
        <v>267</v>
      </c>
      <c r="F188" t="s">
        <v>51</v>
      </c>
      <c r="G188" t="s">
        <v>52</v>
      </c>
      <c r="H188" t="s">
        <v>289</v>
      </c>
      <c r="I188" t="s">
        <v>290</v>
      </c>
      <c r="J188">
        <v>4</v>
      </c>
      <c r="K188" t="s">
        <v>291</v>
      </c>
      <c r="L188">
        <v>48</v>
      </c>
      <c r="M188" t="s">
        <v>292</v>
      </c>
      <c r="N188" t="s">
        <v>293</v>
      </c>
      <c r="O188" t="s">
        <v>294</v>
      </c>
      <c r="P188">
        <v>2000</v>
      </c>
      <c r="Q188" t="s">
        <v>121</v>
      </c>
      <c r="R188">
        <v>2221</v>
      </c>
      <c r="S188" t="s">
        <v>165</v>
      </c>
      <c r="T188">
        <v>0</v>
      </c>
      <c r="U188" t="s">
        <v>46</v>
      </c>
      <c r="V188" s="1">
        <v>40000</v>
      </c>
      <c r="W188" s="1">
        <v>40000</v>
      </c>
      <c r="X188" s="1">
        <v>0</v>
      </c>
      <c r="Y188" s="1">
        <v>0</v>
      </c>
      <c r="Z188" s="1">
        <v>0</v>
      </c>
      <c r="AA188" s="1">
        <v>0</v>
      </c>
      <c r="AB188" s="1">
        <v>0</v>
      </c>
      <c r="AC188" s="1">
        <f t="shared" si="5"/>
        <v>40000</v>
      </c>
      <c r="AD188" s="1">
        <v>0</v>
      </c>
      <c r="AE188" s="1">
        <v>0</v>
      </c>
      <c r="AF188" s="1">
        <v>0</v>
      </c>
      <c r="AG188" s="1">
        <v>0</v>
      </c>
      <c r="AH188" s="1">
        <v>0</v>
      </c>
    </row>
    <row r="189" spans="1:34" hidden="1" x14ac:dyDescent="0.25">
      <c r="A189" t="str">
        <f t="shared" si="4"/>
        <v>1.1-00-2410_24448030_2425210</v>
      </c>
      <c r="B189" t="s">
        <v>148</v>
      </c>
      <c r="C189" t="s">
        <v>149</v>
      </c>
      <c r="D189" t="s">
        <v>266</v>
      </c>
      <c r="E189" t="s">
        <v>267</v>
      </c>
      <c r="F189" t="s">
        <v>51</v>
      </c>
      <c r="G189" t="s">
        <v>52</v>
      </c>
      <c r="H189" t="s">
        <v>289</v>
      </c>
      <c r="I189" t="s">
        <v>290</v>
      </c>
      <c r="J189">
        <v>4</v>
      </c>
      <c r="K189" t="s">
        <v>291</v>
      </c>
      <c r="L189">
        <v>48</v>
      </c>
      <c r="M189" t="s">
        <v>292</v>
      </c>
      <c r="N189" t="s">
        <v>293</v>
      </c>
      <c r="O189" t="s">
        <v>294</v>
      </c>
      <c r="P189">
        <v>2000</v>
      </c>
      <c r="Q189" t="s">
        <v>121</v>
      </c>
      <c r="R189">
        <v>2521</v>
      </c>
      <c r="S189" t="s">
        <v>187</v>
      </c>
      <c r="T189">
        <v>0</v>
      </c>
      <c r="U189" t="s">
        <v>46</v>
      </c>
      <c r="V189" s="1">
        <v>50000</v>
      </c>
      <c r="W189" s="1">
        <v>50000</v>
      </c>
      <c r="X189" s="1">
        <v>0</v>
      </c>
      <c r="Y189" s="1">
        <v>0</v>
      </c>
      <c r="Z189" s="1">
        <v>0</v>
      </c>
      <c r="AA189" s="1">
        <v>0</v>
      </c>
      <c r="AB189" s="1">
        <v>0</v>
      </c>
      <c r="AC189" s="1">
        <f t="shared" si="5"/>
        <v>50000</v>
      </c>
      <c r="AD189" s="1">
        <v>0</v>
      </c>
      <c r="AE189" s="1">
        <v>0</v>
      </c>
      <c r="AF189" s="1">
        <v>0</v>
      </c>
      <c r="AG189" s="1">
        <v>0</v>
      </c>
      <c r="AH189" s="1">
        <v>0</v>
      </c>
    </row>
    <row r="190" spans="1:34" hidden="1" x14ac:dyDescent="0.25">
      <c r="A190" t="str">
        <f t="shared" si="4"/>
        <v>1.1-00-2410_24448030_2425910</v>
      </c>
      <c r="B190" t="s">
        <v>148</v>
      </c>
      <c r="C190" t="s">
        <v>149</v>
      </c>
      <c r="D190" t="s">
        <v>266</v>
      </c>
      <c r="E190" t="s">
        <v>267</v>
      </c>
      <c r="F190" t="s">
        <v>51</v>
      </c>
      <c r="G190" t="s">
        <v>52</v>
      </c>
      <c r="H190" t="s">
        <v>289</v>
      </c>
      <c r="I190" t="s">
        <v>290</v>
      </c>
      <c r="J190">
        <v>4</v>
      </c>
      <c r="K190" t="s">
        <v>291</v>
      </c>
      <c r="L190">
        <v>48</v>
      </c>
      <c r="M190" t="s">
        <v>292</v>
      </c>
      <c r="N190" t="s">
        <v>293</v>
      </c>
      <c r="O190" t="s">
        <v>294</v>
      </c>
      <c r="P190">
        <v>2000</v>
      </c>
      <c r="Q190" t="s">
        <v>121</v>
      </c>
      <c r="R190">
        <v>2591</v>
      </c>
      <c r="S190" t="s">
        <v>296</v>
      </c>
      <c r="T190">
        <v>0</v>
      </c>
      <c r="U190" t="s">
        <v>46</v>
      </c>
      <c r="V190" s="1">
        <v>3685376.84</v>
      </c>
      <c r="W190" s="1">
        <v>3775271.34</v>
      </c>
      <c r="X190" s="1">
        <v>3685376.84</v>
      </c>
      <c r="Y190" s="1">
        <v>3685376.84</v>
      </c>
      <c r="Z190" s="1">
        <v>3685376.84</v>
      </c>
      <c r="AA190" s="1">
        <v>3685376.84</v>
      </c>
      <c r="AB190" s="1">
        <v>3685376.84</v>
      </c>
      <c r="AC190" s="1">
        <f t="shared" si="5"/>
        <v>0</v>
      </c>
      <c r="AD190" s="1">
        <v>0</v>
      </c>
      <c r="AE190" s="1">
        <v>0</v>
      </c>
      <c r="AF190" s="1">
        <v>0</v>
      </c>
      <c r="AG190" s="1">
        <v>89894.5</v>
      </c>
      <c r="AH190" s="1">
        <v>-89894.5</v>
      </c>
    </row>
    <row r="191" spans="1:34" hidden="1" x14ac:dyDescent="0.25">
      <c r="A191" t="str">
        <f t="shared" si="4"/>
        <v>1.1-00-2410_24448030_2433910</v>
      </c>
      <c r="B191" t="s">
        <v>148</v>
      </c>
      <c r="C191" t="s">
        <v>149</v>
      </c>
      <c r="D191" t="s">
        <v>266</v>
      </c>
      <c r="E191" t="s">
        <v>267</v>
      </c>
      <c r="F191" t="s">
        <v>51</v>
      </c>
      <c r="G191" t="s">
        <v>52</v>
      </c>
      <c r="H191" t="s">
        <v>289</v>
      </c>
      <c r="I191" t="s">
        <v>290</v>
      </c>
      <c r="J191">
        <v>4</v>
      </c>
      <c r="K191" t="s">
        <v>291</v>
      </c>
      <c r="L191">
        <v>48</v>
      </c>
      <c r="M191" t="s">
        <v>292</v>
      </c>
      <c r="N191" t="s">
        <v>293</v>
      </c>
      <c r="O191" t="s">
        <v>294</v>
      </c>
      <c r="P191">
        <v>3000</v>
      </c>
      <c r="Q191" t="s">
        <v>44</v>
      </c>
      <c r="R191">
        <v>3391</v>
      </c>
      <c r="S191" t="s">
        <v>194</v>
      </c>
      <c r="T191">
        <v>0</v>
      </c>
      <c r="U191" t="s">
        <v>46</v>
      </c>
      <c r="V191" s="1">
        <v>600000</v>
      </c>
      <c r="W191" s="1">
        <v>600000</v>
      </c>
      <c r="X191" s="1">
        <v>0</v>
      </c>
      <c r="Y191" s="1">
        <v>0</v>
      </c>
      <c r="Z191" s="1">
        <v>0</v>
      </c>
      <c r="AA191" s="1">
        <v>0</v>
      </c>
      <c r="AB191" s="1">
        <v>0</v>
      </c>
      <c r="AC191" s="1">
        <f t="shared" si="5"/>
        <v>600000</v>
      </c>
      <c r="AD191" s="1">
        <v>0</v>
      </c>
      <c r="AE191" s="1">
        <v>0</v>
      </c>
      <c r="AF191" s="1">
        <v>0</v>
      </c>
      <c r="AG191" s="1">
        <v>0</v>
      </c>
      <c r="AH191" s="1">
        <v>0</v>
      </c>
    </row>
    <row r="192" spans="1:34" hidden="1" x14ac:dyDescent="0.25">
      <c r="A192" t="str">
        <f t="shared" si="4"/>
        <v>1.1-00-2410_24448030_2438210</v>
      </c>
      <c r="B192" t="s">
        <v>148</v>
      </c>
      <c r="C192" t="s">
        <v>149</v>
      </c>
      <c r="D192" t="s">
        <v>266</v>
      </c>
      <c r="E192" t="s">
        <v>267</v>
      </c>
      <c r="F192" t="s">
        <v>51</v>
      </c>
      <c r="G192" t="s">
        <v>52</v>
      </c>
      <c r="H192" t="s">
        <v>289</v>
      </c>
      <c r="I192" t="s">
        <v>290</v>
      </c>
      <c r="J192">
        <v>4</v>
      </c>
      <c r="K192" t="s">
        <v>291</v>
      </c>
      <c r="L192">
        <v>48</v>
      </c>
      <c r="M192" t="s">
        <v>292</v>
      </c>
      <c r="N192" t="s">
        <v>293</v>
      </c>
      <c r="O192" t="s">
        <v>294</v>
      </c>
      <c r="P192">
        <v>3000</v>
      </c>
      <c r="Q192" t="s">
        <v>44</v>
      </c>
      <c r="R192">
        <v>3821</v>
      </c>
      <c r="S192" t="s">
        <v>175</v>
      </c>
      <c r="T192">
        <v>0</v>
      </c>
      <c r="U192" t="s">
        <v>46</v>
      </c>
      <c r="V192" s="1">
        <v>619981</v>
      </c>
      <c r="W192" s="1">
        <v>619981</v>
      </c>
      <c r="X192" s="1">
        <v>600000</v>
      </c>
      <c r="Y192" s="1">
        <v>600000</v>
      </c>
      <c r="Z192" s="1">
        <v>0</v>
      </c>
      <c r="AA192" s="1">
        <v>0</v>
      </c>
      <c r="AB192" s="1">
        <v>0</v>
      </c>
      <c r="AC192" s="1">
        <f t="shared" si="5"/>
        <v>19981</v>
      </c>
      <c r="AD192" s="1">
        <v>0</v>
      </c>
      <c r="AE192" s="1">
        <v>0</v>
      </c>
      <c r="AF192" s="1">
        <v>0</v>
      </c>
      <c r="AG192" s="1">
        <v>0</v>
      </c>
      <c r="AH192" s="1">
        <v>0</v>
      </c>
    </row>
    <row r="193" spans="1:34" hidden="1" x14ac:dyDescent="0.25">
      <c r="A193" t="str">
        <f t="shared" si="4"/>
        <v>1.1-00-2410_24448030_2442110</v>
      </c>
      <c r="B193" t="s">
        <v>148</v>
      </c>
      <c r="C193" t="s">
        <v>149</v>
      </c>
      <c r="D193" t="s">
        <v>266</v>
      </c>
      <c r="E193" t="s">
        <v>267</v>
      </c>
      <c r="F193" t="s">
        <v>51</v>
      </c>
      <c r="G193" t="s">
        <v>52</v>
      </c>
      <c r="H193" t="s">
        <v>289</v>
      </c>
      <c r="I193" t="s">
        <v>290</v>
      </c>
      <c r="J193">
        <v>4</v>
      </c>
      <c r="K193" t="s">
        <v>291</v>
      </c>
      <c r="L193">
        <v>48</v>
      </c>
      <c r="M193" t="s">
        <v>292</v>
      </c>
      <c r="N193" t="s">
        <v>293</v>
      </c>
      <c r="O193" t="s">
        <v>294</v>
      </c>
      <c r="P193">
        <v>4000</v>
      </c>
      <c r="Q193" t="s">
        <v>49</v>
      </c>
      <c r="R193">
        <v>4211</v>
      </c>
      <c r="S193" t="s">
        <v>273</v>
      </c>
      <c r="T193">
        <v>0</v>
      </c>
      <c r="U193" t="s">
        <v>46</v>
      </c>
      <c r="V193" s="1">
        <v>199200</v>
      </c>
      <c r="W193" s="1">
        <v>199200</v>
      </c>
      <c r="X193" s="1">
        <v>0</v>
      </c>
      <c r="Y193" s="1">
        <v>0</v>
      </c>
      <c r="Z193" s="1">
        <v>0</v>
      </c>
      <c r="AA193" s="1">
        <v>0</v>
      </c>
      <c r="AB193" s="1">
        <v>0</v>
      </c>
      <c r="AC193" s="1">
        <f t="shared" si="5"/>
        <v>199200</v>
      </c>
      <c r="AD193" s="1">
        <v>0</v>
      </c>
      <c r="AE193" s="1">
        <v>0</v>
      </c>
      <c r="AF193" s="1">
        <v>0</v>
      </c>
      <c r="AG193" s="1">
        <v>0</v>
      </c>
      <c r="AH193" s="1">
        <v>0</v>
      </c>
    </row>
    <row r="194" spans="1:34" hidden="1" x14ac:dyDescent="0.25">
      <c r="A194" t="str">
        <f t="shared" si="4"/>
        <v>1.1-00-2410_24448030_24441130</v>
      </c>
      <c r="B194" t="s">
        <v>148</v>
      </c>
      <c r="C194" t="s">
        <v>149</v>
      </c>
      <c r="D194" t="s">
        <v>266</v>
      </c>
      <c r="E194" t="s">
        <v>267</v>
      </c>
      <c r="F194" t="s">
        <v>51</v>
      </c>
      <c r="G194" t="s">
        <v>52</v>
      </c>
      <c r="H194" t="s">
        <v>289</v>
      </c>
      <c r="I194" t="s">
        <v>290</v>
      </c>
      <c r="J194">
        <v>4</v>
      </c>
      <c r="K194" t="s">
        <v>291</v>
      </c>
      <c r="L194">
        <v>48</v>
      </c>
      <c r="M194" t="s">
        <v>292</v>
      </c>
      <c r="N194" t="s">
        <v>293</v>
      </c>
      <c r="O194" t="s">
        <v>294</v>
      </c>
      <c r="P194">
        <v>4000</v>
      </c>
      <c r="Q194" t="s">
        <v>49</v>
      </c>
      <c r="R194">
        <v>4411</v>
      </c>
      <c r="S194" t="s">
        <v>195</v>
      </c>
      <c r="T194">
        <v>30</v>
      </c>
      <c r="U194" t="s">
        <v>297</v>
      </c>
      <c r="V194" s="1">
        <v>450000</v>
      </c>
      <c r="W194" s="1">
        <v>450000</v>
      </c>
      <c r="X194" s="1">
        <v>287797.15999999997</v>
      </c>
      <c r="Y194" s="1">
        <v>287797.15999999997</v>
      </c>
      <c r="Z194" s="1">
        <v>0</v>
      </c>
      <c r="AA194" s="1">
        <v>0</v>
      </c>
      <c r="AB194" s="1">
        <v>0</v>
      </c>
      <c r="AC194" s="1">
        <f t="shared" si="5"/>
        <v>162202.84000000003</v>
      </c>
      <c r="AD194" s="1">
        <v>0</v>
      </c>
      <c r="AE194" s="1">
        <v>0</v>
      </c>
      <c r="AF194" s="1">
        <v>0</v>
      </c>
      <c r="AG194" s="1">
        <v>0</v>
      </c>
      <c r="AH194" s="1">
        <v>0</v>
      </c>
    </row>
    <row r="195" spans="1:34" hidden="1" x14ac:dyDescent="0.25">
      <c r="A195" t="str">
        <f t="shared" ref="A195:A258" si="6">CONCATENATE(B195,H195,J195,L195,N195,R195,T195)</f>
        <v>1.1-00-2410_24448030_2456710</v>
      </c>
      <c r="B195" t="s">
        <v>148</v>
      </c>
      <c r="C195" t="s">
        <v>149</v>
      </c>
      <c r="D195" t="s">
        <v>266</v>
      </c>
      <c r="E195" t="s">
        <v>267</v>
      </c>
      <c r="F195" t="s">
        <v>51</v>
      </c>
      <c r="G195" t="s">
        <v>52</v>
      </c>
      <c r="H195" t="s">
        <v>289</v>
      </c>
      <c r="I195" t="s">
        <v>290</v>
      </c>
      <c r="J195">
        <v>4</v>
      </c>
      <c r="K195" t="s">
        <v>291</v>
      </c>
      <c r="L195">
        <v>48</v>
      </c>
      <c r="M195" t="s">
        <v>292</v>
      </c>
      <c r="N195" t="s">
        <v>293</v>
      </c>
      <c r="O195" t="s">
        <v>294</v>
      </c>
      <c r="P195">
        <v>5000</v>
      </c>
      <c r="Q195" t="s">
        <v>99</v>
      </c>
      <c r="R195">
        <v>5671</v>
      </c>
      <c r="S195" t="s">
        <v>185</v>
      </c>
      <c r="T195">
        <v>0</v>
      </c>
      <c r="U195" t="s">
        <v>46</v>
      </c>
      <c r="V195" s="1">
        <v>100000</v>
      </c>
      <c r="W195" s="1">
        <v>100000</v>
      </c>
      <c r="X195" s="1">
        <v>0</v>
      </c>
      <c r="Y195" s="1">
        <v>0</v>
      </c>
      <c r="Z195" s="1">
        <v>0</v>
      </c>
      <c r="AA195" s="1">
        <v>0</v>
      </c>
      <c r="AB195" s="1">
        <v>0</v>
      </c>
      <c r="AC195" s="1">
        <f t="shared" ref="AC195:AC258" si="7">V195-X195</f>
        <v>100000</v>
      </c>
      <c r="AD195" s="1">
        <v>0</v>
      </c>
      <c r="AE195" s="1">
        <v>0</v>
      </c>
      <c r="AF195" s="1">
        <v>0</v>
      </c>
      <c r="AG195" s="1">
        <v>0</v>
      </c>
      <c r="AH195" s="1">
        <v>0</v>
      </c>
    </row>
    <row r="196" spans="1:34" hidden="1" x14ac:dyDescent="0.25">
      <c r="A196" t="str">
        <f t="shared" si="6"/>
        <v>1.1-00-2410_24448030_2457810</v>
      </c>
      <c r="B196" t="s">
        <v>148</v>
      </c>
      <c r="C196" t="s">
        <v>149</v>
      </c>
      <c r="D196" t="s">
        <v>266</v>
      </c>
      <c r="E196" t="s">
        <v>267</v>
      </c>
      <c r="F196" t="s">
        <v>51</v>
      </c>
      <c r="G196" t="s">
        <v>52</v>
      </c>
      <c r="H196" t="s">
        <v>289</v>
      </c>
      <c r="I196" t="s">
        <v>290</v>
      </c>
      <c r="J196">
        <v>4</v>
      </c>
      <c r="K196" t="s">
        <v>291</v>
      </c>
      <c r="L196">
        <v>48</v>
      </c>
      <c r="M196" t="s">
        <v>292</v>
      </c>
      <c r="N196" t="s">
        <v>293</v>
      </c>
      <c r="O196" t="s">
        <v>294</v>
      </c>
      <c r="P196">
        <v>5000</v>
      </c>
      <c r="Q196" t="s">
        <v>99</v>
      </c>
      <c r="R196">
        <v>5781</v>
      </c>
      <c r="S196" t="s">
        <v>298</v>
      </c>
      <c r="T196">
        <v>0</v>
      </c>
      <c r="U196" t="s">
        <v>46</v>
      </c>
      <c r="V196" s="1">
        <v>50000</v>
      </c>
      <c r="W196" s="1">
        <v>50000</v>
      </c>
      <c r="X196" s="1">
        <v>0</v>
      </c>
      <c r="Y196" s="1">
        <v>0</v>
      </c>
      <c r="Z196" s="1">
        <v>0</v>
      </c>
      <c r="AA196" s="1">
        <v>0</v>
      </c>
      <c r="AB196" s="1">
        <v>0</v>
      </c>
      <c r="AC196" s="1">
        <f t="shared" si="7"/>
        <v>50000</v>
      </c>
      <c r="AD196" s="1">
        <v>0</v>
      </c>
      <c r="AE196" s="1">
        <v>0</v>
      </c>
      <c r="AF196" s="1">
        <v>0</v>
      </c>
      <c r="AG196" s="1">
        <v>0</v>
      </c>
      <c r="AH196" s="1">
        <v>0</v>
      </c>
    </row>
    <row r="197" spans="1:34" hidden="1" x14ac:dyDescent="0.25">
      <c r="A197" t="str">
        <f t="shared" si="6"/>
        <v>1.1-00-2408_24740025_2431810</v>
      </c>
      <c r="B197" t="s">
        <v>148</v>
      </c>
      <c r="C197" t="s">
        <v>149</v>
      </c>
      <c r="D197" t="s">
        <v>109</v>
      </c>
      <c r="E197" t="s">
        <v>110</v>
      </c>
      <c r="F197" t="s">
        <v>111</v>
      </c>
      <c r="G197" t="s">
        <v>112</v>
      </c>
      <c r="H197" t="s">
        <v>113</v>
      </c>
      <c r="I197" t="s">
        <v>114</v>
      </c>
      <c r="J197">
        <v>7</v>
      </c>
      <c r="K197" t="s">
        <v>115</v>
      </c>
      <c r="L197">
        <v>40</v>
      </c>
      <c r="M197" t="s">
        <v>116</v>
      </c>
      <c r="N197" t="s">
        <v>117</v>
      </c>
      <c r="O197" t="s">
        <v>118</v>
      </c>
      <c r="P197">
        <v>3000</v>
      </c>
      <c r="Q197" t="s">
        <v>44</v>
      </c>
      <c r="R197">
        <v>3181</v>
      </c>
      <c r="S197" t="s">
        <v>242</v>
      </c>
      <c r="T197">
        <v>0</v>
      </c>
      <c r="U197" t="s">
        <v>46</v>
      </c>
      <c r="V197" s="1">
        <v>10000</v>
      </c>
      <c r="W197" s="1">
        <v>10000</v>
      </c>
      <c r="X197" s="1">
        <v>0</v>
      </c>
      <c r="Y197" s="1">
        <v>0</v>
      </c>
      <c r="Z197" s="1">
        <v>0</v>
      </c>
      <c r="AA197" s="1">
        <v>0</v>
      </c>
      <c r="AB197" s="1">
        <v>0</v>
      </c>
      <c r="AC197" s="1">
        <f t="shared" si="7"/>
        <v>10000</v>
      </c>
      <c r="AD197" s="1">
        <v>0</v>
      </c>
      <c r="AE197" s="1">
        <v>0</v>
      </c>
      <c r="AF197" s="1">
        <v>0</v>
      </c>
      <c r="AG197" s="1">
        <v>0</v>
      </c>
      <c r="AH197" s="1">
        <v>0</v>
      </c>
    </row>
    <row r="198" spans="1:34" hidden="1" x14ac:dyDescent="0.25">
      <c r="A198" t="str">
        <f t="shared" si="6"/>
        <v>1.1-00-2408_24740025_2433410</v>
      </c>
      <c r="B198" t="s">
        <v>148</v>
      </c>
      <c r="C198" t="s">
        <v>149</v>
      </c>
      <c r="D198" t="s">
        <v>109</v>
      </c>
      <c r="E198" t="s">
        <v>110</v>
      </c>
      <c r="F198" t="s">
        <v>111</v>
      </c>
      <c r="G198" t="s">
        <v>112</v>
      </c>
      <c r="H198" t="s">
        <v>113</v>
      </c>
      <c r="I198" t="s">
        <v>114</v>
      </c>
      <c r="J198">
        <v>7</v>
      </c>
      <c r="K198" t="s">
        <v>115</v>
      </c>
      <c r="L198">
        <v>40</v>
      </c>
      <c r="M198" t="s">
        <v>116</v>
      </c>
      <c r="N198" t="s">
        <v>117</v>
      </c>
      <c r="O198" t="s">
        <v>118</v>
      </c>
      <c r="P198">
        <v>3000</v>
      </c>
      <c r="Q198" t="s">
        <v>44</v>
      </c>
      <c r="R198">
        <v>3341</v>
      </c>
      <c r="S198" t="s">
        <v>119</v>
      </c>
      <c r="T198">
        <v>0</v>
      </c>
      <c r="U198" t="s">
        <v>46</v>
      </c>
      <c r="V198" s="1">
        <v>0</v>
      </c>
      <c r="W198" s="1">
        <v>0</v>
      </c>
      <c r="X198" s="1">
        <v>42000</v>
      </c>
      <c r="Y198" s="1">
        <v>0</v>
      </c>
      <c r="Z198" s="1">
        <v>0</v>
      </c>
      <c r="AA198" s="1">
        <v>0</v>
      </c>
      <c r="AB198" s="1">
        <v>0</v>
      </c>
      <c r="AC198" s="1">
        <f t="shared" si="7"/>
        <v>-42000</v>
      </c>
      <c r="AD198" s="1">
        <v>0</v>
      </c>
      <c r="AE198" s="1">
        <v>0</v>
      </c>
      <c r="AF198" s="1">
        <v>0</v>
      </c>
      <c r="AG198" s="1">
        <v>0</v>
      </c>
      <c r="AH198" s="1">
        <v>0</v>
      </c>
    </row>
    <row r="199" spans="1:34" hidden="1" x14ac:dyDescent="0.25">
      <c r="A199" t="str">
        <f t="shared" si="6"/>
        <v>1.1-00-2408_24740025_2437210</v>
      </c>
      <c r="B199" t="s">
        <v>148</v>
      </c>
      <c r="C199" t="s">
        <v>149</v>
      </c>
      <c r="D199" t="s">
        <v>109</v>
      </c>
      <c r="E199" t="s">
        <v>110</v>
      </c>
      <c r="F199" t="s">
        <v>111</v>
      </c>
      <c r="G199" t="s">
        <v>112</v>
      </c>
      <c r="H199" t="s">
        <v>113</v>
      </c>
      <c r="I199" t="s">
        <v>114</v>
      </c>
      <c r="J199">
        <v>7</v>
      </c>
      <c r="K199" t="s">
        <v>115</v>
      </c>
      <c r="L199">
        <v>40</v>
      </c>
      <c r="M199" t="s">
        <v>116</v>
      </c>
      <c r="N199" t="s">
        <v>117</v>
      </c>
      <c r="O199" t="s">
        <v>118</v>
      </c>
      <c r="P199">
        <v>3000</v>
      </c>
      <c r="Q199" t="s">
        <v>44</v>
      </c>
      <c r="R199">
        <v>3721</v>
      </c>
      <c r="S199" t="s">
        <v>331</v>
      </c>
      <c r="T199">
        <v>0</v>
      </c>
      <c r="U199" t="s">
        <v>46</v>
      </c>
      <c r="V199" s="1">
        <v>0</v>
      </c>
      <c r="W199" s="1">
        <v>0</v>
      </c>
      <c r="X199" s="1">
        <v>0</v>
      </c>
      <c r="Y199" s="1">
        <v>0</v>
      </c>
      <c r="Z199" s="1">
        <v>0</v>
      </c>
      <c r="AA199" s="1">
        <v>0</v>
      </c>
      <c r="AB199" s="1">
        <v>0</v>
      </c>
      <c r="AC199" s="1">
        <f t="shared" si="7"/>
        <v>0</v>
      </c>
      <c r="AD199" s="1">
        <v>0</v>
      </c>
      <c r="AE199" s="1">
        <v>0</v>
      </c>
      <c r="AF199" s="1">
        <v>0</v>
      </c>
      <c r="AG199" s="1">
        <v>0</v>
      </c>
      <c r="AH199" s="1">
        <v>0</v>
      </c>
    </row>
    <row r="200" spans="1:34" hidden="1" x14ac:dyDescent="0.25">
      <c r="A200" t="str">
        <f t="shared" si="6"/>
        <v>1.1-00-2408_24740025_2439410</v>
      </c>
      <c r="B200" t="s">
        <v>148</v>
      </c>
      <c r="C200" t="s">
        <v>149</v>
      </c>
      <c r="D200" t="s">
        <v>109</v>
      </c>
      <c r="E200" t="s">
        <v>110</v>
      </c>
      <c r="F200" t="s">
        <v>111</v>
      </c>
      <c r="G200" t="s">
        <v>112</v>
      </c>
      <c r="H200" t="s">
        <v>113</v>
      </c>
      <c r="I200" t="s">
        <v>114</v>
      </c>
      <c r="J200">
        <v>7</v>
      </c>
      <c r="K200" t="s">
        <v>115</v>
      </c>
      <c r="L200">
        <v>40</v>
      </c>
      <c r="M200" t="s">
        <v>116</v>
      </c>
      <c r="N200" t="s">
        <v>117</v>
      </c>
      <c r="O200" t="s">
        <v>118</v>
      </c>
      <c r="P200">
        <v>3000</v>
      </c>
      <c r="Q200" t="s">
        <v>44</v>
      </c>
      <c r="R200">
        <v>3941</v>
      </c>
      <c r="S200" t="s">
        <v>299</v>
      </c>
      <c r="T200">
        <v>0</v>
      </c>
      <c r="U200" t="s">
        <v>46</v>
      </c>
      <c r="V200" s="1">
        <v>50000</v>
      </c>
      <c r="W200" s="1">
        <v>50000</v>
      </c>
      <c r="X200" s="1">
        <v>0</v>
      </c>
      <c r="Y200" s="1">
        <v>0</v>
      </c>
      <c r="Z200" s="1">
        <v>0</v>
      </c>
      <c r="AA200" s="1">
        <v>0</v>
      </c>
      <c r="AB200" s="1">
        <v>0</v>
      </c>
      <c r="AC200" s="1">
        <f t="shared" si="7"/>
        <v>50000</v>
      </c>
      <c r="AD200" s="1">
        <v>0</v>
      </c>
      <c r="AE200" s="1">
        <v>0</v>
      </c>
      <c r="AF200" s="1">
        <v>0</v>
      </c>
      <c r="AG200" s="1">
        <v>0</v>
      </c>
      <c r="AH200" s="1">
        <v>0</v>
      </c>
    </row>
    <row r="201" spans="1:34" hidden="1" x14ac:dyDescent="0.25">
      <c r="A201" t="str">
        <f t="shared" si="6"/>
        <v>1.1-00-2408_24741025_2421810</v>
      </c>
      <c r="B201" t="s">
        <v>148</v>
      </c>
      <c r="C201" t="s">
        <v>149</v>
      </c>
      <c r="D201" t="s">
        <v>109</v>
      </c>
      <c r="E201" t="s">
        <v>110</v>
      </c>
      <c r="F201" t="s">
        <v>111</v>
      </c>
      <c r="G201" t="s">
        <v>112</v>
      </c>
      <c r="H201" t="s">
        <v>113</v>
      </c>
      <c r="I201" t="s">
        <v>114</v>
      </c>
      <c r="J201">
        <v>7</v>
      </c>
      <c r="K201" t="s">
        <v>115</v>
      </c>
      <c r="L201">
        <v>41</v>
      </c>
      <c r="M201" t="s">
        <v>120</v>
      </c>
      <c r="N201" t="s">
        <v>117</v>
      </c>
      <c r="O201" t="s">
        <v>118</v>
      </c>
      <c r="P201">
        <v>2000</v>
      </c>
      <c r="Q201" t="s">
        <v>121</v>
      </c>
      <c r="R201">
        <v>2181</v>
      </c>
      <c r="S201" t="s">
        <v>300</v>
      </c>
      <c r="T201">
        <v>0</v>
      </c>
      <c r="U201" t="s">
        <v>46</v>
      </c>
      <c r="V201" s="1">
        <v>60000</v>
      </c>
      <c r="W201" s="1">
        <v>0</v>
      </c>
      <c r="X201" s="1">
        <v>56372.37</v>
      </c>
      <c r="Y201" s="1">
        <v>56372.37</v>
      </c>
      <c r="Z201" s="1">
        <v>56372.37</v>
      </c>
      <c r="AA201" s="1">
        <v>56372.37</v>
      </c>
      <c r="AB201" s="1">
        <v>56372.37</v>
      </c>
      <c r="AC201" s="1">
        <f t="shared" si="7"/>
        <v>3627.6299999999974</v>
      </c>
      <c r="AD201" s="1">
        <v>0</v>
      </c>
      <c r="AE201" s="1">
        <v>60000</v>
      </c>
      <c r="AF201" s="1">
        <v>0</v>
      </c>
      <c r="AG201" s="1">
        <v>0</v>
      </c>
      <c r="AH201" s="1">
        <v>60000</v>
      </c>
    </row>
    <row r="202" spans="1:34" hidden="1" x14ac:dyDescent="0.25">
      <c r="A202" t="str">
        <f t="shared" si="6"/>
        <v>1.1-00-2408_24741025_2422110</v>
      </c>
      <c r="B202" t="s">
        <v>148</v>
      </c>
      <c r="C202" t="s">
        <v>149</v>
      </c>
      <c r="D202" t="s">
        <v>109</v>
      </c>
      <c r="E202" t="s">
        <v>110</v>
      </c>
      <c r="F202" t="s">
        <v>111</v>
      </c>
      <c r="G202" t="s">
        <v>112</v>
      </c>
      <c r="H202" t="s">
        <v>113</v>
      </c>
      <c r="I202" t="s">
        <v>114</v>
      </c>
      <c r="J202">
        <v>7</v>
      </c>
      <c r="K202" t="s">
        <v>115</v>
      </c>
      <c r="L202">
        <v>41</v>
      </c>
      <c r="M202" t="s">
        <v>120</v>
      </c>
      <c r="N202" t="s">
        <v>117</v>
      </c>
      <c r="O202" t="s">
        <v>118</v>
      </c>
      <c r="P202">
        <v>2000</v>
      </c>
      <c r="Q202" t="s">
        <v>121</v>
      </c>
      <c r="R202">
        <v>2211</v>
      </c>
      <c r="S202" t="s">
        <v>226</v>
      </c>
      <c r="T202">
        <v>0</v>
      </c>
      <c r="U202" t="s">
        <v>46</v>
      </c>
      <c r="V202" s="1">
        <v>390000</v>
      </c>
      <c r="W202" s="1">
        <v>390000</v>
      </c>
      <c r="X202" s="1">
        <v>350836.2</v>
      </c>
      <c r="Y202" s="1">
        <v>350836.2</v>
      </c>
      <c r="Z202" s="1">
        <v>163264.20000000001</v>
      </c>
      <c r="AA202" s="1">
        <v>147952.20000000001</v>
      </c>
      <c r="AB202" s="1">
        <v>147952.20000000001</v>
      </c>
      <c r="AC202" s="1">
        <f t="shared" si="7"/>
        <v>39163.799999999988</v>
      </c>
      <c r="AD202" s="1">
        <v>0</v>
      </c>
      <c r="AE202" s="1">
        <v>0</v>
      </c>
      <c r="AF202" s="1">
        <v>0</v>
      </c>
      <c r="AG202" s="1">
        <v>0</v>
      </c>
      <c r="AH202" s="1">
        <v>0</v>
      </c>
    </row>
    <row r="203" spans="1:34" hidden="1" x14ac:dyDescent="0.25">
      <c r="A203" t="str">
        <f t="shared" si="6"/>
        <v>1.1-00-2408_24741025_2427110</v>
      </c>
      <c r="B203" t="s">
        <v>148</v>
      </c>
      <c r="C203" t="s">
        <v>149</v>
      </c>
      <c r="D203" t="s">
        <v>109</v>
      </c>
      <c r="E203" t="s">
        <v>110</v>
      </c>
      <c r="F203" t="s">
        <v>111</v>
      </c>
      <c r="G203" t="s">
        <v>112</v>
      </c>
      <c r="H203" t="s">
        <v>113</v>
      </c>
      <c r="I203" t="s">
        <v>114</v>
      </c>
      <c r="J203">
        <v>7</v>
      </c>
      <c r="K203" t="s">
        <v>115</v>
      </c>
      <c r="L203">
        <v>41</v>
      </c>
      <c r="M203" t="s">
        <v>120</v>
      </c>
      <c r="N203" t="s">
        <v>117</v>
      </c>
      <c r="O203" t="s">
        <v>118</v>
      </c>
      <c r="P203">
        <v>2000</v>
      </c>
      <c r="Q203" t="s">
        <v>121</v>
      </c>
      <c r="R203">
        <v>2711</v>
      </c>
      <c r="S203" t="s">
        <v>228</v>
      </c>
      <c r="T203">
        <v>0</v>
      </c>
      <c r="U203" t="s">
        <v>46</v>
      </c>
      <c r="V203" s="1">
        <v>1300000</v>
      </c>
      <c r="W203" s="1">
        <v>1300000</v>
      </c>
      <c r="X203" s="1">
        <v>90811.4</v>
      </c>
      <c r="Y203" s="1">
        <v>90811.4</v>
      </c>
      <c r="Z203" s="1">
        <v>0</v>
      </c>
      <c r="AA203" s="1">
        <v>0</v>
      </c>
      <c r="AB203" s="1">
        <v>0</v>
      </c>
      <c r="AC203" s="1">
        <f t="shared" si="7"/>
        <v>1209188.6000000001</v>
      </c>
      <c r="AD203" s="1">
        <v>0</v>
      </c>
      <c r="AE203" s="1">
        <v>0</v>
      </c>
      <c r="AF203" s="1">
        <v>0</v>
      </c>
      <c r="AG203" s="1">
        <v>0</v>
      </c>
      <c r="AH203" s="1">
        <v>0</v>
      </c>
    </row>
    <row r="204" spans="1:34" hidden="1" x14ac:dyDescent="0.25">
      <c r="A204" t="str">
        <f t="shared" si="6"/>
        <v>1.1-00-2408_24741025_2428210</v>
      </c>
      <c r="B204" t="s">
        <v>148</v>
      </c>
      <c r="C204" t="s">
        <v>149</v>
      </c>
      <c r="D204" t="s">
        <v>109</v>
      </c>
      <c r="E204" t="s">
        <v>110</v>
      </c>
      <c r="F204" t="s">
        <v>111</v>
      </c>
      <c r="G204" t="s">
        <v>112</v>
      </c>
      <c r="H204" t="s">
        <v>113</v>
      </c>
      <c r="I204" t="s">
        <v>114</v>
      </c>
      <c r="J204">
        <v>7</v>
      </c>
      <c r="K204" t="s">
        <v>115</v>
      </c>
      <c r="L204">
        <v>41</v>
      </c>
      <c r="M204" t="s">
        <v>120</v>
      </c>
      <c r="N204" t="s">
        <v>117</v>
      </c>
      <c r="O204" t="s">
        <v>118</v>
      </c>
      <c r="P204">
        <v>2000</v>
      </c>
      <c r="Q204" t="s">
        <v>121</v>
      </c>
      <c r="R204">
        <v>2821</v>
      </c>
      <c r="S204" t="s">
        <v>301</v>
      </c>
      <c r="T204">
        <v>0</v>
      </c>
      <c r="U204" t="s">
        <v>46</v>
      </c>
      <c r="V204" s="1">
        <v>347102.12</v>
      </c>
      <c r="W204" s="1">
        <v>900000</v>
      </c>
      <c r="X204" s="1">
        <v>0</v>
      </c>
      <c r="Y204" s="1">
        <v>0</v>
      </c>
      <c r="Z204" s="1">
        <v>0</v>
      </c>
      <c r="AA204" s="1">
        <v>0</v>
      </c>
      <c r="AB204" s="1">
        <v>0</v>
      </c>
      <c r="AC204" s="1">
        <f t="shared" si="7"/>
        <v>347102.12</v>
      </c>
      <c r="AD204" s="1">
        <v>0</v>
      </c>
      <c r="AE204" s="1">
        <v>0</v>
      </c>
      <c r="AF204" s="1">
        <v>0</v>
      </c>
      <c r="AG204" s="1">
        <v>552897.88</v>
      </c>
      <c r="AH204" s="1">
        <v>-552897.88</v>
      </c>
    </row>
    <row r="205" spans="1:34" hidden="1" x14ac:dyDescent="0.25">
      <c r="A205" t="str">
        <f t="shared" si="6"/>
        <v>1.1-00-2408_24741025_2428310</v>
      </c>
      <c r="B205" t="s">
        <v>148</v>
      </c>
      <c r="C205" t="s">
        <v>149</v>
      </c>
      <c r="D205" t="s">
        <v>109</v>
      </c>
      <c r="E205" t="s">
        <v>110</v>
      </c>
      <c r="F205" t="s">
        <v>111</v>
      </c>
      <c r="G205" t="s">
        <v>112</v>
      </c>
      <c r="H205" t="s">
        <v>113</v>
      </c>
      <c r="I205" t="s">
        <v>114</v>
      </c>
      <c r="J205">
        <v>7</v>
      </c>
      <c r="K205" t="s">
        <v>115</v>
      </c>
      <c r="L205">
        <v>41</v>
      </c>
      <c r="M205" t="s">
        <v>120</v>
      </c>
      <c r="N205" t="s">
        <v>117</v>
      </c>
      <c r="O205" t="s">
        <v>118</v>
      </c>
      <c r="P205">
        <v>2000</v>
      </c>
      <c r="Q205" t="s">
        <v>121</v>
      </c>
      <c r="R205">
        <v>2831</v>
      </c>
      <c r="S205" t="s">
        <v>122</v>
      </c>
      <c r="T205">
        <v>0</v>
      </c>
      <c r="U205" t="s">
        <v>46</v>
      </c>
      <c r="V205" s="1">
        <v>264514.8</v>
      </c>
      <c r="W205" s="1">
        <v>264514.8</v>
      </c>
      <c r="X205" s="1">
        <v>84220.29</v>
      </c>
      <c r="Y205" s="1">
        <v>6874.97</v>
      </c>
      <c r="Z205" s="1">
        <v>6874.97</v>
      </c>
      <c r="AA205" s="1">
        <v>0</v>
      </c>
      <c r="AB205" s="1">
        <v>0</v>
      </c>
      <c r="AC205" s="1">
        <f t="shared" si="7"/>
        <v>180294.51</v>
      </c>
      <c r="AD205" s="1">
        <v>0</v>
      </c>
      <c r="AE205" s="1">
        <v>0</v>
      </c>
      <c r="AF205" s="1">
        <v>0</v>
      </c>
      <c r="AG205" s="1">
        <v>0</v>
      </c>
      <c r="AH205" s="1">
        <v>0</v>
      </c>
    </row>
    <row r="206" spans="1:34" hidden="1" x14ac:dyDescent="0.25">
      <c r="A206" t="str">
        <f t="shared" si="6"/>
        <v>1.1-00-2408_24741025_2429710</v>
      </c>
      <c r="B206" t="s">
        <v>148</v>
      </c>
      <c r="C206" t="s">
        <v>149</v>
      </c>
      <c r="D206" t="s">
        <v>109</v>
      </c>
      <c r="E206" t="s">
        <v>110</v>
      </c>
      <c r="F206" t="s">
        <v>111</v>
      </c>
      <c r="G206" t="s">
        <v>112</v>
      </c>
      <c r="H206" t="s">
        <v>113</v>
      </c>
      <c r="I206" t="s">
        <v>114</v>
      </c>
      <c r="J206">
        <v>7</v>
      </c>
      <c r="K206" t="s">
        <v>115</v>
      </c>
      <c r="L206">
        <v>41</v>
      </c>
      <c r="M206" t="s">
        <v>120</v>
      </c>
      <c r="N206" t="s">
        <v>117</v>
      </c>
      <c r="O206" t="s">
        <v>118</v>
      </c>
      <c r="P206">
        <v>2000</v>
      </c>
      <c r="Q206" t="s">
        <v>121</v>
      </c>
      <c r="R206">
        <v>2971</v>
      </c>
      <c r="S206" t="s">
        <v>302</v>
      </c>
      <c r="T206">
        <v>0</v>
      </c>
      <c r="U206" t="s">
        <v>46</v>
      </c>
      <c r="V206" s="1">
        <v>5800</v>
      </c>
      <c r="W206" s="1">
        <v>0</v>
      </c>
      <c r="X206" s="1">
        <v>5800</v>
      </c>
      <c r="Y206" s="1">
        <v>5800</v>
      </c>
      <c r="Z206" s="1">
        <v>5800</v>
      </c>
      <c r="AA206" s="1">
        <v>0</v>
      </c>
      <c r="AB206" s="1">
        <v>0</v>
      </c>
      <c r="AC206" s="1">
        <f t="shared" si="7"/>
        <v>0</v>
      </c>
      <c r="AD206" s="1">
        <v>0</v>
      </c>
      <c r="AE206" s="1">
        <v>5800</v>
      </c>
      <c r="AF206" s="1">
        <v>0</v>
      </c>
      <c r="AG206" s="1">
        <v>0</v>
      </c>
      <c r="AH206" s="1">
        <v>5800</v>
      </c>
    </row>
    <row r="207" spans="1:34" hidden="1" x14ac:dyDescent="0.25">
      <c r="A207" t="str">
        <f t="shared" si="6"/>
        <v>1.1-00-2408_24741025_2431610</v>
      </c>
      <c r="B207" t="s">
        <v>148</v>
      </c>
      <c r="C207" t="s">
        <v>149</v>
      </c>
      <c r="D207" t="s">
        <v>109</v>
      </c>
      <c r="E207" t="s">
        <v>110</v>
      </c>
      <c r="F207" t="s">
        <v>111</v>
      </c>
      <c r="G207" t="s">
        <v>112</v>
      </c>
      <c r="H207" t="s">
        <v>113</v>
      </c>
      <c r="I207" t="s">
        <v>114</v>
      </c>
      <c r="J207">
        <v>7</v>
      </c>
      <c r="K207" t="s">
        <v>115</v>
      </c>
      <c r="L207">
        <v>41</v>
      </c>
      <c r="M207" t="s">
        <v>120</v>
      </c>
      <c r="N207" t="s">
        <v>117</v>
      </c>
      <c r="O207" t="s">
        <v>118</v>
      </c>
      <c r="P207">
        <v>3000</v>
      </c>
      <c r="Q207" t="s">
        <v>44</v>
      </c>
      <c r="R207">
        <v>3161</v>
      </c>
      <c r="S207" t="s">
        <v>241</v>
      </c>
      <c r="T207">
        <v>0</v>
      </c>
      <c r="U207" t="s">
        <v>46</v>
      </c>
      <c r="V207" s="1">
        <v>230000</v>
      </c>
      <c r="W207" s="1">
        <v>230000</v>
      </c>
      <c r="X207" s="1">
        <v>163881.9</v>
      </c>
      <c r="Y207" s="1">
        <v>163881.9</v>
      </c>
      <c r="Z207" s="1">
        <v>91045.5</v>
      </c>
      <c r="AA207" s="1">
        <v>72836.399999999994</v>
      </c>
      <c r="AB207" s="1">
        <v>72836.399999999994</v>
      </c>
      <c r="AC207" s="1">
        <f t="shared" si="7"/>
        <v>66118.100000000006</v>
      </c>
      <c r="AD207" s="1">
        <v>0</v>
      </c>
      <c r="AE207" s="1">
        <v>0</v>
      </c>
      <c r="AF207" s="1">
        <v>0</v>
      </c>
      <c r="AG207" s="1">
        <v>0</v>
      </c>
      <c r="AH207" s="1">
        <v>0</v>
      </c>
    </row>
    <row r="208" spans="1:34" hidden="1" x14ac:dyDescent="0.25">
      <c r="A208" t="str">
        <f t="shared" si="6"/>
        <v>1.1-00-2408_24741025_2433610</v>
      </c>
      <c r="B208" t="s">
        <v>148</v>
      </c>
      <c r="C208" t="s">
        <v>149</v>
      </c>
      <c r="D208" t="s">
        <v>109</v>
      </c>
      <c r="E208" t="s">
        <v>110</v>
      </c>
      <c r="F208" t="s">
        <v>111</v>
      </c>
      <c r="G208" t="s">
        <v>112</v>
      </c>
      <c r="H208" t="s">
        <v>113</v>
      </c>
      <c r="I208" t="s">
        <v>114</v>
      </c>
      <c r="J208">
        <v>7</v>
      </c>
      <c r="K208" t="s">
        <v>115</v>
      </c>
      <c r="L208">
        <v>41</v>
      </c>
      <c r="M208" t="s">
        <v>120</v>
      </c>
      <c r="N208" t="s">
        <v>117</v>
      </c>
      <c r="O208" t="s">
        <v>118</v>
      </c>
      <c r="P208">
        <v>3000</v>
      </c>
      <c r="Q208" t="s">
        <v>44</v>
      </c>
      <c r="R208">
        <v>3361</v>
      </c>
      <c r="S208" t="s">
        <v>123</v>
      </c>
      <c r="T208">
        <v>0</v>
      </c>
      <c r="U208" t="s">
        <v>46</v>
      </c>
      <c r="V208" s="1">
        <v>30000</v>
      </c>
      <c r="W208" s="1">
        <v>30000</v>
      </c>
      <c r="X208" s="1">
        <v>1195469.8999999999</v>
      </c>
      <c r="Y208" s="1">
        <v>1195469.8999999999</v>
      </c>
      <c r="Z208" s="1">
        <v>10993.9</v>
      </c>
      <c r="AA208" s="1">
        <v>0</v>
      </c>
      <c r="AB208" s="1">
        <v>0</v>
      </c>
      <c r="AC208" s="1">
        <f t="shared" si="7"/>
        <v>-1165469.8999999999</v>
      </c>
      <c r="AD208" s="1">
        <v>0</v>
      </c>
      <c r="AE208" s="1">
        <v>0</v>
      </c>
      <c r="AF208" s="1">
        <v>0</v>
      </c>
      <c r="AG208" s="1">
        <v>0</v>
      </c>
      <c r="AH208" s="1">
        <v>0</v>
      </c>
    </row>
    <row r="209" spans="1:34" hidden="1" x14ac:dyDescent="0.25">
      <c r="A209" t="str">
        <f t="shared" si="6"/>
        <v>1.1-00-2408_24741025_24336135</v>
      </c>
      <c r="B209" t="s">
        <v>148</v>
      </c>
      <c r="C209" t="s">
        <v>149</v>
      </c>
      <c r="D209" t="s">
        <v>109</v>
      </c>
      <c r="E209" t="s">
        <v>110</v>
      </c>
      <c r="F209" t="s">
        <v>111</v>
      </c>
      <c r="G209" t="s">
        <v>112</v>
      </c>
      <c r="H209" t="s">
        <v>113</v>
      </c>
      <c r="I209" t="s">
        <v>114</v>
      </c>
      <c r="J209">
        <v>7</v>
      </c>
      <c r="K209" t="s">
        <v>115</v>
      </c>
      <c r="L209">
        <v>41</v>
      </c>
      <c r="M209" t="s">
        <v>120</v>
      </c>
      <c r="N209" t="s">
        <v>117</v>
      </c>
      <c r="O209" t="s">
        <v>118</v>
      </c>
      <c r="P209">
        <v>3000</v>
      </c>
      <c r="Q209" t="s">
        <v>44</v>
      </c>
      <c r="R209">
        <v>3361</v>
      </c>
      <c r="S209" t="s">
        <v>123</v>
      </c>
      <c r="T209">
        <v>35</v>
      </c>
      <c r="U209" t="s">
        <v>303</v>
      </c>
      <c r="V209" s="1">
        <v>0</v>
      </c>
      <c r="W209" s="1">
        <v>0</v>
      </c>
      <c r="X209" s="1">
        <v>154512</v>
      </c>
      <c r="Y209" s="1">
        <v>154512</v>
      </c>
      <c r="Z209" s="1">
        <v>0</v>
      </c>
      <c r="AA209" s="1">
        <v>0</v>
      </c>
      <c r="AB209" s="1">
        <v>0</v>
      </c>
      <c r="AC209" s="1">
        <f t="shared" si="7"/>
        <v>-154512</v>
      </c>
      <c r="AD209" s="1">
        <v>0</v>
      </c>
      <c r="AE209" s="1">
        <v>0</v>
      </c>
      <c r="AF209" s="1">
        <v>0</v>
      </c>
      <c r="AG209" s="1">
        <v>0</v>
      </c>
      <c r="AH209" s="1">
        <v>0</v>
      </c>
    </row>
    <row r="210" spans="1:34" hidden="1" x14ac:dyDescent="0.25">
      <c r="A210" t="str">
        <f t="shared" si="6"/>
        <v>1.1-00-2408_24741025_2433910</v>
      </c>
      <c r="B210" t="s">
        <v>148</v>
      </c>
      <c r="C210" t="s">
        <v>149</v>
      </c>
      <c r="D210" t="s">
        <v>109</v>
      </c>
      <c r="E210" t="s">
        <v>110</v>
      </c>
      <c r="F210" t="s">
        <v>111</v>
      </c>
      <c r="G210" t="s">
        <v>112</v>
      </c>
      <c r="H210" t="s">
        <v>113</v>
      </c>
      <c r="I210" t="s">
        <v>114</v>
      </c>
      <c r="J210">
        <v>7</v>
      </c>
      <c r="K210" t="s">
        <v>115</v>
      </c>
      <c r="L210">
        <v>41</v>
      </c>
      <c r="M210" t="s">
        <v>120</v>
      </c>
      <c r="N210" t="s">
        <v>117</v>
      </c>
      <c r="O210" t="s">
        <v>118</v>
      </c>
      <c r="P210">
        <v>3000</v>
      </c>
      <c r="Q210" t="s">
        <v>44</v>
      </c>
      <c r="R210">
        <v>3391</v>
      </c>
      <c r="S210" t="s">
        <v>194</v>
      </c>
      <c r="T210">
        <v>0</v>
      </c>
      <c r="U210" t="s">
        <v>46</v>
      </c>
      <c r="V210" s="1">
        <v>1900000</v>
      </c>
      <c r="W210" s="1">
        <v>1900000</v>
      </c>
      <c r="X210" s="1">
        <v>1290932</v>
      </c>
      <c r="Y210" s="1">
        <v>1290932</v>
      </c>
      <c r="Z210" s="1">
        <v>1281010</v>
      </c>
      <c r="AA210" s="1">
        <v>1281010</v>
      </c>
      <c r="AB210" s="1">
        <v>1281010</v>
      </c>
      <c r="AC210" s="1">
        <f t="shared" si="7"/>
        <v>609068</v>
      </c>
      <c r="AD210" s="1">
        <v>0</v>
      </c>
      <c r="AE210" s="1">
        <v>0</v>
      </c>
      <c r="AF210" s="1">
        <v>0</v>
      </c>
      <c r="AG210" s="1">
        <v>0</v>
      </c>
      <c r="AH210" s="1">
        <v>0</v>
      </c>
    </row>
    <row r="211" spans="1:34" hidden="1" x14ac:dyDescent="0.25">
      <c r="A211" t="str">
        <f t="shared" si="6"/>
        <v>1.1-00-2408_24741025_2439620</v>
      </c>
      <c r="B211" t="s">
        <v>148</v>
      </c>
      <c r="C211" t="s">
        <v>149</v>
      </c>
      <c r="D211" t="s">
        <v>109</v>
      </c>
      <c r="E211" t="s">
        <v>110</v>
      </c>
      <c r="F211" t="s">
        <v>111</v>
      </c>
      <c r="G211" t="s">
        <v>112</v>
      </c>
      <c r="H211" t="s">
        <v>113</v>
      </c>
      <c r="I211" t="s">
        <v>114</v>
      </c>
      <c r="J211">
        <v>7</v>
      </c>
      <c r="K211" t="s">
        <v>115</v>
      </c>
      <c r="L211">
        <v>41</v>
      </c>
      <c r="M211" t="s">
        <v>120</v>
      </c>
      <c r="N211" t="s">
        <v>117</v>
      </c>
      <c r="O211" t="s">
        <v>118</v>
      </c>
      <c r="P211">
        <v>3000</v>
      </c>
      <c r="Q211" t="s">
        <v>44</v>
      </c>
      <c r="R211">
        <v>3962</v>
      </c>
      <c r="S211" t="s">
        <v>304</v>
      </c>
      <c r="T211">
        <v>0</v>
      </c>
      <c r="U211" t="s">
        <v>46</v>
      </c>
      <c r="V211" s="1">
        <v>120000</v>
      </c>
      <c r="W211" s="1">
        <v>120000</v>
      </c>
      <c r="X211" s="1">
        <v>23490</v>
      </c>
      <c r="Y211" s="1">
        <v>23490</v>
      </c>
      <c r="Z211" s="1">
        <v>8142</v>
      </c>
      <c r="AA211" s="1">
        <v>8142</v>
      </c>
      <c r="AB211" s="1">
        <v>8142</v>
      </c>
      <c r="AC211" s="1">
        <f t="shared" si="7"/>
        <v>96510</v>
      </c>
      <c r="AD211" s="1">
        <v>0</v>
      </c>
      <c r="AE211" s="1">
        <v>0</v>
      </c>
      <c r="AF211" s="1">
        <v>0</v>
      </c>
      <c r="AG211" s="1">
        <v>0</v>
      </c>
      <c r="AH211" s="1">
        <v>0</v>
      </c>
    </row>
    <row r="212" spans="1:34" hidden="1" x14ac:dyDescent="0.25">
      <c r="A212" t="str">
        <f t="shared" si="6"/>
        <v>1.1-00-2405_24622015_2426110</v>
      </c>
      <c r="B212" t="s">
        <v>148</v>
      </c>
      <c r="C212" t="s">
        <v>149</v>
      </c>
      <c r="D212" t="s">
        <v>109</v>
      </c>
      <c r="E212" t="s">
        <v>110</v>
      </c>
      <c r="F212" t="s">
        <v>51</v>
      </c>
      <c r="G212" t="s">
        <v>52</v>
      </c>
      <c r="H212" t="s">
        <v>53</v>
      </c>
      <c r="I212" t="s">
        <v>54</v>
      </c>
      <c r="J212">
        <v>6</v>
      </c>
      <c r="K212" t="s">
        <v>40</v>
      </c>
      <c r="L212">
        <v>22</v>
      </c>
      <c r="M212" t="s">
        <v>124</v>
      </c>
      <c r="N212" t="s">
        <v>56</v>
      </c>
      <c r="O212" t="s">
        <v>57</v>
      </c>
      <c r="P212">
        <v>2000</v>
      </c>
      <c r="Q212" t="s">
        <v>121</v>
      </c>
      <c r="R212">
        <v>2611</v>
      </c>
      <c r="S212" t="s">
        <v>125</v>
      </c>
      <c r="T212">
        <v>0</v>
      </c>
      <c r="U212" t="s">
        <v>46</v>
      </c>
      <c r="V212" s="1">
        <v>3600000</v>
      </c>
      <c r="W212" s="1">
        <v>3600000</v>
      </c>
      <c r="X212" s="1">
        <v>0</v>
      </c>
      <c r="Y212" s="1">
        <v>0</v>
      </c>
      <c r="Z212" s="1">
        <v>0</v>
      </c>
      <c r="AA212" s="1">
        <v>0</v>
      </c>
      <c r="AB212" s="1">
        <v>0</v>
      </c>
      <c r="AC212" s="1">
        <f t="shared" si="7"/>
        <v>3600000</v>
      </c>
      <c r="AD212" s="1">
        <v>0</v>
      </c>
      <c r="AE212" s="1">
        <v>0</v>
      </c>
      <c r="AF212" s="1">
        <v>0</v>
      </c>
      <c r="AG212" s="1">
        <v>0</v>
      </c>
      <c r="AH212" s="1">
        <v>0</v>
      </c>
    </row>
    <row r="213" spans="1:34" hidden="1" x14ac:dyDescent="0.25">
      <c r="A213" t="str">
        <f t="shared" si="6"/>
        <v>1.1-00-2403_24117011_2422110</v>
      </c>
      <c r="B213" t="s">
        <v>148</v>
      </c>
      <c r="C213" t="s">
        <v>149</v>
      </c>
      <c r="D213" t="s">
        <v>305</v>
      </c>
      <c r="E213" t="s">
        <v>306</v>
      </c>
      <c r="F213" t="s">
        <v>307</v>
      </c>
      <c r="G213" t="s">
        <v>308</v>
      </c>
      <c r="H213" t="s">
        <v>309</v>
      </c>
      <c r="I213" t="s">
        <v>310</v>
      </c>
      <c r="J213">
        <v>1</v>
      </c>
      <c r="K213" t="s">
        <v>190</v>
      </c>
      <c r="L213">
        <v>17</v>
      </c>
      <c r="M213" t="s">
        <v>311</v>
      </c>
      <c r="N213" t="s">
        <v>312</v>
      </c>
      <c r="O213" t="s">
        <v>313</v>
      </c>
      <c r="P213">
        <v>2000</v>
      </c>
      <c r="Q213" t="s">
        <v>121</v>
      </c>
      <c r="R213">
        <v>2211</v>
      </c>
      <c r="S213" t="s">
        <v>226</v>
      </c>
      <c r="T213">
        <v>0</v>
      </c>
      <c r="U213" t="s">
        <v>46</v>
      </c>
      <c r="V213" s="1">
        <v>25000</v>
      </c>
      <c r="W213" s="1">
        <v>25000</v>
      </c>
      <c r="X213" s="1">
        <v>0</v>
      </c>
      <c r="Y213" s="1">
        <v>0</v>
      </c>
      <c r="Z213" s="1">
        <v>0</v>
      </c>
      <c r="AA213" s="1">
        <v>0</v>
      </c>
      <c r="AB213" s="1">
        <v>0</v>
      </c>
      <c r="AC213" s="1">
        <f t="shared" si="7"/>
        <v>25000</v>
      </c>
      <c r="AD213" s="1">
        <v>0</v>
      </c>
      <c r="AE213" s="1">
        <v>0</v>
      </c>
      <c r="AF213" s="1">
        <v>0</v>
      </c>
      <c r="AG213" s="1">
        <v>0</v>
      </c>
      <c r="AH213" s="1">
        <v>0</v>
      </c>
    </row>
    <row r="214" spans="1:34" hidden="1" x14ac:dyDescent="0.25">
      <c r="A214" t="str">
        <f t="shared" si="6"/>
        <v>1.1-00-2403_24117011_2424910</v>
      </c>
      <c r="B214" t="s">
        <v>148</v>
      </c>
      <c r="C214" t="s">
        <v>149</v>
      </c>
      <c r="D214" t="s">
        <v>305</v>
      </c>
      <c r="E214" t="s">
        <v>306</v>
      </c>
      <c r="F214" t="s">
        <v>307</v>
      </c>
      <c r="G214" t="s">
        <v>308</v>
      </c>
      <c r="H214" t="s">
        <v>309</v>
      </c>
      <c r="I214" t="s">
        <v>310</v>
      </c>
      <c r="J214">
        <v>1</v>
      </c>
      <c r="K214" t="s">
        <v>190</v>
      </c>
      <c r="L214">
        <v>17</v>
      </c>
      <c r="M214" t="s">
        <v>311</v>
      </c>
      <c r="N214" t="s">
        <v>312</v>
      </c>
      <c r="O214" t="s">
        <v>313</v>
      </c>
      <c r="P214">
        <v>2000</v>
      </c>
      <c r="Q214" t="s">
        <v>121</v>
      </c>
      <c r="R214">
        <v>2491</v>
      </c>
      <c r="S214" t="s">
        <v>203</v>
      </c>
      <c r="T214">
        <v>0</v>
      </c>
      <c r="U214" t="s">
        <v>46</v>
      </c>
      <c r="V214" s="1">
        <v>75000</v>
      </c>
      <c r="W214" s="1">
        <v>75000</v>
      </c>
      <c r="X214" s="1">
        <v>0</v>
      </c>
      <c r="Y214" s="1">
        <v>0</v>
      </c>
      <c r="Z214" s="1">
        <v>0</v>
      </c>
      <c r="AA214" s="1">
        <v>0</v>
      </c>
      <c r="AB214" s="1">
        <v>0</v>
      </c>
      <c r="AC214" s="1">
        <f t="shared" si="7"/>
        <v>75000</v>
      </c>
      <c r="AD214" s="1">
        <v>0</v>
      </c>
      <c r="AE214" s="1">
        <v>0</v>
      </c>
      <c r="AF214" s="1">
        <v>0</v>
      </c>
      <c r="AG214" s="1">
        <v>0</v>
      </c>
      <c r="AH214" s="1">
        <v>0</v>
      </c>
    </row>
    <row r="215" spans="1:34" hidden="1" x14ac:dyDescent="0.25">
      <c r="A215" t="str">
        <f t="shared" si="6"/>
        <v>1.1-00-2403_24117011_2427210</v>
      </c>
      <c r="B215" t="s">
        <v>148</v>
      </c>
      <c r="C215" t="s">
        <v>149</v>
      </c>
      <c r="D215" t="s">
        <v>305</v>
      </c>
      <c r="E215" t="s">
        <v>306</v>
      </c>
      <c r="F215" t="s">
        <v>307</v>
      </c>
      <c r="G215" t="s">
        <v>308</v>
      </c>
      <c r="H215" t="s">
        <v>309</v>
      </c>
      <c r="I215" t="s">
        <v>310</v>
      </c>
      <c r="J215">
        <v>1</v>
      </c>
      <c r="K215" t="s">
        <v>190</v>
      </c>
      <c r="L215">
        <v>17</v>
      </c>
      <c r="M215" t="s">
        <v>311</v>
      </c>
      <c r="N215" t="s">
        <v>312</v>
      </c>
      <c r="O215" t="s">
        <v>313</v>
      </c>
      <c r="P215">
        <v>2000</v>
      </c>
      <c r="Q215" t="s">
        <v>121</v>
      </c>
      <c r="R215">
        <v>2721</v>
      </c>
      <c r="S215" t="s">
        <v>170</v>
      </c>
      <c r="T215">
        <v>0</v>
      </c>
      <c r="U215" t="s">
        <v>46</v>
      </c>
      <c r="V215" s="1">
        <v>50000</v>
      </c>
      <c r="W215" s="1">
        <v>50000</v>
      </c>
      <c r="X215" s="1">
        <v>0</v>
      </c>
      <c r="Y215" s="1">
        <v>0</v>
      </c>
      <c r="Z215" s="1">
        <v>0</v>
      </c>
      <c r="AA215" s="1">
        <v>0</v>
      </c>
      <c r="AB215" s="1">
        <v>0</v>
      </c>
      <c r="AC215" s="1">
        <f t="shared" si="7"/>
        <v>50000</v>
      </c>
      <c r="AD215" s="1">
        <v>0</v>
      </c>
      <c r="AE215" s="1">
        <v>0</v>
      </c>
      <c r="AF215" s="1">
        <v>0</v>
      </c>
      <c r="AG215" s="1">
        <v>0</v>
      </c>
      <c r="AH215" s="1">
        <v>0</v>
      </c>
    </row>
    <row r="216" spans="1:34" hidden="1" x14ac:dyDescent="0.25">
      <c r="A216" t="str">
        <f t="shared" si="6"/>
        <v>1.1-00-2403_24117011_2433110</v>
      </c>
      <c r="B216" t="s">
        <v>148</v>
      </c>
      <c r="C216" t="s">
        <v>149</v>
      </c>
      <c r="D216" t="s">
        <v>305</v>
      </c>
      <c r="E216" t="s">
        <v>306</v>
      </c>
      <c r="F216" t="s">
        <v>307</v>
      </c>
      <c r="G216" t="s">
        <v>308</v>
      </c>
      <c r="H216" t="s">
        <v>309</v>
      </c>
      <c r="I216" t="s">
        <v>310</v>
      </c>
      <c r="J216">
        <v>1</v>
      </c>
      <c r="K216" t="s">
        <v>190</v>
      </c>
      <c r="L216">
        <v>17</v>
      </c>
      <c r="M216" t="s">
        <v>311</v>
      </c>
      <c r="N216" t="s">
        <v>312</v>
      </c>
      <c r="O216" t="s">
        <v>313</v>
      </c>
      <c r="P216">
        <v>3000</v>
      </c>
      <c r="Q216" t="s">
        <v>44</v>
      </c>
      <c r="R216">
        <v>3311</v>
      </c>
      <c r="S216" t="s">
        <v>218</v>
      </c>
      <c r="T216">
        <v>0</v>
      </c>
      <c r="U216" t="s">
        <v>46</v>
      </c>
      <c r="V216" s="1">
        <v>2367000</v>
      </c>
      <c r="W216" s="1">
        <v>2367000</v>
      </c>
      <c r="X216" s="1">
        <v>1357200</v>
      </c>
      <c r="Y216" s="1">
        <v>1357200</v>
      </c>
      <c r="Z216" s="1">
        <v>754000</v>
      </c>
      <c r="AA216" s="1">
        <v>754000</v>
      </c>
      <c r="AB216" s="1">
        <v>754000</v>
      </c>
      <c r="AC216" s="1">
        <f t="shared" si="7"/>
        <v>1009800</v>
      </c>
      <c r="AD216" s="1">
        <v>0</v>
      </c>
      <c r="AE216" s="1">
        <v>0</v>
      </c>
      <c r="AF216" s="1">
        <v>0</v>
      </c>
      <c r="AG216" s="1">
        <v>0</v>
      </c>
      <c r="AH216" s="1">
        <v>0</v>
      </c>
    </row>
    <row r="217" spans="1:34" hidden="1" x14ac:dyDescent="0.25">
      <c r="A217" t="str">
        <f t="shared" si="6"/>
        <v>1.1-00-2403_24117011_2435210</v>
      </c>
      <c r="B217" t="s">
        <v>148</v>
      </c>
      <c r="C217" t="s">
        <v>149</v>
      </c>
      <c r="D217" t="s">
        <v>305</v>
      </c>
      <c r="E217" t="s">
        <v>306</v>
      </c>
      <c r="F217" t="s">
        <v>307</v>
      </c>
      <c r="G217" t="s">
        <v>308</v>
      </c>
      <c r="H217" t="s">
        <v>309</v>
      </c>
      <c r="I217" t="s">
        <v>310</v>
      </c>
      <c r="J217">
        <v>1</v>
      </c>
      <c r="K217" t="s">
        <v>190</v>
      </c>
      <c r="L217">
        <v>17</v>
      </c>
      <c r="M217" t="s">
        <v>311</v>
      </c>
      <c r="N217" t="s">
        <v>312</v>
      </c>
      <c r="O217" t="s">
        <v>313</v>
      </c>
      <c r="P217">
        <v>3000</v>
      </c>
      <c r="Q217" t="s">
        <v>44</v>
      </c>
      <c r="R217">
        <v>3521</v>
      </c>
      <c r="S217" t="s">
        <v>231</v>
      </c>
      <c r="T217">
        <v>0</v>
      </c>
      <c r="U217" t="s">
        <v>46</v>
      </c>
      <c r="V217" s="1">
        <v>8000</v>
      </c>
      <c r="W217" s="1">
        <v>8000</v>
      </c>
      <c r="X217" s="1">
        <v>0</v>
      </c>
      <c r="Y217" s="1">
        <v>0</v>
      </c>
      <c r="Z217" s="1">
        <v>0</v>
      </c>
      <c r="AA217" s="1">
        <v>0</v>
      </c>
      <c r="AB217" s="1">
        <v>0</v>
      </c>
      <c r="AC217" s="1">
        <f t="shared" si="7"/>
        <v>8000</v>
      </c>
      <c r="AD217" s="1">
        <v>0</v>
      </c>
      <c r="AE217" s="1">
        <v>0</v>
      </c>
      <c r="AF217" s="1">
        <v>0</v>
      </c>
      <c r="AG217" s="1">
        <v>0</v>
      </c>
      <c r="AH217" s="1">
        <v>0</v>
      </c>
    </row>
    <row r="218" spans="1:34" hidden="1" x14ac:dyDescent="0.25">
      <c r="A218" t="str">
        <f t="shared" si="6"/>
        <v>1.1-00-2402_2418007_2444519</v>
      </c>
      <c r="B218" t="s">
        <v>148</v>
      </c>
      <c r="C218" t="s">
        <v>149</v>
      </c>
      <c r="D218" t="s">
        <v>34</v>
      </c>
      <c r="E218" t="s">
        <v>35</v>
      </c>
      <c r="F218" t="s">
        <v>111</v>
      </c>
      <c r="G218" t="s">
        <v>112</v>
      </c>
      <c r="H218" t="s">
        <v>85</v>
      </c>
      <c r="I218" t="s">
        <v>86</v>
      </c>
      <c r="J218">
        <v>1</v>
      </c>
      <c r="K218" t="s">
        <v>190</v>
      </c>
      <c r="L218">
        <v>8</v>
      </c>
      <c r="M218" t="s">
        <v>314</v>
      </c>
      <c r="N218" t="s">
        <v>315</v>
      </c>
      <c r="O218" t="s">
        <v>316</v>
      </c>
      <c r="P218">
        <v>4000</v>
      </c>
      <c r="Q218" t="s">
        <v>49</v>
      </c>
      <c r="R218">
        <v>4451</v>
      </c>
      <c r="S218" t="s">
        <v>280</v>
      </c>
      <c r="T218">
        <v>9</v>
      </c>
      <c r="U218" t="s">
        <v>317</v>
      </c>
      <c r="V218" s="1">
        <v>750000</v>
      </c>
      <c r="W218" s="1">
        <v>760500</v>
      </c>
      <c r="X218" s="1">
        <v>0</v>
      </c>
      <c r="Y218" s="1">
        <v>0</v>
      </c>
      <c r="Z218" s="1">
        <v>0</v>
      </c>
      <c r="AA218" s="1">
        <v>0</v>
      </c>
      <c r="AB218" s="1">
        <v>0</v>
      </c>
      <c r="AC218" s="1">
        <f t="shared" si="7"/>
        <v>750000</v>
      </c>
      <c r="AD218" s="1">
        <v>0</v>
      </c>
      <c r="AE218" s="1">
        <v>0</v>
      </c>
      <c r="AF218" s="1">
        <v>0</v>
      </c>
      <c r="AG218" s="1">
        <v>10500</v>
      </c>
      <c r="AH218" s="1">
        <v>-10500</v>
      </c>
    </row>
    <row r="219" spans="1:34" hidden="1" x14ac:dyDescent="0.25">
      <c r="A219" t="str">
        <f t="shared" si="6"/>
        <v>1.1-00-2402_2418007_24445110</v>
      </c>
      <c r="B219" t="s">
        <v>148</v>
      </c>
      <c r="C219" t="s">
        <v>149</v>
      </c>
      <c r="D219" t="s">
        <v>34</v>
      </c>
      <c r="E219" t="s">
        <v>35</v>
      </c>
      <c r="F219" t="s">
        <v>111</v>
      </c>
      <c r="G219" t="s">
        <v>112</v>
      </c>
      <c r="H219" t="s">
        <v>85</v>
      </c>
      <c r="I219" t="s">
        <v>86</v>
      </c>
      <c r="J219">
        <v>1</v>
      </c>
      <c r="K219" t="s">
        <v>190</v>
      </c>
      <c r="L219">
        <v>8</v>
      </c>
      <c r="M219" t="s">
        <v>314</v>
      </c>
      <c r="N219" t="s">
        <v>315</v>
      </c>
      <c r="O219" t="s">
        <v>316</v>
      </c>
      <c r="P219">
        <v>4000</v>
      </c>
      <c r="Q219" t="s">
        <v>49</v>
      </c>
      <c r="R219">
        <v>4451</v>
      </c>
      <c r="S219" t="s">
        <v>280</v>
      </c>
      <c r="T219">
        <v>10</v>
      </c>
      <c r="U219" t="s">
        <v>318</v>
      </c>
      <c r="V219" s="1">
        <v>210000</v>
      </c>
      <c r="W219" s="1">
        <v>199500</v>
      </c>
      <c r="X219" s="1">
        <v>0</v>
      </c>
      <c r="Y219" s="1">
        <v>0</v>
      </c>
      <c r="Z219" s="1">
        <v>0</v>
      </c>
      <c r="AA219" s="1">
        <v>0</v>
      </c>
      <c r="AB219" s="1">
        <v>0</v>
      </c>
      <c r="AC219" s="1">
        <f t="shared" si="7"/>
        <v>210000</v>
      </c>
      <c r="AD219" s="1">
        <v>0</v>
      </c>
      <c r="AE219" s="1">
        <v>10500</v>
      </c>
      <c r="AF219" s="1">
        <v>0</v>
      </c>
      <c r="AG219" s="1">
        <v>0</v>
      </c>
      <c r="AH219" s="1">
        <v>10500</v>
      </c>
    </row>
    <row r="220" spans="1:34" hidden="1" x14ac:dyDescent="0.25">
      <c r="A220" t="str">
        <f t="shared" si="6"/>
        <v>1.1-00-2404_24618012_2421110</v>
      </c>
      <c r="B220" t="s">
        <v>148</v>
      </c>
      <c r="C220" t="s">
        <v>149</v>
      </c>
      <c r="D220" t="s">
        <v>34</v>
      </c>
      <c r="E220" t="s">
        <v>35</v>
      </c>
      <c r="F220" t="s">
        <v>36</v>
      </c>
      <c r="G220" t="s">
        <v>37</v>
      </c>
      <c r="H220" t="s">
        <v>38</v>
      </c>
      <c r="I220" t="s">
        <v>39</v>
      </c>
      <c r="J220">
        <v>6</v>
      </c>
      <c r="K220" t="s">
        <v>40</v>
      </c>
      <c r="L220">
        <v>18</v>
      </c>
      <c r="M220" t="s">
        <v>319</v>
      </c>
      <c r="N220" t="s">
        <v>320</v>
      </c>
      <c r="O220" t="s">
        <v>321</v>
      </c>
      <c r="P220">
        <v>2000</v>
      </c>
      <c r="Q220" t="s">
        <v>121</v>
      </c>
      <c r="R220">
        <v>2111</v>
      </c>
      <c r="S220" t="s">
        <v>200</v>
      </c>
      <c r="T220">
        <v>0</v>
      </c>
      <c r="U220" t="s">
        <v>46</v>
      </c>
      <c r="V220" s="1">
        <v>11914</v>
      </c>
      <c r="W220" s="1">
        <v>0</v>
      </c>
      <c r="X220" s="1">
        <v>11912.34</v>
      </c>
      <c r="Y220" s="1">
        <v>11912.34</v>
      </c>
      <c r="Z220" s="1">
        <v>11912.34</v>
      </c>
      <c r="AA220" s="1">
        <v>11912.34</v>
      </c>
      <c r="AB220" s="1">
        <v>11912.34</v>
      </c>
      <c r="AC220" s="1">
        <f t="shared" si="7"/>
        <v>1.6599999999998545</v>
      </c>
      <c r="AD220" s="1">
        <v>0</v>
      </c>
      <c r="AE220" s="1">
        <v>13011</v>
      </c>
      <c r="AF220" s="1">
        <v>0</v>
      </c>
      <c r="AG220" s="1">
        <v>1097</v>
      </c>
      <c r="AH220" s="1">
        <v>11914</v>
      </c>
    </row>
    <row r="221" spans="1:34" hidden="1" x14ac:dyDescent="0.25">
      <c r="A221" t="str">
        <f t="shared" si="6"/>
        <v>1.1-00-2404_24618012_2421410</v>
      </c>
      <c r="B221" t="s">
        <v>148</v>
      </c>
      <c r="C221" t="s">
        <v>149</v>
      </c>
      <c r="D221" t="s">
        <v>34</v>
      </c>
      <c r="E221" t="s">
        <v>35</v>
      </c>
      <c r="F221" t="s">
        <v>36</v>
      </c>
      <c r="G221" t="s">
        <v>37</v>
      </c>
      <c r="H221" t="s">
        <v>38</v>
      </c>
      <c r="I221" t="s">
        <v>39</v>
      </c>
      <c r="J221">
        <v>6</v>
      </c>
      <c r="K221" t="s">
        <v>40</v>
      </c>
      <c r="L221">
        <v>18</v>
      </c>
      <c r="M221" t="s">
        <v>319</v>
      </c>
      <c r="N221" t="s">
        <v>320</v>
      </c>
      <c r="O221" t="s">
        <v>321</v>
      </c>
      <c r="P221">
        <v>2000</v>
      </c>
      <c r="Q221" t="s">
        <v>121</v>
      </c>
      <c r="R221">
        <v>2141</v>
      </c>
      <c r="S221" t="s">
        <v>237</v>
      </c>
      <c r="T221">
        <v>0</v>
      </c>
      <c r="U221" t="s">
        <v>46</v>
      </c>
      <c r="V221" s="1">
        <v>251</v>
      </c>
      <c r="W221" s="1">
        <v>0</v>
      </c>
      <c r="X221" s="1">
        <v>250.23</v>
      </c>
      <c r="Y221" s="1">
        <v>250.23</v>
      </c>
      <c r="Z221" s="1">
        <v>250.23</v>
      </c>
      <c r="AA221" s="1">
        <v>250.23</v>
      </c>
      <c r="AB221" s="1">
        <v>250.23</v>
      </c>
      <c r="AC221" s="1">
        <f t="shared" si="7"/>
        <v>0.77000000000001023</v>
      </c>
      <c r="AD221" s="1">
        <v>0</v>
      </c>
      <c r="AE221" s="1">
        <v>1000</v>
      </c>
      <c r="AF221" s="1">
        <v>0</v>
      </c>
      <c r="AG221" s="1">
        <v>749</v>
      </c>
      <c r="AH221" s="1">
        <v>251</v>
      </c>
    </row>
    <row r="222" spans="1:34" hidden="1" x14ac:dyDescent="0.25">
      <c r="A222" t="str">
        <f t="shared" si="6"/>
        <v>1.1-00-2404_24618012_2422110</v>
      </c>
      <c r="B222" t="s">
        <v>148</v>
      </c>
      <c r="C222" t="s">
        <v>149</v>
      </c>
      <c r="D222" t="s">
        <v>34</v>
      </c>
      <c r="E222" t="s">
        <v>35</v>
      </c>
      <c r="F222" t="s">
        <v>36</v>
      </c>
      <c r="G222" t="s">
        <v>37</v>
      </c>
      <c r="H222" t="s">
        <v>38</v>
      </c>
      <c r="I222" t="s">
        <v>39</v>
      </c>
      <c r="J222">
        <v>6</v>
      </c>
      <c r="K222" t="s">
        <v>40</v>
      </c>
      <c r="L222">
        <v>18</v>
      </c>
      <c r="M222" t="s">
        <v>319</v>
      </c>
      <c r="N222" t="s">
        <v>320</v>
      </c>
      <c r="O222" t="s">
        <v>321</v>
      </c>
      <c r="P222">
        <v>2000</v>
      </c>
      <c r="Q222" t="s">
        <v>121</v>
      </c>
      <c r="R222">
        <v>2211</v>
      </c>
      <c r="S222" t="s">
        <v>226</v>
      </c>
      <c r="T222">
        <v>0</v>
      </c>
      <c r="U222" t="s">
        <v>46</v>
      </c>
      <c r="V222" s="1">
        <v>20636</v>
      </c>
      <c r="W222" s="1">
        <v>2545</v>
      </c>
      <c r="X222" s="1">
        <v>20634.78</v>
      </c>
      <c r="Y222" s="1">
        <v>20634.78</v>
      </c>
      <c r="Z222" s="1">
        <v>20634.78</v>
      </c>
      <c r="AA222" s="1">
        <v>20634.78</v>
      </c>
      <c r="AB222" s="1">
        <v>20634.78</v>
      </c>
      <c r="AC222" s="1">
        <f t="shared" si="7"/>
        <v>1.2200000000011642</v>
      </c>
      <c r="AD222" s="1">
        <v>0</v>
      </c>
      <c r="AE222" s="1">
        <v>18091</v>
      </c>
      <c r="AF222" s="1">
        <v>0</v>
      </c>
      <c r="AG222" s="1">
        <v>0</v>
      </c>
      <c r="AH222" s="1">
        <v>18091</v>
      </c>
    </row>
    <row r="223" spans="1:34" hidden="1" x14ac:dyDescent="0.25">
      <c r="A223" t="str">
        <f t="shared" si="6"/>
        <v>1.1-00-2404_24618012_2425310</v>
      </c>
      <c r="B223" t="s">
        <v>148</v>
      </c>
      <c r="C223" t="s">
        <v>149</v>
      </c>
      <c r="D223" t="s">
        <v>34</v>
      </c>
      <c r="E223" t="s">
        <v>35</v>
      </c>
      <c r="F223" t="s">
        <v>36</v>
      </c>
      <c r="G223" t="s">
        <v>37</v>
      </c>
      <c r="H223" t="s">
        <v>38</v>
      </c>
      <c r="I223" t="s">
        <v>39</v>
      </c>
      <c r="J223">
        <v>6</v>
      </c>
      <c r="K223" t="s">
        <v>40</v>
      </c>
      <c r="L223">
        <v>18</v>
      </c>
      <c r="M223" t="s">
        <v>319</v>
      </c>
      <c r="N223" t="s">
        <v>320</v>
      </c>
      <c r="O223" t="s">
        <v>321</v>
      </c>
      <c r="P223">
        <v>2000</v>
      </c>
      <c r="Q223" t="s">
        <v>121</v>
      </c>
      <c r="R223">
        <v>2531</v>
      </c>
      <c r="S223" t="s">
        <v>233</v>
      </c>
      <c r="T223">
        <v>0</v>
      </c>
      <c r="U223" t="s">
        <v>46</v>
      </c>
      <c r="V223" s="1">
        <v>1485</v>
      </c>
      <c r="W223" s="1">
        <v>0</v>
      </c>
      <c r="X223" s="1">
        <v>1483.17</v>
      </c>
      <c r="Y223" s="1">
        <v>1483.17</v>
      </c>
      <c r="Z223" s="1">
        <v>1483.17</v>
      </c>
      <c r="AA223" s="1">
        <v>1483.17</v>
      </c>
      <c r="AB223" s="1">
        <v>1483.17</v>
      </c>
      <c r="AC223" s="1">
        <f t="shared" si="7"/>
        <v>1.8299999999999272</v>
      </c>
      <c r="AD223" s="1">
        <v>0</v>
      </c>
      <c r="AE223" s="1">
        <v>1825</v>
      </c>
      <c r="AF223" s="1">
        <v>0</v>
      </c>
      <c r="AG223" s="1">
        <v>340</v>
      </c>
      <c r="AH223" s="1">
        <v>1485</v>
      </c>
    </row>
    <row r="224" spans="1:34" hidden="1" x14ac:dyDescent="0.25">
      <c r="A224" t="str">
        <f t="shared" si="6"/>
        <v>1.1-00-2404_24618012_2427210</v>
      </c>
      <c r="B224" t="s">
        <v>148</v>
      </c>
      <c r="C224" t="s">
        <v>149</v>
      </c>
      <c r="D224" t="s">
        <v>34</v>
      </c>
      <c r="E224" t="s">
        <v>35</v>
      </c>
      <c r="F224" t="s">
        <v>36</v>
      </c>
      <c r="G224" t="s">
        <v>37</v>
      </c>
      <c r="H224" t="s">
        <v>38</v>
      </c>
      <c r="I224" t="s">
        <v>39</v>
      </c>
      <c r="J224">
        <v>6</v>
      </c>
      <c r="K224" t="s">
        <v>40</v>
      </c>
      <c r="L224">
        <v>18</v>
      </c>
      <c r="M224" t="s">
        <v>319</v>
      </c>
      <c r="N224" t="s">
        <v>320</v>
      </c>
      <c r="O224" t="s">
        <v>321</v>
      </c>
      <c r="P224">
        <v>2000</v>
      </c>
      <c r="Q224" t="s">
        <v>121</v>
      </c>
      <c r="R224">
        <v>2721</v>
      </c>
      <c r="S224" t="s">
        <v>170</v>
      </c>
      <c r="T224">
        <v>0</v>
      </c>
      <c r="U224" t="s">
        <v>46</v>
      </c>
      <c r="V224" s="1">
        <v>2269</v>
      </c>
      <c r="W224" s="1">
        <v>0</v>
      </c>
      <c r="X224" s="1">
        <v>2268.96</v>
      </c>
      <c r="Y224" s="1">
        <v>2268.96</v>
      </c>
      <c r="Z224" s="1">
        <v>2268.96</v>
      </c>
      <c r="AA224" s="1">
        <v>2268.96</v>
      </c>
      <c r="AB224" s="1">
        <v>2268.96</v>
      </c>
      <c r="AC224" s="1">
        <f t="shared" si="7"/>
        <v>3.999999999996362E-2</v>
      </c>
      <c r="AD224" s="1">
        <v>0</v>
      </c>
      <c r="AE224" s="1">
        <v>2269</v>
      </c>
      <c r="AF224" s="1">
        <v>0</v>
      </c>
      <c r="AG224" s="1">
        <v>0</v>
      </c>
      <c r="AH224" s="1">
        <v>2269</v>
      </c>
    </row>
    <row r="225" spans="1:34" hidden="1" x14ac:dyDescent="0.25">
      <c r="A225" t="str">
        <f t="shared" si="6"/>
        <v>1.1-00-2404_24618012_2429110</v>
      </c>
      <c r="B225" t="s">
        <v>148</v>
      </c>
      <c r="C225" t="s">
        <v>149</v>
      </c>
      <c r="D225" t="s">
        <v>34</v>
      </c>
      <c r="E225" t="s">
        <v>35</v>
      </c>
      <c r="F225" t="s">
        <v>36</v>
      </c>
      <c r="G225" t="s">
        <v>37</v>
      </c>
      <c r="H225" t="s">
        <v>38</v>
      </c>
      <c r="I225" t="s">
        <v>39</v>
      </c>
      <c r="J225">
        <v>6</v>
      </c>
      <c r="K225" t="s">
        <v>40</v>
      </c>
      <c r="L225">
        <v>18</v>
      </c>
      <c r="M225" t="s">
        <v>319</v>
      </c>
      <c r="N225" t="s">
        <v>320</v>
      </c>
      <c r="O225" t="s">
        <v>321</v>
      </c>
      <c r="P225">
        <v>2000</v>
      </c>
      <c r="Q225" t="s">
        <v>121</v>
      </c>
      <c r="R225">
        <v>2911</v>
      </c>
      <c r="S225" t="s">
        <v>171</v>
      </c>
      <c r="T225">
        <v>0</v>
      </c>
      <c r="U225" t="s">
        <v>46</v>
      </c>
      <c r="V225" s="1">
        <v>2042</v>
      </c>
      <c r="W225" s="1">
        <v>350</v>
      </c>
      <c r="X225" s="1">
        <v>2041.6</v>
      </c>
      <c r="Y225" s="1">
        <v>2041.6</v>
      </c>
      <c r="Z225" s="1">
        <v>2041.6</v>
      </c>
      <c r="AA225" s="1">
        <v>2041.6</v>
      </c>
      <c r="AB225" s="1">
        <v>2041.6</v>
      </c>
      <c r="AC225" s="1">
        <f t="shared" si="7"/>
        <v>0.40000000000009095</v>
      </c>
      <c r="AD225" s="1">
        <v>0</v>
      </c>
      <c r="AE225" s="1">
        <v>4500</v>
      </c>
      <c r="AF225" s="1">
        <v>0</v>
      </c>
      <c r="AG225" s="1">
        <v>2808</v>
      </c>
      <c r="AH225" s="1">
        <v>1692</v>
      </c>
    </row>
    <row r="226" spans="1:34" hidden="1" x14ac:dyDescent="0.25">
      <c r="A226" t="str">
        <f t="shared" si="6"/>
        <v>1.1-00-2404_24618012_2429210</v>
      </c>
      <c r="B226" t="s">
        <v>148</v>
      </c>
      <c r="C226" t="s">
        <v>149</v>
      </c>
      <c r="D226" t="s">
        <v>34</v>
      </c>
      <c r="E226" t="s">
        <v>35</v>
      </c>
      <c r="F226" t="s">
        <v>36</v>
      </c>
      <c r="G226" t="s">
        <v>37</v>
      </c>
      <c r="H226" t="s">
        <v>38</v>
      </c>
      <c r="I226" t="s">
        <v>39</v>
      </c>
      <c r="J226">
        <v>6</v>
      </c>
      <c r="K226" t="s">
        <v>40</v>
      </c>
      <c r="L226">
        <v>18</v>
      </c>
      <c r="M226" t="s">
        <v>319</v>
      </c>
      <c r="N226" t="s">
        <v>320</v>
      </c>
      <c r="O226" t="s">
        <v>321</v>
      </c>
      <c r="P226">
        <v>2000</v>
      </c>
      <c r="Q226" t="s">
        <v>121</v>
      </c>
      <c r="R226">
        <v>2921</v>
      </c>
      <c r="S226" t="s">
        <v>229</v>
      </c>
      <c r="T226">
        <v>0</v>
      </c>
      <c r="U226" t="s">
        <v>46</v>
      </c>
      <c r="V226" s="1">
        <v>953</v>
      </c>
      <c r="W226" s="1">
        <v>0</v>
      </c>
      <c r="X226" s="1">
        <v>952.82</v>
      </c>
      <c r="Y226" s="1">
        <v>952.82</v>
      </c>
      <c r="Z226" s="1">
        <v>952.82</v>
      </c>
      <c r="AA226" s="1">
        <v>952.82</v>
      </c>
      <c r="AB226" s="1">
        <v>952.82</v>
      </c>
      <c r="AC226" s="1">
        <f t="shared" si="7"/>
        <v>0.17999999999994998</v>
      </c>
      <c r="AD226" s="1">
        <v>0</v>
      </c>
      <c r="AE226" s="1">
        <v>1500</v>
      </c>
      <c r="AF226" s="1">
        <v>0</v>
      </c>
      <c r="AG226" s="1">
        <v>547</v>
      </c>
      <c r="AH226" s="1">
        <v>953</v>
      </c>
    </row>
    <row r="227" spans="1:34" hidden="1" x14ac:dyDescent="0.25">
      <c r="A227" t="str">
        <f t="shared" si="6"/>
        <v>1.1-00-2404_24618012_2429310</v>
      </c>
      <c r="B227" t="s">
        <v>148</v>
      </c>
      <c r="C227" t="s">
        <v>149</v>
      </c>
      <c r="D227" t="s">
        <v>34</v>
      </c>
      <c r="E227" t="s">
        <v>35</v>
      </c>
      <c r="F227" t="s">
        <v>36</v>
      </c>
      <c r="G227" t="s">
        <v>37</v>
      </c>
      <c r="H227" t="s">
        <v>38</v>
      </c>
      <c r="I227" t="s">
        <v>39</v>
      </c>
      <c r="J227">
        <v>6</v>
      </c>
      <c r="K227" t="s">
        <v>40</v>
      </c>
      <c r="L227">
        <v>18</v>
      </c>
      <c r="M227" t="s">
        <v>319</v>
      </c>
      <c r="N227" t="s">
        <v>320</v>
      </c>
      <c r="O227" t="s">
        <v>321</v>
      </c>
      <c r="P227">
        <v>2000</v>
      </c>
      <c r="Q227" t="s">
        <v>121</v>
      </c>
      <c r="R227">
        <v>2931</v>
      </c>
      <c r="S227" t="s">
        <v>322</v>
      </c>
      <c r="T227">
        <v>0</v>
      </c>
      <c r="U227" t="s">
        <v>46</v>
      </c>
      <c r="V227" s="1">
        <v>2622</v>
      </c>
      <c r="W227" s="1">
        <v>0</v>
      </c>
      <c r="X227" s="1">
        <v>0</v>
      </c>
      <c r="Y227" s="1">
        <v>0</v>
      </c>
      <c r="Z227" s="1">
        <v>0</v>
      </c>
      <c r="AA227" s="1">
        <v>0</v>
      </c>
      <c r="AB227" s="1">
        <v>0</v>
      </c>
      <c r="AC227" s="1">
        <f t="shared" si="7"/>
        <v>2622</v>
      </c>
      <c r="AD227" s="1">
        <v>0</v>
      </c>
      <c r="AE227" s="1">
        <v>5000</v>
      </c>
      <c r="AF227" s="1">
        <v>0</v>
      </c>
      <c r="AG227" s="1">
        <v>2378</v>
      </c>
      <c r="AH227" s="1">
        <v>2622</v>
      </c>
    </row>
    <row r="228" spans="1:34" hidden="1" x14ac:dyDescent="0.25">
      <c r="A228" t="str">
        <f t="shared" si="6"/>
        <v>1.1-00-2404_24618012_2429610</v>
      </c>
      <c r="B228" t="s">
        <v>148</v>
      </c>
      <c r="C228" t="s">
        <v>149</v>
      </c>
      <c r="D228" t="s">
        <v>34</v>
      </c>
      <c r="E228" t="s">
        <v>35</v>
      </c>
      <c r="F228" t="s">
        <v>36</v>
      </c>
      <c r="G228" t="s">
        <v>37</v>
      </c>
      <c r="H228" t="s">
        <v>38</v>
      </c>
      <c r="I228" t="s">
        <v>39</v>
      </c>
      <c r="J228">
        <v>6</v>
      </c>
      <c r="K228" t="s">
        <v>40</v>
      </c>
      <c r="L228">
        <v>18</v>
      </c>
      <c r="M228" t="s">
        <v>319</v>
      </c>
      <c r="N228" t="s">
        <v>320</v>
      </c>
      <c r="O228" t="s">
        <v>321</v>
      </c>
      <c r="P228">
        <v>2000</v>
      </c>
      <c r="Q228" t="s">
        <v>121</v>
      </c>
      <c r="R228">
        <v>2961</v>
      </c>
      <c r="S228" t="s">
        <v>230</v>
      </c>
      <c r="T228">
        <v>0</v>
      </c>
      <c r="U228" t="s">
        <v>46</v>
      </c>
      <c r="V228" s="1">
        <v>0</v>
      </c>
      <c r="W228" s="1">
        <v>0</v>
      </c>
      <c r="X228" s="1">
        <v>0</v>
      </c>
      <c r="Y228" s="1">
        <v>0</v>
      </c>
      <c r="Z228" s="1">
        <v>0</v>
      </c>
      <c r="AA228" s="1">
        <v>0</v>
      </c>
      <c r="AB228" s="1">
        <v>0</v>
      </c>
      <c r="AC228" s="1">
        <f t="shared" si="7"/>
        <v>0</v>
      </c>
      <c r="AD228" s="1">
        <v>0</v>
      </c>
      <c r="AE228" s="1">
        <v>0</v>
      </c>
      <c r="AF228" s="1">
        <v>0</v>
      </c>
      <c r="AG228" s="1">
        <v>0</v>
      </c>
      <c r="AH228" s="1">
        <v>0</v>
      </c>
    </row>
    <row r="229" spans="1:34" hidden="1" x14ac:dyDescent="0.25">
      <c r="A229" t="str">
        <f t="shared" si="6"/>
        <v>1.1-00-2404_24618012_2431810</v>
      </c>
      <c r="B229" t="s">
        <v>148</v>
      </c>
      <c r="C229" t="s">
        <v>149</v>
      </c>
      <c r="D229" t="s">
        <v>34</v>
      </c>
      <c r="E229" t="s">
        <v>35</v>
      </c>
      <c r="F229" t="s">
        <v>36</v>
      </c>
      <c r="G229" t="s">
        <v>37</v>
      </c>
      <c r="H229" t="s">
        <v>38</v>
      </c>
      <c r="I229" t="s">
        <v>39</v>
      </c>
      <c r="J229">
        <v>6</v>
      </c>
      <c r="K229" t="s">
        <v>40</v>
      </c>
      <c r="L229">
        <v>18</v>
      </c>
      <c r="M229" t="s">
        <v>319</v>
      </c>
      <c r="N229" t="s">
        <v>320</v>
      </c>
      <c r="O229" t="s">
        <v>321</v>
      </c>
      <c r="P229">
        <v>3000</v>
      </c>
      <c r="Q229" t="s">
        <v>44</v>
      </c>
      <c r="R229">
        <v>3181</v>
      </c>
      <c r="S229" t="s">
        <v>242</v>
      </c>
      <c r="T229">
        <v>0</v>
      </c>
      <c r="U229" t="s">
        <v>46</v>
      </c>
      <c r="V229" s="1">
        <v>13000</v>
      </c>
      <c r="W229" s="1">
        <v>5500</v>
      </c>
      <c r="X229" s="1">
        <v>5395.02</v>
      </c>
      <c r="Y229" s="1">
        <v>5395.02</v>
      </c>
      <c r="Z229" s="1">
        <v>5395.02</v>
      </c>
      <c r="AA229" s="1">
        <v>5395.02</v>
      </c>
      <c r="AB229" s="1">
        <v>5395.02</v>
      </c>
      <c r="AC229" s="1">
        <f t="shared" si="7"/>
        <v>7604.98</v>
      </c>
      <c r="AD229" s="1">
        <v>0</v>
      </c>
      <c r="AE229" s="1">
        <v>7500</v>
      </c>
      <c r="AF229" s="1">
        <v>0</v>
      </c>
      <c r="AG229" s="1">
        <v>0</v>
      </c>
      <c r="AH229" s="1">
        <v>7500</v>
      </c>
    </row>
    <row r="230" spans="1:34" hidden="1" x14ac:dyDescent="0.25">
      <c r="A230" t="str">
        <f t="shared" si="6"/>
        <v>1.1-00-2404_24618012_24321134</v>
      </c>
      <c r="B230" t="s">
        <v>148</v>
      </c>
      <c r="C230" t="s">
        <v>149</v>
      </c>
      <c r="D230" t="s">
        <v>34</v>
      </c>
      <c r="E230" t="s">
        <v>35</v>
      </c>
      <c r="F230" t="s">
        <v>36</v>
      </c>
      <c r="G230" t="s">
        <v>37</v>
      </c>
      <c r="H230" t="s">
        <v>38</v>
      </c>
      <c r="I230" t="s">
        <v>39</v>
      </c>
      <c r="J230">
        <v>6</v>
      </c>
      <c r="K230" t="s">
        <v>40</v>
      </c>
      <c r="L230">
        <v>18</v>
      </c>
      <c r="M230" t="s">
        <v>319</v>
      </c>
      <c r="N230" t="s">
        <v>320</v>
      </c>
      <c r="O230" t="s">
        <v>321</v>
      </c>
      <c r="P230">
        <v>3000</v>
      </c>
      <c r="Q230" t="s">
        <v>44</v>
      </c>
      <c r="R230">
        <v>3211</v>
      </c>
      <c r="S230" t="s">
        <v>323</v>
      </c>
      <c r="T230">
        <v>34</v>
      </c>
      <c r="U230" t="s">
        <v>324</v>
      </c>
      <c r="V230" s="1">
        <v>0</v>
      </c>
      <c r="W230" s="1">
        <v>0</v>
      </c>
      <c r="X230" s="1">
        <v>2000000</v>
      </c>
      <c r="Y230" s="1">
        <v>2000000</v>
      </c>
      <c r="Z230" s="1">
        <v>2000000</v>
      </c>
      <c r="AA230" s="1">
        <v>2000000</v>
      </c>
      <c r="AB230" s="1">
        <v>2000000</v>
      </c>
      <c r="AC230" s="1">
        <f t="shared" si="7"/>
        <v>-2000000</v>
      </c>
      <c r="AD230" s="1">
        <v>0</v>
      </c>
      <c r="AE230" s="1">
        <v>0</v>
      </c>
      <c r="AF230" s="1">
        <v>0</v>
      </c>
      <c r="AG230" s="1">
        <v>0</v>
      </c>
      <c r="AH230" s="1">
        <v>0</v>
      </c>
    </row>
    <row r="231" spans="1:34" hidden="1" x14ac:dyDescent="0.25">
      <c r="A231" t="str">
        <f t="shared" si="6"/>
        <v>1.1-00-2404_24618012_24321136</v>
      </c>
      <c r="B231" t="s">
        <v>148</v>
      </c>
      <c r="C231" t="s">
        <v>149</v>
      </c>
      <c r="D231" t="s">
        <v>34</v>
      </c>
      <c r="E231" t="s">
        <v>35</v>
      </c>
      <c r="F231" t="s">
        <v>36</v>
      </c>
      <c r="G231" t="s">
        <v>37</v>
      </c>
      <c r="H231" t="s">
        <v>38</v>
      </c>
      <c r="I231" t="s">
        <v>39</v>
      </c>
      <c r="J231">
        <v>6</v>
      </c>
      <c r="K231" t="s">
        <v>40</v>
      </c>
      <c r="L231">
        <v>18</v>
      </c>
      <c r="M231" t="s">
        <v>319</v>
      </c>
      <c r="N231" t="s">
        <v>320</v>
      </c>
      <c r="O231" t="s">
        <v>321</v>
      </c>
      <c r="P231">
        <v>3000</v>
      </c>
      <c r="Q231" t="s">
        <v>44</v>
      </c>
      <c r="R231">
        <v>3211</v>
      </c>
      <c r="S231" t="s">
        <v>323</v>
      </c>
      <c r="T231">
        <v>36</v>
      </c>
      <c r="U231" t="s">
        <v>325</v>
      </c>
      <c r="V231" s="1">
        <v>0</v>
      </c>
      <c r="W231" s="1">
        <v>0</v>
      </c>
      <c r="X231" s="1">
        <v>928551.63</v>
      </c>
      <c r="Y231" s="1">
        <v>928551.63</v>
      </c>
      <c r="Z231" s="1">
        <v>928551.63</v>
      </c>
      <c r="AA231" s="1">
        <v>928551.63</v>
      </c>
      <c r="AB231" s="1">
        <v>928551.63</v>
      </c>
      <c r="AC231" s="1">
        <f t="shared" si="7"/>
        <v>-928551.63</v>
      </c>
      <c r="AD231" s="1">
        <v>0</v>
      </c>
      <c r="AE231" s="1">
        <v>0</v>
      </c>
      <c r="AF231" s="1">
        <v>0</v>
      </c>
      <c r="AG231" s="1">
        <v>0</v>
      </c>
      <c r="AH231" s="1">
        <v>0</v>
      </c>
    </row>
    <row r="232" spans="1:34" hidden="1" x14ac:dyDescent="0.25">
      <c r="A232" t="str">
        <f t="shared" si="6"/>
        <v>1.1-00-2404_24618012_2432910</v>
      </c>
      <c r="B232" t="s">
        <v>148</v>
      </c>
      <c r="C232" t="s">
        <v>149</v>
      </c>
      <c r="D232" t="s">
        <v>34</v>
      </c>
      <c r="E232" t="s">
        <v>35</v>
      </c>
      <c r="F232" t="s">
        <v>36</v>
      </c>
      <c r="G232" t="s">
        <v>37</v>
      </c>
      <c r="H232" t="s">
        <v>38</v>
      </c>
      <c r="I232" t="s">
        <v>39</v>
      </c>
      <c r="J232">
        <v>6</v>
      </c>
      <c r="K232" t="s">
        <v>40</v>
      </c>
      <c r="L232">
        <v>18</v>
      </c>
      <c r="M232" t="s">
        <v>319</v>
      </c>
      <c r="N232" t="s">
        <v>320</v>
      </c>
      <c r="O232" t="s">
        <v>321</v>
      </c>
      <c r="P232">
        <v>3000</v>
      </c>
      <c r="Q232" t="s">
        <v>44</v>
      </c>
      <c r="R232">
        <v>3291</v>
      </c>
      <c r="S232" t="s">
        <v>174</v>
      </c>
      <c r="T232">
        <v>0</v>
      </c>
      <c r="U232" t="s">
        <v>46</v>
      </c>
      <c r="V232" s="1">
        <v>140000</v>
      </c>
      <c r="W232" s="1">
        <v>140000</v>
      </c>
      <c r="X232" s="1">
        <v>102195.07</v>
      </c>
      <c r="Y232" s="1">
        <v>102195.07</v>
      </c>
      <c r="Z232" s="1">
        <v>56775.05</v>
      </c>
      <c r="AA232" s="1">
        <v>56775.05</v>
      </c>
      <c r="AB232" s="1">
        <v>56775.05</v>
      </c>
      <c r="AC232" s="1">
        <f t="shared" si="7"/>
        <v>37804.929999999993</v>
      </c>
      <c r="AD232" s="1">
        <v>0</v>
      </c>
      <c r="AE232" s="1">
        <v>0</v>
      </c>
      <c r="AF232" s="1">
        <v>0</v>
      </c>
      <c r="AG232" s="1">
        <v>0</v>
      </c>
      <c r="AH232" s="1">
        <v>0</v>
      </c>
    </row>
    <row r="233" spans="1:34" hidden="1" x14ac:dyDescent="0.25">
      <c r="A233" t="str">
        <f t="shared" si="6"/>
        <v>1.1-00-2404_24618012_2433110</v>
      </c>
      <c r="B233" t="s">
        <v>148</v>
      </c>
      <c r="C233" t="s">
        <v>149</v>
      </c>
      <c r="D233" t="s">
        <v>34</v>
      </c>
      <c r="E233" t="s">
        <v>35</v>
      </c>
      <c r="F233" t="s">
        <v>36</v>
      </c>
      <c r="G233" t="s">
        <v>37</v>
      </c>
      <c r="H233" t="s">
        <v>38</v>
      </c>
      <c r="I233" t="s">
        <v>39</v>
      </c>
      <c r="J233">
        <v>6</v>
      </c>
      <c r="K233" t="s">
        <v>40</v>
      </c>
      <c r="L233">
        <v>18</v>
      </c>
      <c r="M233" t="s">
        <v>319</v>
      </c>
      <c r="N233" t="s">
        <v>320</v>
      </c>
      <c r="O233" t="s">
        <v>321</v>
      </c>
      <c r="P233">
        <v>3000</v>
      </c>
      <c r="Q233" t="s">
        <v>44</v>
      </c>
      <c r="R233">
        <v>3311</v>
      </c>
      <c r="S233" t="s">
        <v>218</v>
      </c>
      <c r="T233">
        <v>0</v>
      </c>
      <c r="U233" t="s">
        <v>46</v>
      </c>
      <c r="V233" s="1">
        <v>3325000</v>
      </c>
      <c r="W233" s="1">
        <v>1500000</v>
      </c>
      <c r="X233" s="1">
        <v>255200</v>
      </c>
      <c r="Y233" s="1">
        <v>0</v>
      </c>
      <c r="Z233" s="1">
        <v>0</v>
      </c>
      <c r="AA233" s="1">
        <v>0</v>
      </c>
      <c r="AB233" s="1">
        <v>0</v>
      </c>
      <c r="AC233" s="1">
        <f t="shared" si="7"/>
        <v>3069800</v>
      </c>
      <c r="AD233" s="1">
        <v>0</v>
      </c>
      <c r="AE233" s="1">
        <v>1825000</v>
      </c>
      <c r="AF233" s="1">
        <v>0</v>
      </c>
      <c r="AG233" s="1">
        <v>0</v>
      </c>
      <c r="AH233" s="1">
        <v>1825000</v>
      </c>
    </row>
    <row r="234" spans="1:34" hidden="1" x14ac:dyDescent="0.25">
      <c r="A234" t="str">
        <f t="shared" si="6"/>
        <v>1.1-00-2404_24618012_2433310</v>
      </c>
      <c r="B234" t="s">
        <v>148</v>
      </c>
      <c r="C234" t="s">
        <v>149</v>
      </c>
      <c r="D234" t="s">
        <v>34</v>
      </c>
      <c r="E234" t="s">
        <v>35</v>
      </c>
      <c r="F234" t="s">
        <v>36</v>
      </c>
      <c r="G234" t="s">
        <v>37</v>
      </c>
      <c r="H234" t="s">
        <v>38</v>
      </c>
      <c r="I234" t="s">
        <v>39</v>
      </c>
      <c r="J234">
        <v>6</v>
      </c>
      <c r="K234" t="s">
        <v>40</v>
      </c>
      <c r="L234">
        <v>18</v>
      </c>
      <c r="M234" t="s">
        <v>319</v>
      </c>
      <c r="N234" t="s">
        <v>320</v>
      </c>
      <c r="O234" t="s">
        <v>321</v>
      </c>
      <c r="P234">
        <v>3000</v>
      </c>
      <c r="Q234" t="s">
        <v>44</v>
      </c>
      <c r="R234">
        <v>3331</v>
      </c>
      <c r="S234" t="s">
        <v>251</v>
      </c>
      <c r="T234">
        <v>0</v>
      </c>
      <c r="U234" t="s">
        <v>46</v>
      </c>
      <c r="V234" s="1">
        <v>2605268</v>
      </c>
      <c r="W234" s="1">
        <v>1000000</v>
      </c>
      <c r="X234" s="1">
        <v>415355.4</v>
      </c>
      <c r="Y234" s="1">
        <v>415355.4</v>
      </c>
      <c r="Z234" s="1">
        <v>230753</v>
      </c>
      <c r="AA234" s="1">
        <v>230753</v>
      </c>
      <c r="AB234" s="1">
        <v>230753</v>
      </c>
      <c r="AC234" s="1">
        <f t="shared" si="7"/>
        <v>2189912.6</v>
      </c>
      <c r="AD234" s="1">
        <v>0</v>
      </c>
      <c r="AE234" s="1">
        <v>1605268</v>
      </c>
      <c r="AF234" s="1">
        <v>0</v>
      </c>
      <c r="AG234" s="1">
        <v>0</v>
      </c>
      <c r="AH234" s="1">
        <v>1605268</v>
      </c>
    </row>
    <row r="235" spans="1:34" hidden="1" x14ac:dyDescent="0.25">
      <c r="A235" t="str">
        <f t="shared" si="6"/>
        <v>1.1-00-2404_24618012_2433610</v>
      </c>
      <c r="B235" t="s">
        <v>148</v>
      </c>
      <c r="C235" t="s">
        <v>149</v>
      </c>
      <c r="D235" t="s">
        <v>34</v>
      </c>
      <c r="E235" t="s">
        <v>35</v>
      </c>
      <c r="F235" t="s">
        <v>36</v>
      </c>
      <c r="G235" t="s">
        <v>37</v>
      </c>
      <c r="H235" t="s">
        <v>38</v>
      </c>
      <c r="I235" t="s">
        <v>39</v>
      </c>
      <c r="J235">
        <v>6</v>
      </c>
      <c r="K235" t="s">
        <v>40</v>
      </c>
      <c r="L235">
        <v>18</v>
      </c>
      <c r="M235" t="s">
        <v>319</v>
      </c>
      <c r="N235" t="s">
        <v>320</v>
      </c>
      <c r="O235" t="s">
        <v>321</v>
      </c>
      <c r="P235">
        <v>3000</v>
      </c>
      <c r="Q235" t="s">
        <v>44</v>
      </c>
      <c r="R235">
        <v>3361</v>
      </c>
      <c r="S235" t="s">
        <v>123</v>
      </c>
      <c r="T235">
        <v>0</v>
      </c>
      <c r="U235" t="s">
        <v>46</v>
      </c>
      <c r="V235" s="1">
        <v>9566</v>
      </c>
      <c r="W235" s="1">
        <v>9566</v>
      </c>
      <c r="X235" s="1">
        <v>4772</v>
      </c>
      <c r="Y235" s="1">
        <v>4772</v>
      </c>
      <c r="Z235" s="1">
        <v>0</v>
      </c>
      <c r="AA235" s="1">
        <v>0</v>
      </c>
      <c r="AB235" s="1">
        <v>0</v>
      </c>
      <c r="AC235" s="1">
        <f t="shared" si="7"/>
        <v>4794</v>
      </c>
      <c r="AD235" s="1">
        <v>0</v>
      </c>
      <c r="AE235" s="1">
        <v>0</v>
      </c>
      <c r="AF235" s="1">
        <v>0</v>
      </c>
      <c r="AG235" s="1">
        <v>0</v>
      </c>
      <c r="AH235" s="1">
        <v>0</v>
      </c>
    </row>
    <row r="236" spans="1:34" hidden="1" x14ac:dyDescent="0.25">
      <c r="A236" t="str">
        <f t="shared" si="6"/>
        <v>1.1-00-2404_24618012_2434110</v>
      </c>
      <c r="B236" t="s">
        <v>148</v>
      </c>
      <c r="C236" t="s">
        <v>149</v>
      </c>
      <c r="D236" t="s">
        <v>34</v>
      </c>
      <c r="E236" t="s">
        <v>35</v>
      </c>
      <c r="F236" t="s">
        <v>36</v>
      </c>
      <c r="G236" t="s">
        <v>37</v>
      </c>
      <c r="H236" t="s">
        <v>38</v>
      </c>
      <c r="I236" t="s">
        <v>39</v>
      </c>
      <c r="J236">
        <v>6</v>
      </c>
      <c r="K236" t="s">
        <v>40</v>
      </c>
      <c r="L236">
        <v>18</v>
      </c>
      <c r="M236" t="s">
        <v>319</v>
      </c>
      <c r="N236" t="s">
        <v>320</v>
      </c>
      <c r="O236" t="s">
        <v>321</v>
      </c>
      <c r="P236">
        <v>3000</v>
      </c>
      <c r="Q236" t="s">
        <v>44</v>
      </c>
      <c r="R236">
        <v>3411</v>
      </c>
      <c r="S236" t="s">
        <v>326</v>
      </c>
      <c r="T236">
        <v>0</v>
      </c>
      <c r="U236" t="s">
        <v>46</v>
      </c>
      <c r="V236" s="1">
        <v>11500000</v>
      </c>
      <c r="W236" s="1">
        <v>7000000</v>
      </c>
      <c r="X236" s="1">
        <v>10051023.02</v>
      </c>
      <c r="Y236" s="1">
        <v>10051023.02</v>
      </c>
      <c r="Z236" s="1">
        <v>10051023.02</v>
      </c>
      <c r="AA236" s="1">
        <v>10051023.02</v>
      </c>
      <c r="AB236" s="1">
        <v>10051023.02</v>
      </c>
      <c r="AC236" s="1">
        <f t="shared" si="7"/>
        <v>1448976.9800000004</v>
      </c>
      <c r="AD236" s="1">
        <v>0</v>
      </c>
      <c r="AE236" s="1">
        <v>4500000</v>
      </c>
      <c r="AF236" s="1">
        <v>0</v>
      </c>
      <c r="AG236" s="1">
        <v>0</v>
      </c>
      <c r="AH236" s="1">
        <v>4500000</v>
      </c>
    </row>
    <row r="237" spans="1:34" hidden="1" x14ac:dyDescent="0.25">
      <c r="A237" t="str">
        <f t="shared" si="6"/>
        <v>1.1-00-2404_24618012_2434210</v>
      </c>
      <c r="B237" t="s">
        <v>148</v>
      </c>
      <c r="C237" t="s">
        <v>149</v>
      </c>
      <c r="D237" t="s">
        <v>34</v>
      </c>
      <c r="E237" t="s">
        <v>35</v>
      </c>
      <c r="F237" t="s">
        <v>36</v>
      </c>
      <c r="G237" t="s">
        <v>37</v>
      </c>
      <c r="H237" t="s">
        <v>38</v>
      </c>
      <c r="I237" t="s">
        <v>39</v>
      </c>
      <c r="J237">
        <v>6</v>
      </c>
      <c r="K237" t="s">
        <v>40</v>
      </c>
      <c r="L237">
        <v>18</v>
      </c>
      <c r="M237" t="s">
        <v>319</v>
      </c>
      <c r="N237" t="s">
        <v>320</v>
      </c>
      <c r="O237" t="s">
        <v>321</v>
      </c>
      <c r="P237">
        <v>3000</v>
      </c>
      <c r="Q237" t="s">
        <v>44</v>
      </c>
      <c r="R237">
        <v>3421</v>
      </c>
      <c r="S237" t="s">
        <v>327</v>
      </c>
      <c r="T237">
        <v>0</v>
      </c>
      <c r="U237" t="s">
        <v>46</v>
      </c>
      <c r="V237" s="1">
        <v>79910000</v>
      </c>
      <c r="W237" s="1">
        <v>30000000</v>
      </c>
      <c r="X237" s="1">
        <v>44560152.75</v>
      </c>
      <c r="Y237" s="1">
        <v>44560152.75</v>
      </c>
      <c r="Z237" s="1">
        <v>26376614.25</v>
      </c>
      <c r="AA237" s="1">
        <v>26376614.25</v>
      </c>
      <c r="AB237" s="1">
        <v>26376614.25</v>
      </c>
      <c r="AC237" s="1">
        <f t="shared" si="7"/>
        <v>35349847.25</v>
      </c>
      <c r="AD237" s="1">
        <v>0</v>
      </c>
      <c r="AE237" s="1">
        <v>49910000</v>
      </c>
      <c r="AF237" s="1">
        <v>0</v>
      </c>
      <c r="AG237" s="1">
        <v>0</v>
      </c>
      <c r="AH237" s="1">
        <v>49910000</v>
      </c>
    </row>
    <row r="238" spans="1:34" hidden="1" x14ac:dyDescent="0.25">
      <c r="A238" t="str">
        <f t="shared" si="6"/>
        <v>1.1-00-2404_24618012_2434310</v>
      </c>
      <c r="B238" t="s">
        <v>148</v>
      </c>
      <c r="C238" t="s">
        <v>149</v>
      </c>
      <c r="D238" t="s">
        <v>34</v>
      </c>
      <c r="E238" t="s">
        <v>35</v>
      </c>
      <c r="F238" t="s">
        <v>36</v>
      </c>
      <c r="G238" t="s">
        <v>37</v>
      </c>
      <c r="H238" t="s">
        <v>38</v>
      </c>
      <c r="I238" t="s">
        <v>39</v>
      </c>
      <c r="J238">
        <v>6</v>
      </c>
      <c r="K238" t="s">
        <v>40</v>
      </c>
      <c r="L238">
        <v>18</v>
      </c>
      <c r="M238" t="s">
        <v>319</v>
      </c>
      <c r="N238" t="s">
        <v>320</v>
      </c>
      <c r="O238" t="s">
        <v>321</v>
      </c>
      <c r="P238">
        <v>3000</v>
      </c>
      <c r="Q238" t="s">
        <v>44</v>
      </c>
      <c r="R238">
        <v>3431</v>
      </c>
      <c r="S238" t="s">
        <v>328</v>
      </c>
      <c r="T238">
        <v>0</v>
      </c>
      <c r="U238" t="s">
        <v>46</v>
      </c>
      <c r="V238" s="1">
        <v>1850000</v>
      </c>
      <c r="W238" s="1">
        <v>850000</v>
      </c>
      <c r="X238" s="1">
        <v>1700000</v>
      </c>
      <c r="Y238" s="1">
        <v>1700000</v>
      </c>
      <c r="Z238" s="1">
        <v>819979.61</v>
      </c>
      <c r="AA238" s="1">
        <v>802543.49</v>
      </c>
      <c r="AB238" s="1">
        <v>802543.49</v>
      </c>
      <c r="AC238" s="1">
        <f t="shared" si="7"/>
        <v>150000</v>
      </c>
      <c r="AD238" s="1">
        <v>0</v>
      </c>
      <c r="AE238" s="1">
        <v>1000000</v>
      </c>
      <c r="AF238" s="1">
        <v>0</v>
      </c>
      <c r="AG238" s="1">
        <v>0</v>
      </c>
      <c r="AH238" s="1">
        <v>1000000</v>
      </c>
    </row>
    <row r="239" spans="1:34" hidden="1" x14ac:dyDescent="0.25">
      <c r="A239" t="str">
        <f t="shared" si="6"/>
        <v>1.1-00-2404_24618012_2435110</v>
      </c>
      <c r="B239" t="s">
        <v>148</v>
      </c>
      <c r="C239" t="s">
        <v>149</v>
      </c>
      <c r="D239" t="s">
        <v>34</v>
      </c>
      <c r="E239" t="s">
        <v>35</v>
      </c>
      <c r="F239" t="s">
        <v>36</v>
      </c>
      <c r="G239" t="s">
        <v>37</v>
      </c>
      <c r="H239" t="s">
        <v>38</v>
      </c>
      <c r="I239" t="s">
        <v>39</v>
      </c>
      <c r="J239">
        <v>6</v>
      </c>
      <c r="K239" t="s">
        <v>40</v>
      </c>
      <c r="L239">
        <v>18</v>
      </c>
      <c r="M239" t="s">
        <v>319</v>
      </c>
      <c r="N239" t="s">
        <v>320</v>
      </c>
      <c r="O239" t="s">
        <v>321</v>
      </c>
      <c r="P239">
        <v>3000</v>
      </c>
      <c r="Q239" t="s">
        <v>44</v>
      </c>
      <c r="R239">
        <v>3511</v>
      </c>
      <c r="S239" t="s">
        <v>329</v>
      </c>
      <c r="T239">
        <v>0</v>
      </c>
      <c r="U239" t="s">
        <v>46</v>
      </c>
      <c r="V239" s="1">
        <v>18992500</v>
      </c>
      <c r="W239" s="1">
        <v>18000000</v>
      </c>
      <c r="X239" s="1">
        <v>9332694.9700000007</v>
      </c>
      <c r="Y239" s="1">
        <v>9332694.9700000007</v>
      </c>
      <c r="Z239" s="1">
        <v>9332694.9700000007</v>
      </c>
      <c r="AA239" s="1">
        <v>9332694.9700000007</v>
      </c>
      <c r="AB239" s="1">
        <v>9332694.9700000007</v>
      </c>
      <c r="AC239" s="1">
        <f t="shared" si="7"/>
        <v>9659805.0299999993</v>
      </c>
      <c r="AD239" s="1">
        <v>0</v>
      </c>
      <c r="AE239" s="1">
        <v>1000000</v>
      </c>
      <c r="AF239" s="1">
        <v>0</v>
      </c>
      <c r="AG239" s="1">
        <v>7500</v>
      </c>
      <c r="AH239" s="1">
        <v>992500</v>
      </c>
    </row>
    <row r="240" spans="1:34" hidden="1" x14ac:dyDescent="0.25">
      <c r="A240" t="str">
        <f t="shared" si="6"/>
        <v>1.1-00-2404_24618012_2437110</v>
      </c>
      <c r="B240" t="s">
        <v>148</v>
      </c>
      <c r="C240" t="s">
        <v>149</v>
      </c>
      <c r="D240" t="s">
        <v>34</v>
      </c>
      <c r="E240" t="s">
        <v>35</v>
      </c>
      <c r="F240" t="s">
        <v>36</v>
      </c>
      <c r="G240" t="s">
        <v>37</v>
      </c>
      <c r="H240" t="s">
        <v>38</v>
      </c>
      <c r="I240" t="s">
        <v>39</v>
      </c>
      <c r="J240">
        <v>6</v>
      </c>
      <c r="K240" t="s">
        <v>40</v>
      </c>
      <c r="L240">
        <v>18</v>
      </c>
      <c r="M240" t="s">
        <v>319</v>
      </c>
      <c r="N240" t="s">
        <v>320</v>
      </c>
      <c r="O240" t="s">
        <v>321</v>
      </c>
      <c r="P240">
        <v>3000</v>
      </c>
      <c r="Q240" t="s">
        <v>44</v>
      </c>
      <c r="R240">
        <v>3711</v>
      </c>
      <c r="S240" t="s">
        <v>330</v>
      </c>
      <c r="T240">
        <v>0</v>
      </c>
      <c r="U240" t="s">
        <v>46</v>
      </c>
      <c r="V240" s="1">
        <v>8960</v>
      </c>
      <c r="W240" s="1">
        <v>8960</v>
      </c>
      <c r="X240" s="1">
        <v>0</v>
      </c>
      <c r="Y240" s="1">
        <v>0</v>
      </c>
      <c r="Z240" s="1">
        <v>0</v>
      </c>
      <c r="AA240" s="1">
        <v>0</v>
      </c>
      <c r="AB240" s="1">
        <v>0</v>
      </c>
      <c r="AC240" s="1">
        <f t="shared" si="7"/>
        <v>8960</v>
      </c>
      <c r="AD240" s="1">
        <v>0</v>
      </c>
      <c r="AE240" s="1">
        <v>0</v>
      </c>
      <c r="AF240" s="1">
        <v>0</v>
      </c>
      <c r="AG240" s="1">
        <v>0</v>
      </c>
      <c r="AH240" s="1">
        <v>0</v>
      </c>
    </row>
    <row r="241" spans="1:34" hidden="1" x14ac:dyDescent="0.25">
      <c r="A241" t="str">
        <f t="shared" si="6"/>
        <v>1.1-00-2404_24618012_2437210</v>
      </c>
      <c r="B241" t="s">
        <v>148</v>
      </c>
      <c r="C241" t="s">
        <v>149</v>
      </c>
      <c r="D241" t="s">
        <v>34</v>
      </c>
      <c r="E241" t="s">
        <v>35</v>
      </c>
      <c r="F241" t="s">
        <v>36</v>
      </c>
      <c r="G241" t="s">
        <v>37</v>
      </c>
      <c r="H241" t="s">
        <v>38</v>
      </c>
      <c r="I241" t="s">
        <v>39</v>
      </c>
      <c r="J241">
        <v>6</v>
      </c>
      <c r="K241" t="s">
        <v>40</v>
      </c>
      <c r="L241">
        <v>18</v>
      </c>
      <c r="M241" t="s">
        <v>319</v>
      </c>
      <c r="N241" t="s">
        <v>320</v>
      </c>
      <c r="O241" t="s">
        <v>321</v>
      </c>
      <c r="P241">
        <v>3000</v>
      </c>
      <c r="Q241" t="s">
        <v>44</v>
      </c>
      <c r="R241">
        <v>3721</v>
      </c>
      <c r="S241" t="s">
        <v>331</v>
      </c>
      <c r="T241">
        <v>0</v>
      </c>
      <c r="U241" t="s">
        <v>46</v>
      </c>
      <c r="V241" s="1">
        <v>2480</v>
      </c>
      <c r="W241" s="1">
        <v>2480</v>
      </c>
      <c r="X241" s="1">
        <v>0</v>
      </c>
      <c r="Y241" s="1">
        <v>0</v>
      </c>
      <c r="Z241" s="1">
        <v>0</v>
      </c>
      <c r="AA241" s="1">
        <v>0</v>
      </c>
      <c r="AB241" s="1">
        <v>0</v>
      </c>
      <c r="AC241" s="1">
        <f t="shared" si="7"/>
        <v>2480</v>
      </c>
      <c r="AD241" s="1">
        <v>0</v>
      </c>
      <c r="AE241" s="1">
        <v>0</v>
      </c>
      <c r="AF241" s="1">
        <v>0</v>
      </c>
      <c r="AG241" s="1">
        <v>0</v>
      </c>
      <c r="AH241" s="1">
        <v>0</v>
      </c>
    </row>
    <row r="242" spans="1:34" hidden="1" x14ac:dyDescent="0.25">
      <c r="A242" t="str">
        <f t="shared" si="6"/>
        <v>1.1-00-2404_24618012_2437910</v>
      </c>
      <c r="B242" t="s">
        <v>148</v>
      </c>
      <c r="C242" t="s">
        <v>149</v>
      </c>
      <c r="D242" t="s">
        <v>34</v>
      </c>
      <c r="E242" t="s">
        <v>35</v>
      </c>
      <c r="F242" t="s">
        <v>36</v>
      </c>
      <c r="G242" t="s">
        <v>37</v>
      </c>
      <c r="H242" t="s">
        <v>38</v>
      </c>
      <c r="I242" t="s">
        <v>39</v>
      </c>
      <c r="J242">
        <v>6</v>
      </c>
      <c r="K242" t="s">
        <v>40</v>
      </c>
      <c r="L242">
        <v>18</v>
      </c>
      <c r="M242" t="s">
        <v>319</v>
      </c>
      <c r="N242" t="s">
        <v>320</v>
      </c>
      <c r="O242" t="s">
        <v>321</v>
      </c>
      <c r="P242">
        <v>3000</v>
      </c>
      <c r="Q242" t="s">
        <v>44</v>
      </c>
      <c r="R242">
        <v>3791</v>
      </c>
      <c r="S242" t="s">
        <v>332</v>
      </c>
      <c r="T242">
        <v>0</v>
      </c>
      <c r="U242" t="s">
        <v>46</v>
      </c>
      <c r="V242" s="1">
        <v>3500</v>
      </c>
      <c r="W242" s="1">
        <v>3500</v>
      </c>
      <c r="X242" s="1">
        <v>0</v>
      </c>
      <c r="Y242" s="1">
        <v>0</v>
      </c>
      <c r="Z242" s="1">
        <v>0</v>
      </c>
      <c r="AA242" s="1">
        <v>0</v>
      </c>
      <c r="AB242" s="1">
        <v>0</v>
      </c>
      <c r="AC242" s="1">
        <f t="shared" si="7"/>
        <v>3500</v>
      </c>
      <c r="AD242" s="1">
        <v>0</v>
      </c>
      <c r="AE242" s="1">
        <v>0</v>
      </c>
      <c r="AF242" s="1">
        <v>0</v>
      </c>
      <c r="AG242" s="1">
        <v>0</v>
      </c>
      <c r="AH242" s="1">
        <v>0</v>
      </c>
    </row>
    <row r="243" spans="1:34" hidden="1" x14ac:dyDescent="0.25">
      <c r="A243" t="str">
        <f t="shared" si="6"/>
        <v>1.1-00-2404_24618012_2438210</v>
      </c>
      <c r="B243" t="s">
        <v>148</v>
      </c>
      <c r="C243" t="s">
        <v>149</v>
      </c>
      <c r="D243" t="s">
        <v>34</v>
      </c>
      <c r="E243" t="s">
        <v>35</v>
      </c>
      <c r="F243" t="s">
        <v>36</v>
      </c>
      <c r="G243" t="s">
        <v>37</v>
      </c>
      <c r="H243" t="s">
        <v>38</v>
      </c>
      <c r="I243" t="s">
        <v>39</v>
      </c>
      <c r="J243">
        <v>6</v>
      </c>
      <c r="K243" t="s">
        <v>40</v>
      </c>
      <c r="L243">
        <v>18</v>
      </c>
      <c r="M243" t="s">
        <v>319</v>
      </c>
      <c r="N243" t="s">
        <v>320</v>
      </c>
      <c r="O243" t="s">
        <v>321</v>
      </c>
      <c r="P243">
        <v>3000</v>
      </c>
      <c r="Q243" t="s">
        <v>44</v>
      </c>
      <c r="R243">
        <v>3821</v>
      </c>
      <c r="S243" t="s">
        <v>175</v>
      </c>
      <c r="T243">
        <v>0</v>
      </c>
      <c r="U243" t="s">
        <v>46</v>
      </c>
      <c r="V243" s="1">
        <v>1000000</v>
      </c>
      <c r="W243" s="1">
        <v>1000000</v>
      </c>
      <c r="X243" s="1">
        <v>0</v>
      </c>
      <c r="Y243" s="1">
        <v>0</v>
      </c>
      <c r="Z243" s="1">
        <v>0</v>
      </c>
      <c r="AA243" s="1">
        <v>0</v>
      </c>
      <c r="AB243" s="1">
        <v>0</v>
      </c>
      <c r="AC243" s="1">
        <f t="shared" si="7"/>
        <v>1000000</v>
      </c>
      <c r="AD243" s="1">
        <v>0</v>
      </c>
      <c r="AE243" s="1">
        <v>0</v>
      </c>
      <c r="AF243" s="1">
        <v>0</v>
      </c>
      <c r="AG243" s="1">
        <v>0</v>
      </c>
      <c r="AH243" s="1">
        <v>0</v>
      </c>
    </row>
    <row r="244" spans="1:34" hidden="1" x14ac:dyDescent="0.25">
      <c r="A244" t="str">
        <f t="shared" si="6"/>
        <v>1.1-00-2404_24618012_2439610</v>
      </c>
      <c r="B244" t="s">
        <v>148</v>
      </c>
      <c r="C244" t="s">
        <v>149</v>
      </c>
      <c r="D244" t="s">
        <v>34</v>
      </c>
      <c r="E244" t="s">
        <v>35</v>
      </c>
      <c r="F244" t="s">
        <v>36</v>
      </c>
      <c r="G244" t="s">
        <v>37</v>
      </c>
      <c r="H244" t="s">
        <v>38</v>
      </c>
      <c r="I244" t="s">
        <v>39</v>
      </c>
      <c r="J244">
        <v>6</v>
      </c>
      <c r="K244" t="s">
        <v>40</v>
      </c>
      <c r="L244">
        <v>18</v>
      </c>
      <c r="M244" t="s">
        <v>319</v>
      </c>
      <c r="N244" t="s">
        <v>320</v>
      </c>
      <c r="O244" t="s">
        <v>321</v>
      </c>
      <c r="P244">
        <v>3000</v>
      </c>
      <c r="Q244" t="s">
        <v>44</v>
      </c>
      <c r="R244">
        <v>3961</v>
      </c>
      <c r="S244" t="s">
        <v>333</v>
      </c>
      <c r="T244">
        <v>0</v>
      </c>
      <c r="U244" t="s">
        <v>46</v>
      </c>
      <c r="V244" s="1">
        <v>18000</v>
      </c>
      <c r="W244" s="1">
        <v>18000</v>
      </c>
      <c r="X244" s="1">
        <v>15930.4</v>
      </c>
      <c r="Y244" s="1">
        <v>15930.4</v>
      </c>
      <c r="Z244" s="1">
        <v>15930.4</v>
      </c>
      <c r="AA244" s="1">
        <v>15930.4</v>
      </c>
      <c r="AB244" s="1">
        <v>15930.4</v>
      </c>
      <c r="AC244" s="1">
        <f t="shared" si="7"/>
        <v>2069.6000000000004</v>
      </c>
      <c r="AD244" s="1">
        <v>0</v>
      </c>
      <c r="AE244" s="1">
        <v>0</v>
      </c>
      <c r="AF244" s="1">
        <v>0</v>
      </c>
      <c r="AG244" s="1">
        <v>0</v>
      </c>
      <c r="AH244" s="1">
        <v>0</v>
      </c>
    </row>
    <row r="245" spans="1:34" hidden="1" x14ac:dyDescent="0.25">
      <c r="A245" t="str">
        <f t="shared" si="6"/>
        <v>1.1-00-2404_24618012_24632111</v>
      </c>
      <c r="B245" t="s">
        <v>148</v>
      </c>
      <c r="C245" t="s">
        <v>149</v>
      </c>
      <c r="D245" t="s">
        <v>34</v>
      </c>
      <c r="E245" t="s">
        <v>35</v>
      </c>
      <c r="F245" t="s">
        <v>36</v>
      </c>
      <c r="G245" t="s">
        <v>37</v>
      </c>
      <c r="H245" t="s">
        <v>38</v>
      </c>
      <c r="I245" t="s">
        <v>39</v>
      </c>
      <c r="J245">
        <v>6</v>
      </c>
      <c r="K245" t="s">
        <v>40</v>
      </c>
      <c r="L245">
        <v>18</v>
      </c>
      <c r="M245" t="s">
        <v>319</v>
      </c>
      <c r="N245" t="s">
        <v>320</v>
      </c>
      <c r="O245" t="s">
        <v>321</v>
      </c>
      <c r="P245">
        <v>6000</v>
      </c>
      <c r="Q245" t="s">
        <v>131</v>
      </c>
      <c r="R245">
        <v>6321</v>
      </c>
      <c r="S245" t="s">
        <v>334</v>
      </c>
      <c r="T245">
        <v>11</v>
      </c>
      <c r="U245" t="s">
        <v>335</v>
      </c>
      <c r="V245" s="1">
        <v>25545390</v>
      </c>
      <c r="W245" s="1">
        <v>25108346.399999999</v>
      </c>
      <c r="X245" s="1">
        <v>15720240</v>
      </c>
      <c r="Y245" s="1">
        <v>15720240</v>
      </c>
      <c r="Z245" s="1">
        <v>15720240</v>
      </c>
      <c r="AA245" s="1">
        <v>13755210</v>
      </c>
      <c r="AB245" s="1">
        <v>13755210</v>
      </c>
      <c r="AC245" s="1">
        <f t="shared" si="7"/>
        <v>9825150</v>
      </c>
      <c r="AD245" s="1">
        <v>0</v>
      </c>
      <c r="AE245" s="1">
        <v>437043.6</v>
      </c>
      <c r="AF245" s="1">
        <v>0</v>
      </c>
      <c r="AG245" s="1">
        <v>0</v>
      </c>
      <c r="AH245" s="1">
        <v>437043.6</v>
      </c>
    </row>
    <row r="246" spans="1:34" hidden="1" x14ac:dyDescent="0.25">
      <c r="A246" t="str">
        <f t="shared" si="6"/>
        <v>1.1-00-2404_24618012_24632112</v>
      </c>
      <c r="B246" t="s">
        <v>148</v>
      </c>
      <c r="C246" t="s">
        <v>149</v>
      </c>
      <c r="D246" t="s">
        <v>34</v>
      </c>
      <c r="E246" t="s">
        <v>35</v>
      </c>
      <c r="F246" t="s">
        <v>36</v>
      </c>
      <c r="G246" t="s">
        <v>37</v>
      </c>
      <c r="H246" t="s">
        <v>38</v>
      </c>
      <c r="I246" t="s">
        <v>39</v>
      </c>
      <c r="J246">
        <v>6</v>
      </c>
      <c r="K246" t="s">
        <v>40</v>
      </c>
      <c r="L246">
        <v>18</v>
      </c>
      <c r="M246" t="s">
        <v>319</v>
      </c>
      <c r="N246" t="s">
        <v>320</v>
      </c>
      <c r="O246" t="s">
        <v>321</v>
      </c>
      <c r="P246">
        <v>6000</v>
      </c>
      <c r="Q246" t="s">
        <v>131</v>
      </c>
      <c r="R246">
        <v>6321</v>
      </c>
      <c r="S246" t="s">
        <v>334</v>
      </c>
      <c r="T246">
        <v>12</v>
      </c>
      <c r="U246" t="s">
        <v>336</v>
      </c>
      <c r="V246" s="1">
        <v>80000000</v>
      </c>
      <c r="W246" s="1">
        <v>70000000</v>
      </c>
      <c r="X246" s="1">
        <v>38507899.560000002</v>
      </c>
      <c r="Y246" s="1">
        <v>38507899.560000002</v>
      </c>
      <c r="Z246" s="1">
        <v>38507899.560000002</v>
      </c>
      <c r="AA246" s="1">
        <v>38507899.560000002</v>
      </c>
      <c r="AB246" s="1">
        <v>38507899.560000002</v>
      </c>
      <c r="AC246" s="1">
        <f t="shared" si="7"/>
        <v>41492100.439999998</v>
      </c>
      <c r="AD246" s="1">
        <v>0</v>
      </c>
      <c r="AE246" s="1">
        <v>10000000</v>
      </c>
      <c r="AF246" s="1">
        <v>0</v>
      </c>
      <c r="AG246" s="1">
        <v>0</v>
      </c>
      <c r="AH246" s="1">
        <v>10000000</v>
      </c>
    </row>
    <row r="247" spans="1:34" hidden="1" x14ac:dyDescent="0.25">
      <c r="A247" t="str">
        <f t="shared" si="6"/>
        <v>1.1-00-2404_24619013_2434910</v>
      </c>
      <c r="B247" t="s">
        <v>148</v>
      </c>
      <c r="C247" t="s">
        <v>149</v>
      </c>
      <c r="D247" t="s">
        <v>34</v>
      </c>
      <c r="E247" t="s">
        <v>35</v>
      </c>
      <c r="F247" t="s">
        <v>36</v>
      </c>
      <c r="G247" t="s">
        <v>37</v>
      </c>
      <c r="H247" t="s">
        <v>38</v>
      </c>
      <c r="I247" t="s">
        <v>39</v>
      </c>
      <c r="J247">
        <v>6</v>
      </c>
      <c r="K247" t="s">
        <v>40</v>
      </c>
      <c r="L247">
        <v>19</v>
      </c>
      <c r="M247" t="s">
        <v>41</v>
      </c>
      <c r="N247" t="s">
        <v>42</v>
      </c>
      <c r="O247" t="s">
        <v>43</v>
      </c>
      <c r="P247">
        <v>3000</v>
      </c>
      <c r="Q247" t="s">
        <v>44</v>
      </c>
      <c r="R247">
        <v>3491</v>
      </c>
      <c r="S247" t="s">
        <v>337</v>
      </c>
      <c r="T247">
        <v>0</v>
      </c>
      <c r="U247" t="s">
        <v>46</v>
      </c>
      <c r="V247" s="1">
        <v>0</v>
      </c>
      <c r="W247" s="1">
        <v>0</v>
      </c>
      <c r="X247" s="1">
        <v>0</v>
      </c>
      <c r="Y247" s="1">
        <v>0</v>
      </c>
      <c r="Z247" s="1">
        <v>0</v>
      </c>
      <c r="AA247" s="1">
        <v>0</v>
      </c>
      <c r="AB247" s="1">
        <v>0</v>
      </c>
      <c r="AC247" s="1">
        <f t="shared" si="7"/>
        <v>0</v>
      </c>
      <c r="AD247" s="1">
        <v>0</v>
      </c>
      <c r="AE247" s="1">
        <v>0</v>
      </c>
      <c r="AF247" s="1">
        <v>0</v>
      </c>
      <c r="AG247" s="1">
        <v>0</v>
      </c>
      <c r="AH247" s="1">
        <v>0</v>
      </c>
    </row>
    <row r="248" spans="1:34" hidden="1" x14ac:dyDescent="0.25">
      <c r="A248" t="str">
        <f t="shared" si="6"/>
        <v>1.1-00-2404_24619013_2439410</v>
      </c>
      <c r="B248" t="s">
        <v>148</v>
      </c>
      <c r="C248" t="s">
        <v>149</v>
      </c>
      <c r="D248" t="s">
        <v>34</v>
      </c>
      <c r="E248" t="s">
        <v>35</v>
      </c>
      <c r="F248" t="s">
        <v>36</v>
      </c>
      <c r="G248" t="s">
        <v>37</v>
      </c>
      <c r="H248" t="s">
        <v>38</v>
      </c>
      <c r="I248" t="s">
        <v>39</v>
      </c>
      <c r="J248">
        <v>6</v>
      </c>
      <c r="K248" t="s">
        <v>40</v>
      </c>
      <c r="L248">
        <v>19</v>
      </c>
      <c r="M248" t="s">
        <v>41</v>
      </c>
      <c r="N248" t="s">
        <v>42</v>
      </c>
      <c r="O248" t="s">
        <v>43</v>
      </c>
      <c r="P248">
        <v>3000</v>
      </c>
      <c r="Q248" t="s">
        <v>44</v>
      </c>
      <c r="R248">
        <v>3941</v>
      </c>
      <c r="S248" t="s">
        <v>299</v>
      </c>
      <c r="T248">
        <v>0</v>
      </c>
      <c r="U248" t="s">
        <v>46</v>
      </c>
      <c r="V248" s="1">
        <v>1661937.89</v>
      </c>
      <c r="W248" s="1">
        <v>1661937.89</v>
      </c>
      <c r="X248" s="1">
        <v>11417</v>
      </c>
      <c r="Y248" s="1">
        <v>11417</v>
      </c>
      <c r="Z248" s="1">
        <v>11417</v>
      </c>
      <c r="AA248" s="1">
        <v>11417</v>
      </c>
      <c r="AB248" s="1">
        <v>11416</v>
      </c>
      <c r="AC248" s="1">
        <f t="shared" si="7"/>
        <v>1650520.89</v>
      </c>
      <c r="AD248" s="1">
        <v>0</v>
      </c>
      <c r="AE248" s="1">
        <v>0</v>
      </c>
      <c r="AF248" s="1">
        <v>0</v>
      </c>
      <c r="AG248" s="1">
        <v>0</v>
      </c>
      <c r="AH248" s="1">
        <v>0</v>
      </c>
    </row>
    <row r="249" spans="1:34" hidden="1" x14ac:dyDescent="0.25">
      <c r="A249" t="str">
        <f t="shared" si="6"/>
        <v>1.1-00-2404_24619013_2442110</v>
      </c>
      <c r="B249" t="s">
        <v>148</v>
      </c>
      <c r="C249" t="s">
        <v>149</v>
      </c>
      <c r="D249" t="s">
        <v>34</v>
      </c>
      <c r="E249" t="s">
        <v>35</v>
      </c>
      <c r="F249" t="s">
        <v>36</v>
      </c>
      <c r="G249" t="s">
        <v>37</v>
      </c>
      <c r="H249" t="s">
        <v>38</v>
      </c>
      <c r="I249" t="s">
        <v>39</v>
      </c>
      <c r="J249">
        <v>6</v>
      </c>
      <c r="K249" t="s">
        <v>40</v>
      </c>
      <c r="L249">
        <v>19</v>
      </c>
      <c r="M249" t="s">
        <v>41</v>
      </c>
      <c r="N249" t="s">
        <v>42</v>
      </c>
      <c r="O249" t="s">
        <v>43</v>
      </c>
      <c r="P249">
        <v>4000</v>
      </c>
      <c r="Q249" t="s">
        <v>49</v>
      </c>
      <c r="R249">
        <v>4211</v>
      </c>
      <c r="S249" t="s">
        <v>273</v>
      </c>
      <c r="T249">
        <v>0</v>
      </c>
      <c r="U249" t="s">
        <v>46</v>
      </c>
      <c r="V249" s="1">
        <v>2200000</v>
      </c>
      <c r="W249" s="1">
        <v>2200000</v>
      </c>
      <c r="X249" s="1">
        <v>2105566.7599999998</v>
      </c>
      <c r="Y249" s="1">
        <v>2105566.7599999998</v>
      </c>
      <c r="Z249" s="1">
        <v>2105566.7599999998</v>
      </c>
      <c r="AA249" s="1">
        <v>2105566.7599999998</v>
      </c>
      <c r="AB249" s="1">
        <v>2105566.7599999998</v>
      </c>
      <c r="AC249" s="1">
        <f t="shared" si="7"/>
        <v>94433.240000000224</v>
      </c>
      <c r="AD249" s="1">
        <v>0</v>
      </c>
      <c r="AE249" s="1">
        <v>0</v>
      </c>
      <c r="AF249" s="1">
        <v>0</v>
      </c>
      <c r="AG249" s="1">
        <v>0</v>
      </c>
      <c r="AH249" s="1">
        <v>0</v>
      </c>
    </row>
    <row r="250" spans="1:34" hidden="1" x14ac:dyDescent="0.25">
      <c r="A250" t="str">
        <f t="shared" si="6"/>
        <v>1.1-00-2404_24619013_2442510</v>
      </c>
      <c r="B250" t="s">
        <v>148</v>
      </c>
      <c r="C250" t="s">
        <v>149</v>
      </c>
      <c r="D250" t="s">
        <v>34</v>
      </c>
      <c r="E250" t="s">
        <v>35</v>
      </c>
      <c r="F250" t="s">
        <v>36</v>
      </c>
      <c r="G250" t="s">
        <v>37</v>
      </c>
      <c r="H250" t="s">
        <v>38</v>
      </c>
      <c r="I250" t="s">
        <v>39</v>
      </c>
      <c r="J250">
        <v>6</v>
      </c>
      <c r="K250" t="s">
        <v>40</v>
      </c>
      <c r="L250">
        <v>19</v>
      </c>
      <c r="M250" t="s">
        <v>41</v>
      </c>
      <c r="N250" t="s">
        <v>42</v>
      </c>
      <c r="O250" t="s">
        <v>43</v>
      </c>
      <c r="P250">
        <v>4000</v>
      </c>
      <c r="Q250" t="s">
        <v>49</v>
      </c>
      <c r="R250">
        <v>4251</v>
      </c>
      <c r="S250" t="s">
        <v>50</v>
      </c>
      <c r="T250">
        <v>0</v>
      </c>
      <c r="U250" t="s">
        <v>46</v>
      </c>
      <c r="V250" s="1">
        <v>9158535.4499999993</v>
      </c>
      <c r="W250" s="1">
        <v>5000000</v>
      </c>
      <c r="X250" s="1">
        <v>0</v>
      </c>
      <c r="Y250" s="1">
        <v>0</v>
      </c>
      <c r="Z250" s="1">
        <v>0</v>
      </c>
      <c r="AA250" s="1">
        <v>0</v>
      </c>
      <c r="AB250" s="1">
        <v>0</v>
      </c>
      <c r="AC250" s="1">
        <f t="shared" si="7"/>
        <v>9158535.4499999993</v>
      </c>
      <c r="AD250" s="1">
        <v>0</v>
      </c>
      <c r="AE250" s="1">
        <v>4158535.45</v>
      </c>
      <c r="AF250" s="1">
        <v>0</v>
      </c>
      <c r="AG250" s="1">
        <v>0</v>
      </c>
      <c r="AH250" s="1">
        <v>4158535.45</v>
      </c>
    </row>
    <row r="251" spans="1:34" hidden="1" x14ac:dyDescent="0.25">
      <c r="A251" t="str">
        <f t="shared" si="6"/>
        <v>1.1-00-2404_24619013_24581138</v>
      </c>
      <c r="B251" t="s">
        <v>148</v>
      </c>
      <c r="C251" t="s">
        <v>149</v>
      </c>
      <c r="D251" t="s">
        <v>34</v>
      </c>
      <c r="E251" t="s">
        <v>35</v>
      </c>
      <c r="F251" t="s">
        <v>36</v>
      </c>
      <c r="G251" t="s">
        <v>37</v>
      </c>
      <c r="H251" t="s">
        <v>38</v>
      </c>
      <c r="I251" t="s">
        <v>39</v>
      </c>
      <c r="J251">
        <v>6</v>
      </c>
      <c r="K251" t="s">
        <v>40</v>
      </c>
      <c r="L251">
        <v>19</v>
      </c>
      <c r="M251" t="s">
        <v>41</v>
      </c>
      <c r="N251" t="s">
        <v>42</v>
      </c>
      <c r="O251" t="s">
        <v>43</v>
      </c>
      <c r="P251">
        <v>5000</v>
      </c>
      <c r="Q251" t="s">
        <v>99</v>
      </c>
      <c r="R251">
        <v>5811</v>
      </c>
      <c r="S251" t="s">
        <v>338</v>
      </c>
      <c r="T251">
        <v>38</v>
      </c>
      <c r="U251" t="s">
        <v>339</v>
      </c>
      <c r="V251" s="1">
        <v>0</v>
      </c>
      <c r="W251" s="1">
        <v>0</v>
      </c>
      <c r="X251" s="1">
        <v>137458.29</v>
      </c>
      <c r="Y251" s="1">
        <v>137458.29</v>
      </c>
      <c r="Z251" s="1">
        <v>137458.29</v>
      </c>
      <c r="AA251" s="1">
        <v>137458.29</v>
      </c>
      <c r="AB251" s="1">
        <v>137458.29</v>
      </c>
      <c r="AC251" s="1">
        <f t="shared" si="7"/>
        <v>-137458.29</v>
      </c>
      <c r="AD251" s="1">
        <v>0</v>
      </c>
      <c r="AE251" s="1">
        <v>0</v>
      </c>
      <c r="AF251" s="1">
        <v>0</v>
      </c>
      <c r="AG251" s="1">
        <v>0</v>
      </c>
      <c r="AH251" s="1">
        <v>0</v>
      </c>
    </row>
    <row r="252" spans="1:34" hidden="1" x14ac:dyDescent="0.25">
      <c r="A252" t="str">
        <f t="shared" si="6"/>
        <v>1.1-00-2404_24620014_2421810</v>
      </c>
      <c r="B252" t="s">
        <v>148</v>
      </c>
      <c r="C252" t="s">
        <v>149</v>
      </c>
      <c r="D252" t="s">
        <v>34</v>
      </c>
      <c r="E252" t="s">
        <v>35</v>
      </c>
      <c r="F252" t="s">
        <v>36</v>
      </c>
      <c r="G252" t="s">
        <v>37</v>
      </c>
      <c r="H252" t="s">
        <v>38</v>
      </c>
      <c r="I252" t="s">
        <v>39</v>
      </c>
      <c r="J252">
        <v>6</v>
      </c>
      <c r="K252" t="s">
        <v>40</v>
      </c>
      <c r="L252">
        <v>20</v>
      </c>
      <c r="M252" t="s">
        <v>340</v>
      </c>
      <c r="N252" t="s">
        <v>341</v>
      </c>
      <c r="O252" t="s">
        <v>342</v>
      </c>
      <c r="P252">
        <v>2000</v>
      </c>
      <c r="Q252" t="s">
        <v>121</v>
      </c>
      <c r="R252">
        <v>2181</v>
      </c>
      <c r="S252" t="s">
        <v>300</v>
      </c>
      <c r="T252">
        <v>0</v>
      </c>
      <c r="U252" t="s">
        <v>46</v>
      </c>
      <c r="V252" s="1">
        <v>1978500</v>
      </c>
      <c r="W252" s="1">
        <v>2000000</v>
      </c>
      <c r="X252" s="1">
        <v>3605720</v>
      </c>
      <c r="Y252" s="1">
        <v>3532640</v>
      </c>
      <c r="Z252" s="1">
        <v>3519640</v>
      </c>
      <c r="AA252" s="1">
        <v>3519640</v>
      </c>
      <c r="AB252" s="1">
        <v>3519640</v>
      </c>
      <c r="AC252" s="1">
        <f t="shared" si="7"/>
        <v>-1627220</v>
      </c>
      <c r="AD252" s="1">
        <v>0</v>
      </c>
      <c r="AE252" s="1">
        <v>0</v>
      </c>
      <c r="AF252" s="1">
        <v>0</v>
      </c>
      <c r="AG252" s="1">
        <v>21500</v>
      </c>
      <c r="AH252" s="1">
        <v>-21500</v>
      </c>
    </row>
    <row r="253" spans="1:34" hidden="1" x14ac:dyDescent="0.25">
      <c r="A253" t="str">
        <f t="shared" si="6"/>
        <v>1.1-00-2404_24620014_2439420</v>
      </c>
      <c r="B253" t="s">
        <v>148</v>
      </c>
      <c r="C253" t="s">
        <v>149</v>
      </c>
      <c r="D253" t="s">
        <v>34</v>
      </c>
      <c r="E253" t="s">
        <v>35</v>
      </c>
      <c r="F253" t="s">
        <v>36</v>
      </c>
      <c r="G253" t="s">
        <v>37</v>
      </c>
      <c r="H253" t="s">
        <v>38</v>
      </c>
      <c r="I253" t="s">
        <v>39</v>
      </c>
      <c r="J253">
        <v>6</v>
      </c>
      <c r="K253" t="s">
        <v>40</v>
      </c>
      <c r="L253">
        <v>20</v>
      </c>
      <c r="M253" t="s">
        <v>340</v>
      </c>
      <c r="N253" t="s">
        <v>341</v>
      </c>
      <c r="O253" t="s">
        <v>342</v>
      </c>
      <c r="P253">
        <v>3000</v>
      </c>
      <c r="Q253" t="s">
        <v>44</v>
      </c>
      <c r="R253">
        <v>3942</v>
      </c>
      <c r="S253" t="s">
        <v>343</v>
      </c>
      <c r="T253">
        <v>0</v>
      </c>
      <c r="U253" t="s">
        <v>46</v>
      </c>
      <c r="V253" s="1">
        <v>450000</v>
      </c>
      <c r="W253" s="1">
        <v>450000</v>
      </c>
      <c r="X253" s="1">
        <v>238494.98</v>
      </c>
      <c r="Y253" s="1">
        <v>238494.98</v>
      </c>
      <c r="Z253" s="1">
        <v>238494.98</v>
      </c>
      <c r="AA253" s="1">
        <v>231152.4</v>
      </c>
      <c r="AB253" s="1">
        <v>231029.95</v>
      </c>
      <c r="AC253" s="1">
        <f t="shared" si="7"/>
        <v>211505.02</v>
      </c>
      <c r="AD253" s="1">
        <v>0</v>
      </c>
      <c r="AE253" s="1">
        <v>0</v>
      </c>
      <c r="AF253" s="1">
        <v>0</v>
      </c>
      <c r="AG253" s="1">
        <v>0</v>
      </c>
      <c r="AH253" s="1">
        <v>0</v>
      </c>
    </row>
    <row r="254" spans="1:34" hidden="1" x14ac:dyDescent="0.25">
      <c r="A254" t="str">
        <f t="shared" si="6"/>
        <v>1.1-00-2404_24620014_2439510</v>
      </c>
      <c r="B254" t="s">
        <v>148</v>
      </c>
      <c r="C254" t="s">
        <v>149</v>
      </c>
      <c r="D254" t="s">
        <v>34</v>
      </c>
      <c r="E254" t="s">
        <v>35</v>
      </c>
      <c r="F254" t="s">
        <v>36</v>
      </c>
      <c r="G254" t="s">
        <v>37</v>
      </c>
      <c r="H254" t="s">
        <v>38</v>
      </c>
      <c r="I254" t="s">
        <v>39</v>
      </c>
      <c r="J254">
        <v>6</v>
      </c>
      <c r="K254" t="s">
        <v>40</v>
      </c>
      <c r="L254">
        <v>20</v>
      </c>
      <c r="M254" t="s">
        <v>340</v>
      </c>
      <c r="N254" t="s">
        <v>341</v>
      </c>
      <c r="O254" t="s">
        <v>342</v>
      </c>
      <c r="P254">
        <v>3000</v>
      </c>
      <c r="Q254" t="s">
        <v>44</v>
      </c>
      <c r="R254">
        <v>3951</v>
      </c>
      <c r="S254" t="s">
        <v>344</v>
      </c>
      <c r="T254">
        <v>0</v>
      </c>
      <c r="U254" t="s">
        <v>46</v>
      </c>
      <c r="V254" s="1">
        <v>300000</v>
      </c>
      <c r="W254" s="1">
        <v>300000</v>
      </c>
      <c r="X254" s="1">
        <v>0</v>
      </c>
      <c r="Y254" s="1">
        <v>0</v>
      </c>
      <c r="Z254" s="1">
        <v>0</v>
      </c>
      <c r="AA254" s="1">
        <v>0</v>
      </c>
      <c r="AB254" s="1">
        <v>0</v>
      </c>
      <c r="AC254" s="1">
        <f t="shared" si="7"/>
        <v>300000</v>
      </c>
      <c r="AD254" s="1">
        <v>0</v>
      </c>
      <c r="AE254" s="1">
        <v>0</v>
      </c>
      <c r="AF254" s="1">
        <v>0</v>
      </c>
      <c r="AG254" s="1">
        <v>0</v>
      </c>
      <c r="AH254" s="1">
        <v>0</v>
      </c>
    </row>
    <row r="255" spans="1:34" hidden="1" x14ac:dyDescent="0.25">
      <c r="A255" t="str">
        <f t="shared" si="6"/>
        <v>1.1-00-2402_24114010_2421110</v>
      </c>
      <c r="B255" t="s">
        <v>148</v>
      </c>
      <c r="C255" t="s">
        <v>149</v>
      </c>
      <c r="D255" t="s">
        <v>34</v>
      </c>
      <c r="E255" t="s">
        <v>35</v>
      </c>
      <c r="F255" t="s">
        <v>152</v>
      </c>
      <c r="G255" t="s">
        <v>153</v>
      </c>
      <c r="H255" t="s">
        <v>85</v>
      </c>
      <c r="I255" t="s">
        <v>86</v>
      </c>
      <c r="J255">
        <v>1</v>
      </c>
      <c r="K255" t="s">
        <v>190</v>
      </c>
      <c r="L255">
        <v>14</v>
      </c>
      <c r="M255" t="s">
        <v>345</v>
      </c>
      <c r="N255" t="s">
        <v>199</v>
      </c>
      <c r="O255" t="s">
        <v>827</v>
      </c>
      <c r="P255">
        <v>2000</v>
      </c>
      <c r="Q255" t="s">
        <v>121</v>
      </c>
      <c r="R255">
        <v>2111</v>
      </c>
      <c r="S255" t="s">
        <v>200</v>
      </c>
      <c r="T255">
        <v>0</v>
      </c>
      <c r="U255" t="s">
        <v>46</v>
      </c>
      <c r="V255" s="1">
        <v>29000</v>
      </c>
      <c r="W255" s="1">
        <v>0</v>
      </c>
      <c r="X255" s="1">
        <v>26953.54</v>
      </c>
      <c r="Y255" s="1">
        <v>23055.94</v>
      </c>
      <c r="Z255" s="1">
        <v>3814.74</v>
      </c>
      <c r="AA255" s="1">
        <v>0</v>
      </c>
      <c r="AB255" s="1">
        <v>0</v>
      </c>
      <c r="AC255" s="1">
        <f t="shared" si="7"/>
        <v>2046.4599999999991</v>
      </c>
      <c r="AD255" s="1">
        <v>0</v>
      </c>
      <c r="AE255" s="1">
        <v>29000</v>
      </c>
      <c r="AF255" s="1">
        <v>0</v>
      </c>
      <c r="AG255" s="1">
        <v>0</v>
      </c>
      <c r="AH255" s="1">
        <v>29000</v>
      </c>
    </row>
    <row r="256" spans="1:34" hidden="1" x14ac:dyDescent="0.25">
      <c r="A256" t="str">
        <f t="shared" si="6"/>
        <v>1.1-00-2402_24114010_2421210</v>
      </c>
      <c r="B256" t="s">
        <v>148</v>
      </c>
      <c r="C256" t="s">
        <v>149</v>
      </c>
      <c r="D256" t="s">
        <v>34</v>
      </c>
      <c r="E256" t="s">
        <v>35</v>
      </c>
      <c r="F256" t="s">
        <v>152</v>
      </c>
      <c r="G256" t="s">
        <v>153</v>
      </c>
      <c r="H256" t="s">
        <v>85</v>
      </c>
      <c r="I256" t="s">
        <v>86</v>
      </c>
      <c r="J256">
        <v>1</v>
      </c>
      <c r="K256" t="s">
        <v>190</v>
      </c>
      <c r="L256">
        <v>14</v>
      </c>
      <c r="M256" t="s">
        <v>345</v>
      </c>
      <c r="N256" t="s">
        <v>199</v>
      </c>
      <c r="O256" t="s">
        <v>827</v>
      </c>
      <c r="P256">
        <v>2000</v>
      </c>
      <c r="Q256" t="s">
        <v>121</v>
      </c>
      <c r="R256">
        <v>2121</v>
      </c>
      <c r="S256" t="s">
        <v>201</v>
      </c>
      <c r="T256">
        <v>0</v>
      </c>
      <c r="U256" t="s">
        <v>46</v>
      </c>
      <c r="V256" s="1">
        <v>0</v>
      </c>
      <c r="W256" s="1">
        <v>70000</v>
      </c>
      <c r="X256" s="1">
        <v>0</v>
      </c>
      <c r="Y256" s="1">
        <v>0</v>
      </c>
      <c r="Z256" s="1">
        <v>0</v>
      </c>
      <c r="AA256" s="1">
        <v>0</v>
      </c>
      <c r="AB256" s="1">
        <v>0</v>
      </c>
      <c r="AC256" s="1">
        <f t="shared" si="7"/>
        <v>0</v>
      </c>
      <c r="AD256" s="1">
        <v>0</v>
      </c>
      <c r="AE256" s="1">
        <v>0</v>
      </c>
      <c r="AF256" s="1">
        <v>0</v>
      </c>
      <c r="AG256" s="1">
        <v>70000</v>
      </c>
      <c r="AH256" s="1">
        <v>-70000</v>
      </c>
    </row>
    <row r="257" spans="1:34" hidden="1" x14ac:dyDescent="0.25">
      <c r="A257" t="str">
        <f t="shared" si="6"/>
        <v>1.1-00-2402_24114010_2421610</v>
      </c>
      <c r="B257" t="s">
        <v>148</v>
      </c>
      <c r="C257" t="s">
        <v>149</v>
      </c>
      <c r="D257" t="s">
        <v>34</v>
      </c>
      <c r="E257" t="s">
        <v>35</v>
      </c>
      <c r="F257" t="s">
        <v>152</v>
      </c>
      <c r="G257" t="s">
        <v>153</v>
      </c>
      <c r="H257" t="s">
        <v>85</v>
      </c>
      <c r="I257" t="s">
        <v>86</v>
      </c>
      <c r="J257">
        <v>1</v>
      </c>
      <c r="K257" t="s">
        <v>190</v>
      </c>
      <c r="L257">
        <v>14</v>
      </c>
      <c r="M257" t="s">
        <v>345</v>
      </c>
      <c r="N257" t="s">
        <v>199</v>
      </c>
      <c r="O257" t="s">
        <v>827</v>
      </c>
      <c r="P257">
        <v>2000</v>
      </c>
      <c r="Q257" t="s">
        <v>121</v>
      </c>
      <c r="R257">
        <v>2161</v>
      </c>
      <c r="S257" t="s">
        <v>202</v>
      </c>
      <c r="T257">
        <v>0</v>
      </c>
      <c r="U257" t="s">
        <v>46</v>
      </c>
      <c r="V257" s="1">
        <v>15700</v>
      </c>
      <c r="W257" s="1">
        <v>0</v>
      </c>
      <c r="X257" s="1">
        <v>5588.88</v>
      </c>
      <c r="Y257" s="1">
        <v>5588.88</v>
      </c>
      <c r="Z257" s="1">
        <v>0</v>
      </c>
      <c r="AA257" s="1">
        <v>0</v>
      </c>
      <c r="AB257" s="1">
        <v>0</v>
      </c>
      <c r="AC257" s="1">
        <f t="shared" si="7"/>
        <v>10111.119999999999</v>
      </c>
      <c r="AD257" s="1">
        <v>0</v>
      </c>
      <c r="AE257" s="1">
        <v>15700</v>
      </c>
      <c r="AF257" s="1">
        <v>0</v>
      </c>
      <c r="AG257" s="1">
        <v>0</v>
      </c>
      <c r="AH257" s="1">
        <v>15700</v>
      </c>
    </row>
    <row r="258" spans="1:34" hidden="1" x14ac:dyDescent="0.25">
      <c r="A258" t="str">
        <f t="shared" si="6"/>
        <v>1.1-00-2402_24114010_2424910</v>
      </c>
      <c r="B258" t="s">
        <v>148</v>
      </c>
      <c r="C258" t="s">
        <v>149</v>
      </c>
      <c r="D258" t="s">
        <v>34</v>
      </c>
      <c r="E258" t="s">
        <v>35</v>
      </c>
      <c r="F258" t="s">
        <v>152</v>
      </c>
      <c r="G258" t="s">
        <v>153</v>
      </c>
      <c r="H258" t="s">
        <v>85</v>
      </c>
      <c r="I258" t="s">
        <v>86</v>
      </c>
      <c r="J258">
        <v>1</v>
      </c>
      <c r="K258" t="s">
        <v>190</v>
      </c>
      <c r="L258">
        <v>14</v>
      </c>
      <c r="M258" t="s">
        <v>345</v>
      </c>
      <c r="N258" t="s">
        <v>199</v>
      </c>
      <c r="O258" t="s">
        <v>827</v>
      </c>
      <c r="P258">
        <v>2000</v>
      </c>
      <c r="Q258" t="s">
        <v>121</v>
      </c>
      <c r="R258">
        <v>2491</v>
      </c>
      <c r="S258" t="s">
        <v>203</v>
      </c>
      <c r="T258">
        <v>0</v>
      </c>
      <c r="U258" t="s">
        <v>46</v>
      </c>
      <c r="V258" s="1">
        <v>21000</v>
      </c>
      <c r="W258" s="1">
        <v>0</v>
      </c>
      <c r="X258" s="1">
        <v>8383.9599999999991</v>
      </c>
      <c r="Y258" s="1">
        <v>8383.9599999999991</v>
      </c>
      <c r="Z258" s="1">
        <v>8383.9599999999991</v>
      </c>
      <c r="AA258" s="1">
        <v>0</v>
      </c>
      <c r="AB258" s="1">
        <v>0</v>
      </c>
      <c r="AC258" s="1">
        <f t="shared" si="7"/>
        <v>12616.04</v>
      </c>
      <c r="AD258" s="1">
        <v>0</v>
      </c>
      <c r="AE258" s="1">
        <v>21000</v>
      </c>
      <c r="AF258" s="1">
        <v>0</v>
      </c>
      <c r="AG258" s="1">
        <v>0</v>
      </c>
      <c r="AH258" s="1">
        <v>21000</v>
      </c>
    </row>
    <row r="259" spans="1:34" hidden="1" x14ac:dyDescent="0.25">
      <c r="A259" t="str">
        <f t="shared" ref="A259:A322" si="8">CONCATENATE(B259,H259,J259,L259,N259,R259,T259)</f>
        <v>1.1-00-2402_24114010_2427310</v>
      </c>
      <c r="B259" t="s">
        <v>148</v>
      </c>
      <c r="C259" t="s">
        <v>149</v>
      </c>
      <c r="D259" t="s">
        <v>34</v>
      </c>
      <c r="E259" t="s">
        <v>35</v>
      </c>
      <c r="F259" t="s">
        <v>152</v>
      </c>
      <c r="G259" t="s">
        <v>153</v>
      </c>
      <c r="H259" t="s">
        <v>85</v>
      </c>
      <c r="I259" t="s">
        <v>86</v>
      </c>
      <c r="J259">
        <v>1</v>
      </c>
      <c r="K259" t="s">
        <v>190</v>
      </c>
      <c r="L259">
        <v>14</v>
      </c>
      <c r="M259" t="s">
        <v>345</v>
      </c>
      <c r="N259" t="s">
        <v>199</v>
      </c>
      <c r="O259" t="s">
        <v>827</v>
      </c>
      <c r="P259">
        <v>2000</v>
      </c>
      <c r="Q259" t="s">
        <v>121</v>
      </c>
      <c r="R259">
        <v>2731</v>
      </c>
      <c r="S259" t="s">
        <v>346</v>
      </c>
      <c r="T259">
        <v>0</v>
      </c>
      <c r="U259" t="s">
        <v>46</v>
      </c>
      <c r="V259" s="1">
        <v>24000</v>
      </c>
      <c r="W259" s="1">
        <v>0</v>
      </c>
      <c r="X259" s="1">
        <v>19986.8</v>
      </c>
      <c r="Y259" s="1">
        <v>19986.8</v>
      </c>
      <c r="Z259" s="1">
        <v>0</v>
      </c>
      <c r="AA259" s="1">
        <v>0</v>
      </c>
      <c r="AB259" s="1">
        <v>0</v>
      </c>
      <c r="AC259" s="1">
        <f t="shared" ref="AC259:AC322" si="9">V259-X259</f>
        <v>4013.2000000000007</v>
      </c>
      <c r="AD259" s="1">
        <v>0</v>
      </c>
      <c r="AE259" s="1">
        <v>24000</v>
      </c>
      <c r="AF259" s="1">
        <v>0</v>
      </c>
      <c r="AG259" s="1">
        <v>0</v>
      </c>
      <c r="AH259" s="1">
        <v>24000</v>
      </c>
    </row>
    <row r="260" spans="1:34" hidden="1" x14ac:dyDescent="0.25">
      <c r="A260" t="str">
        <f t="shared" si="8"/>
        <v>1.1-00-2402_24114010_2429110</v>
      </c>
      <c r="B260" t="s">
        <v>148</v>
      </c>
      <c r="C260" t="s">
        <v>149</v>
      </c>
      <c r="D260" t="s">
        <v>34</v>
      </c>
      <c r="E260" t="s">
        <v>35</v>
      </c>
      <c r="F260" t="s">
        <v>152</v>
      </c>
      <c r="G260" t="s">
        <v>153</v>
      </c>
      <c r="H260" t="s">
        <v>85</v>
      </c>
      <c r="I260" t="s">
        <v>86</v>
      </c>
      <c r="J260">
        <v>1</v>
      </c>
      <c r="K260" t="s">
        <v>190</v>
      </c>
      <c r="L260">
        <v>14</v>
      </c>
      <c r="M260" t="s">
        <v>345</v>
      </c>
      <c r="N260" t="s">
        <v>199</v>
      </c>
      <c r="O260" t="s">
        <v>827</v>
      </c>
      <c r="P260">
        <v>2000</v>
      </c>
      <c r="Q260" t="s">
        <v>121</v>
      </c>
      <c r="R260">
        <v>2911</v>
      </c>
      <c r="S260" t="s">
        <v>171</v>
      </c>
      <c r="T260">
        <v>0</v>
      </c>
      <c r="U260" t="s">
        <v>46</v>
      </c>
      <c r="V260" s="1">
        <v>30300</v>
      </c>
      <c r="W260" s="1">
        <v>0</v>
      </c>
      <c r="X260" s="1">
        <v>15025.71</v>
      </c>
      <c r="Y260" s="1">
        <v>15025.71</v>
      </c>
      <c r="Z260" s="1">
        <v>3712.93</v>
      </c>
      <c r="AA260" s="1">
        <v>0</v>
      </c>
      <c r="AB260" s="1">
        <v>0</v>
      </c>
      <c r="AC260" s="1">
        <f t="shared" si="9"/>
        <v>15274.29</v>
      </c>
      <c r="AD260" s="1">
        <v>0</v>
      </c>
      <c r="AE260" s="1">
        <v>30300</v>
      </c>
      <c r="AF260" s="1">
        <v>0</v>
      </c>
      <c r="AG260" s="1">
        <v>0</v>
      </c>
      <c r="AH260" s="1">
        <v>30300</v>
      </c>
    </row>
    <row r="261" spans="1:34" hidden="1" x14ac:dyDescent="0.25">
      <c r="A261" t="str">
        <f t="shared" si="8"/>
        <v>1.1-00-2402_24114010_2429210</v>
      </c>
      <c r="B261" t="s">
        <v>148</v>
      </c>
      <c r="C261" t="s">
        <v>149</v>
      </c>
      <c r="D261" t="s">
        <v>34</v>
      </c>
      <c r="E261" t="s">
        <v>35</v>
      </c>
      <c r="F261" t="s">
        <v>152</v>
      </c>
      <c r="G261" t="s">
        <v>153</v>
      </c>
      <c r="H261" t="s">
        <v>85</v>
      </c>
      <c r="I261" t="s">
        <v>86</v>
      </c>
      <c r="J261">
        <v>1</v>
      </c>
      <c r="K261" t="s">
        <v>190</v>
      </c>
      <c r="L261">
        <v>14</v>
      </c>
      <c r="M261" t="s">
        <v>345</v>
      </c>
      <c r="N261" t="s">
        <v>199</v>
      </c>
      <c r="O261" t="s">
        <v>827</v>
      </c>
      <c r="P261">
        <v>2000</v>
      </c>
      <c r="Q261" t="s">
        <v>121</v>
      </c>
      <c r="R261">
        <v>2921</v>
      </c>
      <c r="S261" t="s">
        <v>229</v>
      </c>
      <c r="T261">
        <v>0</v>
      </c>
      <c r="U261" t="s">
        <v>46</v>
      </c>
      <c r="V261" s="1">
        <v>0</v>
      </c>
      <c r="W261" s="1">
        <v>50000</v>
      </c>
      <c r="X261" s="1">
        <v>0</v>
      </c>
      <c r="Y261" s="1">
        <v>0</v>
      </c>
      <c r="Z261" s="1">
        <v>0</v>
      </c>
      <c r="AA261" s="1">
        <v>0</v>
      </c>
      <c r="AB261" s="1">
        <v>0</v>
      </c>
      <c r="AC261" s="1">
        <f t="shared" si="9"/>
        <v>0</v>
      </c>
      <c r="AD261" s="1">
        <v>0</v>
      </c>
      <c r="AE261" s="1">
        <v>0</v>
      </c>
      <c r="AF261" s="1">
        <v>0</v>
      </c>
      <c r="AG261" s="1">
        <v>50000</v>
      </c>
      <c r="AH261" s="1">
        <v>-50000</v>
      </c>
    </row>
    <row r="262" spans="1:34" hidden="1" x14ac:dyDescent="0.25">
      <c r="A262" t="str">
        <f t="shared" si="8"/>
        <v>1.1-00-2402_24114010_2433810</v>
      </c>
      <c r="B262" t="s">
        <v>148</v>
      </c>
      <c r="C262" t="s">
        <v>149</v>
      </c>
      <c r="D262" t="s">
        <v>34</v>
      </c>
      <c r="E262" t="s">
        <v>35</v>
      </c>
      <c r="F262" t="s">
        <v>152</v>
      </c>
      <c r="G262" t="s">
        <v>153</v>
      </c>
      <c r="H262" t="s">
        <v>85</v>
      </c>
      <c r="I262" t="s">
        <v>86</v>
      </c>
      <c r="J262">
        <v>1</v>
      </c>
      <c r="K262" t="s">
        <v>190</v>
      </c>
      <c r="L262">
        <v>14</v>
      </c>
      <c r="M262" t="s">
        <v>345</v>
      </c>
      <c r="N262" t="s">
        <v>199</v>
      </c>
      <c r="O262" t="s">
        <v>827</v>
      </c>
      <c r="P262">
        <v>3000</v>
      </c>
      <c r="Q262" t="s">
        <v>44</v>
      </c>
      <c r="R262">
        <v>3381</v>
      </c>
      <c r="S262" t="s">
        <v>220</v>
      </c>
      <c r="T262">
        <v>0</v>
      </c>
      <c r="U262" t="s">
        <v>46</v>
      </c>
      <c r="V262" s="1">
        <v>1238100</v>
      </c>
      <c r="W262" s="1">
        <v>1000000</v>
      </c>
      <c r="X262" s="1">
        <v>4116144</v>
      </c>
      <c r="Y262" s="1">
        <v>4116144</v>
      </c>
      <c r="Z262" s="1">
        <v>2055752</v>
      </c>
      <c r="AA262" s="1">
        <v>2055752</v>
      </c>
      <c r="AB262" s="1">
        <v>2055752</v>
      </c>
      <c r="AC262" s="1">
        <f t="shared" si="9"/>
        <v>-2878044</v>
      </c>
      <c r="AD262" s="1">
        <v>0</v>
      </c>
      <c r="AE262" s="1">
        <v>238100</v>
      </c>
      <c r="AF262" s="1">
        <v>0</v>
      </c>
      <c r="AG262" s="1">
        <v>0</v>
      </c>
      <c r="AH262" s="1">
        <v>238100</v>
      </c>
    </row>
    <row r="263" spans="1:34" hidden="1" x14ac:dyDescent="0.25">
      <c r="A263" t="str">
        <f t="shared" si="8"/>
        <v>1.1-00-2402_24114010_2433910</v>
      </c>
      <c r="B263" t="s">
        <v>148</v>
      </c>
      <c r="C263" t="s">
        <v>149</v>
      </c>
      <c r="D263" t="s">
        <v>34</v>
      </c>
      <c r="E263" t="s">
        <v>35</v>
      </c>
      <c r="F263" t="s">
        <v>152</v>
      </c>
      <c r="G263" t="s">
        <v>153</v>
      </c>
      <c r="H263" t="s">
        <v>85</v>
      </c>
      <c r="I263" t="s">
        <v>86</v>
      </c>
      <c r="J263">
        <v>1</v>
      </c>
      <c r="K263" t="s">
        <v>190</v>
      </c>
      <c r="L263">
        <v>14</v>
      </c>
      <c r="M263" t="s">
        <v>345</v>
      </c>
      <c r="N263" t="s">
        <v>199</v>
      </c>
      <c r="O263" t="s">
        <v>827</v>
      </c>
      <c r="P263">
        <v>3000</v>
      </c>
      <c r="Q263" t="s">
        <v>44</v>
      </c>
      <c r="R263">
        <v>3391</v>
      </c>
      <c r="S263" t="s">
        <v>194</v>
      </c>
      <c r="T263">
        <v>0</v>
      </c>
      <c r="U263" t="s">
        <v>46</v>
      </c>
      <c r="V263" s="1">
        <v>411900</v>
      </c>
      <c r="W263" s="1">
        <v>500000</v>
      </c>
      <c r="X263" s="1">
        <v>98600</v>
      </c>
      <c r="Y263" s="1">
        <v>98600</v>
      </c>
      <c r="Z263" s="1">
        <v>0</v>
      </c>
      <c r="AA263" s="1">
        <v>0</v>
      </c>
      <c r="AB263" s="1">
        <v>0</v>
      </c>
      <c r="AC263" s="1">
        <f t="shared" si="9"/>
        <v>313300</v>
      </c>
      <c r="AD263" s="1">
        <v>0</v>
      </c>
      <c r="AE263" s="1">
        <v>0</v>
      </c>
      <c r="AF263" s="1">
        <v>0</v>
      </c>
      <c r="AG263" s="1">
        <v>88100</v>
      </c>
      <c r="AH263" s="1">
        <v>-88100</v>
      </c>
    </row>
    <row r="264" spans="1:34" hidden="1" x14ac:dyDescent="0.25">
      <c r="A264" t="str">
        <f t="shared" si="8"/>
        <v>1.1-00-2402_24114010_2438210</v>
      </c>
      <c r="B264" t="s">
        <v>148</v>
      </c>
      <c r="C264" t="s">
        <v>149</v>
      </c>
      <c r="D264" t="s">
        <v>34</v>
      </c>
      <c r="E264" t="s">
        <v>35</v>
      </c>
      <c r="F264" t="s">
        <v>152</v>
      </c>
      <c r="G264" t="s">
        <v>153</v>
      </c>
      <c r="H264" t="s">
        <v>85</v>
      </c>
      <c r="I264" t="s">
        <v>86</v>
      </c>
      <c r="J264">
        <v>1</v>
      </c>
      <c r="K264" t="s">
        <v>190</v>
      </c>
      <c r="L264">
        <v>14</v>
      </c>
      <c r="M264" t="s">
        <v>345</v>
      </c>
      <c r="N264" t="s">
        <v>199</v>
      </c>
      <c r="O264" t="s">
        <v>827</v>
      </c>
      <c r="P264">
        <v>3000</v>
      </c>
      <c r="Q264" t="s">
        <v>44</v>
      </c>
      <c r="R264">
        <v>3821</v>
      </c>
      <c r="S264" t="s">
        <v>175</v>
      </c>
      <c r="T264">
        <v>0</v>
      </c>
      <c r="U264" t="s">
        <v>46</v>
      </c>
      <c r="V264" s="1">
        <v>1246800</v>
      </c>
      <c r="W264" s="1">
        <v>1000000</v>
      </c>
      <c r="X264" s="1">
        <v>1217304</v>
      </c>
      <c r="Y264" s="1">
        <v>504600</v>
      </c>
      <c r="Z264" s="1">
        <v>504600</v>
      </c>
      <c r="AA264" s="1">
        <v>0</v>
      </c>
      <c r="AB264" s="1">
        <v>0</v>
      </c>
      <c r="AC264" s="1">
        <f t="shared" si="9"/>
        <v>29496</v>
      </c>
      <c r="AD264" s="1">
        <v>0</v>
      </c>
      <c r="AE264" s="1">
        <v>396800</v>
      </c>
      <c r="AF264" s="1">
        <v>0</v>
      </c>
      <c r="AG264" s="1">
        <v>150000</v>
      </c>
      <c r="AH264" s="1">
        <v>246800</v>
      </c>
    </row>
    <row r="265" spans="1:34" hidden="1" x14ac:dyDescent="0.25">
      <c r="A265" t="str">
        <f t="shared" si="8"/>
        <v>1.1-00-2402_24114010_2451910</v>
      </c>
      <c r="B265" t="s">
        <v>148</v>
      </c>
      <c r="C265" t="s">
        <v>149</v>
      </c>
      <c r="D265" t="s">
        <v>34</v>
      </c>
      <c r="E265" t="s">
        <v>35</v>
      </c>
      <c r="F265" t="s">
        <v>152</v>
      </c>
      <c r="G265" t="s">
        <v>153</v>
      </c>
      <c r="H265" t="s">
        <v>85</v>
      </c>
      <c r="I265" t="s">
        <v>86</v>
      </c>
      <c r="J265">
        <v>1</v>
      </c>
      <c r="K265" t="s">
        <v>190</v>
      </c>
      <c r="L265">
        <v>14</v>
      </c>
      <c r="M265" t="s">
        <v>345</v>
      </c>
      <c r="N265" t="s">
        <v>199</v>
      </c>
      <c r="O265" t="s">
        <v>827</v>
      </c>
      <c r="P265">
        <v>5000</v>
      </c>
      <c r="Q265" t="s">
        <v>99</v>
      </c>
      <c r="R265">
        <v>5191</v>
      </c>
      <c r="S265" t="s">
        <v>246</v>
      </c>
      <c r="T265">
        <v>0</v>
      </c>
      <c r="U265" t="s">
        <v>46</v>
      </c>
      <c r="V265" s="1">
        <v>25000</v>
      </c>
      <c r="W265" s="1">
        <v>0</v>
      </c>
      <c r="X265" s="1">
        <v>24821.68</v>
      </c>
      <c r="Y265" s="1">
        <v>24821.68</v>
      </c>
      <c r="Z265" s="1">
        <v>5797.68</v>
      </c>
      <c r="AA265" s="1">
        <v>0</v>
      </c>
      <c r="AB265" s="1">
        <v>0</v>
      </c>
      <c r="AC265" s="1">
        <f t="shared" si="9"/>
        <v>178.31999999999971</v>
      </c>
      <c r="AD265" s="1">
        <v>0</v>
      </c>
      <c r="AE265" s="1">
        <v>57000</v>
      </c>
      <c r="AF265" s="1">
        <v>0</v>
      </c>
      <c r="AG265" s="1">
        <v>32000</v>
      </c>
      <c r="AH265" s="1">
        <v>25000</v>
      </c>
    </row>
    <row r="266" spans="1:34" hidden="1" x14ac:dyDescent="0.25">
      <c r="A266" t="str">
        <f t="shared" si="8"/>
        <v>1.1-00-2402_24114010_2452310</v>
      </c>
      <c r="B266" t="s">
        <v>148</v>
      </c>
      <c r="C266" t="s">
        <v>149</v>
      </c>
      <c r="D266" t="s">
        <v>34</v>
      </c>
      <c r="E266" t="s">
        <v>35</v>
      </c>
      <c r="F266" t="s">
        <v>152</v>
      </c>
      <c r="G266" t="s">
        <v>153</v>
      </c>
      <c r="H266" t="s">
        <v>85</v>
      </c>
      <c r="I266" t="s">
        <v>86</v>
      </c>
      <c r="J266">
        <v>1</v>
      </c>
      <c r="K266" t="s">
        <v>190</v>
      </c>
      <c r="L266">
        <v>14</v>
      </c>
      <c r="M266" t="s">
        <v>345</v>
      </c>
      <c r="N266" t="s">
        <v>199</v>
      </c>
      <c r="O266" t="s">
        <v>827</v>
      </c>
      <c r="P266">
        <v>5000</v>
      </c>
      <c r="Q266" t="s">
        <v>99</v>
      </c>
      <c r="R266">
        <v>5231</v>
      </c>
      <c r="S266" t="s">
        <v>249</v>
      </c>
      <c r="T266">
        <v>0</v>
      </c>
      <c r="U266" t="s">
        <v>46</v>
      </c>
      <c r="V266" s="1">
        <v>0</v>
      </c>
      <c r="W266" s="1">
        <v>125000</v>
      </c>
      <c r="X266" s="1">
        <v>0</v>
      </c>
      <c r="Y266" s="1">
        <v>0</v>
      </c>
      <c r="Z266" s="1">
        <v>0</v>
      </c>
      <c r="AA266" s="1">
        <v>0</v>
      </c>
      <c r="AB266" s="1">
        <v>0</v>
      </c>
      <c r="AC266" s="1">
        <f t="shared" si="9"/>
        <v>0</v>
      </c>
      <c r="AD266" s="1">
        <v>0</v>
      </c>
      <c r="AE266" s="1">
        <v>0</v>
      </c>
      <c r="AF266" s="1">
        <v>0</v>
      </c>
      <c r="AG266" s="1">
        <v>125000</v>
      </c>
      <c r="AH266" s="1">
        <v>-125000</v>
      </c>
    </row>
    <row r="267" spans="1:34" hidden="1" x14ac:dyDescent="0.25">
      <c r="A267" t="str">
        <f t="shared" si="8"/>
        <v>1.1-00-2402_24114010_2456510</v>
      </c>
      <c r="B267" t="s">
        <v>148</v>
      </c>
      <c r="C267" t="s">
        <v>149</v>
      </c>
      <c r="D267" t="s">
        <v>34</v>
      </c>
      <c r="E267" t="s">
        <v>35</v>
      </c>
      <c r="F267" t="s">
        <v>152</v>
      </c>
      <c r="G267" t="s">
        <v>153</v>
      </c>
      <c r="H267" t="s">
        <v>85</v>
      </c>
      <c r="I267" t="s">
        <v>86</v>
      </c>
      <c r="J267">
        <v>1</v>
      </c>
      <c r="K267" t="s">
        <v>190</v>
      </c>
      <c r="L267">
        <v>14</v>
      </c>
      <c r="M267" t="s">
        <v>345</v>
      </c>
      <c r="N267" t="s">
        <v>199</v>
      </c>
      <c r="O267" t="s">
        <v>827</v>
      </c>
      <c r="P267">
        <v>5000</v>
      </c>
      <c r="Q267" t="s">
        <v>99</v>
      </c>
      <c r="R267">
        <v>5651</v>
      </c>
      <c r="S267" t="s">
        <v>204</v>
      </c>
      <c r="T267">
        <v>0</v>
      </c>
      <c r="U267" t="s">
        <v>46</v>
      </c>
      <c r="V267" s="1">
        <v>0</v>
      </c>
      <c r="W267" s="1">
        <v>10000</v>
      </c>
      <c r="X267" s="1">
        <v>0</v>
      </c>
      <c r="Y267" s="1">
        <v>0</v>
      </c>
      <c r="Z267" s="1">
        <v>0</v>
      </c>
      <c r="AA267" s="1">
        <v>0</v>
      </c>
      <c r="AB267" s="1">
        <v>0</v>
      </c>
      <c r="AC267" s="1">
        <f t="shared" si="9"/>
        <v>0</v>
      </c>
      <c r="AD267" s="1">
        <v>0</v>
      </c>
      <c r="AE267" s="1">
        <v>0</v>
      </c>
      <c r="AF267" s="1">
        <v>0</v>
      </c>
      <c r="AG267" s="1">
        <v>10000</v>
      </c>
      <c r="AH267" s="1">
        <v>-10000</v>
      </c>
    </row>
    <row r="268" spans="1:34" hidden="1" x14ac:dyDescent="0.25">
      <c r="A268" t="str">
        <f t="shared" si="8"/>
        <v>1.1-00-2402_24114010_2456710</v>
      </c>
      <c r="B268" t="s">
        <v>148</v>
      </c>
      <c r="C268" t="s">
        <v>149</v>
      </c>
      <c r="D268" t="s">
        <v>34</v>
      </c>
      <c r="E268" t="s">
        <v>35</v>
      </c>
      <c r="F268" t="s">
        <v>152</v>
      </c>
      <c r="G268" t="s">
        <v>153</v>
      </c>
      <c r="H268" t="s">
        <v>85</v>
      </c>
      <c r="I268" t="s">
        <v>86</v>
      </c>
      <c r="J268">
        <v>1</v>
      </c>
      <c r="K268" t="s">
        <v>190</v>
      </c>
      <c r="L268">
        <v>14</v>
      </c>
      <c r="M268" t="s">
        <v>345</v>
      </c>
      <c r="N268" t="s">
        <v>199</v>
      </c>
      <c r="O268" t="s">
        <v>827</v>
      </c>
      <c r="P268">
        <v>5000</v>
      </c>
      <c r="Q268" t="s">
        <v>99</v>
      </c>
      <c r="R268">
        <v>5671</v>
      </c>
      <c r="S268" t="s">
        <v>185</v>
      </c>
      <c r="T268">
        <v>0</v>
      </c>
      <c r="U268" t="s">
        <v>46</v>
      </c>
      <c r="V268" s="1">
        <v>78000</v>
      </c>
      <c r="W268" s="1">
        <v>0</v>
      </c>
      <c r="X268" s="1">
        <v>63892.800000000003</v>
      </c>
      <c r="Y268" s="1">
        <v>63892.800000000003</v>
      </c>
      <c r="Z268" s="1">
        <v>63892.800000000003</v>
      </c>
      <c r="AA268" s="1">
        <v>0</v>
      </c>
      <c r="AB268" s="1">
        <v>0</v>
      </c>
      <c r="AC268" s="1">
        <f t="shared" si="9"/>
        <v>14107.199999999997</v>
      </c>
      <c r="AD268" s="1">
        <v>0</v>
      </c>
      <c r="AE268" s="1">
        <v>78000</v>
      </c>
      <c r="AF268" s="1">
        <v>0</v>
      </c>
      <c r="AG268" s="1">
        <v>0</v>
      </c>
      <c r="AH268" s="1">
        <v>78000</v>
      </c>
    </row>
    <row r="269" spans="1:34" hidden="1" x14ac:dyDescent="0.25">
      <c r="A269" t="str">
        <f t="shared" si="8"/>
        <v>1.1-00-2402_24115010_2421710</v>
      </c>
      <c r="B269" t="s">
        <v>148</v>
      </c>
      <c r="C269" t="s">
        <v>149</v>
      </c>
      <c r="D269" t="s">
        <v>34</v>
      </c>
      <c r="E269" t="s">
        <v>35</v>
      </c>
      <c r="F269" t="s">
        <v>347</v>
      </c>
      <c r="G269" t="s">
        <v>348</v>
      </c>
      <c r="H269" t="s">
        <v>85</v>
      </c>
      <c r="I269" t="s">
        <v>86</v>
      </c>
      <c r="J269">
        <v>1</v>
      </c>
      <c r="K269" t="s">
        <v>190</v>
      </c>
      <c r="L269">
        <v>15</v>
      </c>
      <c r="M269" t="s">
        <v>349</v>
      </c>
      <c r="N269" t="s">
        <v>199</v>
      </c>
      <c r="O269" t="s">
        <v>827</v>
      </c>
      <c r="P269">
        <v>2000</v>
      </c>
      <c r="Q269" t="s">
        <v>121</v>
      </c>
      <c r="R269">
        <v>2171</v>
      </c>
      <c r="S269" t="s">
        <v>295</v>
      </c>
      <c r="T269">
        <v>0</v>
      </c>
      <c r="U269" t="s">
        <v>46</v>
      </c>
      <c r="V269" s="1">
        <v>300000</v>
      </c>
      <c r="W269" s="1">
        <v>300000</v>
      </c>
      <c r="X269" s="1">
        <v>0</v>
      </c>
      <c r="Y269" s="1">
        <v>0</v>
      </c>
      <c r="Z269" s="1">
        <v>0</v>
      </c>
      <c r="AA269" s="1">
        <v>0</v>
      </c>
      <c r="AB269" s="1">
        <v>0</v>
      </c>
      <c r="AC269" s="1">
        <f t="shared" si="9"/>
        <v>300000</v>
      </c>
      <c r="AD269" s="1">
        <v>0</v>
      </c>
      <c r="AE269" s="1">
        <v>0</v>
      </c>
      <c r="AF269" s="1">
        <v>0</v>
      </c>
      <c r="AG269" s="1">
        <v>0</v>
      </c>
      <c r="AH269" s="1">
        <v>0</v>
      </c>
    </row>
    <row r="270" spans="1:34" hidden="1" x14ac:dyDescent="0.25">
      <c r="A270" t="str">
        <f t="shared" si="8"/>
        <v>1.1-00-2402_24115010_2424110</v>
      </c>
      <c r="B270" t="s">
        <v>148</v>
      </c>
      <c r="C270" t="s">
        <v>149</v>
      </c>
      <c r="D270" t="s">
        <v>34</v>
      </c>
      <c r="E270" t="s">
        <v>35</v>
      </c>
      <c r="F270" t="s">
        <v>347</v>
      </c>
      <c r="G270" t="s">
        <v>348</v>
      </c>
      <c r="H270" t="s">
        <v>85</v>
      </c>
      <c r="I270" t="s">
        <v>86</v>
      </c>
      <c r="J270">
        <v>1</v>
      </c>
      <c r="K270" t="s">
        <v>190</v>
      </c>
      <c r="L270">
        <v>15</v>
      </c>
      <c r="M270" t="s">
        <v>349</v>
      </c>
      <c r="N270" t="s">
        <v>199</v>
      </c>
      <c r="O270" t="s">
        <v>827</v>
      </c>
      <c r="P270">
        <v>2000</v>
      </c>
      <c r="Q270" t="s">
        <v>121</v>
      </c>
      <c r="R270">
        <v>2411</v>
      </c>
      <c r="S270" t="s">
        <v>210</v>
      </c>
      <c r="T270">
        <v>0</v>
      </c>
      <c r="U270" t="s">
        <v>46</v>
      </c>
      <c r="V270" s="1">
        <v>150000</v>
      </c>
      <c r="W270" s="1">
        <v>150000</v>
      </c>
      <c r="X270" s="1">
        <v>141707.92000000001</v>
      </c>
      <c r="Y270" s="1">
        <v>0</v>
      </c>
      <c r="Z270" s="1">
        <v>0</v>
      </c>
      <c r="AA270" s="1">
        <v>0</v>
      </c>
      <c r="AB270" s="1">
        <v>0</v>
      </c>
      <c r="AC270" s="1">
        <f t="shared" si="9"/>
        <v>8292.0799999999872</v>
      </c>
      <c r="AD270" s="1">
        <v>0</v>
      </c>
      <c r="AE270" s="1">
        <v>0</v>
      </c>
      <c r="AF270" s="1">
        <v>0</v>
      </c>
      <c r="AG270" s="1">
        <v>0</v>
      </c>
      <c r="AH270" s="1">
        <v>0</v>
      </c>
    </row>
    <row r="271" spans="1:34" hidden="1" x14ac:dyDescent="0.25">
      <c r="A271" t="str">
        <f t="shared" si="8"/>
        <v>1.1-00-2402_24115010_2424210</v>
      </c>
      <c r="B271" t="s">
        <v>148</v>
      </c>
      <c r="C271" t="s">
        <v>149</v>
      </c>
      <c r="D271" t="s">
        <v>34</v>
      </c>
      <c r="E271" t="s">
        <v>35</v>
      </c>
      <c r="F271" t="s">
        <v>347</v>
      </c>
      <c r="G271" t="s">
        <v>348</v>
      </c>
      <c r="H271" t="s">
        <v>85</v>
      </c>
      <c r="I271" t="s">
        <v>86</v>
      </c>
      <c r="J271">
        <v>1</v>
      </c>
      <c r="K271" t="s">
        <v>190</v>
      </c>
      <c r="L271">
        <v>15</v>
      </c>
      <c r="M271" t="s">
        <v>349</v>
      </c>
      <c r="N271" t="s">
        <v>199</v>
      </c>
      <c r="O271" t="s">
        <v>827</v>
      </c>
      <c r="P271">
        <v>2000</v>
      </c>
      <c r="Q271" t="s">
        <v>121</v>
      </c>
      <c r="R271">
        <v>2421</v>
      </c>
      <c r="S271" t="s">
        <v>211</v>
      </c>
      <c r="T271">
        <v>0</v>
      </c>
      <c r="U271" t="s">
        <v>46</v>
      </c>
      <c r="V271" s="1">
        <v>100000</v>
      </c>
      <c r="W271" s="1">
        <v>100000</v>
      </c>
      <c r="X271" s="1">
        <v>92651.520000000004</v>
      </c>
      <c r="Y271" s="1">
        <v>0</v>
      </c>
      <c r="Z271" s="1">
        <v>0</v>
      </c>
      <c r="AA271" s="1">
        <v>0</v>
      </c>
      <c r="AB271" s="1">
        <v>0</v>
      </c>
      <c r="AC271" s="1">
        <f t="shared" si="9"/>
        <v>7348.4799999999959</v>
      </c>
      <c r="AD271" s="1">
        <v>0</v>
      </c>
      <c r="AE271" s="1">
        <v>0</v>
      </c>
      <c r="AF271" s="1">
        <v>0</v>
      </c>
      <c r="AG271" s="1">
        <v>0</v>
      </c>
      <c r="AH271" s="1">
        <v>0</v>
      </c>
    </row>
    <row r="272" spans="1:34" hidden="1" x14ac:dyDescent="0.25">
      <c r="A272" t="str">
        <f t="shared" si="8"/>
        <v>1.1-00-2402_24115010_2424410</v>
      </c>
      <c r="B272" t="s">
        <v>148</v>
      </c>
      <c r="C272" t="s">
        <v>149</v>
      </c>
      <c r="D272" t="s">
        <v>34</v>
      </c>
      <c r="E272" t="s">
        <v>35</v>
      </c>
      <c r="F272" t="s">
        <v>347</v>
      </c>
      <c r="G272" t="s">
        <v>348</v>
      </c>
      <c r="H272" t="s">
        <v>85</v>
      </c>
      <c r="I272" t="s">
        <v>86</v>
      </c>
      <c r="J272">
        <v>1</v>
      </c>
      <c r="K272" t="s">
        <v>190</v>
      </c>
      <c r="L272">
        <v>15</v>
      </c>
      <c r="M272" t="s">
        <v>349</v>
      </c>
      <c r="N272" t="s">
        <v>199</v>
      </c>
      <c r="O272" t="s">
        <v>827</v>
      </c>
      <c r="P272">
        <v>2000</v>
      </c>
      <c r="Q272" t="s">
        <v>121</v>
      </c>
      <c r="R272">
        <v>2441</v>
      </c>
      <c r="S272" t="s">
        <v>350</v>
      </c>
      <c r="T272">
        <v>0</v>
      </c>
      <c r="U272" t="s">
        <v>46</v>
      </c>
      <c r="V272" s="1">
        <v>100000</v>
      </c>
      <c r="W272" s="1">
        <v>100000</v>
      </c>
      <c r="X272" s="1">
        <v>42875.31</v>
      </c>
      <c r="Y272" s="1">
        <v>22981.31</v>
      </c>
      <c r="Z272" s="1">
        <v>0</v>
      </c>
      <c r="AA272" s="1">
        <v>0</v>
      </c>
      <c r="AB272" s="1">
        <v>0</v>
      </c>
      <c r="AC272" s="1">
        <f t="shared" si="9"/>
        <v>57124.69</v>
      </c>
      <c r="AD272" s="1">
        <v>0</v>
      </c>
      <c r="AE272" s="1">
        <v>0</v>
      </c>
      <c r="AF272" s="1">
        <v>0</v>
      </c>
      <c r="AG272" s="1">
        <v>0</v>
      </c>
      <c r="AH272" s="1">
        <v>0</v>
      </c>
    </row>
    <row r="273" spans="1:34" hidden="1" x14ac:dyDescent="0.25">
      <c r="A273" t="str">
        <f t="shared" si="8"/>
        <v>1.1-00-2402_24115010_2424710</v>
      </c>
      <c r="B273" t="s">
        <v>148</v>
      </c>
      <c r="C273" t="s">
        <v>149</v>
      </c>
      <c r="D273" t="s">
        <v>34</v>
      </c>
      <c r="E273" t="s">
        <v>35</v>
      </c>
      <c r="F273" t="s">
        <v>347</v>
      </c>
      <c r="G273" t="s">
        <v>348</v>
      </c>
      <c r="H273" t="s">
        <v>85</v>
      </c>
      <c r="I273" t="s">
        <v>86</v>
      </c>
      <c r="J273">
        <v>1</v>
      </c>
      <c r="K273" t="s">
        <v>190</v>
      </c>
      <c r="L273">
        <v>15</v>
      </c>
      <c r="M273" t="s">
        <v>349</v>
      </c>
      <c r="N273" t="s">
        <v>199</v>
      </c>
      <c r="O273" t="s">
        <v>827</v>
      </c>
      <c r="P273">
        <v>2000</v>
      </c>
      <c r="Q273" t="s">
        <v>121</v>
      </c>
      <c r="R273">
        <v>2471</v>
      </c>
      <c r="S273" t="s">
        <v>213</v>
      </c>
      <c r="T273">
        <v>0</v>
      </c>
      <c r="U273" t="s">
        <v>46</v>
      </c>
      <c r="V273" s="1">
        <v>150000</v>
      </c>
      <c r="W273" s="1">
        <v>150000</v>
      </c>
      <c r="X273" s="1">
        <v>147572.88</v>
      </c>
      <c r="Y273" s="1">
        <v>0</v>
      </c>
      <c r="Z273" s="1">
        <v>0</v>
      </c>
      <c r="AA273" s="1">
        <v>0</v>
      </c>
      <c r="AB273" s="1">
        <v>0</v>
      </c>
      <c r="AC273" s="1">
        <f t="shared" si="9"/>
        <v>2427.1199999999953</v>
      </c>
      <c r="AD273" s="1">
        <v>0</v>
      </c>
      <c r="AE273" s="1">
        <v>0</v>
      </c>
      <c r="AF273" s="1">
        <v>0</v>
      </c>
      <c r="AG273" s="1">
        <v>0</v>
      </c>
      <c r="AH273" s="1">
        <v>0</v>
      </c>
    </row>
    <row r="274" spans="1:34" hidden="1" x14ac:dyDescent="0.25">
      <c r="A274" t="str">
        <f t="shared" si="8"/>
        <v>1.1-00-2402_24115010_2424910</v>
      </c>
      <c r="B274" t="s">
        <v>148</v>
      </c>
      <c r="C274" t="s">
        <v>149</v>
      </c>
      <c r="D274" t="s">
        <v>34</v>
      </c>
      <c r="E274" t="s">
        <v>35</v>
      </c>
      <c r="F274" t="s">
        <v>347</v>
      </c>
      <c r="G274" t="s">
        <v>348</v>
      </c>
      <c r="H274" t="s">
        <v>85</v>
      </c>
      <c r="I274" t="s">
        <v>86</v>
      </c>
      <c r="J274">
        <v>1</v>
      </c>
      <c r="K274" t="s">
        <v>190</v>
      </c>
      <c r="L274">
        <v>15</v>
      </c>
      <c r="M274" t="s">
        <v>349</v>
      </c>
      <c r="N274" t="s">
        <v>199</v>
      </c>
      <c r="O274" t="s">
        <v>827</v>
      </c>
      <c r="P274">
        <v>2000</v>
      </c>
      <c r="Q274" t="s">
        <v>121</v>
      </c>
      <c r="R274">
        <v>2491</v>
      </c>
      <c r="S274" t="s">
        <v>203</v>
      </c>
      <c r="T274">
        <v>0</v>
      </c>
      <c r="U274" t="s">
        <v>46</v>
      </c>
      <c r="V274" s="1">
        <v>500000</v>
      </c>
      <c r="W274" s="1">
        <v>500000</v>
      </c>
      <c r="X274" s="1">
        <v>319800.40000000002</v>
      </c>
      <c r="Y274" s="1">
        <v>0</v>
      </c>
      <c r="Z274" s="1">
        <v>0</v>
      </c>
      <c r="AA274" s="1">
        <v>0</v>
      </c>
      <c r="AB274" s="1">
        <v>0</v>
      </c>
      <c r="AC274" s="1">
        <f t="shared" si="9"/>
        <v>180199.59999999998</v>
      </c>
      <c r="AD274" s="1">
        <v>0</v>
      </c>
      <c r="AE274" s="1">
        <v>0</v>
      </c>
      <c r="AF274" s="1">
        <v>0</v>
      </c>
      <c r="AG274" s="1">
        <v>0</v>
      </c>
      <c r="AH274" s="1">
        <v>0</v>
      </c>
    </row>
    <row r="275" spans="1:34" hidden="1" x14ac:dyDescent="0.25">
      <c r="A275" t="str">
        <f t="shared" si="8"/>
        <v>1.1-00-2402_24115010_2427210</v>
      </c>
      <c r="B275" t="s">
        <v>148</v>
      </c>
      <c r="C275" t="s">
        <v>149</v>
      </c>
      <c r="D275" t="s">
        <v>34</v>
      </c>
      <c r="E275" t="s">
        <v>35</v>
      </c>
      <c r="F275" t="s">
        <v>347</v>
      </c>
      <c r="G275" t="s">
        <v>348</v>
      </c>
      <c r="H275" t="s">
        <v>85</v>
      </c>
      <c r="I275" t="s">
        <v>86</v>
      </c>
      <c r="J275">
        <v>1</v>
      </c>
      <c r="K275" t="s">
        <v>190</v>
      </c>
      <c r="L275">
        <v>15</v>
      </c>
      <c r="M275" t="s">
        <v>349</v>
      </c>
      <c r="N275" t="s">
        <v>199</v>
      </c>
      <c r="O275" t="s">
        <v>827</v>
      </c>
      <c r="P275">
        <v>2000</v>
      </c>
      <c r="Q275" t="s">
        <v>121</v>
      </c>
      <c r="R275">
        <v>2721</v>
      </c>
      <c r="S275" t="s">
        <v>170</v>
      </c>
      <c r="T275">
        <v>0</v>
      </c>
      <c r="U275" t="s">
        <v>46</v>
      </c>
      <c r="V275" s="1">
        <v>300000</v>
      </c>
      <c r="W275" s="1">
        <v>300000</v>
      </c>
      <c r="X275" s="1">
        <v>17539.310000000001</v>
      </c>
      <c r="Y275" s="1">
        <v>17539.310000000001</v>
      </c>
      <c r="Z275" s="1">
        <v>0</v>
      </c>
      <c r="AA275" s="1">
        <v>0</v>
      </c>
      <c r="AB275" s="1">
        <v>0</v>
      </c>
      <c r="AC275" s="1">
        <f t="shared" si="9"/>
        <v>282460.69</v>
      </c>
      <c r="AD275" s="1">
        <v>0</v>
      </c>
      <c r="AE275" s="1">
        <v>0</v>
      </c>
      <c r="AF275" s="1">
        <v>0</v>
      </c>
      <c r="AG275" s="1">
        <v>0</v>
      </c>
      <c r="AH275" s="1">
        <v>0</v>
      </c>
    </row>
    <row r="276" spans="1:34" hidden="1" x14ac:dyDescent="0.25">
      <c r="A276" t="str">
        <f t="shared" si="8"/>
        <v>1.1-00-2402_24115010_2432510</v>
      </c>
      <c r="B276" t="s">
        <v>148</v>
      </c>
      <c r="C276" t="s">
        <v>149</v>
      </c>
      <c r="D276" t="s">
        <v>34</v>
      </c>
      <c r="E276" t="s">
        <v>35</v>
      </c>
      <c r="F276" t="s">
        <v>347</v>
      </c>
      <c r="G276" t="s">
        <v>348</v>
      </c>
      <c r="H276" t="s">
        <v>85</v>
      </c>
      <c r="I276" t="s">
        <v>86</v>
      </c>
      <c r="J276">
        <v>1</v>
      </c>
      <c r="K276" t="s">
        <v>190</v>
      </c>
      <c r="L276">
        <v>15</v>
      </c>
      <c r="M276" t="s">
        <v>349</v>
      </c>
      <c r="N276" t="s">
        <v>199</v>
      </c>
      <c r="O276" t="s">
        <v>827</v>
      </c>
      <c r="P276">
        <v>3000</v>
      </c>
      <c r="Q276" t="s">
        <v>44</v>
      </c>
      <c r="R276">
        <v>3251</v>
      </c>
      <c r="S276" t="s">
        <v>91</v>
      </c>
      <c r="T276">
        <v>0</v>
      </c>
      <c r="U276" t="s">
        <v>46</v>
      </c>
      <c r="V276" s="1">
        <v>0</v>
      </c>
      <c r="W276" s="1">
        <v>100000</v>
      </c>
      <c r="X276" s="1">
        <v>0</v>
      </c>
      <c r="Y276" s="1">
        <v>0</v>
      </c>
      <c r="Z276" s="1">
        <v>0</v>
      </c>
      <c r="AA276" s="1">
        <v>0</v>
      </c>
      <c r="AB276" s="1">
        <v>0</v>
      </c>
      <c r="AC276" s="1">
        <f t="shared" si="9"/>
        <v>0</v>
      </c>
      <c r="AD276" s="1">
        <v>0</v>
      </c>
      <c r="AE276" s="1">
        <v>0</v>
      </c>
      <c r="AF276" s="1">
        <v>0</v>
      </c>
      <c r="AG276" s="1">
        <v>100000</v>
      </c>
      <c r="AH276" s="1">
        <v>-100000</v>
      </c>
    </row>
    <row r="277" spans="1:34" hidden="1" x14ac:dyDescent="0.25">
      <c r="A277" t="str">
        <f t="shared" si="8"/>
        <v>1.1-00-2402_24115010_2433910</v>
      </c>
      <c r="B277" t="s">
        <v>148</v>
      </c>
      <c r="C277" t="s">
        <v>149</v>
      </c>
      <c r="D277" t="s">
        <v>34</v>
      </c>
      <c r="E277" t="s">
        <v>35</v>
      </c>
      <c r="F277" t="s">
        <v>347</v>
      </c>
      <c r="G277" t="s">
        <v>348</v>
      </c>
      <c r="H277" t="s">
        <v>85</v>
      </c>
      <c r="I277" t="s">
        <v>86</v>
      </c>
      <c r="J277">
        <v>1</v>
      </c>
      <c r="K277" t="s">
        <v>190</v>
      </c>
      <c r="L277">
        <v>15</v>
      </c>
      <c r="M277" t="s">
        <v>349</v>
      </c>
      <c r="N277" t="s">
        <v>199</v>
      </c>
      <c r="O277" t="s">
        <v>827</v>
      </c>
      <c r="P277">
        <v>3000</v>
      </c>
      <c r="Q277" t="s">
        <v>44</v>
      </c>
      <c r="R277">
        <v>3391</v>
      </c>
      <c r="S277" t="s">
        <v>194</v>
      </c>
      <c r="T277">
        <v>0</v>
      </c>
      <c r="U277" t="s">
        <v>46</v>
      </c>
      <c r="V277" s="1">
        <v>600000</v>
      </c>
      <c r="W277" s="1">
        <v>500000</v>
      </c>
      <c r="X277" s="1">
        <v>584640</v>
      </c>
      <c r="Y277" s="1">
        <v>584640</v>
      </c>
      <c r="Z277" s="1">
        <v>0</v>
      </c>
      <c r="AA277" s="1">
        <v>0</v>
      </c>
      <c r="AB277" s="1">
        <v>0</v>
      </c>
      <c r="AC277" s="1">
        <f t="shared" si="9"/>
        <v>15360</v>
      </c>
      <c r="AD277" s="1">
        <v>0</v>
      </c>
      <c r="AE277" s="1">
        <v>100000</v>
      </c>
      <c r="AF277" s="1">
        <v>0</v>
      </c>
      <c r="AG277" s="1">
        <v>0</v>
      </c>
      <c r="AH277" s="1">
        <v>100000</v>
      </c>
    </row>
    <row r="278" spans="1:34" hidden="1" x14ac:dyDescent="0.25">
      <c r="A278" t="str">
        <f t="shared" si="8"/>
        <v>1.1-00-2402_24115010_2438210</v>
      </c>
      <c r="B278" t="s">
        <v>148</v>
      </c>
      <c r="C278" t="s">
        <v>149</v>
      </c>
      <c r="D278" t="s">
        <v>34</v>
      </c>
      <c r="E278" t="s">
        <v>35</v>
      </c>
      <c r="F278" t="s">
        <v>347</v>
      </c>
      <c r="G278" t="s">
        <v>348</v>
      </c>
      <c r="H278" t="s">
        <v>85</v>
      </c>
      <c r="I278" t="s">
        <v>86</v>
      </c>
      <c r="J278">
        <v>1</v>
      </c>
      <c r="K278" t="s">
        <v>190</v>
      </c>
      <c r="L278">
        <v>15</v>
      </c>
      <c r="M278" t="s">
        <v>349</v>
      </c>
      <c r="N278" t="s">
        <v>199</v>
      </c>
      <c r="O278" t="s">
        <v>827</v>
      </c>
      <c r="P278">
        <v>3000</v>
      </c>
      <c r="Q278" t="s">
        <v>44</v>
      </c>
      <c r="R278">
        <v>3821</v>
      </c>
      <c r="S278" t="s">
        <v>175</v>
      </c>
      <c r="T278">
        <v>0</v>
      </c>
      <c r="U278" t="s">
        <v>46</v>
      </c>
      <c r="V278" s="1">
        <v>603200</v>
      </c>
      <c r="W278" s="1">
        <v>1000000</v>
      </c>
      <c r="X278" s="1">
        <v>603200</v>
      </c>
      <c r="Y278" s="1">
        <v>603200</v>
      </c>
      <c r="Z278" s="1">
        <v>0</v>
      </c>
      <c r="AA278" s="1">
        <v>0</v>
      </c>
      <c r="AB278" s="1">
        <v>0</v>
      </c>
      <c r="AC278" s="1">
        <f t="shared" si="9"/>
        <v>0</v>
      </c>
      <c r="AD278" s="1">
        <v>0</v>
      </c>
      <c r="AE278" s="1">
        <v>0</v>
      </c>
      <c r="AF278" s="1">
        <v>0</v>
      </c>
      <c r="AG278" s="1">
        <v>396800</v>
      </c>
      <c r="AH278" s="1">
        <v>-396800</v>
      </c>
    </row>
    <row r="279" spans="1:34" hidden="1" x14ac:dyDescent="0.25">
      <c r="A279" t="str">
        <f t="shared" si="8"/>
        <v>1.1-00-2401_2411001_2444110</v>
      </c>
      <c r="B279" t="s">
        <v>148</v>
      </c>
      <c r="C279" t="s">
        <v>149</v>
      </c>
      <c r="D279" t="s">
        <v>34</v>
      </c>
      <c r="E279" t="s">
        <v>35</v>
      </c>
      <c r="F279" t="s">
        <v>51</v>
      </c>
      <c r="G279" t="s">
        <v>52</v>
      </c>
      <c r="H279" t="s">
        <v>351</v>
      </c>
      <c r="I279" t="s">
        <v>352</v>
      </c>
      <c r="J279">
        <v>1</v>
      </c>
      <c r="K279" t="s">
        <v>190</v>
      </c>
      <c r="L279">
        <v>1</v>
      </c>
      <c r="M279" t="s">
        <v>353</v>
      </c>
      <c r="N279" t="s">
        <v>354</v>
      </c>
      <c r="O279" t="s">
        <v>355</v>
      </c>
      <c r="P279">
        <v>4000</v>
      </c>
      <c r="Q279" t="s">
        <v>49</v>
      </c>
      <c r="R279">
        <v>4411</v>
      </c>
      <c r="S279" t="s">
        <v>195</v>
      </c>
      <c r="T279">
        <v>0</v>
      </c>
      <c r="U279" t="s">
        <v>46</v>
      </c>
      <c r="V279" s="1">
        <v>2163246</v>
      </c>
      <c r="W279" s="1">
        <v>2163246</v>
      </c>
      <c r="X279" s="1">
        <v>1104743.77</v>
      </c>
      <c r="Y279" s="1">
        <v>1104743.77</v>
      </c>
      <c r="Z279" s="1">
        <v>1104743.77</v>
      </c>
      <c r="AA279" s="1">
        <v>1034743.77</v>
      </c>
      <c r="AB279" s="1">
        <v>1012304.4</v>
      </c>
      <c r="AC279" s="1">
        <f t="shared" si="9"/>
        <v>1058502.23</v>
      </c>
      <c r="AD279" s="1">
        <v>0</v>
      </c>
      <c r="AE279" s="1">
        <v>0</v>
      </c>
      <c r="AF279" s="1">
        <v>0</v>
      </c>
      <c r="AG279" s="1">
        <v>0</v>
      </c>
      <c r="AH279" s="1">
        <v>0</v>
      </c>
    </row>
    <row r="280" spans="1:34" hidden="1" x14ac:dyDescent="0.25">
      <c r="A280" t="str">
        <f t="shared" si="8"/>
        <v>1.1-00-2401_2411001_2444112</v>
      </c>
      <c r="B280" t="s">
        <v>148</v>
      </c>
      <c r="C280" t="s">
        <v>149</v>
      </c>
      <c r="D280" t="s">
        <v>34</v>
      </c>
      <c r="E280" t="s">
        <v>35</v>
      </c>
      <c r="F280" t="s">
        <v>51</v>
      </c>
      <c r="G280" t="s">
        <v>52</v>
      </c>
      <c r="H280" t="s">
        <v>351</v>
      </c>
      <c r="I280" t="s">
        <v>352</v>
      </c>
      <c r="J280">
        <v>1</v>
      </c>
      <c r="K280" t="s">
        <v>190</v>
      </c>
      <c r="L280">
        <v>1</v>
      </c>
      <c r="M280" t="s">
        <v>353</v>
      </c>
      <c r="N280" t="s">
        <v>354</v>
      </c>
      <c r="O280" t="s">
        <v>355</v>
      </c>
      <c r="P280">
        <v>4000</v>
      </c>
      <c r="Q280" t="s">
        <v>49</v>
      </c>
      <c r="R280">
        <v>4411</v>
      </c>
      <c r="S280" t="s">
        <v>195</v>
      </c>
      <c r="T280">
        <v>2</v>
      </c>
      <c r="U280" t="s">
        <v>356</v>
      </c>
      <c r="V280" s="1">
        <v>324000</v>
      </c>
      <c r="W280" s="1">
        <v>324000</v>
      </c>
      <c r="X280" s="1">
        <v>90000</v>
      </c>
      <c r="Y280" s="1">
        <v>90000</v>
      </c>
      <c r="Z280" s="1">
        <v>90000</v>
      </c>
      <c r="AA280" s="1">
        <v>90000</v>
      </c>
      <c r="AB280" s="1">
        <v>90000</v>
      </c>
      <c r="AC280" s="1">
        <f t="shared" si="9"/>
        <v>234000</v>
      </c>
      <c r="AD280" s="1">
        <v>0</v>
      </c>
      <c r="AE280" s="1">
        <v>0</v>
      </c>
      <c r="AF280" s="1">
        <v>0</v>
      </c>
      <c r="AG280" s="1">
        <v>0</v>
      </c>
      <c r="AH280" s="1">
        <v>0</v>
      </c>
    </row>
    <row r="281" spans="1:34" hidden="1" x14ac:dyDescent="0.25">
      <c r="A281" t="str">
        <f t="shared" si="8"/>
        <v>1.1-00-2401_2411001_24441137</v>
      </c>
      <c r="B281" t="s">
        <v>148</v>
      </c>
      <c r="C281" t="s">
        <v>149</v>
      </c>
      <c r="D281" t="s">
        <v>34</v>
      </c>
      <c r="E281" t="s">
        <v>35</v>
      </c>
      <c r="F281" t="s">
        <v>51</v>
      </c>
      <c r="G281" t="s">
        <v>52</v>
      </c>
      <c r="H281" t="s">
        <v>351</v>
      </c>
      <c r="I281" t="s">
        <v>352</v>
      </c>
      <c r="J281">
        <v>1</v>
      </c>
      <c r="K281" t="s">
        <v>190</v>
      </c>
      <c r="L281">
        <v>1</v>
      </c>
      <c r="M281" t="s">
        <v>353</v>
      </c>
      <c r="N281" t="s">
        <v>354</v>
      </c>
      <c r="O281" t="s">
        <v>355</v>
      </c>
      <c r="P281">
        <v>4000</v>
      </c>
      <c r="Q281" t="s">
        <v>49</v>
      </c>
      <c r="R281">
        <v>4411</v>
      </c>
      <c r="S281" t="s">
        <v>195</v>
      </c>
      <c r="T281">
        <v>37</v>
      </c>
      <c r="U281" t="s">
        <v>357</v>
      </c>
      <c r="V281" s="1">
        <v>0</v>
      </c>
      <c r="W281" s="1">
        <v>0</v>
      </c>
      <c r="X281" s="1">
        <v>0</v>
      </c>
      <c r="Y281" s="1">
        <v>0</v>
      </c>
      <c r="Z281" s="1">
        <v>0</v>
      </c>
      <c r="AA281" s="1">
        <v>0</v>
      </c>
      <c r="AB281" s="1">
        <v>0</v>
      </c>
      <c r="AC281" s="1">
        <f t="shared" si="9"/>
        <v>0</v>
      </c>
      <c r="AD281" s="1">
        <v>0</v>
      </c>
      <c r="AE281" s="1">
        <v>0</v>
      </c>
      <c r="AF281" s="1">
        <v>0</v>
      </c>
      <c r="AG281" s="1">
        <v>0</v>
      </c>
      <c r="AH281" s="1">
        <v>0</v>
      </c>
    </row>
    <row r="282" spans="1:34" hidden="1" x14ac:dyDescent="0.25">
      <c r="A282" t="str">
        <f t="shared" si="8"/>
        <v>1.1-00-2401_2411001_2444510</v>
      </c>
      <c r="B282" t="s">
        <v>148</v>
      </c>
      <c r="C282" t="s">
        <v>149</v>
      </c>
      <c r="D282" t="s">
        <v>34</v>
      </c>
      <c r="E282" t="s">
        <v>35</v>
      </c>
      <c r="F282" t="s">
        <v>51</v>
      </c>
      <c r="G282" t="s">
        <v>52</v>
      </c>
      <c r="H282" t="s">
        <v>351</v>
      </c>
      <c r="I282" t="s">
        <v>352</v>
      </c>
      <c r="J282">
        <v>1</v>
      </c>
      <c r="K282" t="s">
        <v>190</v>
      </c>
      <c r="L282">
        <v>1</v>
      </c>
      <c r="M282" t="s">
        <v>353</v>
      </c>
      <c r="N282" t="s">
        <v>354</v>
      </c>
      <c r="O282" t="s">
        <v>355</v>
      </c>
      <c r="P282">
        <v>4000</v>
      </c>
      <c r="Q282" t="s">
        <v>49</v>
      </c>
      <c r="R282">
        <v>4451</v>
      </c>
      <c r="S282" t="s">
        <v>280</v>
      </c>
      <c r="T282">
        <v>0</v>
      </c>
      <c r="U282" t="s">
        <v>46</v>
      </c>
      <c r="V282" s="1">
        <v>640000</v>
      </c>
      <c r="W282" s="1">
        <v>640000</v>
      </c>
      <c r="X282" s="1">
        <v>60000</v>
      </c>
      <c r="Y282" s="1">
        <v>60000</v>
      </c>
      <c r="Z282" s="1">
        <v>60000</v>
      </c>
      <c r="AA282" s="1">
        <v>0</v>
      </c>
      <c r="AB282" s="1">
        <v>0</v>
      </c>
      <c r="AC282" s="1">
        <f t="shared" si="9"/>
        <v>580000</v>
      </c>
      <c r="AD282" s="1">
        <v>0</v>
      </c>
      <c r="AE282" s="1">
        <v>0</v>
      </c>
      <c r="AF282" s="1">
        <v>0</v>
      </c>
      <c r="AG282" s="1">
        <v>0</v>
      </c>
      <c r="AH282" s="1">
        <v>0</v>
      </c>
    </row>
    <row r="283" spans="1:34" hidden="1" x14ac:dyDescent="0.25">
      <c r="A283" t="str">
        <f t="shared" si="8"/>
        <v>1.1-00-2401_2411001_2444513</v>
      </c>
      <c r="B283" t="s">
        <v>148</v>
      </c>
      <c r="C283" t="s">
        <v>149</v>
      </c>
      <c r="D283" t="s">
        <v>34</v>
      </c>
      <c r="E283" t="s">
        <v>35</v>
      </c>
      <c r="F283" t="s">
        <v>51</v>
      </c>
      <c r="G283" t="s">
        <v>52</v>
      </c>
      <c r="H283" t="s">
        <v>351</v>
      </c>
      <c r="I283" t="s">
        <v>352</v>
      </c>
      <c r="J283">
        <v>1</v>
      </c>
      <c r="K283" t="s">
        <v>190</v>
      </c>
      <c r="L283">
        <v>1</v>
      </c>
      <c r="M283" t="s">
        <v>353</v>
      </c>
      <c r="N283" t="s">
        <v>354</v>
      </c>
      <c r="O283" t="s">
        <v>355</v>
      </c>
      <c r="P283">
        <v>4000</v>
      </c>
      <c r="Q283" t="s">
        <v>49</v>
      </c>
      <c r="R283">
        <v>4451</v>
      </c>
      <c r="S283" t="s">
        <v>280</v>
      </c>
      <c r="T283">
        <v>3</v>
      </c>
      <c r="U283" t="s">
        <v>358</v>
      </c>
      <c r="V283" s="1">
        <v>180000</v>
      </c>
      <c r="W283" s="1">
        <v>180000</v>
      </c>
      <c r="X283" s="1">
        <v>90000</v>
      </c>
      <c r="Y283" s="1">
        <v>90000</v>
      </c>
      <c r="Z283" s="1">
        <v>90000</v>
      </c>
      <c r="AA283" s="1">
        <v>90000</v>
      </c>
      <c r="AB283" s="1">
        <v>90000</v>
      </c>
      <c r="AC283" s="1">
        <f t="shared" si="9"/>
        <v>90000</v>
      </c>
      <c r="AD283" s="1">
        <v>0</v>
      </c>
      <c r="AE283" s="1">
        <v>0</v>
      </c>
      <c r="AF283" s="1">
        <v>0</v>
      </c>
      <c r="AG283" s="1">
        <v>0</v>
      </c>
      <c r="AH283" s="1">
        <v>0</v>
      </c>
    </row>
    <row r="284" spans="1:34" hidden="1" x14ac:dyDescent="0.25">
      <c r="A284" t="str">
        <f t="shared" si="8"/>
        <v>1.1-00-2401_2411001_2444514</v>
      </c>
      <c r="B284" t="s">
        <v>148</v>
      </c>
      <c r="C284" t="s">
        <v>149</v>
      </c>
      <c r="D284" t="s">
        <v>34</v>
      </c>
      <c r="E284" t="s">
        <v>35</v>
      </c>
      <c r="F284" t="s">
        <v>51</v>
      </c>
      <c r="G284" t="s">
        <v>52</v>
      </c>
      <c r="H284" t="s">
        <v>351</v>
      </c>
      <c r="I284" t="s">
        <v>352</v>
      </c>
      <c r="J284">
        <v>1</v>
      </c>
      <c r="K284" t="s">
        <v>190</v>
      </c>
      <c r="L284">
        <v>1</v>
      </c>
      <c r="M284" t="s">
        <v>353</v>
      </c>
      <c r="N284" t="s">
        <v>354</v>
      </c>
      <c r="O284" t="s">
        <v>355</v>
      </c>
      <c r="P284">
        <v>4000</v>
      </c>
      <c r="Q284" t="s">
        <v>49</v>
      </c>
      <c r="R284">
        <v>4451</v>
      </c>
      <c r="S284" t="s">
        <v>280</v>
      </c>
      <c r="T284">
        <v>4</v>
      </c>
      <c r="U284" t="s">
        <v>359</v>
      </c>
      <c r="V284" s="1">
        <v>300000</v>
      </c>
      <c r="W284" s="1">
        <v>300000</v>
      </c>
      <c r="X284" s="1">
        <v>0</v>
      </c>
      <c r="Y284" s="1">
        <v>0</v>
      </c>
      <c r="Z284" s="1">
        <v>0</v>
      </c>
      <c r="AA284" s="1">
        <v>0</v>
      </c>
      <c r="AB284" s="1">
        <v>0</v>
      </c>
      <c r="AC284" s="1">
        <f t="shared" si="9"/>
        <v>300000</v>
      </c>
      <c r="AD284" s="1">
        <v>0</v>
      </c>
      <c r="AE284" s="1">
        <v>0</v>
      </c>
      <c r="AF284" s="1">
        <v>0</v>
      </c>
      <c r="AG284" s="1">
        <v>0</v>
      </c>
      <c r="AH284" s="1">
        <v>0</v>
      </c>
    </row>
    <row r="285" spans="1:34" hidden="1" x14ac:dyDescent="0.25">
      <c r="A285" t="str">
        <f t="shared" si="8"/>
        <v>1.1-00-2401_2411001_2444515</v>
      </c>
      <c r="B285" t="s">
        <v>148</v>
      </c>
      <c r="C285" t="s">
        <v>149</v>
      </c>
      <c r="D285" t="s">
        <v>34</v>
      </c>
      <c r="E285" t="s">
        <v>35</v>
      </c>
      <c r="F285" t="s">
        <v>51</v>
      </c>
      <c r="G285" t="s">
        <v>52</v>
      </c>
      <c r="H285" t="s">
        <v>351</v>
      </c>
      <c r="I285" t="s">
        <v>352</v>
      </c>
      <c r="J285">
        <v>1</v>
      </c>
      <c r="K285" t="s">
        <v>190</v>
      </c>
      <c r="L285">
        <v>1</v>
      </c>
      <c r="M285" t="s">
        <v>353</v>
      </c>
      <c r="N285" t="s">
        <v>354</v>
      </c>
      <c r="O285" t="s">
        <v>355</v>
      </c>
      <c r="P285">
        <v>4000</v>
      </c>
      <c r="Q285" t="s">
        <v>49</v>
      </c>
      <c r="R285">
        <v>4451</v>
      </c>
      <c r="S285" t="s">
        <v>280</v>
      </c>
      <c r="T285">
        <v>5</v>
      </c>
      <c r="U285" t="s">
        <v>360</v>
      </c>
      <c r="V285" s="1">
        <v>1000000</v>
      </c>
      <c r="W285" s="1">
        <v>1000000</v>
      </c>
      <c r="X285" s="1">
        <v>0</v>
      </c>
      <c r="Y285" s="1">
        <v>0</v>
      </c>
      <c r="Z285" s="1">
        <v>0</v>
      </c>
      <c r="AA285" s="1">
        <v>0</v>
      </c>
      <c r="AB285" s="1">
        <v>0</v>
      </c>
      <c r="AC285" s="1">
        <f t="shared" si="9"/>
        <v>1000000</v>
      </c>
      <c r="AD285" s="1">
        <v>0</v>
      </c>
      <c r="AE285" s="1">
        <v>0</v>
      </c>
      <c r="AF285" s="1">
        <v>0</v>
      </c>
      <c r="AG285" s="1">
        <v>0</v>
      </c>
      <c r="AH285" s="1">
        <v>0</v>
      </c>
    </row>
    <row r="286" spans="1:34" hidden="1" x14ac:dyDescent="0.25">
      <c r="A286" t="str">
        <f t="shared" si="8"/>
        <v>1.1-00-2401_2411001_2444516</v>
      </c>
      <c r="B286" t="s">
        <v>148</v>
      </c>
      <c r="C286" t="s">
        <v>149</v>
      </c>
      <c r="D286" t="s">
        <v>34</v>
      </c>
      <c r="E286" t="s">
        <v>35</v>
      </c>
      <c r="F286" t="s">
        <v>51</v>
      </c>
      <c r="G286" t="s">
        <v>52</v>
      </c>
      <c r="H286" t="s">
        <v>351</v>
      </c>
      <c r="I286" t="s">
        <v>352</v>
      </c>
      <c r="J286">
        <v>1</v>
      </c>
      <c r="K286" t="s">
        <v>190</v>
      </c>
      <c r="L286">
        <v>1</v>
      </c>
      <c r="M286" t="s">
        <v>353</v>
      </c>
      <c r="N286" t="s">
        <v>354</v>
      </c>
      <c r="O286" t="s">
        <v>355</v>
      </c>
      <c r="P286">
        <v>4000</v>
      </c>
      <c r="Q286" t="s">
        <v>49</v>
      </c>
      <c r="R286">
        <v>4451</v>
      </c>
      <c r="S286" t="s">
        <v>280</v>
      </c>
      <c r="T286">
        <v>6</v>
      </c>
      <c r="U286" t="s">
        <v>361</v>
      </c>
      <c r="V286" s="1">
        <v>70000</v>
      </c>
      <c r="W286" s="1">
        <v>70000</v>
      </c>
      <c r="X286" s="1">
        <v>0</v>
      </c>
      <c r="Y286" s="1">
        <v>0</v>
      </c>
      <c r="Z286" s="1">
        <v>0</v>
      </c>
      <c r="AA286" s="1">
        <v>0</v>
      </c>
      <c r="AB286" s="1">
        <v>0</v>
      </c>
      <c r="AC286" s="1">
        <f t="shared" si="9"/>
        <v>70000</v>
      </c>
      <c r="AD286" s="1">
        <v>0</v>
      </c>
      <c r="AE286" s="1">
        <v>0</v>
      </c>
      <c r="AF286" s="1">
        <v>0</v>
      </c>
      <c r="AG286" s="1">
        <v>0</v>
      </c>
      <c r="AH286" s="1">
        <v>0</v>
      </c>
    </row>
    <row r="287" spans="1:34" x14ac:dyDescent="0.25">
      <c r="A287" t="str">
        <f t="shared" si="8"/>
        <v>1.1-00-2401_2452002_2422110</v>
      </c>
      <c r="B287" t="s">
        <v>148</v>
      </c>
      <c r="C287" t="s">
        <v>149</v>
      </c>
      <c r="D287" t="s">
        <v>34</v>
      </c>
      <c r="E287" t="s">
        <v>35</v>
      </c>
      <c r="F287" t="s">
        <v>51</v>
      </c>
      <c r="G287" t="s">
        <v>52</v>
      </c>
      <c r="H287" t="s">
        <v>351</v>
      </c>
      <c r="I287" t="s">
        <v>352</v>
      </c>
      <c r="J287">
        <v>5</v>
      </c>
      <c r="K287" t="s">
        <v>276</v>
      </c>
      <c r="L287">
        <v>2</v>
      </c>
      <c r="M287" t="s">
        <v>362</v>
      </c>
      <c r="N287" t="s">
        <v>363</v>
      </c>
      <c r="O287" t="s">
        <v>364</v>
      </c>
      <c r="P287">
        <v>2000</v>
      </c>
      <c r="Q287" t="s">
        <v>121</v>
      </c>
      <c r="R287">
        <v>2211</v>
      </c>
      <c r="S287" t="s">
        <v>226</v>
      </c>
      <c r="T287">
        <v>0</v>
      </c>
      <c r="U287" t="s">
        <v>46</v>
      </c>
      <c r="V287" s="1">
        <v>0</v>
      </c>
      <c r="W287" s="1">
        <v>100000</v>
      </c>
      <c r="X287" s="1">
        <v>0</v>
      </c>
      <c r="Y287" s="1">
        <v>0</v>
      </c>
      <c r="Z287" s="1">
        <v>0</v>
      </c>
      <c r="AA287" s="1">
        <v>0</v>
      </c>
      <c r="AB287" s="1">
        <v>0</v>
      </c>
      <c r="AC287" s="1">
        <f t="shared" si="9"/>
        <v>0</v>
      </c>
      <c r="AD287" s="1">
        <v>0</v>
      </c>
      <c r="AE287" s="1">
        <v>0</v>
      </c>
      <c r="AF287" s="1">
        <v>0</v>
      </c>
      <c r="AG287" s="1">
        <v>100000</v>
      </c>
      <c r="AH287" s="1">
        <v>-100000</v>
      </c>
    </row>
    <row r="288" spans="1:34" x14ac:dyDescent="0.25">
      <c r="A288" t="str">
        <f t="shared" si="8"/>
        <v>1.1-00-2401_2452002_2432910</v>
      </c>
      <c r="B288" t="s">
        <v>148</v>
      </c>
      <c r="C288" t="s">
        <v>149</v>
      </c>
      <c r="D288" t="s">
        <v>34</v>
      </c>
      <c r="E288" t="s">
        <v>35</v>
      </c>
      <c r="F288" t="s">
        <v>51</v>
      </c>
      <c r="G288" t="s">
        <v>52</v>
      </c>
      <c r="H288" t="s">
        <v>351</v>
      </c>
      <c r="I288" t="s">
        <v>352</v>
      </c>
      <c r="J288">
        <v>5</v>
      </c>
      <c r="K288" t="s">
        <v>276</v>
      </c>
      <c r="L288">
        <v>2</v>
      </c>
      <c r="M288" t="s">
        <v>362</v>
      </c>
      <c r="N288" t="s">
        <v>363</v>
      </c>
      <c r="O288" t="s">
        <v>364</v>
      </c>
      <c r="P288">
        <v>3000</v>
      </c>
      <c r="Q288" t="s">
        <v>44</v>
      </c>
      <c r="R288">
        <v>3291</v>
      </c>
      <c r="S288" t="s">
        <v>174</v>
      </c>
      <c r="T288">
        <v>0</v>
      </c>
      <c r="U288" t="s">
        <v>46</v>
      </c>
      <c r="V288" s="1">
        <v>0</v>
      </c>
      <c r="W288" s="1">
        <v>500000</v>
      </c>
      <c r="X288" s="1">
        <v>0</v>
      </c>
      <c r="Y288" s="1">
        <v>0</v>
      </c>
      <c r="Z288" s="1">
        <v>0</v>
      </c>
      <c r="AA288" s="1">
        <v>0</v>
      </c>
      <c r="AB288" s="1">
        <v>0</v>
      </c>
      <c r="AC288" s="1">
        <f t="shared" si="9"/>
        <v>0</v>
      </c>
      <c r="AD288" s="1">
        <v>0</v>
      </c>
      <c r="AE288" s="1">
        <v>0</v>
      </c>
      <c r="AF288" s="1">
        <v>0</v>
      </c>
      <c r="AG288" s="1">
        <v>500000</v>
      </c>
      <c r="AH288" s="1">
        <v>-500000</v>
      </c>
    </row>
    <row r="289" spans="1:34" x14ac:dyDescent="0.25">
      <c r="A289" t="str">
        <f t="shared" si="8"/>
        <v>1.1-00-2401_2452002_2435810</v>
      </c>
      <c r="B289" t="s">
        <v>148</v>
      </c>
      <c r="C289" t="s">
        <v>149</v>
      </c>
      <c r="D289" t="s">
        <v>34</v>
      </c>
      <c r="E289" t="s">
        <v>35</v>
      </c>
      <c r="F289" t="s">
        <v>51</v>
      </c>
      <c r="G289" t="s">
        <v>52</v>
      </c>
      <c r="H289" t="s">
        <v>351</v>
      </c>
      <c r="I289" t="s">
        <v>352</v>
      </c>
      <c r="J289">
        <v>5</v>
      </c>
      <c r="K289" t="s">
        <v>276</v>
      </c>
      <c r="L289">
        <v>2</v>
      </c>
      <c r="M289" t="s">
        <v>362</v>
      </c>
      <c r="N289" t="s">
        <v>363</v>
      </c>
      <c r="O289" t="s">
        <v>364</v>
      </c>
      <c r="P289">
        <v>3000</v>
      </c>
      <c r="Q289" t="s">
        <v>44</v>
      </c>
      <c r="R289">
        <v>3581</v>
      </c>
      <c r="S289" t="s">
        <v>108</v>
      </c>
      <c r="T289">
        <v>0</v>
      </c>
      <c r="U289" t="s">
        <v>46</v>
      </c>
      <c r="V289" s="1">
        <v>0</v>
      </c>
      <c r="W289" s="1">
        <v>15000</v>
      </c>
      <c r="X289" s="1">
        <v>0</v>
      </c>
      <c r="Y289" s="1">
        <v>0</v>
      </c>
      <c r="Z289" s="1">
        <v>0</v>
      </c>
      <c r="AA289" s="1">
        <v>0</v>
      </c>
      <c r="AB289" s="1">
        <v>0</v>
      </c>
      <c r="AC289" s="1">
        <f t="shared" si="9"/>
        <v>0</v>
      </c>
      <c r="AD289" s="1">
        <v>0</v>
      </c>
      <c r="AE289" s="1">
        <v>0</v>
      </c>
      <c r="AF289" s="1">
        <v>0</v>
      </c>
      <c r="AG289" s="1">
        <v>15000</v>
      </c>
      <c r="AH289" s="1">
        <v>-15000</v>
      </c>
    </row>
    <row r="290" spans="1:34" x14ac:dyDescent="0.25">
      <c r="A290" t="str">
        <f t="shared" si="8"/>
        <v>1.1-00-2401_2452002_2438210</v>
      </c>
      <c r="B290" t="s">
        <v>148</v>
      </c>
      <c r="C290" t="s">
        <v>149</v>
      </c>
      <c r="D290" t="s">
        <v>34</v>
      </c>
      <c r="E290" t="s">
        <v>35</v>
      </c>
      <c r="F290" t="s">
        <v>51</v>
      </c>
      <c r="G290" t="s">
        <v>52</v>
      </c>
      <c r="H290" t="s">
        <v>351</v>
      </c>
      <c r="I290" t="s">
        <v>352</v>
      </c>
      <c r="J290">
        <v>5</v>
      </c>
      <c r="K290" t="s">
        <v>276</v>
      </c>
      <c r="L290">
        <v>2</v>
      </c>
      <c r="M290" t="s">
        <v>362</v>
      </c>
      <c r="N290" t="s">
        <v>363</v>
      </c>
      <c r="O290" t="s">
        <v>364</v>
      </c>
      <c r="P290">
        <v>3000</v>
      </c>
      <c r="Q290" t="s">
        <v>44</v>
      </c>
      <c r="R290">
        <v>3821</v>
      </c>
      <c r="S290" t="s">
        <v>175</v>
      </c>
      <c r="T290">
        <v>0</v>
      </c>
      <c r="U290" t="s">
        <v>46</v>
      </c>
      <c r="V290" s="1">
        <v>0</v>
      </c>
      <c r="W290" s="1">
        <v>850588.4</v>
      </c>
      <c r="X290" s="1">
        <v>0</v>
      </c>
      <c r="Y290" s="1">
        <v>0</v>
      </c>
      <c r="Z290" s="1">
        <v>0</v>
      </c>
      <c r="AA290" s="1">
        <v>0</v>
      </c>
      <c r="AB290" s="1">
        <v>0</v>
      </c>
      <c r="AC290" s="1">
        <f t="shared" si="9"/>
        <v>0</v>
      </c>
      <c r="AD290" s="1">
        <v>0</v>
      </c>
      <c r="AE290" s="1">
        <v>0</v>
      </c>
      <c r="AF290" s="1">
        <v>0</v>
      </c>
      <c r="AG290" s="1">
        <v>850588.4</v>
      </c>
      <c r="AH290" s="1">
        <v>-850588.4</v>
      </c>
    </row>
    <row r="291" spans="1:34" x14ac:dyDescent="0.25">
      <c r="A291" t="str">
        <f t="shared" si="8"/>
        <v>1.1-00-2401_2455005_2422110</v>
      </c>
      <c r="B291" t="s">
        <v>148</v>
      </c>
      <c r="C291" t="s">
        <v>149</v>
      </c>
      <c r="D291" t="s">
        <v>34</v>
      </c>
      <c r="E291" t="s">
        <v>35</v>
      </c>
      <c r="F291" t="s">
        <v>51</v>
      </c>
      <c r="G291" t="s">
        <v>52</v>
      </c>
      <c r="H291" t="s">
        <v>351</v>
      </c>
      <c r="I291" t="s">
        <v>352</v>
      </c>
      <c r="J291">
        <v>5</v>
      </c>
      <c r="K291" t="s">
        <v>276</v>
      </c>
      <c r="L291">
        <v>5</v>
      </c>
      <c r="M291" t="s">
        <v>365</v>
      </c>
      <c r="N291" t="s">
        <v>366</v>
      </c>
      <c r="O291" t="s">
        <v>367</v>
      </c>
      <c r="P291">
        <v>2000</v>
      </c>
      <c r="Q291" t="s">
        <v>121</v>
      </c>
      <c r="R291">
        <v>2211</v>
      </c>
      <c r="S291" t="s">
        <v>226</v>
      </c>
      <c r="T291">
        <v>0</v>
      </c>
      <c r="U291" t="s">
        <v>46</v>
      </c>
      <c r="V291" s="1">
        <v>100000</v>
      </c>
      <c r="W291" s="1">
        <v>0</v>
      </c>
      <c r="X291" s="1">
        <v>46854.86</v>
      </c>
      <c r="Y291" s="1">
        <v>46854.86</v>
      </c>
      <c r="Z291" s="1">
        <v>36854.86</v>
      </c>
      <c r="AA291" s="1">
        <v>25928.55</v>
      </c>
      <c r="AB291" s="1">
        <v>25928.55</v>
      </c>
      <c r="AC291" s="1">
        <f t="shared" si="9"/>
        <v>53145.14</v>
      </c>
      <c r="AD291" s="1">
        <v>0</v>
      </c>
      <c r="AE291" s="1">
        <v>100000</v>
      </c>
      <c r="AF291" s="1">
        <v>0</v>
      </c>
      <c r="AG291" s="1">
        <v>0</v>
      </c>
      <c r="AH291" s="1">
        <v>100000</v>
      </c>
    </row>
    <row r="292" spans="1:34" x14ac:dyDescent="0.25">
      <c r="A292" t="str">
        <f t="shared" si="8"/>
        <v>1.1-00-2401_2455005_2432910</v>
      </c>
      <c r="B292" t="s">
        <v>148</v>
      </c>
      <c r="C292" t="s">
        <v>149</v>
      </c>
      <c r="D292" t="s">
        <v>34</v>
      </c>
      <c r="E292" t="s">
        <v>35</v>
      </c>
      <c r="F292" t="s">
        <v>51</v>
      </c>
      <c r="G292" t="s">
        <v>52</v>
      </c>
      <c r="H292" t="s">
        <v>351</v>
      </c>
      <c r="I292" t="s">
        <v>352</v>
      </c>
      <c r="J292">
        <v>5</v>
      </c>
      <c r="K292" t="s">
        <v>276</v>
      </c>
      <c r="L292">
        <v>5</v>
      </c>
      <c r="M292" t="s">
        <v>365</v>
      </c>
      <c r="N292" t="s">
        <v>366</v>
      </c>
      <c r="O292" t="s">
        <v>367</v>
      </c>
      <c r="P292">
        <v>3000</v>
      </c>
      <c r="Q292" t="s">
        <v>44</v>
      </c>
      <c r="R292">
        <v>3291</v>
      </c>
      <c r="S292" t="s">
        <v>174</v>
      </c>
      <c r="T292">
        <v>0</v>
      </c>
      <c r="U292" t="s">
        <v>46</v>
      </c>
      <c r="V292" s="1">
        <v>500000</v>
      </c>
      <c r="W292" s="1">
        <v>0</v>
      </c>
      <c r="X292" s="1">
        <v>356236</v>
      </c>
      <c r="Y292" s="1">
        <v>339416</v>
      </c>
      <c r="Z292" s="1">
        <v>191168</v>
      </c>
      <c r="AA292" s="1">
        <v>191168</v>
      </c>
      <c r="AB292" s="1">
        <v>191168</v>
      </c>
      <c r="AC292" s="1">
        <f t="shared" si="9"/>
        <v>143764</v>
      </c>
      <c r="AD292" s="1">
        <v>0</v>
      </c>
      <c r="AE292" s="1">
        <v>500000</v>
      </c>
      <c r="AF292" s="1">
        <v>0</v>
      </c>
      <c r="AG292" s="1">
        <v>0</v>
      </c>
      <c r="AH292" s="1">
        <v>500000</v>
      </c>
    </row>
    <row r="293" spans="1:34" x14ac:dyDescent="0.25">
      <c r="A293" t="str">
        <f t="shared" si="8"/>
        <v>1.1-00-2401_2455005_2435810</v>
      </c>
      <c r="B293" t="s">
        <v>148</v>
      </c>
      <c r="C293" t="s">
        <v>149</v>
      </c>
      <c r="D293" t="s">
        <v>34</v>
      </c>
      <c r="E293" t="s">
        <v>35</v>
      </c>
      <c r="F293" t="s">
        <v>51</v>
      </c>
      <c r="G293" t="s">
        <v>52</v>
      </c>
      <c r="H293" t="s">
        <v>351</v>
      </c>
      <c r="I293" t="s">
        <v>352</v>
      </c>
      <c r="J293">
        <v>5</v>
      </c>
      <c r="K293" t="s">
        <v>276</v>
      </c>
      <c r="L293">
        <v>5</v>
      </c>
      <c r="M293" t="s">
        <v>365</v>
      </c>
      <c r="N293" t="s">
        <v>366</v>
      </c>
      <c r="O293" t="s">
        <v>367</v>
      </c>
      <c r="P293">
        <v>3000</v>
      </c>
      <c r="Q293" t="s">
        <v>44</v>
      </c>
      <c r="R293">
        <v>3581</v>
      </c>
      <c r="S293" t="s">
        <v>108</v>
      </c>
      <c r="T293">
        <v>0</v>
      </c>
      <c r="U293" t="s">
        <v>46</v>
      </c>
      <c r="V293" s="1">
        <v>15000</v>
      </c>
      <c r="W293" s="1">
        <v>0</v>
      </c>
      <c r="X293" s="1">
        <v>820.82</v>
      </c>
      <c r="Y293" s="1">
        <v>820.82</v>
      </c>
      <c r="Z293" s="1">
        <v>820.82</v>
      </c>
      <c r="AA293" s="1">
        <v>820.82</v>
      </c>
      <c r="AB293" s="1">
        <v>820.82</v>
      </c>
      <c r="AC293" s="1">
        <f t="shared" si="9"/>
        <v>14179.18</v>
      </c>
      <c r="AD293" s="1">
        <v>0</v>
      </c>
      <c r="AE293" s="1">
        <v>15000</v>
      </c>
      <c r="AF293" s="1">
        <v>0</v>
      </c>
      <c r="AG293" s="1">
        <v>0</v>
      </c>
      <c r="AH293" s="1">
        <v>15000</v>
      </c>
    </row>
    <row r="294" spans="1:34" x14ac:dyDescent="0.25">
      <c r="A294" t="str">
        <f t="shared" si="8"/>
        <v>1.1-00-2401_2455005_2438210</v>
      </c>
      <c r="B294" t="s">
        <v>148</v>
      </c>
      <c r="C294" t="s">
        <v>149</v>
      </c>
      <c r="D294" t="s">
        <v>34</v>
      </c>
      <c r="E294" t="s">
        <v>35</v>
      </c>
      <c r="F294" t="s">
        <v>51</v>
      </c>
      <c r="G294" t="s">
        <v>52</v>
      </c>
      <c r="H294" t="s">
        <v>351</v>
      </c>
      <c r="I294" t="s">
        <v>352</v>
      </c>
      <c r="J294">
        <v>5</v>
      </c>
      <c r="K294" t="s">
        <v>276</v>
      </c>
      <c r="L294">
        <v>5</v>
      </c>
      <c r="M294" t="s">
        <v>365</v>
      </c>
      <c r="N294" t="s">
        <v>366</v>
      </c>
      <c r="O294" t="s">
        <v>367</v>
      </c>
      <c r="P294">
        <v>3000</v>
      </c>
      <c r="Q294" t="s">
        <v>44</v>
      </c>
      <c r="R294">
        <v>3821</v>
      </c>
      <c r="S294" t="s">
        <v>175</v>
      </c>
      <c r="T294">
        <v>0</v>
      </c>
      <c r="U294" t="s">
        <v>46</v>
      </c>
      <c r="V294" s="1">
        <v>850588.4</v>
      </c>
      <c r="W294" s="1">
        <v>500000</v>
      </c>
      <c r="X294" s="1">
        <v>200622</v>
      </c>
      <c r="Y294" s="1">
        <v>200622</v>
      </c>
      <c r="Z294" s="1">
        <v>177422</v>
      </c>
      <c r="AA294" s="1">
        <v>168722</v>
      </c>
      <c r="AB294" s="1">
        <v>168722</v>
      </c>
      <c r="AC294" s="1">
        <f t="shared" si="9"/>
        <v>649966.4</v>
      </c>
      <c r="AD294" s="1">
        <v>0</v>
      </c>
      <c r="AE294" s="1">
        <v>350588.4</v>
      </c>
      <c r="AF294" s="1">
        <v>0</v>
      </c>
      <c r="AG294" s="1">
        <v>0</v>
      </c>
      <c r="AH294" s="1">
        <v>350588.4</v>
      </c>
    </row>
    <row r="295" spans="1:34" x14ac:dyDescent="0.25">
      <c r="A295" t="str">
        <f t="shared" si="8"/>
        <v>1.1-00-2401_2455005_24382132</v>
      </c>
      <c r="B295" t="s">
        <v>148</v>
      </c>
      <c r="C295" t="s">
        <v>149</v>
      </c>
      <c r="D295" t="s">
        <v>34</v>
      </c>
      <c r="E295" t="s">
        <v>35</v>
      </c>
      <c r="F295" t="s">
        <v>51</v>
      </c>
      <c r="G295" t="s">
        <v>52</v>
      </c>
      <c r="H295" t="s">
        <v>351</v>
      </c>
      <c r="I295" t="s">
        <v>352</v>
      </c>
      <c r="J295">
        <v>5</v>
      </c>
      <c r="K295" t="s">
        <v>276</v>
      </c>
      <c r="L295">
        <v>5</v>
      </c>
      <c r="M295" t="s">
        <v>365</v>
      </c>
      <c r="N295" t="s">
        <v>366</v>
      </c>
      <c r="O295" t="s">
        <v>367</v>
      </c>
      <c r="P295">
        <v>3000</v>
      </c>
      <c r="Q295" t="s">
        <v>44</v>
      </c>
      <c r="R295">
        <v>3821</v>
      </c>
      <c r="S295" t="s">
        <v>175</v>
      </c>
      <c r="T295">
        <v>32</v>
      </c>
      <c r="U295" t="s">
        <v>368</v>
      </c>
      <c r="V295" s="1">
        <v>500000</v>
      </c>
      <c r="W295" s="1">
        <v>0</v>
      </c>
      <c r="X295" s="1">
        <v>0</v>
      </c>
      <c r="Y295" s="1">
        <v>0</v>
      </c>
      <c r="Z295" s="1">
        <v>0</v>
      </c>
      <c r="AA295" s="1">
        <v>0</v>
      </c>
      <c r="AB295" s="1">
        <v>0</v>
      </c>
      <c r="AC295" s="1">
        <f t="shared" si="9"/>
        <v>500000</v>
      </c>
      <c r="AD295" s="1">
        <v>0</v>
      </c>
      <c r="AE295" s="1">
        <v>500000</v>
      </c>
      <c r="AF295" s="1">
        <v>0</v>
      </c>
      <c r="AG295" s="1">
        <v>0</v>
      </c>
      <c r="AH295" s="1">
        <v>500000</v>
      </c>
    </row>
    <row r="296" spans="1:34" hidden="1" x14ac:dyDescent="0.25">
      <c r="A296" t="str">
        <f t="shared" si="8"/>
        <v>1.1-00-2401_2463003_2427110</v>
      </c>
      <c r="B296" t="s">
        <v>148</v>
      </c>
      <c r="C296" t="s">
        <v>149</v>
      </c>
      <c r="D296" t="s">
        <v>34</v>
      </c>
      <c r="E296" t="s">
        <v>35</v>
      </c>
      <c r="F296" t="s">
        <v>51</v>
      </c>
      <c r="G296" t="s">
        <v>52</v>
      </c>
      <c r="H296" t="s">
        <v>351</v>
      </c>
      <c r="I296" t="s">
        <v>352</v>
      </c>
      <c r="J296">
        <v>6</v>
      </c>
      <c r="K296" t="s">
        <v>40</v>
      </c>
      <c r="L296">
        <v>3</v>
      </c>
      <c r="M296" t="s">
        <v>369</v>
      </c>
      <c r="N296" t="s">
        <v>370</v>
      </c>
      <c r="O296" t="s">
        <v>371</v>
      </c>
      <c r="P296">
        <v>2000</v>
      </c>
      <c r="Q296" t="s">
        <v>121</v>
      </c>
      <c r="R296">
        <v>2711</v>
      </c>
      <c r="S296" t="s">
        <v>228</v>
      </c>
      <c r="T296">
        <v>0</v>
      </c>
      <c r="U296" t="s">
        <v>46</v>
      </c>
      <c r="V296" s="1">
        <v>2926756.09</v>
      </c>
      <c r="W296" s="1">
        <v>2926756.09</v>
      </c>
      <c r="X296" s="1">
        <v>0</v>
      </c>
      <c r="Y296" s="1">
        <v>0</v>
      </c>
      <c r="Z296" s="1">
        <v>0</v>
      </c>
      <c r="AA296" s="1">
        <v>0</v>
      </c>
      <c r="AB296" s="1">
        <v>0</v>
      </c>
      <c r="AC296" s="1">
        <f t="shared" si="9"/>
        <v>2926756.09</v>
      </c>
      <c r="AD296" s="1">
        <v>0</v>
      </c>
      <c r="AE296" s="1">
        <v>0</v>
      </c>
      <c r="AF296" s="1">
        <v>0</v>
      </c>
      <c r="AG296" s="1">
        <v>0</v>
      </c>
      <c r="AH296" s="1">
        <v>0</v>
      </c>
    </row>
    <row r="297" spans="1:34" hidden="1" x14ac:dyDescent="0.25">
      <c r="A297" t="str">
        <f t="shared" si="8"/>
        <v>1.1-00-2401_2463003_2433610</v>
      </c>
      <c r="B297" t="s">
        <v>148</v>
      </c>
      <c r="C297" t="s">
        <v>149</v>
      </c>
      <c r="D297" t="s">
        <v>34</v>
      </c>
      <c r="E297" t="s">
        <v>35</v>
      </c>
      <c r="F297" t="s">
        <v>51</v>
      </c>
      <c r="G297" t="s">
        <v>52</v>
      </c>
      <c r="H297" t="s">
        <v>351</v>
      </c>
      <c r="I297" t="s">
        <v>352</v>
      </c>
      <c r="J297">
        <v>6</v>
      </c>
      <c r="K297" t="s">
        <v>40</v>
      </c>
      <c r="L297">
        <v>3</v>
      </c>
      <c r="M297" t="s">
        <v>369</v>
      </c>
      <c r="N297" t="s">
        <v>370</v>
      </c>
      <c r="O297" t="s">
        <v>371</v>
      </c>
      <c r="P297">
        <v>3000</v>
      </c>
      <c r="Q297" t="s">
        <v>44</v>
      </c>
      <c r="R297">
        <v>3361</v>
      </c>
      <c r="S297" t="s">
        <v>123</v>
      </c>
      <c r="T297">
        <v>0</v>
      </c>
      <c r="U297" t="s">
        <v>46</v>
      </c>
      <c r="V297" s="1">
        <v>13515565</v>
      </c>
      <c r="W297" s="1">
        <v>10500000</v>
      </c>
      <c r="X297" s="1">
        <v>26076839.23</v>
      </c>
      <c r="Y297" s="1">
        <v>21301744.989999998</v>
      </c>
      <c r="Z297" s="1">
        <v>17499289.129999999</v>
      </c>
      <c r="AA297" s="1">
        <v>16490338.529999999</v>
      </c>
      <c r="AB297" s="1">
        <v>16490338.529999999</v>
      </c>
      <c r="AC297" s="1">
        <f t="shared" si="9"/>
        <v>-12561274.23</v>
      </c>
      <c r="AD297" s="1">
        <v>0</v>
      </c>
      <c r="AE297" s="1">
        <v>3015565</v>
      </c>
      <c r="AF297" s="1">
        <v>0</v>
      </c>
      <c r="AG297" s="1">
        <v>0</v>
      </c>
      <c r="AH297" s="1">
        <v>3015565</v>
      </c>
    </row>
    <row r="298" spans="1:34" hidden="1" x14ac:dyDescent="0.25">
      <c r="A298" t="str">
        <f t="shared" si="8"/>
        <v>1.1-00-2401_2463003_2437110</v>
      </c>
      <c r="B298" t="s">
        <v>148</v>
      </c>
      <c r="C298" t="s">
        <v>149</v>
      </c>
      <c r="D298" t="s">
        <v>34</v>
      </c>
      <c r="E298" t="s">
        <v>35</v>
      </c>
      <c r="F298" t="s">
        <v>51</v>
      </c>
      <c r="G298" t="s">
        <v>52</v>
      </c>
      <c r="H298" t="s">
        <v>351</v>
      </c>
      <c r="I298" t="s">
        <v>352</v>
      </c>
      <c r="J298">
        <v>6</v>
      </c>
      <c r="K298" t="s">
        <v>40</v>
      </c>
      <c r="L298">
        <v>3</v>
      </c>
      <c r="M298" t="s">
        <v>369</v>
      </c>
      <c r="N298" t="s">
        <v>370</v>
      </c>
      <c r="O298" t="s">
        <v>371</v>
      </c>
      <c r="P298">
        <v>3000</v>
      </c>
      <c r="Q298" t="s">
        <v>44</v>
      </c>
      <c r="R298">
        <v>3711</v>
      </c>
      <c r="S298" t="s">
        <v>330</v>
      </c>
      <c r="T298">
        <v>0</v>
      </c>
      <c r="U298" t="s">
        <v>46</v>
      </c>
      <c r="V298" s="1">
        <v>14707.69</v>
      </c>
      <c r="W298" s="1">
        <v>14707.69</v>
      </c>
      <c r="X298" s="1">
        <v>0</v>
      </c>
      <c r="Y298" s="1">
        <v>0</v>
      </c>
      <c r="Z298" s="1">
        <v>0</v>
      </c>
      <c r="AA298" s="1">
        <v>0</v>
      </c>
      <c r="AB298" s="1">
        <v>0</v>
      </c>
      <c r="AC298" s="1">
        <f t="shared" si="9"/>
        <v>14707.69</v>
      </c>
      <c r="AD298" s="1">
        <v>0</v>
      </c>
      <c r="AE298" s="1">
        <v>0</v>
      </c>
      <c r="AF298" s="1">
        <v>0</v>
      </c>
      <c r="AG298" s="1">
        <v>0</v>
      </c>
      <c r="AH298" s="1">
        <v>0</v>
      </c>
    </row>
    <row r="299" spans="1:34" hidden="1" x14ac:dyDescent="0.25">
      <c r="A299" t="str">
        <f t="shared" si="8"/>
        <v>1.1-00-2401_2463003_2437510</v>
      </c>
      <c r="B299" t="s">
        <v>148</v>
      </c>
      <c r="C299" t="s">
        <v>149</v>
      </c>
      <c r="D299" t="s">
        <v>34</v>
      </c>
      <c r="E299" t="s">
        <v>35</v>
      </c>
      <c r="F299" t="s">
        <v>51</v>
      </c>
      <c r="G299" t="s">
        <v>52</v>
      </c>
      <c r="H299" t="s">
        <v>351</v>
      </c>
      <c r="I299" t="s">
        <v>352</v>
      </c>
      <c r="J299">
        <v>6</v>
      </c>
      <c r="K299" t="s">
        <v>40</v>
      </c>
      <c r="L299">
        <v>3</v>
      </c>
      <c r="M299" t="s">
        <v>369</v>
      </c>
      <c r="N299" t="s">
        <v>370</v>
      </c>
      <c r="O299" t="s">
        <v>371</v>
      </c>
      <c r="P299">
        <v>3000</v>
      </c>
      <c r="Q299" t="s">
        <v>44</v>
      </c>
      <c r="R299">
        <v>3751</v>
      </c>
      <c r="S299" t="s">
        <v>372</v>
      </c>
      <c r="T299">
        <v>0</v>
      </c>
      <c r="U299" t="s">
        <v>46</v>
      </c>
      <c r="V299" s="1">
        <v>11397.95</v>
      </c>
      <c r="W299" s="1">
        <v>11397.95</v>
      </c>
      <c r="X299" s="1">
        <v>0</v>
      </c>
      <c r="Y299" s="1">
        <v>0</v>
      </c>
      <c r="Z299" s="1">
        <v>0</v>
      </c>
      <c r="AA299" s="1">
        <v>0</v>
      </c>
      <c r="AB299" s="1">
        <v>0</v>
      </c>
      <c r="AC299" s="1">
        <f t="shared" si="9"/>
        <v>11397.95</v>
      </c>
      <c r="AD299" s="1">
        <v>0</v>
      </c>
      <c r="AE299" s="1">
        <v>0</v>
      </c>
      <c r="AF299" s="1">
        <v>0</v>
      </c>
      <c r="AG299" s="1">
        <v>0</v>
      </c>
      <c r="AH299" s="1">
        <v>0</v>
      </c>
    </row>
    <row r="300" spans="1:34" hidden="1" x14ac:dyDescent="0.25">
      <c r="A300" t="str">
        <f t="shared" si="8"/>
        <v>1.1-00-2401_2464004_2431810</v>
      </c>
      <c r="B300" t="s">
        <v>148</v>
      </c>
      <c r="C300" t="s">
        <v>149</v>
      </c>
      <c r="D300" t="s">
        <v>34</v>
      </c>
      <c r="E300" t="s">
        <v>35</v>
      </c>
      <c r="F300" t="s">
        <v>51</v>
      </c>
      <c r="G300" t="s">
        <v>52</v>
      </c>
      <c r="H300" t="s">
        <v>351</v>
      </c>
      <c r="I300" t="s">
        <v>352</v>
      </c>
      <c r="J300">
        <v>6</v>
      </c>
      <c r="K300" t="s">
        <v>40</v>
      </c>
      <c r="L300">
        <v>4</v>
      </c>
      <c r="M300" t="s">
        <v>373</v>
      </c>
      <c r="N300" t="s">
        <v>374</v>
      </c>
      <c r="O300" t="s">
        <v>375</v>
      </c>
      <c r="P300">
        <v>3000</v>
      </c>
      <c r="Q300" t="s">
        <v>44</v>
      </c>
      <c r="R300">
        <v>3181</v>
      </c>
      <c r="S300" t="s">
        <v>242</v>
      </c>
      <c r="T300">
        <v>0</v>
      </c>
      <c r="U300" t="s">
        <v>46</v>
      </c>
      <c r="V300" s="1">
        <v>5000</v>
      </c>
      <c r="W300" s="1">
        <v>5000</v>
      </c>
      <c r="X300" s="1">
        <v>0</v>
      </c>
      <c r="Y300" s="1">
        <v>0</v>
      </c>
      <c r="Z300" s="1">
        <v>0</v>
      </c>
      <c r="AA300" s="1">
        <v>0</v>
      </c>
      <c r="AB300" s="1">
        <v>0</v>
      </c>
      <c r="AC300" s="1">
        <f t="shared" si="9"/>
        <v>5000</v>
      </c>
      <c r="AD300" s="1">
        <v>0</v>
      </c>
      <c r="AE300" s="1">
        <v>0</v>
      </c>
      <c r="AF300" s="1">
        <v>0</v>
      </c>
      <c r="AG300" s="1">
        <v>0</v>
      </c>
      <c r="AH300" s="1">
        <v>0</v>
      </c>
    </row>
    <row r="301" spans="1:34" hidden="1" x14ac:dyDescent="0.25">
      <c r="A301" t="str">
        <f t="shared" si="8"/>
        <v>1.1-00-2401_2464004_2433910</v>
      </c>
      <c r="B301" t="s">
        <v>148</v>
      </c>
      <c r="C301" t="s">
        <v>149</v>
      </c>
      <c r="D301" t="s">
        <v>34</v>
      </c>
      <c r="E301" t="s">
        <v>35</v>
      </c>
      <c r="F301" t="s">
        <v>51</v>
      </c>
      <c r="G301" t="s">
        <v>52</v>
      </c>
      <c r="H301" t="s">
        <v>351</v>
      </c>
      <c r="I301" t="s">
        <v>352</v>
      </c>
      <c r="J301">
        <v>6</v>
      </c>
      <c r="K301" t="s">
        <v>40</v>
      </c>
      <c r="L301">
        <v>4</v>
      </c>
      <c r="M301" t="s">
        <v>373</v>
      </c>
      <c r="N301" t="s">
        <v>374</v>
      </c>
      <c r="O301" t="s">
        <v>375</v>
      </c>
      <c r="P301">
        <v>3000</v>
      </c>
      <c r="Q301" t="s">
        <v>44</v>
      </c>
      <c r="R301">
        <v>3391</v>
      </c>
      <c r="S301" t="s">
        <v>194</v>
      </c>
      <c r="T301">
        <v>0</v>
      </c>
      <c r="U301" t="s">
        <v>46</v>
      </c>
      <c r="V301" s="1">
        <v>450000</v>
      </c>
      <c r="W301" s="1">
        <v>450000</v>
      </c>
      <c r="X301" s="1">
        <v>0</v>
      </c>
      <c r="Y301" s="1">
        <v>0</v>
      </c>
      <c r="Z301" s="1">
        <v>0</v>
      </c>
      <c r="AA301" s="1">
        <v>0</v>
      </c>
      <c r="AB301" s="1">
        <v>0</v>
      </c>
      <c r="AC301" s="1">
        <f t="shared" si="9"/>
        <v>450000</v>
      </c>
      <c r="AD301" s="1">
        <v>0</v>
      </c>
      <c r="AE301" s="1">
        <v>0</v>
      </c>
      <c r="AF301" s="1">
        <v>0</v>
      </c>
      <c r="AG301" s="1">
        <v>0</v>
      </c>
      <c r="AH301" s="1">
        <v>0</v>
      </c>
    </row>
    <row r="302" spans="1:34" hidden="1" x14ac:dyDescent="0.25">
      <c r="A302" t="str">
        <f t="shared" si="8"/>
        <v>1.1-00-2401_2464004_2436110</v>
      </c>
      <c r="B302" t="s">
        <v>148</v>
      </c>
      <c r="C302" t="s">
        <v>149</v>
      </c>
      <c r="D302" t="s">
        <v>34</v>
      </c>
      <c r="E302" t="s">
        <v>35</v>
      </c>
      <c r="F302" t="s">
        <v>51</v>
      </c>
      <c r="G302" t="s">
        <v>52</v>
      </c>
      <c r="H302" t="s">
        <v>351</v>
      </c>
      <c r="I302" t="s">
        <v>352</v>
      </c>
      <c r="J302">
        <v>6</v>
      </c>
      <c r="K302" t="s">
        <v>40</v>
      </c>
      <c r="L302">
        <v>4</v>
      </c>
      <c r="M302" t="s">
        <v>373</v>
      </c>
      <c r="N302" t="s">
        <v>374</v>
      </c>
      <c r="O302" t="s">
        <v>375</v>
      </c>
      <c r="P302">
        <v>3000</v>
      </c>
      <c r="Q302" t="s">
        <v>44</v>
      </c>
      <c r="R302">
        <v>3611</v>
      </c>
      <c r="S302" t="s">
        <v>376</v>
      </c>
      <c r="T302">
        <v>0</v>
      </c>
      <c r="U302" t="s">
        <v>46</v>
      </c>
      <c r="V302" s="1">
        <v>35000000</v>
      </c>
      <c r="W302" s="1">
        <v>27900000</v>
      </c>
      <c r="X302" s="1">
        <v>12946658</v>
      </c>
      <c r="Y302" s="1">
        <v>12946658</v>
      </c>
      <c r="Z302" s="1">
        <v>5637789.6799999997</v>
      </c>
      <c r="AA302" s="1">
        <v>3396752.32</v>
      </c>
      <c r="AB302" s="1">
        <v>3396752.32</v>
      </c>
      <c r="AC302" s="1">
        <f t="shared" si="9"/>
        <v>22053342</v>
      </c>
      <c r="AD302" s="1">
        <v>0</v>
      </c>
      <c r="AE302" s="1">
        <v>7100000</v>
      </c>
      <c r="AF302" s="1">
        <v>0</v>
      </c>
      <c r="AG302" s="1">
        <v>0</v>
      </c>
      <c r="AH302" s="1">
        <v>7100000</v>
      </c>
    </row>
    <row r="303" spans="1:34" hidden="1" x14ac:dyDescent="0.25">
      <c r="A303" t="str">
        <f t="shared" si="8"/>
        <v>1.1-00-2401_2464004_2436111</v>
      </c>
      <c r="B303" t="s">
        <v>148</v>
      </c>
      <c r="C303" t="s">
        <v>149</v>
      </c>
      <c r="D303" t="s">
        <v>34</v>
      </c>
      <c r="E303" t="s">
        <v>35</v>
      </c>
      <c r="F303" t="s">
        <v>51</v>
      </c>
      <c r="G303" t="s">
        <v>52</v>
      </c>
      <c r="H303" t="s">
        <v>351</v>
      </c>
      <c r="I303" t="s">
        <v>352</v>
      </c>
      <c r="J303">
        <v>6</v>
      </c>
      <c r="K303" t="s">
        <v>40</v>
      </c>
      <c r="L303">
        <v>4</v>
      </c>
      <c r="M303" t="s">
        <v>373</v>
      </c>
      <c r="N303" t="s">
        <v>374</v>
      </c>
      <c r="O303" t="s">
        <v>375</v>
      </c>
      <c r="P303">
        <v>3000</v>
      </c>
      <c r="Q303" t="s">
        <v>44</v>
      </c>
      <c r="R303">
        <v>3611</v>
      </c>
      <c r="S303" t="s">
        <v>376</v>
      </c>
      <c r="T303">
        <v>1</v>
      </c>
      <c r="U303" t="s">
        <v>377</v>
      </c>
      <c r="V303" s="1">
        <v>1740000</v>
      </c>
      <c r="W303" s="1">
        <v>1500000</v>
      </c>
      <c r="X303" s="1">
        <v>0</v>
      </c>
      <c r="Y303" s="1">
        <v>0</v>
      </c>
      <c r="Z303" s="1">
        <v>0</v>
      </c>
      <c r="AA303" s="1">
        <v>0</v>
      </c>
      <c r="AB303" s="1">
        <v>0</v>
      </c>
      <c r="AC303" s="1">
        <f t="shared" si="9"/>
        <v>1740000</v>
      </c>
      <c r="AD303" s="1">
        <v>0</v>
      </c>
      <c r="AE303" s="1">
        <v>240000</v>
      </c>
      <c r="AF303" s="1">
        <v>0</v>
      </c>
      <c r="AG303" s="1">
        <v>0</v>
      </c>
      <c r="AH303" s="1">
        <v>240000</v>
      </c>
    </row>
    <row r="304" spans="1:34" hidden="1" x14ac:dyDescent="0.25">
      <c r="A304" t="str">
        <f t="shared" si="8"/>
        <v>1.1-00-2401_2464004_2436510</v>
      </c>
      <c r="B304" t="s">
        <v>148</v>
      </c>
      <c r="C304" t="s">
        <v>149</v>
      </c>
      <c r="D304" t="s">
        <v>34</v>
      </c>
      <c r="E304" t="s">
        <v>35</v>
      </c>
      <c r="F304" t="s">
        <v>51</v>
      </c>
      <c r="G304" t="s">
        <v>52</v>
      </c>
      <c r="H304" t="s">
        <v>351</v>
      </c>
      <c r="I304" t="s">
        <v>352</v>
      </c>
      <c r="J304">
        <v>6</v>
      </c>
      <c r="K304" t="s">
        <v>40</v>
      </c>
      <c r="L304">
        <v>4</v>
      </c>
      <c r="M304" t="s">
        <v>373</v>
      </c>
      <c r="N304" t="s">
        <v>374</v>
      </c>
      <c r="O304" t="s">
        <v>375</v>
      </c>
      <c r="P304">
        <v>3000</v>
      </c>
      <c r="Q304" t="s">
        <v>44</v>
      </c>
      <c r="R304">
        <v>3651</v>
      </c>
      <c r="S304" t="s">
        <v>378</v>
      </c>
      <c r="T304">
        <v>0</v>
      </c>
      <c r="U304" t="s">
        <v>46</v>
      </c>
      <c r="V304" s="1">
        <v>4728216</v>
      </c>
      <c r="W304" s="1">
        <v>3000000</v>
      </c>
      <c r="X304" s="1">
        <v>2336400</v>
      </c>
      <c r="Y304" s="1">
        <v>2336400</v>
      </c>
      <c r="Z304" s="1">
        <v>1298000</v>
      </c>
      <c r="AA304" s="1">
        <v>1298000</v>
      </c>
      <c r="AB304" s="1">
        <v>1298000</v>
      </c>
      <c r="AC304" s="1">
        <f t="shared" si="9"/>
        <v>2391816</v>
      </c>
      <c r="AD304" s="1">
        <v>0</v>
      </c>
      <c r="AE304" s="1">
        <v>1728216</v>
      </c>
      <c r="AF304" s="1">
        <v>0</v>
      </c>
      <c r="AG304" s="1">
        <v>0</v>
      </c>
      <c r="AH304" s="1">
        <v>1728216</v>
      </c>
    </row>
    <row r="305" spans="1:34" hidden="1" x14ac:dyDescent="0.25">
      <c r="A305" t="str">
        <f t="shared" si="8"/>
        <v>1.1-00-2401_2464004_2436610</v>
      </c>
      <c r="B305" t="s">
        <v>148</v>
      </c>
      <c r="C305" t="s">
        <v>149</v>
      </c>
      <c r="D305" t="s">
        <v>34</v>
      </c>
      <c r="E305" t="s">
        <v>35</v>
      </c>
      <c r="F305" t="s">
        <v>51</v>
      </c>
      <c r="G305" t="s">
        <v>52</v>
      </c>
      <c r="H305" t="s">
        <v>351</v>
      </c>
      <c r="I305" t="s">
        <v>352</v>
      </c>
      <c r="J305">
        <v>6</v>
      </c>
      <c r="K305" t="s">
        <v>40</v>
      </c>
      <c r="L305">
        <v>4</v>
      </c>
      <c r="M305" t="s">
        <v>373</v>
      </c>
      <c r="N305" t="s">
        <v>374</v>
      </c>
      <c r="O305" t="s">
        <v>375</v>
      </c>
      <c r="P305">
        <v>3000</v>
      </c>
      <c r="Q305" t="s">
        <v>44</v>
      </c>
      <c r="R305">
        <v>3661</v>
      </c>
      <c r="S305" t="s">
        <v>379</v>
      </c>
      <c r="T305">
        <v>0</v>
      </c>
      <c r="U305" t="s">
        <v>46</v>
      </c>
      <c r="V305" s="1">
        <v>8995784</v>
      </c>
      <c r="W305" s="1">
        <v>7000000</v>
      </c>
      <c r="X305" s="1">
        <v>5421165.9800000004</v>
      </c>
      <c r="Y305" s="1">
        <v>5421165.9800000004</v>
      </c>
      <c r="Z305" s="1">
        <v>2845092.2</v>
      </c>
      <c r="AA305" s="1">
        <v>2845092.2</v>
      </c>
      <c r="AB305" s="1">
        <v>2845092.2</v>
      </c>
      <c r="AC305" s="1">
        <f t="shared" si="9"/>
        <v>3574618.0199999996</v>
      </c>
      <c r="AD305" s="1">
        <v>0</v>
      </c>
      <c r="AE305" s="1">
        <v>1995784</v>
      </c>
      <c r="AF305" s="1">
        <v>0</v>
      </c>
      <c r="AG305" s="1">
        <v>0</v>
      </c>
      <c r="AH305" s="1">
        <v>1995784</v>
      </c>
    </row>
    <row r="306" spans="1:34" hidden="1" x14ac:dyDescent="0.25">
      <c r="A306" t="str">
        <f t="shared" si="8"/>
        <v>1.1-00-2405_24621015_2421110</v>
      </c>
      <c r="B306" t="s">
        <v>148</v>
      </c>
      <c r="C306" t="s">
        <v>149</v>
      </c>
      <c r="D306" t="s">
        <v>34</v>
      </c>
      <c r="E306" t="s">
        <v>35</v>
      </c>
      <c r="F306" t="s">
        <v>51</v>
      </c>
      <c r="G306" t="s">
        <v>52</v>
      </c>
      <c r="H306" t="s">
        <v>53</v>
      </c>
      <c r="I306" t="s">
        <v>54</v>
      </c>
      <c r="J306">
        <v>6</v>
      </c>
      <c r="K306" t="s">
        <v>40</v>
      </c>
      <c r="L306">
        <v>21</v>
      </c>
      <c r="M306" t="s">
        <v>55</v>
      </c>
      <c r="N306" t="s">
        <v>56</v>
      </c>
      <c r="O306" t="s">
        <v>57</v>
      </c>
      <c r="P306">
        <v>2000</v>
      </c>
      <c r="Q306" t="s">
        <v>121</v>
      </c>
      <c r="R306">
        <v>2111</v>
      </c>
      <c r="S306" t="s">
        <v>200</v>
      </c>
      <c r="T306">
        <v>0</v>
      </c>
      <c r="U306" t="s">
        <v>46</v>
      </c>
      <c r="V306" s="1">
        <v>3463213.18</v>
      </c>
      <c r="W306" s="1">
        <v>3474000</v>
      </c>
      <c r="X306" s="1">
        <v>2006423.53</v>
      </c>
      <c r="Y306" s="1">
        <v>1219419.52</v>
      </c>
      <c r="Z306" s="1">
        <v>1199419.51</v>
      </c>
      <c r="AA306" s="1">
        <v>821026.93</v>
      </c>
      <c r="AB306" s="1">
        <v>821026.93</v>
      </c>
      <c r="AC306" s="1">
        <f t="shared" si="9"/>
        <v>1456789.6500000001</v>
      </c>
      <c r="AD306" s="1">
        <v>0</v>
      </c>
      <c r="AE306" s="1">
        <v>11000</v>
      </c>
      <c r="AF306" s="1">
        <v>0</v>
      </c>
      <c r="AG306" s="1">
        <v>21786.82</v>
      </c>
      <c r="AH306" s="1">
        <v>-10786.82</v>
      </c>
    </row>
    <row r="307" spans="1:34" hidden="1" x14ac:dyDescent="0.25">
      <c r="A307" t="str">
        <f t="shared" si="8"/>
        <v>1.1-00-2405_24621015_2421410</v>
      </c>
      <c r="B307" t="s">
        <v>148</v>
      </c>
      <c r="C307" t="s">
        <v>149</v>
      </c>
      <c r="D307" t="s">
        <v>34</v>
      </c>
      <c r="E307" t="s">
        <v>35</v>
      </c>
      <c r="F307" t="s">
        <v>51</v>
      </c>
      <c r="G307" t="s">
        <v>52</v>
      </c>
      <c r="H307" t="s">
        <v>53</v>
      </c>
      <c r="I307" t="s">
        <v>54</v>
      </c>
      <c r="J307">
        <v>6</v>
      </c>
      <c r="K307" t="s">
        <v>40</v>
      </c>
      <c r="L307">
        <v>21</v>
      </c>
      <c r="M307" t="s">
        <v>55</v>
      </c>
      <c r="N307" t="s">
        <v>56</v>
      </c>
      <c r="O307" t="s">
        <v>57</v>
      </c>
      <c r="P307">
        <v>2000</v>
      </c>
      <c r="Q307" t="s">
        <v>121</v>
      </c>
      <c r="R307">
        <v>2141</v>
      </c>
      <c r="S307" t="s">
        <v>237</v>
      </c>
      <c r="T307">
        <v>0</v>
      </c>
      <c r="U307" t="s">
        <v>46</v>
      </c>
      <c r="V307" s="1">
        <v>31553.78</v>
      </c>
      <c r="W307" s="1">
        <v>23000</v>
      </c>
      <c r="X307" s="1">
        <v>7342.8</v>
      </c>
      <c r="Y307" s="1">
        <v>7342.8</v>
      </c>
      <c r="Z307" s="1">
        <v>7342.8</v>
      </c>
      <c r="AA307" s="1">
        <v>7342.8</v>
      </c>
      <c r="AB307" s="1">
        <v>7342.8</v>
      </c>
      <c r="AC307" s="1">
        <f t="shared" si="9"/>
        <v>24210.98</v>
      </c>
      <c r="AD307" s="1">
        <v>0</v>
      </c>
      <c r="AE307" s="1">
        <v>8553.7800000000007</v>
      </c>
      <c r="AF307" s="1">
        <v>0</v>
      </c>
      <c r="AG307" s="1">
        <v>0</v>
      </c>
      <c r="AH307" s="1">
        <v>8553.7800000000007</v>
      </c>
    </row>
    <row r="308" spans="1:34" hidden="1" x14ac:dyDescent="0.25">
      <c r="A308" t="str">
        <f t="shared" si="8"/>
        <v>1.1-00-2405_24621015_2421510</v>
      </c>
      <c r="B308" t="s">
        <v>148</v>
      </c>
      <c r="C308" t="s">
        <v>149</v>
      </c>
      <c r="D308" t="s">
        <v>34</v>
      </c>
      <c r="E308" t="s">
        <v>35</v>
      </c>
      <c r="F308" t="s">
        <v>51</v>
      </c>
      <c r="G308" t="s">
        <v>52</v>
      </c>
      <c r="H308" t="s">
        <v>53</v>
      </c>
      <c r="I308" t="s">
        <v>54</v>
      </c>
      <c r="J308">
        <v>6</v>
      </c>
      <c r="K308" t="s">
        <v>40</v>
      </c>
      <c r="L308">
        <v>21</v>
      </c>
      <c r="M308" t="s">
        <v>55</v>
      </c>
      <c r="N308" t="s">
        <v>56</v>
      </c>
      <c r="O308" t="s">
        <v>57</v>
      </c>
      <c r="P308">
        <v>2000</v>
      </c>
      <c r="Q308" t="s">
        <v>121</v>
      </c>
      <c r="R308">
        <v>2151</v>
      </c>
      <c r="S308" t="s">
        <v>380</v>
      </c>
      <c r="T308">
        <v>0</v>
      </c>
      <c r="U308" t="s">
        <v>46</v>
      </c>
      <c r="V308" s="1">
        <v>420</v>
      </c>
      <c r="W308" s="1">
        <v>420</v>
      </c>
      <c r="X308" s="1">
        <v>0</v>
      </c>
      <c r="Y308" s="1">
        <v>0</v>
      </c>
      <c r="Z308" s="1">
        <v>0</v>
      </c>
      <c r="AA308" s="1">
        <v>0</v>
      </c>
      <c r="AB308" s="1">
        <v>0</v>
      </c>
      <c r="AC308" s="1">
        <f t="shared" si="9"/>
        <v>420</v>
      </c>
      <c r="AD308" s="1">
        <v>0</v>
      </c>
      <c r="AE308" s="1">
        <v>0</v>
      </c>
      <c r="AF308" s="1">
        <v>0</v>
      </c>
      <c r="AG308" s="1">
        <v>0</v>
      </c>
      <c r="AH308" s="1">
        <v>0</v>
      </c>
    </row>
    <row r="309" spans="1:34" hidden="1" x14ac:dyDescent="0.25">
      <c r="A309" t="str">
        <f t="shared" si="8"/>
        <v>1.1-00-2405_24621015_2421610</v>
      </c>
      <c r="B309" t="s">
        <v>148</v>
      </c>
      <c r="C309" t="s">
        <v>149</v>
      </c>
      <c r="D309" t="s">
        <v>34</v>
      </c>
      <c r="E309" t="s">
        <v>35</v>
      </c>
      <c r="F309" t="s">
        <v>51</v>
      </c>
      <c r="G309" t="s">
        <v>52</v>
      </c>
      <c r="H309" t="s">
        <v>53</v>
      </c>
      <c r="I309" t="s">
        <v>54</v>
      </c>
      <c r="J309">
        <v>6</v>
      </c>
      <c r="K309" t="s">
        <v>40</v>
      </c>
      <c r="L309">
        <v>21</v>
      </c>
      <c r="M309" t="s">
        <v>55</v>
      </c>
      <c r="N309" t="s">
        <v>56</v>
      </c>
      <c r="O309" t="s">
        <v>57</v>
      </c>
      <c r="P309">
        <v>2000</v>
      </c>
      <c r="Q309" t="s">
        <v>121</v>
      </c>
      <c r="R309">
        <v>2161</v>
      </c>
      <c r="S309" t="s">
        <v>202</v>
      </c>
      <c r="T309">
        <v>0</v>
      </c>
      <c r="U309" t="s">
        <v>46</v>
      </c>
      <c r="V309" s="1">
        <v>1828856.1</v>
      </c>
      <c r="W309" s="1">
        <v>1828856.1</v>
      </c>
      <c r="X309" s="1">
        <v>372448.84</v>
      </c>
      <c r="Y309" s="1">
        <v>338953.84</v>
      </c>
      <c r="Z309" s="1">
        <v>318281.48</v>
      </c>
      <c r="AA309" s="1">
        <v>316470.14</v>
      </c>
      <c r="AB309" s="1">
        <v>316470.14</v>
      </c>
      <c r="AC309" s="1">
        <f t="shared" si="9"/>
        <v>1456407.26</v>
      </c>
      <c r="AD309" s="1">
        <v>0</v>
      </c>
      <c r="AE309" s="1">
        <v>0</v>
      </c>
      <c r="AF309" s="1">
        <v>0</v>
      </c>
      <c r="AG309" s="1">
        <v>0</v>
      </c>
      <c r="AH309" s="1">
        <v>0</v>
      </c>
    </row>
    <row r="310" spans="1:34" hidden="1" x14ac:dyDescent="0.25">
      <c r="A310" t="str">
        <f t="shared" si="8"/>
        <v>1.1-00-2405_24621015_2422110</v>
      </c>
      <c r="B310" t="s">
        <v>148</v>
      </c>
      <c r="C310" t="s">
        <v>149</v>
      </c>
      <c r="D310" t="s">
        <v>34</v>
      </c>
      <c r="E310" t="s">
        <v>35</v>
      </c>
      <c r="F310" t="s">
        <v>51</v>
      </c>
      <c r="G310" t="s">
        <v>52</v>
      </c>
      <c r="H310" t="s">
        <v>53</v>
      </c>
      <c r="I310" t="s">
        <v>54</v>
      </c>
      <c r="J310">
        <v>6</v>
      </c>
      <c r="K310" t="s">
        <v>40</v>
      </c>
      <c r="L310">
        <v>21</v>
      </c>
      <c r="M310" t="s">
        <v>55</v>
      </c>
      <c r="N310" t="s">
        <v>56</v>
      </c>
      <c r="O310" t="s">
        <v>57</v>
      </c>
      <c r="P310">
        <v>2000</v>
      </c>
      <c r="Q310" t="s">
        <v>121</v>
      </c>
      <c r="R310">
        <v>2211</v>
      </c>
      <c r="S310" t="s">
        <v>226</v>
      </c>
      <c r="T310">
        <v>0</v>
      </c>
      <c r="U310" t="s">
        <v>46</v>
      </c>
      <c r="V310" s="1">
        <v>342574</v>
      </c>
      <c r="W310" s="1">
        <v>200000</v>
      </c>
      <c r="X310" s="1">
        <v>338174</v>
      </c>
      <c r="Y310" s="1">
        <v>338174</v>
      </c>
      <c r="Z310" s="1">
        <v>93598.399999999994</v>
      </c>
      <c r="AA310" s="1">
        <v>93598.399999999994</v>
      </c>
      <c r="AB310" s="1">
        <v>93598.399999999994</v>
      </c>
      <c r="AC310" s="1">
        <f t="shared" si="9"/>
        <v>4400</v>
      </c>
      <c r="AD310" s="1">
        <v>0</v>
      </c>
      <c r="AE310" s="1">
        <v>142574</v>
      </c>
      <c r="AF310" s="1">
        <v>0</v>
      </c>
      <c r="AG310" s="1">
        <v>0</v>
      </c>
      <c r="AH310" s="1">
        <v>142574</v>
      </c>
    </row>
    <row r="311" spans="1:34" hidden="1" x14ac:dyDescent="0.25">
      <c r="A311" t="str">
        <f t="shared" si="8"/>
        <v>1.1-00-2405_24621015_2424110</v>
      </c>
      <c r="B311" t="s">
        <v>148</v>
      </c>
      <c r="C311" t="s">
        <v>149</v>
      </c>
      <c r="D311" t="s">
        <v>34</v>
      </c>
      <c r="E311" t="s">
        <v>35</v>
      </c>
      <c r="F311" t="s">
        <v>51</v>
      </c>
      <c r="G311" t="s">
        <v>52</v>
      </c>
      <c r="H311" t="s">
        <v>53</v>
      </c>
      <c r="I311" t="s">
        <v>54</v>
      </c>
      <c r="J311">
        <v>6</v>
      </c>
      <c r="K311" t="s">
        <v>40</v>
      </c>
      <c r="L311">
        <v>21</v>
      </c>
      <c r="M311" t="s">
        <v>55</v>
      </c>
      <c r="N311" t="s">
        <v>56</v>
      </c>
      <c r="O311" t="s">
        <v>57</v>
      </c>
      <c r="P311">
        <v>2000</v>
      </c>
      <c r="Q311" t="s">
        <v>121</v>
      </c>
      <c r="R311">
        <v>2411</v>
      </c>
      <c r="S311" t="s">
        <v>210</v>
      </c>
      <c r="T311">
        <v>0</v>
      </c>
      <c r="U311" t="s">
        <v>46</v>
      </c>
      <c r="V311" s="1">
        <v>11449.82</v>
      </c>
      <c r="W311" s="1">
        <v>2000</v>
      </c>
      <c r="X311" s="1">
        <v>9449.82</v>
      </c>
      <c r="Y311" s="1">
        <v>0</v>
      </c>
      <c r="Z311" s="1">
        <v>0</v>
      </c>
      <c r="AA311" s="1">
        <v>0</v>
      </c>
      <c r="AB311" s="1">
        <v>0</v>
      </c>
      <c r="AC311" s="1">
        <f t="shared" si="9"/>
        <v>2000</v>
      </c>
      <c r="AD311" s="1">
        <v>0</v>
      </c>
      <c r="AE311" s="1">
        <v>9449.82</v>
      </c>
      <c r="AF311" s="1">
        <v>0</v>
      </c>
      <c r="AG311" s="1">
        <v>0</v>
      </c>
      <c r="AH311" s="1">
        <v>9449.82</v>
      </c>
    </row>
    <row r="312" spans="1:34" hidden="1" x14ac:dyDescent="0.25">
      <c r="A312" t="str">
        <f t="shared" si="8"/>
        <v>1.1-00-2405_24621015_2424210</v>
      </c>
      <c r="B312" t="s">
        <v>148</v>
      </c>
      <c r="C312" t="s">
        <v>149</v>
      </c>
      <c r="D312" t="s">
        <v>34</v>
      </c>
      <c r="E312" t="s">
        <v>35</v>
      </c>
      <c r="F312" t="s">
        <v>51</v>
      </c>
      <c r="G312" t="s">
        <v>52</v>
      </c>
      <c r="H312" t="s">
        <v>53</v>
      </c>
      <c r="I312" t="s">
        <v>54</v>
      </c>
      <c r="J312">
        <v>6</v>
      </c>
      <c r="K312" t="s">
        <v>40</v>
      </c>
      <c r="L312">
        <v>21</v>
      </c>
      <c r="M312" t="s">
        <v>55</v>
      </c>
      <c r="N312" t="s">
        <v>56</v>
      </c>
      <c r="O312" t="s">
        <v>57</v>
      </c>
      <c r="P312">
        <v>2000</v>
      </c>
      <c r="Q312" t="s">
        <v>121</v>
      </c>
      <c r="R312">
        <v>2421</v>
      </c>
      <c r="S312" t="s">
        <v>211</v>
      </c>
      <c r="T312">
        <v>0</v>
      </c>
      <c r="U312" t="s">
        <v>46</v>
      </c>
      <c r="V312" s="1">
        <v>20000</v>
      </c>
      <c r="W312" s="1">
        <v>20000</v>
      </c>
      <c r="X312" s="1">
        <v>13492.11</v>
      </c>
      <c r="Y312" s="1">
        <v>4640</v>
      </c>
      <c r="Z312" s="1">
        <v>0</v>
      </c>
      <c r="AA312" s="1">
        <v>0</v>
      </c>
      <c r="AB312" s="1">
        <v>0</v>
      </c>
      <c r="AC312" s="1">
        <f t="shared" si="9"/>
        <v>6507.8899999999994</v>
      </c>
      <c r="AD312" s="1">
        <v>0</v>
      </c>
      <c r="AE312" s="1">
        <v>0</v>
      </c>
      <c r="AF312" s="1">
        <v>0</v>
      </c>
      <c r="AG312" s="1">
        <v>0</v>
      </c>
      <c r="AH312" s="1">
        <v>0</v>
      </c>
    </row>
    <row r="313" spans="1:34" hidden="1" x14ac:dyDescent="0.25">
      <c r="A313" t="str">
        <f t="shared" si="8"/>
        <v>1.1-00-2405_24621015_2424410</v>
      </c>
      <c r="B313" t="s">
        <v>148</v>
      </c>
      <c r="C313" t="s">
        <v>149</v>
      </c>
      <c r="D313" t="s">
        <v>34</v>
      </c>
      <c r="E313" t="s">
        <v>35</v>
      </c>
      <c r="F313" t="s">
        <v>51</v>
      </c>
      <c r="G313" t="s">
        <v>52</v>
      </c>
      <c r="H313" t="s">
        <v>53</v>
      </c>
      <c r="I313" t="s">
        <v>54</v>
      </c>
      <c r="J313">
        <v>6</v>
      </c>
      <c r="K313" t="s">
        <v>40</v>
      </c>
      <c r="L313">
        <v>21</v>
      </c>
      <c r="M313" t="s">
        <v>55</v>
      </c>
      <c r="N313" t="s">
        <v>56</v>
      </c>
      <c r="O313" t="s">
        <v>57</v>
      </c>
      <c r="P313">
        <v>2000</v>
      </c>
      <c r="Q313" t="s">
        <v>121</v>
      </c>
      <c r="R313">
        <v>2441</v>
      </c>
      <c r="S313" t="s">
        <v>350</v>
      </c>
      <c r="T313">
        <v>0</v>
      </c>
      <c r="U313" t="s">
        <v>46</v>
      </c>
      <c r="V313" s="1">
        <v>1287</v>
      </c>
      <c r="W313" s="1">
        <v>0</v>
      </c>
      <c r="X313" s="1">
        <v>1286.5</v>
      </c>
      <c r="Y313" s="1">
        <v>420.5</v>
      </c>
      <c r="Z313" s="1">
        <v>420.5</v>
      </c>
      <c r="AA313" s="1">
        <v>0</v>
      </c>
      <c r="AB313" s="1">
        <v>0</v>
      </c>
      <c r="AC313" s="1">
        <f t="shared" si="9"/>
        <v>0.5</v>
      </c>
      <c r="AD313" s="1">
        <v>0</v>
      </c>
      <c r="AE313" s="1">
        <v>1287</v>
      </c>
      <c r="AF313" s="1">
        <v>0</v>
      </c>
      <c r="AG313" s="1">
        <v>0</v>
      </c>
      <c r="AH313" s="1">
        <v>1287</v>
      </c>
    </row>
    <row r="314" spans="1:34" hidden="1" x14ac:dyDescent="0.25">
      <c r="A314" t="str">
        <f t="shared" si="8"/>
        <v>1.1-00-2405_24621015_2424510</v>
      </c>
      <c r="B314" t="s">
        <v>148</v>
      </c>
      <c r="C314" t="s">
        <v>149</v>
      </c>
      <c r="D314" t="s">
        <v>34</v>
      </c>
      <c r="E314" t="s">
        <v>35</v>
      </c>
      <c r="F314" t="s">
        <v>51</v>
      </c>
      <c r="G314" t="s">
        <v>52</v>
      </c>
      <c r="H314" t="s">
        <v>53</v>
      </c>
      <c r="I314" t="s">
        <v>54</v>
      </c>
      <c r="J314">
        <v>6</v>
      </c>
      <c r="K314" t="s">
        <v>40</v>
      </c>
      <c r="L314">
        <v>21</v>
      </c>
      <c r="M314" t="s">
        <v>55</v>
      </c>
      <c r="N314" t="s">
        <v>56</v>
      </c>
      <c r="O314" t="s">
        <v>57</v>
      </c>
      <c r="P314">
        <v>2000</v>
      </c>
      <c r="Q314" t="s">
        <v>121</v>
      </c>
      <c r="R314">
        <v>2451</v>
      </c>
      <c r="S314" t="s">
        <v>169</v>
      </c>
      <c r="T314">
        <v>0</v>
      </c>
      <c r="U314" t="s">
        <v>46</v>
      </c>
      <c r="V314" s="1">
        <v>47757.2</v>
      </c>
      <c r="W314" s="1">
        <v>47757.2</v>
      </c>
      <c r="X314" s="1">
        <v>0</v>
      </c>
      <c r="Y314" s="1">
        <v>0</v>
      </c>
      <c r="Z314" s="1">
        <v>0</v>
      </c>
      <c r="AA314" s="1">
        <v>0</v>
      </c>
      <c r="AB314" s="1">
        <v>0</v>
      </c>
      <c r="AC314" s="1">
        <f t="shared" si="9"/>
        <v>47757.2</v>
      </c>
      <c r="AD314" s="1">
        <v>0</v>
      </c>
      <c r="AE314" s="1">
        <v>0</v>
      </c>
      <c r="AF314" s="1">
        <v>0</v>
      </c>
      <c r="AG314" s="1">
        <v>0</v>
      </c>
      <c r="AH314" s="1">
        <v>0</v>
      </c>
    </row>
    <row r="315" spans="1:34" hidden="1" x14ac:dyDescent="0.25">
      <c r="A315" t="str">
        <f t="shared" si="8"/>
        <v>1.1-00-2405_24621015_2424610</v>
      </c>
      <c r="B315" t="s">
        <v>148</v>
      </c>
      <c r="C315" t="s">
        <v>149</v>
      </c>
      <c r="D315" t="s">
        <v>34</v>
      </c>
      <c r="E315" t="s">
        <v>35</v>
      </c>
      <c r="F315" t="s">
        <v>51</v>
      </c>
      <c r="G315" t="s">
        <v>52</v>
      </c>
      <c r="H315" t="s">
        <v>53</v>
      </c>
      <c r="I315" t="s">
        <v>54</v>
      </c>
      <c r="J315">
        <v>6</v>
      </c>
      <c r="K315" t="s">
        <v>40</v>
      </c>
      <c r="L315">
        <v>21</v>
      </c>
      <c r="M315" t="s">
        <v>55</v>
      </c>
      <c r="N315" t="s">
        <v>56</v>
      </c>
      <c r="O315" t="s">
        <v>57</v>
      </c>
      <c r="P315">
        <v>2000</v>
      </c>
      <c r="Q315" t="s">
        <v>121</v>
      </c>
      <c r="R315">
        <v>2461</v>
      </c>
      <c r="S315" t="s">
        <v>212</v>
      </c>
      <c r="T315">
        <v>0</v>
      </c>
      <c r="U315" t="s">
        <v>46</v>
      </c>
      <c r="V315" s="1">
        <v>150000</v>
      </c>
      <c r="W315" s="1">
        <v>150000</v>
      </c>
      <c r="X315" s="1">
        <v>54841.58</v>
      </c>
      <c r="Y315" s="1">
        <v>54841.58</v>
      </c>
      <c r="Z315" s="1">
        <v>45365.54</v>
      </c>
      <c r="AA315" s="1">
        <v>40599.26</v>
      </c>
      <c r="AB315" s="1">
        <v>40599.26</v>
      </c>
      <c r="AC315" s="1">
        <f t="shared" si="9"/>
        <v>95158.42</v>
      </c>
      <c r="AD315" s="1">
        <v>0</v>
      </c>
      <c r="AE315" s="1">
        <v>0</v>
      </c>
      <c r="AF315" s="1">
        <v>0</v>
      </c>
      <c r="AG315" s="1">
        <v>0</v>
      </c>
      <c r="AH315" s="1">
        <v>0</v>
      </c>
    </row>
    <row r="316" spans="1:34" hidden="1" x14ac:dyDescent="0.25">
      <c r="A316" t="str">
        <f t="shared" si="8"/>
        <v>1.1-00-2405_24621015_2424710</v>
      </c>
      <c r="B316" t="s">
        <v>148</v>
      </c>
      <c r="C316" t="s">
        <v>149</v>
      </c>
      <c r="D316" t="s">
        <v>34</v>
      </c>
      <c r="E316" t="s">
        <v>35</v>
      </c>
      <c r="F316" t="s">
        <v>51</v>
      </c>
      <c r="G316" t="s">
        <v>52</v>
      </c>
      <c r="H316" t="s">
        <v>53</v>
      </c>
      <c r="I316" t="s">
        <v>54</v>
      </c>
      <c r="J316">
        <v>6</v>
      </c>
      <c r="K316" t="s">
        <v>40</v>
      </c>
      <c r="L316">
        <v>21</v>
      </c>
      <c r="M316" t="s">
        <v>55</v>
      </c>
      <c r="N316" t="s">
        <v>56</v>
      </c>
      <c r="O316" t="s">
        <v>57</v>
      </c>
      <c r="P316">
        <v>2000</v>
      </c>
      <c r="Q316" t="s">
        <v>121</v>
      </c>
      <c r="R316">
        <v>2471</v>
      </c>
      <c r="S316" t="s">
        <v>213</v>
      </c>
      <c r="T316">
        <v>0</v>
      </c>
      <c r="U316" t="s">
        <v>46</v>
      </c>
      <c r="V316" s="1">
        <v>45300</v>
      </c>
      <c r="W316" s="1">
        <v>50000</v>
      </c>
      <c r="X316" s="1">
        <v>30062.98</v>
      </c>
      <c r="Y316" s="1">
        <v>24680.14</v>
      </c>
      <c r="Z316" s="1">
        <v>17839.62</v>
      </c>
      <c r="AA316" s="1">
        <v>17839.62</v>
      </c>
      <c r="AB316" s="1">
        <v>17839.62</v>
      </c>
      <c r="AC316" s="1">
        <f t="shared" si="9"/>
        <v>15237.02</v>
      </c>
      <c r="AD316" s="1">
        <v>0</v>
      </c>
      <c r="AE316" s="1">
        <v>0</v>
      </c>
      <c r="AF316" s="1">
        <v>0</v>
      </c>
      <c r="AG316" s="1">
        <v>4700</v>
      </c>
      <c r="AH316" s="1">
        <v>-4700</v>
      </c>
    </row>
    <row r="317" spans="1:34" hidden="1" x14ac:dyDescent="0.25">
      <c r="A317" t="str">
        <f t="shared" si="8"/>
        <v>1.1-00-2405_24621015_2424910</v>
      </c>
      <c r="B317" t="s">
        <v>148</v>
      </c>
      <c r="C317" t="s">
        <v>149</v>
      </c>
      <c r="D317" t="s">
        <v>34</v>
      </c>
      <c r="E317" t="s">
        <v>35</v>
      </c>
      <c r="F317" t="s">
        <v>51</v>
      </c>
      <c r="G317" t="s">
        <v>52</v>
      </c>
      <c r="H317" t="s">
        <v>53</v>
      </c>
      <c r="I317" t="s">
        <v>54</v>
      </c>
      <c r="J317">
        <v>6</v>
      </c>
      <c r="K317" t="s">
        <v>40</v>
      </c>
      <c r="L317">
        <v>21</v>
      </c>
      <c r="M317" t="s">
        <v>55</v>
      </c>
      <c r="N317" t="s">
        <v>56</v>
      </c>
      <c r="O317" t="s">
        <v>57</v>
      </c>
      <c r="P317">
        <v>2000</v>
      </c>
      <c r="Q317" t="s">
        <v>121</v>
      </c>
      <c r="R317">
        <v>2491</v>
      </c>
      <c r="S317" t="s">
        <v>203</v>
      </c>
      <c r="T317">
        <v>0</v>
      </c>
      <c r="U317" t="s">
        <v>46</v>
      </c>
      <c r="V317" s="1">
        <v>420000</v>
      </c>
      <c r="W317" s="1">
        <v>420000</v>
      </c>
      <c r="X317" s="1">
        <v>149397.76000000001</v>
      </c>
      <c r="Y317" s="1">
        <v>147448.95999999999</v>
      </c>
      <c r="Z317" s="1">
        <v>104763.46</v>
      </c>
      <c r="AA317" s="1">
        <v>103657.46</v>
      </c>
      <c r="AB317" s="1">
        <v>93113.06</v>
      </c>
      <c r="AC317" s="1">
        <f t="shared" si="9"/>
        <v>270602.23999999999</v>
      </c>
      <c r="AD317" s="1">
        <v>0</v>
      </c>
      <c r="AE317" s="1">
        <v>0</v>
      </c>
      <c r="AF317" s="1">
        <v>0</v>
      </c>
      <c r="AG317" s="1">
        <v>0</v>
      </c>
      <c r="AH317" s="1">
        <v>0</v>
      </c>
    </row>
    <row r="318" spans="1:34" hidden="1" x14ac:dyDescent="0.25">
      <c r="A318" t="str">
        <f t="shared" si="8"/>
        <v>1.1-00-2405_24621015_2425210</v>
      </c>
      <c r="B318" t="s">
        <v>148</v>
      </c>
      <c r="C318" t="s">
        <v>149</v>
      </c>
      <c r="D318" t="s">
        <v>34</v>
      </c>
      <c r="E318" t="s">
        <v>35</v>
      </c>
      <c r="F318" t="s">
        <v>51</v>
      </c>
      <c r="G318" t="s">
        <v>52</v>
      </c>
      <c r="H318" t="s">
        <v>53</v>
      </c>
      <c r="I318" t="s">
        <v>54</v>
      </c>
      <c r="J318">
        <v>6</v>
      </c>
      <c r="K318" t="s">
        <v>40</v>
      </c>
      <c r="L318">
        <v>21</v>
      </c>
      <c r="M318" t="s">
        <v>55</v>
      </c>
      <c r="N318" t="s">
        <v>56</v>
      </c>
      <c r="O318" t="s">
        <v>57</v>
      </c>
      <c r="P318">
        <v>2000</v>
      </c>
      <c r="Q318" t="s">
        <v>121</v>
      </c>
      <c r="R318">
        <v>2521</v>
      </c>
      <c r="S318" t="s">
        <v>187</v>
      </c>
      <c r="T318">
        <v>0</v>
      </c>
      <c r="U318" t="s">
        <v>46</v>
      </c>
      <c r="V318" s="1">
        <v>123580</v>
      </c>
      <c r="W318" s="1">
        <v>123580</v>
      </c>
      <c r="X318" s="1">
        <v>0</v>
      </c>
      <c r="Y318" s="1">
        <v>0</v>
      </c>
      <c r="Z318" s="1">
        <v>0</v>
      </c>
      <c r="AA318" s="1">
        <v>0</v>
      </c>
      <c r="AB318" s="1">
        <v>0</v>
      </c>
      <c r="AC318" s="1">
        <f t="shared" si="9"/>
        <v>123580</v>
      </c>
      <c r="AD318" s="1">
        <v>0</v>
      </c>
      <c r="AE318" s="1">
        <v>0</v>
      </c>
      <c r="AF318" s="1">
        <v>0</v>
      </c>
      <c r="AG318" s="1">
        <v>0</v>
      </c>
      <c r="AH318" s="1">
        <v>0</v>
      </c>
    </row>
    <row r="319" spans="1:34" hidden="1" x14ac:dyDescent="0.25">
      <c r="A319" t="str">
        <f t="shared" si="8"/>
        <v>1.1-00-2405_24621015_2425610</v>
      </c>
      <c r="B319" t="s">
        <v>148</v>
      </c>
      <c r="C319" t="s">
        <v>149</v>
      </c>
      <c r="D319" t="s">
        <v>34</v>
      </c>
      <c r="E319" t="s">
        <v>35</v>
      </c>
      <c r="F319" t="s">
        <v>51</v>
      </c>
      <c r="G319" t="s">
        <v>52</v>
      </c>
      <c r="H319" t="s">
        <v>53</v>
      </c>
      <c r="I319" t="s">
        <v>54</v>
      </c>
      <c r="J319">
        <v>6</v>
      </c>
      <c r="K319" t="s">
        <v>40</v>
      </c>
      <c r="L319">
        <v>21</v>
      </c>
      <c r="M319" t="s">
        <v>55</v>
      </c>
      <c r="N319" t="s">
        <v>56</v>
      </c>
      <c r="O319" t="s">
        <v>57</v>
      </c>
      <c r="P319">
        <v>2000</v>
      </c>
      <c r="Q319" t="s">
        <v>121</v>
      </c>
      <c r="R319">
        <v>2561</v>
      </c>
      <c r="S319" t="s">
        <v>216</v>
      </c>
      <c r="T319">
        <v>0</v>
      </c>
      <c r="U319" t="s">
        <v>46</v>
      </c>
      <c r="V319" s="1">
        <v>16200</v>
      </c>
      <c r="W319" s="1">
        <v>1500</v>
      </c>
      <c r="X319" s="1">
        <v>3280.93</v>
      </c>
      <c r="Y319" s="1">
        <v>3280.93</v>
      </c>
      <c r="Z319" s="1">
        <v>3280.93</v>
      </c>
      <c r="AA319" s="1">
        <v>3280.93</v>
      </c>
      <c r="AB319" s="1">
        <v>3280.93</v>
      </c>
      <c r="AC319" s="1">
        <f t="shared" si="9"/>
        <v>12919.07</v>
      </c>
      <c r="AD319" s="1">
        <v>0</v>
      </c>
      <c r="AE319" s="1">
        <v>14700</v>
      </c>
      <c r="AF319" s="1">
        <v>0</v>
      </c>
      <c r="AG319" s="1">
        <v>0</v>
      </c>
      <c r="AH319" s="1">
        <v>14700</v>
      </c>
    </row>
    <row r="320" spans="1:34" hidden="1" x14ac:dyDescent="0.25">
      <c r="A320" t="str">
        <f t="shared" si="8"/>
        <v>1.1-00-2405_24621015_2426110</v>
      </c>
      <c r="B320" t="s">
        <v>148</v>
      </c>
      <c r="C320" t="s">
        <v>149</v>
      </c>
      <c r="D320" t="s">
        <v>34</v>
      </c>
      <c r="E320" t="s">
        <v>35</v>
      </c>
      <c r="F320" t="s">
        <v>51</v>
      </c>
      <c r="G320" t="s">
        <v>52</v>
      </c>
      <c r="H320" t="s">
        <v>53</v>
      </c>
      <c r="I320" t="s">
        <v>54</v>
      </c>
      <c r="J320">
        <v>6</v>
      </c>
      <c r="K320" t="s">
        <v>40</v>
      </c>
      <c r="L320">
        <v>21</v>
      </c>
      <c r="M320" t="s">
        <v>55</v>
      </c>
      <c r="N320" t="s">
        <v>56</v>
      </c>
      <c r="O320" t="s">
        <v>57</v>
      </c>
      <c r="P320">
        <v>2000</v>
      </c>
      <c r="Q320" t="s">
        <v>121</v>
      </c>
      <c r="R320">
        <v>2611</v>
      </c>
      <c r="S320" t="s">
        <v>125</v>
      </c>
      <c r="T320">
        <v>0</v>
      </c>
      <c r="U320" t="s">
        <v>46</v>
      </c>
      <c r="V320" s="1">
        <v>47577000</v>
      </c>
      <c r="W320" s="1">
        <v>47577000</v>
      </c>
      <c r="X320" s="1">
        <v>22718580.59</v>
      </c>
      <c r="Y320" s="1">
        <v>19409222.260000002</v>
      </c>
      <c r="Z320" s="1">
        <v>19309132.710000001</v>
      </c>
      <c r="AA320" s="1">
        <v>19309132.710000001</v>
      </c>
      <c r="AB320" s="1">
        <v>19309132.710000001</v>
      </c>
      <c r="AC320" s="1">
        <f t="shared" si="9"/>
        <v>24858419.41</v>
      </c>
      <c r="AD320" s="1">
        <v>0</v>
      </c>
      <c r="AE320" s="1">
        <v>0</v>
      </c>
      <c r="AF320" s="1">
        <v>0</v>
      </c>
      <c r="AG320" s="1">
        <v>0</v>
      </c>
      <c r="AH320" s="1">
        <v>0</v>
      </c>
    </row>
    <row r="321" spans="1:34" hidden="1" x14ac:dyDescent="0.25">
      <c r="A321" t="str">
        <f t="shared" si="8"/>
        <v>1.1-00-2405_24621015_2427110</v>
      </c>
      <c r="B321" t="s">
        <v>148</v>
      </c>
      <c r="C321" t="s">
        <v>149</v>
      </c>
      <c r="D321" t="s">
        <v>34</v>
      </c>
      <c r="E321" t="s">
        <v>35</v>
      </c>
      <c r="F321" t="s">
        <v>51</v>
      </c>
      <c r="G321" t="s">
        <v>52</v>
      </c>
      <c r="H321" t="s">
        <v>53</v>
      </c>
      <c r="I321" t="s">
        <v>54</v>
      </c>
      <c r="J321">
        <v>6</v>
      </c>
      <c r="K321" t="s">
        <v>40</v>
      </c>
      <c r="L321">
        <v>21</v>
      </c>
      <c r="M321" t="s">
        <v>55</v>
      </c>
      <c r="N321" t="s">
        <v>56</v>
      </c>
      <c r="O321" t="s">
        <v>57</v>
      </c>
      <c r="P321">
        <v>2000</v>
      </c>
      <c r="Q321" t="s">
        <v>121</v>
      </c>
      <c r="R321">
        <v>2711</v>
      </c>
      <c r="S321" t="s">
        <v>228</v>
      </c>
      <c r="T321">
        <v>0</v>
      </c>
      <c r="U321" t="s">
        <v>46</v>
      </c>
      <c r="V321" s="1">
        <v>100000</v>
      </c>
      <c r="W321" s="1">
        <v>0</v>
      </c>
      <c r="X321" s="1">
        <v>93960</v>
      </c>
      <c r="Y321" s="1">
        <v>0</v>
      </c>
      <c r="Z321" s="1">
        <v>0</v>
      </c>
      <c r="AA321" s="1">
        <v>0</v>
      </c>
      <c r="AB321" s="1">
        <v>0</v>
      </c>
      <c r="AC321" s="1">
        <f t="shared" si="9"/>
        <v>6040</v>
      </c>
      <c r="AD321" s="1">
        <v>0</v>
      </c>
      <c r="AE321" s="1">
        <v>100000</v>
      </c>
      <c r="AF321" s="1">
        <v>0</v>
      </c>
      <c r="AG321" s="1">
        <v>0</v>
      </c>
      <c r="AH321" s="1">
        <v>100000</v>
      </c>
    </row>
    <row r="322" spans="1:34" hidden="1" x14ac:dyDescent="0.25">
      <c r="A322" t="str">
        <f t="shared" si="8"/>
        <v>1.1-00-2405_24621015_2427210</v>
      </c>
      <c r="B322" t="s">
        <v>148</v>
      </c>
      <c r="C322" t="s">
        <v>149</v>
      </c>
      <c r="D322" t="s">
        <v>34</v>
      </c>
      <c r="E322" t="s">
        <v>35</v>
      </c>
      <c r="F322" t="s">
        <v>51</v>
      </c>
      <c r="G322" t="s">
        <v>52</v>
      </c>
      <c r="H322" t="s">
        <v>53</v>
      </c>
      <c r="I322" t="s">
        <v>54</v>
      </c>
      <c r="J322">
        <v>6</v>
      </c>
      <c r="K322" t="s">
        <v>40</v>
      </c>
      <c r="L322">
        <v>21</v>
      </c>
      <c r="M322" t="s">
        <v>55</v>
      </c>
      <c r="N322" t="s">
        <v>56</v>
      </c>
      <c r="O322" t="s">
        <v>57</v>
      </c>
      <c r="P322">
        <v>2000</v>
      </c>
      <c r="Q322" t="s">
        <v>121</v>
      </c>
      <c r="R322">
        <v>2721</v>
      </c>
      <c r="S322" t="s">
        <v>170</v>
      </c>
      <c r="T322">
        <v>0</v>
      </c>
      <c r="U322" t="s">
        <v>46</v>
      </c>
      <c r="V322" s="1">
        <v>195000</v>
      </c>
      <c r="W322" s="1">
        <v>195000</v>
      </c>
      <c r="X322" s="1">
        <v>75917.240000000005</v>
      </c>
      <c r="Y322" s="1">
        <v>25573.24</v>
      </c>
      <c r="Z322" s="1">
        <v>13248.36</v>
      </c>
      <c r="AA322" s="1">
        <v>13248.36</v>
      </c>
      <c r="AB322" s="1">
        <v>13248.36</v>
      </c>
      <c r="AC322" s="1">
        <f t="shared" si="9"/>
        <v>119082.76</v>
      </c>
      <c r="AD322" s="1">
        <v>0</v>
      </c>
      <c r="AE322" s="1">
        <v>0</v>
      </c>
      <c r="AF322" s="1">
        <v>0</v>
      </c>
      <c r="AG322" s="1">
        <v>0</v>
      </c>
      <c r="AH322" s="1">
        <v>0</v>
      </c>
    </row>
    <row r="323" spans="1:34" hidden="1" x14ac:dyDescent="0.25">
      <c r="A323" t="str">
        <f t="shared" ref="A323:A386" si="10">CONCATENATE(B323,H323,J323,L323,N323,R323,T323)</f>
        <v>1.1-00-2405_24621015_2429110</v>
      </c>
      <c r="B323" t="s">
        <v>148</v>
      </c>
      <c r="C323" t="s">
        <v>149</v>
      </c>
      <c r="D323" t="s">
        <v>34</v>
      </c>
      <c r="E323" t="s">
        <v>35</v>
      </c>
      <c r="F323" t="s">
        <v>51</v>
      </c>
      <c r="G323" t="s">
        <v>52</v>
      </c>
      <c r="H323" t="s">
        <v>53</v>
      </c>
      <c r="I323" t="s">
        <v>54</v>
      </c>
      <c r="J323">
        <v>6</v>
      </c>
      <c r="K323" t="s">
        <v>40</v>
      </c>
      <c r="L323">
        <v>21</v>
      </c>
      <c r="M323" t="s">
        <v>55</v>
      </c>
      <c r="N323" t="s">
        <v>56</v>
      </c>
      <c r="O323" t="s">
        <v>57</v>
      </c>
      <c r="P323">
        <v>2000</v>
      </c>
      <c r="Q323" t="s">
        <v>121</v>
      </c>
      <c r="R323">
        <v>2911</v>
      </c>
      <c r="S323" t="s">
        <v>171</v>
      </c>
      <c r="T323">
        <v>0</v>
      </c>
      <c r="U323" t="s">
        <v>46</v>
      </c>
      <c r="V323" s="1">
        <v>447560.86</v>
      </c>
      <c r="W323" s="1">
        <v>147560.85999999999</v>
      </c>
      <c r="X323" s="1">
        <v>91587.27</v>
      </c>
      <c r="Y323" s="1">
        <v>74215.11</v>
      </c>
      <c r="Z323" s="1">
        <v>67754.16</v>
      </c>
      <c r="AA323" s="1">
        <v>65241.5</v>
      </c>
      <c r="AB323" s="1">
        <v>65241.5</v>
      </c>
      <c r="AC323" s="1">
        <f t="shared" ref="AC323:AC386" si="11">V323-X323</f>
        <v>355973.58999999997</v>
      </c>
      <c r="AD323" s="1">
        <v>0</v>
      </c>
      <c r="AE323" s="1">
        <v>300000</v>
      </c>
      <c r="AF323" s="1">
        <v>0</v>
      </c>
      <c r="AG323" s="1">
        <v>0</v>
      </c>
      <c r="AH323" s="1">
        <v>300000</v>
      </c>
    </row>
    <row r="324" spans="1:34" hidden="1" x14ac:dyDescent="0.25">
      <c r="A324" t="str">
        <f t="shared" si="10"/>
        <v>1.1-00-2405_24621015_2429210</v>
      </c>
      <c r="B324" t="s">
        <v>148</v>
      </c>
      <c r="C324" t="s">
        <v>149</v>
      </c>
      <c r="D324" t="s">
        <v>34</v>
      </c>
      <c r="E324" t="s">
        <v>35</v>
      </c>
      <c r="F324" t="s">
        <v>51</v>
      </c>
      <c r="G324" t="s">
        <v>52</v>
      </c>
      <c r="H324" t="s">
        <v>53</v>
      </c>
      <c r="I324" t="s">
        <v>54</v>
      </c>
      <c r="J324">
        <v>6</v>
      </c>
      <c r="K324" t="s">
        <v>40</v>
      </c>
      <c r="L324">
        <v>21</v>
      </c>
      <c r="M324" t="s">
        <v>55</v>
      </c>
      <c r="N324" t="s">
        <v>56</v>
      </c>
      <c r="O324" t="s">
        <v>57</v>
      </c>
      <c r="P324">
        <v>2000</v>
      </c>
      <c r="Q324" t="s">
        <v>121</v>
      </c>
      <c r="R324">
        <v>2921</v>
      </c>
      <c r="S324" t="s">
        <v>229</v>
      </c>
      <c r="T324">
        <v>0</v>
      </c>
      <c r="U324" t="s">
        <v>46</v>
      </c>
      <c r="V324" s="1">
        <v>45000</v>
      </c>
      <c r="W324" s="1">
        <v>45000</v>
      </c>
      <c r="X324" s="1">
        <v>24165.279999999999</v>
      </c>
      <c r="Y324" s="1">
        <v>24165.279999999999</v>
      </c>
      <c r="Z324" s="1">
        <v>24165.279999999999</v>
      </c>
      <c r="AA324" s="1">
        <v>24165.279999999999</v>
      </c>
      <c r="AB324" s="1">
        <v>24165.279999999999</v>
      </c>
      <c r="AC324" s="1">
        <f t="shared" si="11"/>
        <v>20834.72</v>
      </c>
      <c r="AD324" s="1">
        <v>0</v>
      </c>
      <c r="AE324" s="1">
        <v>0</v>
      </c>
      <c r="AF324" s="1">
        <v>0</v>
      </c>
      <c r="AG324" s="1">
        <v>0</v>
      </c>
      <c r="AH324" s="1">
        <v>0</v>
      </c>
    </row>
    <row r="325" spans="1:34" hidden="1" x14ac:dyDescent="0.25">
      <c r="A325" t="str">
        <f t="shared" si="10"/>
        <v>1.1-00-2405_24621015_2429410</v>
      </c>
      <c r="B325" t="s">
        <v>148</v>
      </c>
      <c r="C325" t="s">
        <v>149</v>
      </c>
      <c r="D325" t="s">
        <v>34</v>
      </c>
      <c r="E325" t="s">
        <v>35</v>
      </c>
      <c r="F325" t="s">
        <v>51</v>
      </c>
      <c r="G325" t="s">
        <v>52</v>
      </c>
      <c r="H325" t="s">
        <v>53</v>
      </c>
      <c r="I325" t="s">
        <v>54</v>
      </c>
      <c r="J325">
        <v>6</v>
      </c>
      <c r="K325" t="s">
        <v>40</v>
      </c>
      <c r="L325">
        <v>21</v>
      </c>
      <c r="M325" t="s">
        <v>55</v>
      </c>
      <c r="N325" t="s">
        <v>56</v>
      </c>
      <c r="O325" t="s">
        <v>57</v>
      </c>
      <c r="P325">
        <v>2000</v>
      </c>
      <c r="Q325" t="s">
        <v>121</v>
      </c>
      <c r="R325">
        <v>2941</v>
      </c>
      <c r="S325" t="s">
        <v>238</v>
      </c>
      <c r="T325">
        <v>0</v>
      </c>
      <c r="U325" t="s">
        <v>46</v>
      </c>
      <c r="V325" s="1">
        <v>1050</v>
      </c>
      <c r="W325" s="1">
        <v>0</v>
      </c>
      <c r="X325" s="1">
        <v>1040</v>
      </c>
      <c r="Y325" s="1">
        <v>1040</v>
      </c>
      <c r="Z325" s="1">
        <v>1040</v>
      </c>
      <c r="AA325" s="1">
        <v>1040</v>
      </c>
      <c r="AB325" s="1">
        <v>1040</v>
      </c>
      <c r="AC325" s="1">
        <f t="shared" si="11"/>
        <v>10</v>
      </c>
      <c r="AD325" s="1">
        <v>0</v>
      </c>
      <c r="AE325" s="1">
        <v>1050</v>
      </c>
      <c r="AF325" s="1">
        <v>0</v>
      </c>
      <c r="AG325" s="1">
        <v>0</v>
      </c>
      <c r="AH325" s="1">
        <v>1050</v>
      </c>
    </row>
    <row r="326" spans="1:34" hidden="1" x14ac:dyDescent="0.25">
      <c r="A326" t="str">
        <f t="shared" si="10"/>
        <v>1.1-00-2405_24621015_2429610</v>
      </c>
      <c r="B326" t="s">
        <v>148</v>
      </c>
      <c r="C326" t="s">
        <v>149</v>
      </c>
      <c r="D326" t="s">
        <v>34</v>
      </c>
      <c r="E326" t="s">
        <v>35</v>
      </c>
      <c r="F326" t="s">
        <v>51</v>
      </c>
      <c r="G326" t="s">
        <v>52</v>
      </c>
      <c r="H326" t="s">
        <v>53</v>
      </c>
      <c r="I326" t="s">
        <v>54</v>
      </c>
      <c r="J326">
        <v>6</v>
      </c>
      <c r="K326" t="s">
        <v>40</v>
      </c>
      <c r="L326">
        <v>21</v>
      </c>
      <c r="M326" t="s">
        <v>55</v>
      </c>
      <c r="N326" t="s">
        <v>56</v>
      </c>
      <c r="O326" t="s">
        <v>57</v>
      </c>
      <c r="P326">
        <v>2000</v>
      </c>
      <c r="Q326" t="s">
        <v>121</v>
      </c>
      <c r="R326">
        <v>2961</v>
      </c>
      <c r="S326" t="s">
        <v>230</v>
      </c>
      <c r="T326">
        <v>0</v>
      </c>
      <c r="U326" t="s">
        <v>46</v>
      </c>
      <c r="V326" s="1">
        <v>1437424.1</v>
      </c>
      <c r="W326" s="1">
        <v>1000000</v>
      </c>
      <c r="X326" s="1">
        <v>594373.51</v>
      </c>
      <c r="Y326" s="1">
        <v>573777.36</v>
      </c>
      <c r="Z326" s="1">
        <v>504550.43</v>
      </c>
      <c r="AA326" s="1">
        <v>84215.15</v>
      </c>
      <c r="AB326" s="1">
        <v>84215.15</v>
      </c>
      <c r="AC326" s="1">
        <f t="shared" si="11"/>
        <v>843050.59000000008</v>
      </c>
      <c r="AD326" s="1">
        <v>0</v>
      </c>
      <c r="AE326" s="1">
        <v>478544.1</v>
      </c>
      <c r="AF326" s="1">
        <v>0</v>
      </c>
      <c r="AG326" s="1">
        <v>41120</v>
      </c>
      <c r="AH326" s="1">
        <v>437424.1</v>
      </c>
    </row>
    <row r="327" spans="1:34" hidden="1" x14ac:dyDescent="0.25">
      <c r="A327" t="str">
        <f t="shared" si="10"/>
        <v>1.1-00-2405_24621015_2429810</v>
      </c>
      <c r="B327" t="s">
        <v>148</v>
      </c>
      <c r="C327" t="s">
        <v>149</v>
      </c>
      <c r="D327" t="s">
        <v>34</v>
      </c>
      <c r="E327" t="s">
        <v>35</v>
      </c>
      <c r="F327" t="s">
        <v>51</v>
      </c>
      <c r="G327" t="s">
        <v>52</v>
      </c>
      <c r="H327" t="s">
        <v>53</v>
      </c>
      <c r="I327" t="s">
        <v>54</v>
      </c>
      <c r="J327">
        <v>6</v>
      </c>
      <c r="K327" t="s">
        <v>40</v>
      </c>
      <c r="L327">
        <v>21</v>
      </c>
      <c r="M327" t="s">
        <v>55</v>
      </c>
      <c r="N327" t="s">
        <v>56</v>
      </c>
      <c r="O327" t="s">
        <v>57</v>
      </c>
      <c r="P327">
        <v>2000</v>
      </c>
      <c r="Q327" t="s">
        <v>121</v>
      </c>
      <c r="R327">
        <v>2981</v>
      </c>
      <c r="S327" t="s">
        <v>217</v>
      </c>
      <c r="T327">
        <v>0</v>
      </c>
      <c r="U327" t="s">
        <v>46</v>
      </c>
      <c r="V327" s="1">
        <v>650846.30000000005</v>
      </c>
      <c r="W327" s="1">
        <v>698350.4</v>
      </c>
      <c r="X327" s="1">
        <v>491118.39</v>
      </c>
      <c r="Y327" s="1">
        <v>464960.39</v>
      </c>
      <c r="Z327" s="1">
        <v>422620.39</v>
      </c>
      <c r="AA327" s="1">
        <v>239283.47</v>
      </c>
      <c r="AB327" s="1">
        <v>239283.47</v>
      </c>
      <c r="AC327" s="1">
        <f t="shared" si="11"/>
        <v>159727.91000000003</v>
      </c>
      <c r="AD327" s="1">
        <v>0</v>
      </c>
      <c r="AE327" s="1">
        <v>53949.9</v>
      </c>
      <c r="AF327" s="1">
        <v>0</v>
      </c>
      <c r="AG327" s="1">
        <v>101454</v>
      </c>
      <c r="AH327" s="1">
        <v>-47504.1</v>
      </c>
    </row>
    <row r="328" spans="1:34" hidden="1" x14ac:dyDescent="0.25">
      <c r="A328" t="str">
        <f t="shared" si="10"/>
        <v>1.1-00-2405_24621015_2429910</v>
      </c>
      <c r="B328" t="s">
        <v>148</v>
      </c>
      <c r="C328" t="s">
        <v>149</v>
      </c>
      <c r="D328" t="s">
        <v>34</v>
      </c>
      <c r="E328" t="s">
        <v>35</v>
      </c>
      <c r="F328" t="s">
        <v>51</v>
      </c>
      <c r="G328" t="s">
        <v>52</v>
      </c>
      <c r="H328" t="s">
        <v>53</v>
      </c>
      <c r="I328" t="s">
        <v>54</v>
      </c>
      <c r="J328">
        <v>6</v>
      </c>
      <c r="K328" t="s">
        <v>40</v>
      </c>
      <c r="L328">
        <v>21</v>
      </c>
      <c r="M328" t="s">
        <v>55</v>
      </c>
      <c r="N328" t="s">
        <v>56</v>
      </c>
      <c r="O328" t="s">
        <v>57</v>
      </c>
      <c r="P328">
        <v>2000</v>
      </c>
      <c r="Q328" t="s">
        <v>121</v>
      </c>
      <c r="R328">
        <v>2991</v>
      </c>
      <c r="S328" t="s">
        <v>239</v>
      </c>
      <c r="T328">
        <v>0</v>
      </c>
      <c r="U328" t="s">
        <v>46</v>
      </c>
      <c r="V328" s="1">
        <v>0</v>
      </c>
      <c r="W328" s="1">
        <v>0</v>
      </c>
      <c r="X328" s="1">
        <v>423400</v>
      </c>
      <c r="Y328" s="1">
        <v>423400</v>
      </c>
      <c r="Z328" s="1">
        <v>423400</v>
      </c>
      <c r="AA328" s="1">
        <v>423400</v>
      </c>
      <c r="AB328" s="1">
        <v>423400</v>
      </c>
      <c r="AC328" s="1">
        <f t="shared" si="11"/>
        <v>-423400</v>
      </c>
      <c r="AD328" s="1">
        <v>0</v>
      </c>
      <c r="AE328" s="1">
        <v>0</v>
      </c>
      <c r="AF328" s="1">
        <v>0</v>
      </c>
      <c r="AG328" s="1">
        <v>0</v>
      </c>
      <c r="AH328" s="1">
        <v>0</v>
      </c>
    </row>
    <row r="329" spans="1:34" hidden="1" x14ac:dyDescent="0.25">
      <c r="A329" t="str">
        <f t="shared" si="10"/>
        <v>1.1-00-2405_24621015_2431110</v>
      </c>
      <c r="B329" t="s">
        <v>148</v>
      </c>
      <c r="C329" t="s">
        <v>149</v>
      </c>
      <c r="D329" t="s">
        <v>34</v>
      </c>
      <c r="E329" t="s">
        <v>35</v>
      </c>
      <c r="F329" t="s">
        <v>51</v>
      </c>
      <c r="G329" t="s">
        <v>52</v>
      </c>
      <c r="H329" t="s">
        <v>53</v>
      </c>
      <c r="I329" t="s">
        <v>54</v>
      </c>
      <c r="J329">
        <v>6</v>
      </c>
      <c r="K329" t="s">
        <v>40</v>
      </c>
      <c r="L329">
        <v>21</v>
      </c>
      <c r="M329" t="s">
        <v>55</v>
      </c>
      <c r="N329" t="s">
        <v>56</v>
      </c>
      <c r="O329" t="s">
        <v>57</v>
      </c>
      <c r="P329">
        <v>3000</v>
      </c>
      <c r="Q329" t="s">
        <v>44</v>
      </c>
      <c r="R329">
        <v>3111</v>
      </c>
      <c r="S329" t="s">
        <v>141</v>
      </c>
      <c r="T329">
        <v>0</v>
      </c>
      <c r="U329" t="s">
        <v>46</v>
      </c>
      <c r="V329" s="1">
        <v>5820000</v>
      </c>
      <c r="W329" s="1">
        <v>5820000</v>
      </c>
      <c r="X329" s="1">
        <v>4469727.99</v>
      </c>
      <c r="Y329" s="1">
        <v>4469727.99</v>
      </c>
      <c r="Z329" s="1">
        <v>2814577.99</v>
      </c>
      <c r="AA329" s="1">
        <v>2814577.99</v>
      </c>
      <c r="AB329" s="1">
        <v>2814577.99</v>
      </c>
      <c r="AC329" s="1">
        <f t="shared" si="11"/>
        <v>1350272.0099999998</v>
      </c>
      <c r="AD329" s="1">
        <v>0</v>
      </c>
      <c r="AE329" s="1">
        <v>0</v>
      </c>
      <c r="AF329" s="1">
        <v>0</v>
      </c>
      <c r="AG329" s="1">
        <v>0</v>
      </c>
      <c r="AH329" s="1">
        <v>0</v>
      </c>
    </row>
    <row r="330" spans="1:34" hidden="1" x14ac:dyDescent="0.25">
      <c r="A330" t="str">
        <f t="shared" si="10"/>
        <v>1.1-00-2405_24621015_2431410</v>
      </c>
      <c r="B330" t="s">
        <v>148</v>
      </c>
      <c r="C330" t="s">
        <v>149</v>
      </c>
      <c r="D330" t="s">
        <v>34</v>
      </c>
      <c r="E330" t="s">
        <v>35</v>
      </c>
      <c r="F330" t="s">
        <v>51</v>
      </c>
      <c r="G330" t="s">
        <v>52</v>
      </c>
      <c r="H330" t="s">
        <v>53</v>
      </c>
      <c r="I330" t="s">
        <v>54</v>
      </c>
      <c r="J330">
        <v>6</v>
      </c>
      <c r="K330" t="s">
        <v>40</v>
      </c>
      <c r="L330">
        <v>21</v>
      </c>
      <c r="M330" t="s">
        <v>55</v>
      </c>
      <c r="N330" t="s">
        <v>56</v>
      </c>
      <c r="O330" t="s">
        <v>57</v>
      </c>
      <c r="P330">
        <v>3000</v>
      </c>
      <c r="Q330" t="s">
        <v>44</v>
      </c>
      <c r="R330">
        <v>3141</v>
      </c>
      <c r="S330" t="s">
        <v>240</v>
      </c>
      <c r="T330">
        <v>0</v>
      </c>
      <c r="U330" t="s">
        <v>46</v>
      </c>
      <c r="V330" s="1">
        <v>720000</v>
      </c>
      <c r="W330" s="1">
        <v>720000</v>
      </c>
      <c r="X330" s="1">
        <v>522000</v>
      </c>
      <c r="Y330" s="1">
        <v>522000</v>
      </c>
      <c r="Z330" s="1">
        <v>277796.71000000002</v>
      </c>
      <c r="AA330" s="1">
        <v>277796.71000000002</v>
      </c>
      <c r="AB330" s="1">
        <v>277796.71000000002</v>
      </c>
      <c r="AC330" s="1">
        <f t="shared" si="11"/>
        <v>198000</v>
      </c>
      <c r="AD330" s="1">
        <v>0</v>
      </c>
      <c r="AE330" s="1">
        <v>0</v>
      </c>
      <c r="AF330" s="1">
        <v>0</v>
      </c>
      <c r="AG330" s="1">
        <v>0</v>
      </c>
      <c r="AH330" s="1">
        <v>0</v>
      </c>
    </row>
    <row r="331" spans="1:34" hidden="1" x14ac:dyDescent="0.25">
      <c r="A331" t="str">
        <f t="shared" si="10"/>
        <v>1.1-00-2405_24621015_2431610</v>
      </c>
      <c r="B331" t="s">
        <v>148</v>
      </c>
      <c r="C331" t="s">
        <v>149</v>
      </c>
      <c r="D331" t="s">
        <v>34</v>
      </c>
      <c r="E331" t="s">
        <v>35</v>
      </c>
      <c r="F331" t="s">
        <v>51</v>
      </c>
      <c r="G331" t="s">
        <v>52</v>
      </c>
      <c r="H331" t="s">
        <v>53</v>
      </c>
      <c r="I331" t="s">
        <v>54</v>
      </c>
      <c r="J331">
        <v>6</v>
      </c>
      <c r="K331" t="s">
        <v>40</v>
      </c>
      <c r="L331">
        <v>21</v>
      </c>
      <c r="M331" t="s">
        <v>55</v>
      </c>
      <c r="N331" t="s">
        <v>56</v>
      </c>
      <c r="O331" t="s">
        <v>57</v>
      </c>
      <c r="P331">
        <v>3000</v>
      </c>
      <c r="Q331" t="s">
        <v>44</v>
      </c>
      <c r="R331">
        <v>3161</v>
      </c>
      <c r="S331" t="s">
        <v>241</v>
      </c>
      <c r="T331">
        <v>0</v>
      </c>
      <c r="U331" t="s">
        <v>46</v>
      </c>
      <c r="V331" s="1">
        <v>2700000</v>
      </c>
      <c r="W331" s="1">
        <v>2700000</v>
      </c>
      <c r="X331" s="1">
        <v>1835584</v>
      </c>
      <c r="Y331" s="1">
        <v>1835584</v>
      </c>
      <c r="Z331" s="1">
        <v>823020</v>
      </c>
      <c r="AA331" s="1">
        <v>823020</v>
      </c>
      <c r="AB331" s="1">
        <v>823020</v>
      </c>
      <c r="AC331" s="1">
        <f t="shared" si="11"/>
        <v>864416</v>
      </c>
      <c r="AD331" s="1">
        <v>0</v>
      </c>
      <c r="AE331" s="1">
        <v>0</v>
      </c>
      <c r="AF331" s="1">
        <v>0</v>
      </c>
      <c r="AG331" s="1">
        <v>0</v>
      </c>
      <c r="AH331" s="1">
        <v>0</v>
      </c>
    </row>
    <row r="332" spans="1:34" hidden="1" x14ac:dyDescent="0.25">
      <c r="A332" t="str">
        <f t="shared" si="10"/>
        <v>1.1-00-2405_24621015_2431810</v>
      </c>
      <c r="B332" t="s">
        <v>148</v>
      </c>
      <c r="C332" t="s">
        <v>149</v>
      </c>
      <c r="D332" t="s">
        <v>34</v>
      </c>
      <c r="E332" t="s">
        <v>35</v>
      </c>
      <c r="F332" t="s">
        <v>51</v>
      </c>
      <c r="G332" t="s">
        <v>52</v>
      </c>
      <c r="H332" t="s">
        <v>53</v>
      </c>
      <c r="I332" t="s">
        <v>54</v>
      </c>
      <c r="J332">
        <v>6</v>
      </c>
      <c r="K332" t="s">
        <v>40</v>
      </c>
      <c r="L332">
        <v>21</v>
      </c>
      <c r="M332" t="s">
        <v>55</v>
      </c>
      <c r="N332" t="s">
        <v>56</v>
      </c>
      <c r="O332" t="s">
        <v>57</v>
      </c>
      <c r="P332">
        <v>3000</v>
      </c>
      <c r="Q332" t="s">
        <v>44</v>
      </c>
      <c r="R332">
        <v>3181</v>
      </c>
      <c r="S332" t="s">
        <v>242</v>
      </c>
      <c r="T332">
        <v>0</v>
      </c>
      <c r="U332" t="s">
        <v>46</v>
      </c>
      <c r="V332" s="1">
        <v>362</v>
      </c>
      <c r="W332" s="1">
        <v>0</v>
      </c>
      <c r="X332" s="1">
        <v>361.98</v>
      </c>
      <c r="Y332" s="1">
        <v>361.98</v>
      </c>
      <c r="Z332" s="1">
        <v>361.98</v>
      </c>
      <c r="AA332" s="1">
        <v>0</v>
      </c>
      <c r="AB332" s="1">
        <v>0</v>
      </c>
      <c r="AC332" s="1">
        <f t="shared" si="11"/>
        <v>1.999999999998181E-2</v>
      </c>
      <c r="AD332" s="1">
        <v>0</v>
      </c>
      <c r="AE332" s="1">
        <v>362</v>
      </c>
      <c r="AF332" s="1">
        <v>0</v>
      </c>
      <c r="AG332" s="1">
        <v>0</v>
      </c>
      <c r="AH332" s="1">
        <v>362</v>
      </c>
    </row>
    <row r="333" spans="1:34" hidden="1" x14ac:dyDescent="0.25">
      <c r="A333" t="str">
        <f t="shared" si="10"/>
        <v>1.1-00-2405_24621015_2432210</v>
      </c>
      <c r="B333" t="s">
        <v>148</v>
      </c>
      <c r="C333" t="s">
        <v>149</v>
      </c>
      <c r="D333" t="s">
        <v>34</v>
      </c>
      <c r="E333" t="s">
        <v>35</v>
      </c>
      <c r="F333" t="s">
        <v>51</v>
      </c>
      <c r="G333" t="s">
        <v>52</v>
      </c>
      <c r="H333" t="s">
        <v>53</v>
      </c>
      <c r="I333" t="s">
        <v>54</v>
      </c>
      <c r="J333">
        <v>6</v>
      </c>
      <c r="K333" t="s">
        <v>40</v>
      </c>
      <c r="L333">
        <v>21</v>
      </c>
      <c r="M333" t="s">
        <v>55</v>
      </c>
      <c r="N333" t="s">
        <v>56</v>
      </c>
      <c r="O333" t="s">
        <v>57</v>
      </c>
      <c r="P333">
        <v>3000</v>
      </c>
      <c r="Q333" t="s">
        <v>44</v>
      </c>
      <c r="R333">
        <v>3221</v>
      </c>
      <c r="S333" t="s">
        <v>381</v>
      </c>
      <c r="T333">
        <v>0</v>
      </c>
      <c r="U333" t="s">
        <v>46</v>
      </c>
      <c r="V333" s="1">
        <v>1674000</v>
      </c>
      <c r="W333" s="1">
        <v>1500000</v>
      </c>
      <c r="X333" s="1">
        <v>1604946.17</v>
      </c>
      <c r="Y333" s="1">
        <v>1604946.17</v>
      </c>
      <c r="Z333" s="1">
        <v>1138422.8700000001</v>
      </c>
      <c r="AA333" s="1">
        <v>1122836.18</v>
      </c>
      <c r="AB333" s="1">
        <v>1049094.18</v>
      </c>
      <c r="AC333" s="1">
        <f t="shared" si="11"/>
        <v>69053.830000000075</v>
      </c>
      <c r="AD333" s="1">
        <v>0</v>
      </c>
      <c r="AE333" s="1">
        <v>174000</v>
      </c>
      <c r="AF333" s="1">
        <v>0</v>
      </c>
      <c r="AG333" s="1">
        <v>0</v>
      </c>
      <c r="AH333" s="1">
        <v>174000</v>
      </c>
    </row>
    <row r="334" spans="1:34" hidden="1" x14ac:dyDescent="0.25">
      <c r="A334" t="str">
        <f t="shared" si="10"/>
        <v>1.1-00-2405_24621015_2432310</v>
      </c>
      <c r="B334" t="s">
        <v>148</v>
      </c>
      <c r="C334" t="s">
        <v>149</v>
      </c>
      <c r="D334" t="s">
        <v>34</v>
      </c>
      <c r="E334" t="s">
        <v>35</v>
      </c>
      <c r="F334" t="s">
        <v>51</v>
      </c>
      <c r="G334" t="s">
        <v>52</v>
      </c>
      <c r="H334" t="s">
        <v>53</v>
      </c>
      <c r="I334" t="s">
        <v>54</v>
      </c>
      <c r="J334">
        <v>6</v>
      </c>
      <c r="K334" t="s">
        <v>40</v>
      </c>
      <c r="L334">
        <v>21</v>
      </c>
      <c r="M334" t="s">
        <v>55</v>
      </c>
      <c r="N334" t="s">
        <v>56</v>
      </c>
      <c r="O334" t="s">
        <v>57</v>
      </c>
      <c r="P334">
        <v>3000</v>
      </c>
      <c r="Q334" t="s">
        <v>44</v>
      </c>
      <c r="R334">
        <v>3231</v>
      </c>
      <c r="S334" t="s">
        <v>250</v>
      </c>
      <c r="T334">
        <v>0</v>
      </c>
      <c r="U334" t="s">
        <v>46</v>
      </c>
      <c r="V334" s="1">
        <v>3000000</v>
      </c>
      <c r="W334" s="1">
        <v>3000000</v>
      </c>
      <c r="X334" s="1">
        <v>0</v>
      </c>
      <c r="Y334" s="1">
        <v>0</v>
      </c>
      <c r="Z334" s="1">
        <v>0</v>
      </c>
      <c r="AA334" s="1">
        <v>0</v>
      </c>
      <c r="AB334" s="1">
        <v>0</v>
      </c>
      <c r="AC334" s="1">
        <f t="shared" si="11"/>
        <v>3000000</v>
      </c>
      <c r="AD334" s="1">
        <v>0</v>
      </c>
      <c r="AE334" s="1">
        <v>0</v>
      </c>
      <c r="AF334" s="1">
        <v>0</v>
      </c>
      <c r="AG334" s="1">
        <v>0</v>
      </c>
      <c r="AH334" s="1">
        <v>0</v>
      </c>
    </row>
    <row r="335" spans="1:34" hidden="1" x14ac:dyDescent="0.25">
      <c r="A335" t="str">
        <f t="shared" si="10"/>
        <v>1.1-00-2405_24621015_2432510</v>
      </c>
      <c r="B335" t="s">
        <v>148</v>
      </c>
      <c r="C335" t="s">
        <v>149</v>
      </c>
      <c r="D335" t="s">
        <v>34</v>
      </c>
      <c r="E335" t="s">
        <v>35</v>
      </c>
      <c r="F335" t="s">
        <v>51</v>
      </c>
      <c r="G335" t="s">
        <v>52</v>
      </c>
      <c r="H335" t="s">
        <v>53</v>
      </c>
      <c r="I335" t="s">
        <v>54</v>
      </c>
      <c r="J335">
        <v>6</v>
      </c>
      <c r="K335" t="s">
        <v>40</v>
      </c>
      <c r="L335">
        <v>21</v>
      </c>
      <c r="M335" t="s">
        <v>55</v>
      </c>
      <c r="N335" t="s">
        <v>56</v>
      </c>
      <c r="O335" t="s">
        <v>57</v>
      </c>
      <c r="P335">
        <v>3000</v>
      </c>
      <c r="Q335" t="s">
        <v>44</v>
      </c>
      <c r="R335">
        <v>3251</v>
      </c>
      <c r="S335" t="s">
        <v>91</v>
      </c>
      <c r="T335">
        <v>0</v>
      </c>
      <c r="U335" t="s">
        <v>46</v>
      </c>
      <c r="V335" s="1">
        <v>35849789.109999999</v>
      </c>
      <c r="W335" s="1">
        <v>0</v>
      </c>
      <c r="X335" s="1">
        <v>0</v>
      </c>
      <c r="Y335" s="1">
        <v>0</v>
      </c>
      <c r="Z335" s="1">
        <v>0</v>
      </c>
      <c r="AA335" s="1">
        <v>0</v>
      </c>
      <c r="AB335" s="1">
        <v>0</v>
      </c>
      <c r="AC335" s="1">
        <f t="shared" si="11"/>
        <v>35849789.109999999</v>
      </c>
      <c r="AD335" s="1">
        <v>0</v>
      </c>
      <c r="AE335" s="1">
        <v>35849789.109999999</v>
      </c>
      <c r="AF335" s="1">
        <v>0</v>
      </c>
      <c r="AG335" s="1">
        <v>0</v>
      </c>
      <c r="AH335" s="1">
        <v>35849789.109999999</v>
      </c>
    </row>
    <row r="336" spans="1:34" hidden="1" x14ac:dyDescent="0.25">
      <c r="A336" t="str">
        <f t="shared" si="10"/>
        <v>1.1-00-2405_24621015_2432910</v>
      </c>
      <c r="B336" t="s">
        <v>148</v>
      </c>
      <c r="C336" t="s">
        <v>149</v>
      </c>
      <c r="D336" t="s">
        <v>34</v>
      </c>
      <c r="E336" t="s">
        <v>35</v>
      </c>
      <c r="F336" t="s">
        <v>51</v>
      </c>
      <c r="G336" t="s">
        <v>52</v>
      </c>
      <c r="H336" t="s">
        <v>53</v>
      </c>
      <c r="I336" t="s">
        <v>54</v>
      </c>
      <c r="J336">
        <v>6</v>
      </c>
      <c r="K336" t="s">
        <v>40</v>
      </c>
      <c r="L336">
        <v>21</v>
      </c>
      <c r="M336" t="s">
        <v>55</v>
      </c>
      <c r="N336" t="s">
        <v>56</v>
      </c>
      <c r="O336" t="s">
        <v>57</v>
      </c>
      <c r="P336">
        <v>3000</v>
      </c>
      <c r="Q336" t="s">
        <v>44</v>
      </c>
      <c r="R336">
        <v>3291</v>
      </c>
      <c r="S336" t="s">
        <v>174</v>
      </c>
      <c r="T336">
        <v>0</v>
      </c>
      <c r="U336" t="s">
        <v>46</v>
      </c>
      <c r="V336" s="1">
        <v>184000</v>
      </c>
      <c r="W336" s="1">
        <v>10000</v>
      </c>
      <c r="X336" s="1">
        <v>0</v>
      </c>
      <c r="Y336" s="1">
        <v>0</v>
      </c>
      <c r="Z336" s="1">
        <v>0</v>
      </c>
      <c r="AA336" s="1">
        <v>0</v>
      </c>
      <c r="AB336" s="1">
        <v>0</v>
      </c>
      <c r="AC336" s="1">
        <f t="shared" si="11"/>
        <v>184000</v>
      </c>
      <c r="AD336" s="1">
        <v>0</v>
      </c>
      <c r="AE336" s="1">
        <v>174000</v>
      </c>
      <c r="AF336" s="1">
        <v>0</v>
      </c>
      <c r="AG336" s="1">
        <v>0</v>
      </c>
      <c r="AH336" s="1">
        <v>174000</v>
      </c>
    </row>
    <row r="337" spans="1:34" hidden="1" x14ac:dyDescent="0.25">
      <c r="A337" t="str">
        <f t="shared" si="10"/>
        <v>1.1-00-2405_24621015_2433110</v>
      </c>
      <c r="B337" t="s">
        <v>148</v>
      </c>
      <c r="C337" t="s">
        <v>149</v>
      </c>
      <c r="D337" t="s">
        <v>34</v>
      </c>
      <c r="E337" t="s">
        <v>35</v>
      </c>
      <c r="F337" t="s">
        <v>51</v>
      </c>
      <c r="G337" t="s">
        <v>52</v>
      </c>
      <c r="H337" t="s">
        <v>53</v>
      </c>
      <c r="I337" t="s">
        <v>54</v>
      </c>
      <c r="J337">
        <v>6</v>
      </c>
      <c r="K337" t="s">
        <v>40</v>
      </c>
      <c r="L337">
        <v>21</v>
      </c>
      <c r="M337" t="s">
        <v>55</v>
      </c>
      <c r="N337" t="s">
        <v>56</v>
      </c>
      <c r="O337" t="s">
        <v>57</v>
      </c>
      <c r="P337">
        <v>3000</v>
      </c>
      <c r="Q337" t="s">
        <v>44</v>
      </c>
      <c r="R337">
        <v>3311</v>
      </c>
      <c r="S337" t="s">
        <v>218</v>
      </c>
      <c r="T337">
        <v>0</v>
      </c>
      <c r="U337" t="s">
        <v>46</v>
      </c>
      <c r="V337" s="1">
        <v>247638</v>
      </c>
      <c r="W337" s="1">
        <v>250000</v>
      </c>
      <c r="X337" s="1">
        <v>231420</v>
      </c>
      <c r="Y337" s="1">
        <v>231420</v>
      </c>
      <c r="Z337" s="1">
        <v>0</v>
      </c>
      <c r="AA337" s="1">
        <v>0</v>
      </c>
      <c r="AB337" s="1">
        <v>0</v>
      </c>
      <c r="AC337" s="1">
        <f t="shared" si="11"/>
        <v>16218</v>
      </c>
      <c r="AD337" s="1">
        <v>0</v>
      </c>
      <c r="AE337" s="1">
        <v>0</v>
      </c>
      <c r="AF337" s="1">
        <v>0</v>
      </c>
      <c r="AG337" s="1">
        <v>2362</v>
      </c>
      <c r="AH337" s="1">
        <v>-2362</v>
      </c>
    </row>
    <row r="338" spans="1:34" hidden="1" x14ac:dyDescent="0.25">
      <c r="A338" t="str">
        <f t="shared" si="10"/>
        <v>1.1-00-2405_24621015_2433210</v>
      </c>
      <c r="B338" t="s">
        <v>148</v>
      </c>
      <c r="C338" t="s">
        <v>149</v>
      </c>
      <c r="D338" t="s">
        <v>34</v>
      </c>
      <c r="E338" t="s">
        <v>35</v>
      </c>
      <c r="F338" t="s">
        <v>51</v>
      </c>
      <c r="G338" t="s">
        <v>52</v>
      </c>
      <c r="H338" t="s">
        <v>53</v>
      </c>
      <c r="I338" t="s">
        <v>54</v>
      </c>
      <c r="J338">
        <v>6</v>
      </c>
      <c r="K338" t="s">
        <v>40</v>
      </c>
      <c r="L338">
        <v>21</v>
      </c>
      <c r="M338" t="s">
        <v>55</v>
      </c>
      <c r="N338" t="s">
        <v>56</v>
      </c>
      <c r="O338" t="s">
        <v>57</v>
      </c>
      <c r="P338">
        <v>3000</v>
      </c>
      <c r="Q338" t="s">
        <v>44</v>
      </c>
      <c r="R338">
        <v>3321</v>
      </c>
      <c r="S338" t="s">
        <v>219</v>
      </c>
      <c r="T338">
        <v>0</v>
      </c>
      <c r="U338" t="s">
        <v>46</v>
      </c>
      <c r="V338" s="1">
        <v>74538</v>
      </c>
      <c r="W338" s="1">
        <v>69408</v>
      </c>
      <c r="X338" s="1">
        <v>0</v>
      </c>
      <c r="Y338" s="1">
        <v>0</v>
      </c>
      <c r="Z338" s="1">
        <v>0</v>
      </c>
      <c r="AA338" s="1">
        <v>0</v>
      </c>
      <c r="AB338" s="1">
        <v>0</v>
      </c>
      <c r="AC338" s="1">
        <f t="shared" si="11"/>
        <v>74538</v>
      </c>
      <c r="AD338" s="1">
        <v>0</v>
      </c>
      <c r="AE338" s="1">
        <v>5130</v>
      </c>
      <c r="AF338" s="1">
        <v>0</v>
      </c>
      <c r="AG338" s="1">
        <v>0</v>
      </c>
      <c r="AH338" s="1">
        <v>5130</v>
      </c>
    </row>
    <row r="339" spans="1:34" hidden="1" x14ac:dyDescent="0.25">
      <c r="A339" t="str">
        <f t="shared" si="10"/>
        <v>1.1-00-2405_24621015_2433310</v>
      </c>
      <c r="B339" t="s">
        <v>148</v>
      </c>
      <c r="C339" t="s">
        <v>149</v>
      </c>
      <c r="D339" t="s">
        <v>34</v>
      </c>
      <c r="E339" t="s">
        <v>35</v>
      </c>
      <c r="F339" t="s">
        <v>51</v>
      </c>
      <c r="G339" t="s">
        <v>52</v>
      </c>
      <c r="H339" t="s">
        <v>53</v>
      </c>
      <c r="I339" t="s">
        <v>54</v>
      </c>
      <c r="J339">
        <v>6</v>
      </c>
      <c r="K339" t="s">
        <v>40</v>
      </c>
      <c r="L339">
        <v>21</v>
      </c>
      <c r="M339" t="s">
        <v>55</v>
      </c>
      <c r="N339" t="s">
        <v>56</v>
      </c>
      <c r="O339" t="s">
        <v>57</v>
      </c>
      <c r="P339">
        <v>3000</v>
      </c>
      <c r="Q339" t="s">
        <v>44</v>
      </c>
      <c r="R339">
        <v>3331</v>
      </c>
      <c r="S339" t="s">
        <v>251</v>
      </c>
      <c r="T339">
        <v>0</v>
      </c>
      <c r="U339" t="s">
        <v>46</v>
      </c>
      <c r="V339" s="1">
        <v>100000</v>
      </c>
      <c r="W339" s="1">
        <v>100000</v>
      </c>
      <c r="X339" s="1">
        <v>36588.300000000003</v>
      </c>
      <c r="Y339" s="1">
        <v>36588.300000000003</v>
      </c>
      <c r="Z339" s="1">
        <v>36588.300000000003</v>
      </c>
      <c r="AA339" s="1">
        <v>0</v>
      </c>
      <c r="AB339" s="1">
        <v>0</v>
      </c>
      <c r="AC339" s="1">
        <f t="shared" si="11"/>
        <v>63411.7</v>
      </c>
      <c r="AD339" s="1">
        <v>0</v>
      </c>
      <c r="AE339" s="1">
        <v>0</v>
      </c>
      <c r="AF339" s="1">
        <v>0</v>
      </c>
      <c r="AG339" s="1">
        <v>0</v>
      </c>
      <c r="AH339" s="1">
        <v>0</v>
      </c>
    </row>
    <row r="340" spans="1:34" hidden="1" x14ac:dyDescent="0.25">
      <c r="A340" t="str">
        <f t="shared" si="10"/>
        <v>1.1-00-2405_24621015_2433410</v>
      </c>
      <c r="B340" t="s">
        <v>148</v>
      </c>
      <c r="C340" t="s">
        <v>149</v>
      </c>
      <c r="D340" t="s">
        <v>34</v>
      </c>
      <c r="E340" t="s">
        <v>35</v>
      </c>
      <c r="F340" t="s">
        <v>51</v>
      </c>
      <c r="G340" t="s">
        <v>52</v>
      </c>
      <c r="H340" t="s">
        <v>53</v>
      </c>
      <c r="I340" t="s">
        <v>54</v>
      </c>
      <c r="J340">
        <v>6</v>
      </c>
      <c r="K340" t="s">
        <v>40</v>
      </c>
      <c r="L340">
        <v>21</v>
      </c>
      <c r="M340" t="s">
        <v>55</v>
      </c>
      <c r="N340" t="s">
        <v>56</v>
      </c>
      <c r="O340" t="s">
        <v>57</v>
      </c>
      <c r="P340">
        <v>3000</v>
      </c>
      <c r="Q340" t="s">
        <v>44</v>
      </c>
      <c r="R340">
        <v>3341</v>
      </c>
      <c r="S340" t="s">
        <v>119</v>
      </c>
      <c r="T340">
        <v>0</v>
      </c>
      <c r="U340" t="s">
        <v>46</v>
      </c>
      <c r="V340" s="1">
        <v>735486</v>
      </c>
      <c r="W340" s="1">
        <v>735486</v>
      </c>
      <c r="X340" s="1">
        <v>371346.4</v>
      </c>
      <c r="Y340" s="1">
        <v>371346.4</v>
      </c>
      <c r="Z340" s="1">
        <v>315666.40000000002</v>
      </c>
      <c r="AA340" s="1">
        <v>315666.40000000002</v>
      </c>
      <c r="AB340" s="1">
        <v>211746.4</v>
      </c>
      <c r="AC340" s="1">
        <f t="shared" si="11"/>
        <v>364139.6</v>
      </c>
      <c r="AD340" s="1">
        <v>0</v>
      </c>
      <c r="AE340" s="1">
        <v>0</v>
      </c>
      <c r="AF340" s="1">
        <v>0</v>
      </c>
      <c r="AG340" s="1">
        <v>0</v>
      </c>
      <c r="AH340" s="1">
        <v>0</v>
      </c>
    </row>
    <row r="341" spans="1:34" hidden="1" x14ac:dyDescent="0.25">
      <c r="A341" t="str">
        <f t="shared" si="10"/>
        <v>1.1-00-2405_24621015_2433710</v>
      </c>
      <c r="B341" t="s">
        <v>148</v>
      </c>
      <c r="C341" t="s">
        <v>149</v>
      </c>
      <c r="D341" t="s">
        <v>34</v>
      </c>
      <c r="E341" t="s">
        <v>35</v>
      </c>
      <c r="F341" t="s">
        <v>51</v>
      </c>
      <c r="G341" t="s">
        <v>52</v>
      </c>
      <c r="H341" t="s">
        <v>53</v>
      </c>
      <c r="I341" t="s">
        <v>54</v>
      </c>
      <c r="J341">
        <v>6</v>
      </c>
      <c r="K341" t="s">
        <v>40</v>
      </c>
      <c r="L341">
        <v>21</v>
      </c>
      <c r="M341" t="s">
        <v>55</v>
      </c>
      <c r="N341" t="s">
        <v>56</v>
      </c>
      <c r="O341" t="s">
        <v>57</v>
      </c>
      <c r="P341">
        <v>3000</v>
      </c>
      <c r="Q341" t="s">
        <v>44</v>
      </c>
      <c r="R341">
        <v>3371</v>
      </c>
      <c r="S341" t="s">
        <v>382</v>
      </c>
      <c r="T341">
        <v>0</v>
      </c>
      <c r="U341" t="s">
        <v>46</v>
      </c>
      <c r="V341" s="1">
        <v>20000000</v>
      </c>
      <c r="W341" s="1">
        <v>20000000</v>
      </c>
      <c r="X341" s="1">
        <v>11788876.48</v>
      </c>
      <c r="Y341" s="1">
        <v>11788876.48</v>
      </c>
      <c r="Z341" s="1">
        <v>11081566.48</v>
      </c>
      <c r="AA341" s="1">
        <v>10767206.48</v>
      </c>
      <c r="AB341" s="1">
        <v>10767206.48</v>
      </c>
      <c r="AC341" s="1">
        <f t="shared" si="11"/>
        <v>8211123.5199999996</v>
      </c>
      <c r="AD341" s="1">
        <v>0</v>
      </c>
      <c r="AE341" s="1">
        <v>0</v>
      </c>
      <c r="AF341" s="1">
        <v>0</v>
      </c>
      <c r="AG341" s="1">
        <v>0</v>
      </c>
      <c r="AH341" s="1">
        <v>0</v>
      </c>
    </row>
    <row r="342" spans="1:34" hidden="1" x14ac:dyDescent="0.25">
      <c r="A342" t="str">
        <f t="shared" si="10"/>
        <v>1.1-00-2405_24621015_2434110</v>
      </c>
      <c r="B342" t="s">
        <v>148</v>
      </c>
      <c r="C342" t="s">
        <v>149</v>
      </c>
      <c r="D342" t="s">
        <v>34</v>
      </c>
      <c r="E342" t="s">
        <v>35</v>
      </c>
      <c r="F342" t="s">
        <v>51</v>
      </c>
      <c r="G342" t="s">
        <v>52</v>
      </c>
      <c r="H342" t="s">
        <v>53</v>
      </c>
      <c r="I342" t="s">
        <v>54</v>
      </c>
      <c r="J342">
        <v>6</v>
      </c>
      <c r="K342" t="s">
        <v>40</v>
      </c>
      <c r="L342">
        <v>21</v>
      </c>
      <c r="M342" t="s">
        <v>55</v>
      </c>
      <c r="N342" t="s">
        <v>56</v>
      </c>
      <c r="O342" t="s">
        <v>57</v>
      </c>
      <c r="P342">
        <v>3000</v>
      </c>
      <c r="Q342" t="s">
        <v>44</v>
      </c>
      <c r="R342">
        <v>3411</v>
      </c>
      <c r="S342" t="s">
        <v>326</v>
      </c>
      <c r="T342">
        <v>0</v>
      </c>
      <c r="U342" t="s">
        <v>46</v>
      </c>
      <c r="V342" s="1">
        <v>2000</v>
      </c>
      <c r="W342" s="1">
        <v>0</v>
      </c>
      <c r="X342" s="1">
        <v>46.4</v>
      </c>
      <c r="Y342" s="1">
        <v>46.4</v>
      </c>
      <c r="Z342" s="1">
        <v>46.4</v>
      </c>
      <c r="AA342" s="1">
        <v>46.4</v>
      </c>
      <c r="AB342" s="1">
        <v>46.4</v>
      </c>
      <c r="AC342" s="1">
        <f t="shared" si="11"/>
        <v>1953.6</v>
      </c>
      <c r="AD342" s="1">
        <v>0</v>
      </c>
      <c r="AE342" s="1">
        <v>2000</v>
      </c>
      <c r="AF342" s="1">
        <v>0</v>
      </c>
      <c r="AG342" s="1">
        <v>0</v>
      </c>
      <c r="AH342" s="1">
        <v>2000</v>
      </c>
    </row>
    <row r="343" spans="1:34" hidden="1" x14ac:dyDescent="0.25">
      <c r="A343" t="str">
        <f t="shared" si="10"/>
        <v>1.1-00-2405_24621015_2434410</v>
      </c>
      <c r="B343" t="s">
        <v>148</v>
      </c>
      <c r="C343" t="s">
        <v>149</v>
      </c>
      <c r="D343" t="s">
        <v>34</v>
      </c>
      <c r="E343" t="s">
        <v>35</v>
      </c>
      <c r="F343" t="s">
        <v>51</v>
      </c>
      <c r="G343" t="s">
        <v>52</v>
      </c>
      <c r="H343" t="s">
        <v>53</v>
      </c>
      <c r="I343" t="s">
        <v>54</v>
      </c>
      <c r="J343">
        <v>6</v>
      </c>
      <c r="K343" t="s">
        <v>40</v>
      </c>
      <c r="L343">
        <v>21</v>
      </c>
      <c r="M343" t="s">
        <v>55</v>
      </c>
      <c r="N343" t="s">
        <v>56</v>
      </c>
      <c r="O343" t="s">
        <v>57</v>
      </c>
      <c r="P343">
        <v>3000</v>
      </c>
      <c r="Q343" t="s">
        <v>44</v>
      </c>
      <c r="R343">
        <v>3441</v>
      </c>
      <c r="S343" t="s">
        <v>383</v>
      </c>
      <c r="T343">
        <v>0</v>
      </c>
      <c r="U343" t="s">
        <v>46</v>
      </c>
      <c r="V343" s="1">
        <v>160000</v>
      </c>
      <c r="W343" s="1">
        <v>160000</v>
      </c>
      <c r="X343" s="1">
        <v>139176.79999999999</v>
      </c>
      <c r="Y343" s="1">
        <v>139176.79999999999</v>
      </c>
      <c r="Z343" s="1">
        <v>138599.44</v>
      </c>
      <c r="AA343" s="1">
        <v>138599.44</v>
      </c>
      <c r="AB343" s="1">
        <v>138599.44</v>
      </c>
      <c r="AC343" s="1">
        <f t="shared" si="11"/>
        <v>20823.200000000012</v>
      </c>
      <c r="AD343" s="1">
        <v>0</v>
      </c>
      <c r="AE343" s="1">
        <v>0</v>
      </c>
      <c r="AF343" s="1">
        <v>0</v>
      </c>
      <c r="AG343" s="1">
        <v>0</v>
      </c>
      <c r="AH343" s="1">
        <v>0</v>
      </c>
    </row>
    <row r="344" spans="1:34" hidden="1" x14ac:dyDescent="0.25">
      <c r="A344" t="str">
        <f t="shared" si="10"/>
        <v>1.1-00-2405_24621015_2434510</v>
      </c>
      <c r="B344" t="s">
        <v>148</v>
      </c>
      <c r="C344" t="s">
        <v>149</v>
      </c>
      <c r="D344" t="s">
        <v>34</v>
      </c>
      <c r="E344" t="s">
        <v>35</v>
      </c>
      <c r="F344" t="s">
        <v>51</v>
      </c>
      <c r="G344" t="s">
        <v>52</v>
      </c>
      <c r="H344" t="s">
        <v>53</v>
      </c>
      <c r="I344" t="s">
        <v>54</v>
      </c>
      <c r="J344">
        <v>6</v>
      </c>
      <c r="K344" t="s">
        <v>40</v>
      </c>
      <c r="L344">
        <v>21</v>
      </c>
      <c r="M344" t="s">
        <v>55</v>
      </c>
      <c r="N344" t="s">
        <v>56</v>
      </c>
      <c r="O344" t="s">
        <v>57</v>
      </c>
      <c r="P344">
        <v>3000</v>
      </c>
      <c r="Q344" t="s">
        <v>44</v>
      </c>
      <c r="R344">
        <v>3451</v>
      </c>
      <c r="S344" t="s">
        <v>384</v>
      </c>
      <c r="T344">
        <v>0</v>
      </c>
      <c r="U344" t="s">
        <v>46</v>
      </c>
      <c r="V344" s="1">
        <v>6000000</v>
      </c>
      <c r="W344" s="1">
        <v>6000000</v>
      </c>
      <c r="X344" s="1">
        <v>4706853.3600000003</v>
      </c>
      <c r="Y344" s="1">
        <v>4706853.3600000003</v>
      </c>
      <c r="Z344" s="1">
        <v>4706853.3600000003</v>
      </c>
      <c r="AA344" s="1">
        <v>4706853.3600000003</v>
      </c>
      <c r="AB344" s="1">
        <v>4706853.3600000003</v>
      </c>
      <c r="AC344" s="1">
        <f t="shared" si="11"/>
        <v>1293146.6399999997</v>
      </c>
      <c r="AD344" s="1">
        <v>0</v>
      </c>
      <c r="AE344" s="1">
        <v>0</v>
      </c>
      <c r="AF344" s="1">
        <v>0</v>
      </c>
      <c r="AG344" s="1">
        <v>0</v>
      </c>
      <c r="AH344" s="1">
        <v>0</v>
      </c>
    </row>
    <row r="345" spans="1:34" hidden="1" x14ac:dyDescent="0.25">
      <c r="A345" t="str">
        <f t="shared" si="10"/>
        <v>1.1-00-2405_24621015_2434810</v>
      </c>
      <c r="B345" t="s">
        <v>148</v>
      </c>
      <c r="C345" t="s">
        <v>149</v>
      </c>
      <c r="D345" t="s">
        <v>34</v>
      </c>
      <c r="E345" t="s">
        <v>35</v>
      </c>
      <c r="F345" t="s">
        <v>51</v>
      </c>
      <c r="G345" t="s">
        <v>52</v>
      </c>
      <c r="H345" t="s">
        <v>53</v>
      </c>
      <c r="I345" t="s">
        <v>54</v>
      </c>
      <c r="J345">
        <v>6</v>
      </c>
      <c r="K345" t="s">
        <v>40</v>
      </c>
      <c r="L345">
        <v>21</v>
      </c>
      <c r="M345" t="s">
        <v>55</v>
      </c>
      <c r="N345" t="s">
        <v>56</v>
      </c>
      <c r="O345" t="s">
        <v>57</v>
      </c>
      <c r="P345">
        <v>3000</v>
      </c>
      <c r="Q345" t="s">
        <v>44</v>
      </c>
      <c r="R345">
        <v>3481</v>
      </c>
      <c r="S345" t="s">
        <v>385</v>
      </c>
      <c r="T345">
        <v>0</v>
      </c>
      <c r="U345" t="s">
        <v>46</v>
      </c>
      <c r="V345" s="1">
        <v>1180000</v>
      </c>
      <c r="W345" s="1">
        <v>1180000</v>
      </c>
      <c r="X345" s="1">
        <v>529628.52</v>
      </c>
      <c r="Y345" s="1">
        <v>529628.52</v>
      </c>
      <c r="Z345" s="1">
        <v>458511.37</v>
      </c>
      <c r="AA345" s="1">
        <v>458511.37</v>
      </c>
      <c r="AB345" s="1">
        <v>458511.37</v>
      </c>
      <c r="AC345" s="1">
        <f t="shared" si="11"/>
        <v>650371.48</v>
      </c>
      <c r="AD345" s="1">
        <v>0</v>
      </c>
      <c r="AE345" s="1">
        <v>0</v>
      </c>
      <c r="AF345" s="1">
        <v>0</v>
      </c>
      <c r="AG345" s="1">
        <v>0</v>
      </c>
      <c r="AH345" s="1">
        <v>0</v>
      </c>
    </row>
    <row r="346" spans="1:34" hidden="1" x14ac:dyDescent="0.25">
      <c r="A346" t="str">
        <f t="shared" si="10"/>
        <v>1.1-00-2405_24621015_2435110</v>
      </c>
      <c r="B346" t="s">
        <v>148</v>
      </c>
      <c r="C346" t="s">
        <v>149</v>
      </c>
      <c r="D346" t="s">
        <v>34</v>
      </c>
      <c r="E346" t="s">
        <v>35</v>
      </c>
      <c r="F346" t="s">
        <v>51</v>
      </c>
      <c r="G346" t="s">
        <v>52</v>
      </c>
      <c r="H346" t="s">
        <v>53</v>
      </c>
      <c r="I346" t="s">
        <v>54</v>
      </c>
      <c r="J346">
        <v>6</v>
      </c>
      <c r="K346" t="s">
        <v>40</v>
      </c>
      <c r="L346">
        <v>21</v>
      </c>
      <c r="M346" t="s">
        <v>55</v>
      </c>
      <c r="N346" t="s">
        <v>56</v>
      </c>
      <c r="O346" t="s">
        <v>57</v>
      </c>
      <c r="P346">
        <v>3000</v>
      </c>
      <c r="Q346" t="s">
        <v>44</v>
      </c>
      <c r="R346">
        <v>3511</v>
      </c>
      <c r="S346" t="s">
        <v>329</v>
      </c>
      <c r="T346">
        <v>0</v>
      </c>
      <c r="U346" t="s">
        <v>46</v>
      </c>
      <c r="V346" s="1">
        <v>685740</v>
      </c>
      <c r="W346" s="1">
        <v>685740</v>
      </c>
      <c r="X346" s="1">
        <v>143933.53</v>
      </c>
      <c r="Y346" s="1">
        <v>143933.53</v>
      </c>
      <c r="Z346" s="1">
        <v>70991.649999999994</v>
      </c>
      <c r="AA346" s="1">
        <v>63289.02</v>
      </c>
      <c r="AB346" s="1">
        <v>63289.02</v>
      </c>
      <c r="AC346" s="1">
        <f t="shared" si="11"/>
        <v>541806.47</v>
      </c>
      <c r="AD346" s="1">
        <v>0</v>
      </c>
      <c r="AE346" s="1">
        <v>0</v>
      </c>
      <c r="AF346" s="1">
        <v>0</v>
      </c>
      <c r="AG346" s="1">
        <v>0</v>
      </c>
      <c r="AH346" s="1">
        <v>0</v>
      </c>
    </row>
    <row r="347" spans="1:34" hidden="1" x14ac:dyDescent="0.25">
      <c r="A347" t="str">
        <f t="shared" si="10"/>
        <v>1.1-00-2405_24621015_2435210</v>
      </c>
      <c r="B347" t="s">
        <v>148</v>
      </c>
      <c r="C347" t="s">
        <v>149</v>
      </c>
      <c r="D347" t="s">
        <v>34</v>
      </c>
      <c r="E347" t="s">
        <v>35</v>
      </c>
      <c r="F347" t="s">
        <v>51</v>
      </c>
      <c r="G347" t="s">
        <v>52</v>
      </c>
      <c r="H347" t="s">
        <v>53</v>
      </c>
      <c r="I347" t="s">
        <v>54</v>
      </c>
      <c r="J347">
        <v>6</v>
      </c>
      <c r="K347" t="s">
        <v>40</v>
      </c>
      <c r="L347">
        <v>21</v>
      </c>
      <c r="M347" t="s">
        <v>55</v>
      </c>
      <c r="N347" t="s">
        <v>56</v>
      </c>
      <c r="O347" t="s">
        <v>57</v>
      </c>
      <c r="P347">
        <v>3000</v>
      </c>
      <c r="Q347" t="s">
        <v>44</v>
      </c>
      <c r="R347">
        <v>3521</v>
      </c>
      <c r="S347" t="s">
        <v>231</v>
      </c>
      <c r="T347">
        <v>0</v>
      </c>
      <c r="U347" t="s">
        <v>46</v>
      </c>
      <c r="V347" s="1">
        <v>26000</v>
      </c>
      <c r="W347" s="1">
        <v>26000</v>
      </c>
      <c r="X347" s="1">
        <v>0</v>
      </c>
      <c r="Y347" s="1">
        <v>0</v>
      </c>
      <c r="Z347" s="1">
        <v>0</v>
      </c>
      <c r="AA347" s="1">
        <v>0</v>
      </c>
      <c r="AB347" s="1">
        <v>0</v>
      </c>
      <c r="AC347" s="1">
        <f t="shared" si="11"/>
        <v>26000</v>
      </c>
      <c r="AD347" s="1">
        <v>0</v>
      </c>
      <c r="AE347" s="1">
        <v>0</v>
      </c>
      <c r="AF347" s="1">
        <v>0</v>
      </c>
      <c r="AG347" s="1">
        <v>0</v>
      </c>
      <c r="AH347" s="1">
        <v>0</v>
      </c>
    </row>
    <row r="348" spans="1:34" hidden="1" x14ac:dyDescent="0.25">
      <c r="A348" t="str">
        <f t="shared" si="10"/>
        <v>1.1-00-2405_24621015_2435510</v>
      </c>
      <c r="B348" t="s">
        <v>148</v>
      </c>
      <c r="C348" t="s">
        <v>149</v>
      </c>
      <c r="D348" t="s">
        <v>34</v>
      </c>
      <c r="E348" t="s">
        <v>35</v>
      </c>
      <c r="F348" t="s">
        <v>51</v>
      </c>
      <c r="G348" t="s">
        <v>52</v>
      </c>
      <c r="H348" t="s">
        <v>53</v>
      </c>
      <c r="I348" t="s">
        <v>54</v>
      </c>
      <c r="J348">
        <v>6</v>
      </c>
      <c r="K348" t="s">
        <v>40</v>
      </c>
      <c r="L348">
        <v>21</v>
      </c>
      <c r="M348" t="s">
        <v>55</v>
      </c>
      <c r="N348" t="s">
        <v>56</v>
      </c>
      <c r="O348" t="s">
        <v>57</v>
      </c>
      <c r="P348">
        <v>3000</v>
      </c>
      <c r="Q348" t="s">
        <v>44</v>
      </c>
      <c r="R348">
        <v>3551</v>
      </c>
      <c r="S348" t="s">
        <v>386</v>
      </c>
      <c r="T348">
        <v>0</v>
      </c>
      <c r="U348" t="s">
        <v>46</v>
      </c>
      <c r="V348" s="1">
        <v>7000000</v>
      </c>
      <c r="W348" s="1">
        <v>7000000</v>
      </c>
      <c r="X348" s="1">
        <v>13759320.34</v>
      </c>
      <c r="Y348" s="1">
        <v>13759320.34</v>
      </c>
      <c r="Z348" s="1">
        <v>12524122.33</v>
      </c>
      <c r="AA348" s="1">
        <v>9623777.1899999995</v>
      </c>
      <c r="AB348" s="1">
        <v>8549232.5099999998</v>
      </c>
      <c r="AC348" s="1">
        <f t="shared" si="11"/>
        <v>-6759320.3399999999</v>
      </c>
      <c r="AD348" s="1">
        <v>0</v>
      </c>
      <c r="AE348" s="1">
        <v>0</v>
      </c>
      <c r="AF348" s="1">
        <v>0</v>
      </c>
      <c r="AG348" s="1">
        <v>0</v>
      </c>
      <c r="AH348" s="1">
        <v>0</v>
      </c>
    </row>
    <row r="349" spans="1:34" hidden="1" x14ac:dyDescent="0.25">
      <c r="A349" t="str">
        <f t="shared" si="10"/>
        <v>1.1-00-2405_24621015_2435710</v>
      </c>
      <c r="B349" t="s">
        <v>148</v>
      </c>
      <c r="C349" t="s">
        <v>149</v>
      </c>
      <c r="D349" t="s">
        <v>34</v>
      </c>
      <c r="E349" t="s">
        <v>35</v>
      </c>
      <c r="F349" t="s">
        <v>51</v>
      </c>
      <c r="G349" t="s">
        <v>52</v>
      </c>
      <c r="H349" t="s">
        <v>53</v>
      </c>
      <c r="I349" t="s">
        <v>54</v>
      </c>
      <c r="J349">
        <v>6</v>
      </c>
      <c r="K349" t="s">
        <v>40</v>
      </c>
      <c r="L349">
        <v>21</v>
      </c>
      <c r="M349" t="s">
        <v>55</v>
      </c>
      <c r="N349" t="s">
        <v>56</v>
      </c>
      <c r="O349" t="s">
        <v>57</v>
      </c>
      <c r="P349">
        <v>3000</v>
      </c>
      <c r="Q349" t="s">
        <v>44</v>
      </c>
      <c r="R349">
        <v>3571</v>
      </c>
      <c r="S349" t="s">
        <v>221</v>
      </c>
      <c r="T349">
        <v>0</v>
      </c>
      <c r="U349" t="s">
        <v>46</v>
      </c>
      <c r="V349" s="1">
        <v>10000000</v>
      </c>
      <c r="W349" s="1">
        <v>10000000</v>
      </c>
      <c r="X349" s="1">
        <v>9983708.2899999991</v>
      </c>
      <c r="Y349" s="1">
        <v>9955466.9299999997</v>
      </c>
      <c r="Z349" s="1">
        <v>9142424.4499999993</v>
      </c>
      <c r="AA349" s="1">
        <v>8837024.2899999991</v>
      </c>
      <c r="AB349" s="1">
        <v>7921693.8099999996</v>
      </c>
      <c r="AC349" s="1">
        <f t="shared" si="11"/>
        <v>16291.710000000894</v>
      </c>
      <c r="AD349" s="1">
        <v>0</v>
      </c>
      <c r="AE349" s="1">
        <v>0</v>
      </c>
      <c r="AF349" s="1">
        <v>0</v>
      </c>
      <c r="AG349" s="1">
        <v>0</v>
      </c>
      <c r="AH349" s="1">
        <v>0</v>
      </c>
    </row>
    <row r="350" spans="1:34" hidden="1" x14ac:dyDescent="0.25">
      <c r="A350" t="str">
        <f t="shared" si="10"/>
        <v>1.1-00-2405_24621015_2436310</v>
      </c>
      <c r="B350" t="s">
        <v>148</v>
      </c>
      <c r="C350" t="s">
        <v>149</v>
      </c>
      <c r="D350" t="s">
        <v>34</v>
      </c>
      <c r="E350" t="s">
        <v>35</v>
      </c>
      <c r="F350" t="s">
        <v>51</v>
      </c>
      <c r="G350" t="s">
        <v>52</v>
      </c>
      <c r="H350" t="s">
        <v>53</v>
      </c>
      <c r="I350" t="s">
        <v>54</v>
      </c>
      <c r="J350">
        <v>6</v>
      </c>
      <c r="K350" t="s">
        <v>40</v>
      </c>
      <c r="L350">
        <v>21</v>
      </c>
      <c r="M350" t="s">
        <v>55</v>
      </c>
      <c r="N350" t="s">
        <v>56</v>
      </c>
      <c r="O350" t="s">
        <v>57</v>
      </c>
      <c r="P350">
        <v>3000</v>
      </c>
      <c r="Q350" t="s">
        <v>44</v>
      </c>
      <c r="R350">
        <v>3631</v>
      </c>
      <c r="S350" t="s">
        <v>387</v>
      </c>
      <c r="T350">
        <v>0</v>
      </c>
      <c r="U350" t="s">
        <v>46</v>
      </c>
      <c r="V350" s="1">
        <v>4866666.55</v>
      </c>
      <c r="W350" s="1">
        <v>4866666.55</v>
      </c>
      <c r="X350" s="1">
        <v>3649999.82</v>
      </c>
      <c r="Y350" s="1">
        <v>3649999.82</v>
      </c>
      <c r="Z350" s="1">
        <v>2027777.75</v>
      </c>
      <c r="AA350" s="1">
        <v>2027777.75</v>
      </c>
      <c r="AB350" s="1">
        <v>2027777.75</v>
      </c>
      <c r="AC350" s="1">
        <f t="shared" si="11"/>
        <v>1216666.73</v>
      </c>
      <c r="AD350" s="1">
        <v>0</v>
      </c>
      <c r="AE350" s="1">
        <v>0</v>
      </c>
      <c r="AF350" s="1">
        <v>0</v>
      </c>
      <c r="AG350" s="1">
        <v>0</v>
      </c>
      <c r="AH350" s="1">
        <v>0</v>
      </c>
    </row>
    <row r="351" spans="1:34" hidden="1" x14ac:dyDescent="0.25">
      <c r="A351" t="str">
        <f t="shared" si="10"/>
        <v>1.1-00-2405_24621015_2438210</v>
      </c>
      <c r="B351" t="s">
        <v>148</v>
      </c>
      <c r="C351" t="s">
        <v>149</v>
      </c>
      <c r="D351" t="s">
        <v>34</v>
      </c>
      <c r="E351" t="s">
        <v>35</v>
      </c>
      <c r="F351" t="s">
        <v>51</v>
      </c>
      <c r="G351" t="s">
        <v>52</v>
      </c>
      <c r="H351" t="s">
        <v>53</v>
      </c>
      <c r="I351" t="s">
        <v>54</v>
      </c>
      <c r="J351">
        <v>6</v>
      </c>
      <c r="K351" t="s">
        <v>40</v>
      </c>
      <c r="L351">
        <v>21</v>
      </c>
      <c r="M351" t="s">
        <v>55</v>
      </c>
      <c r="N351" t="s">
        <v>56</v>
      </c>
      <c r="O351" t="s">
        <v>57</v>
      </c>
      <c r="P351">
        <v>3000</v>
      </c>
      <c r="Q351" t="s">
        <v>44</v>
      </c>
      <c r="R351">
        <v>3821</v>
      </c>
      <c r="S351" t="s">
        <v>175</v>
      </c>
      <c r="T351">
        <v>0</v>
      </c>
      <c r="U351" t="s">
        <v>46</v>
      </c>
      <c r="V351" s="1">
        <v>639567.19999999995</v>
      </c>
      <c r="W351" s="1">
        <v>639567.19999999995</v>
      </c>
      <c r="X351" s="1">
        <v>514777.25</v>
      </c>
      <c r="Y351" s="1">
        <v>514777.25</v>
      </c>
      <c r="Z351" s="1">
        <v>0</v>
      </c>
      <c r="AA351" s="1">
        <v>0</v>
      </c>
      <c r="AB351" s="1">
        <v>0</v>
      </c>
      <c r="AC351" s="1">
        <f t="shared" si="11"/>
        <v>124789.94999999995</v>
      </c>
      <c r="AD351" s="1">
        <v>0</v>
      </c>
      <c r="AE351" s="1">
        <v>0</v>
      </c>
      <c r="AF351" s="1">
        <v>0</v>
      </c>
      <c r="AG351" s="1">
        <v>0</v>
      </c>
      <c r="AH351" s="1">
        <v>0</v>
      </c>
    </row>
    <row r="352" spans="1:34" hidden="1" x14ac:dyDescent="0.25">
      <c r="A352" t="str">
        <f t="shared" si="10"/>
        <v>1.1-00-2405_24621015_2439110</v>
      </c>
      <c r="B352" t="s">
        <v>148</v>
      </c>
      <c r="C352" t="s">
        <v>149</v>
      </c>
      <c r="D352" t="s">
        <v>34</v>
      </c>
      <c r="E352" t="s">
        <v>35</v>
      </c>
      <c r="F352" t="s">
        <v>51</v>
      </c>
      <c r="G352" t="s">
        <v>52</v>
      </c>
      <c r="H352" t="s">
        <v>53</v>
      </c>
      <c r="I352" t="s">
        <v>54</v>
      </c>
      <c r="J352">
        <v>6</v>
      </c>
      <c r="K352" t="s">
        <v>40</v>
      </c>
      <c r="L352">
        <v>21</v>
      </c>
      <c r="M352" t="s">
        <v>55</v>
      </c>
      <c r="N352" t="s">
        <v>56</v>
      </c>
      <c r="O352" t="s">
        <v>57</v>
      </c>
      <c r="P352">
        <v>3000</v>
      </c>
      <c r="Q352" t="s">
        <v>44</v>
      </c>
      <c r="R352">
        <v>3911</v>
      </c>
      <c r="S352" t="s">
        <v>388</v>
      </c>
      <c r="T352">
        <v>0</v>
      </c>
      <c r="U352" t="s">
        <v>46</v>
      </c>
      <c r="V352" s="1">
        <v>700000</v>
      </c>
      <c r="W352" s="1">
        <v>700000</v>
      </c>
      <c r="X352" s="1">
        <v>297933.06</v>
      </c>
      <c r="Y352" s="1">
        <v>297933.06</v>
      </c>
      <c r="Z352" s="1">
        <v>297933.06</v>
      </c>
      <c r="AA352" s="1">
        <v>297933.06</v>
      </c>
      <c r="AB352" s="1">
        <v>297933.06</v>
      </c>
      <c r="AC352" s="1">
        <f t="shared" si="11"/>
        <v>402066.94</v>
      </c>
      <c r="AD352" s="1">
        <v>0</v>
      </c>
      <c r="AE352" s="1">
        <v>0</v>
      </c>
      <c r="AF352" s="1">
        <v>0</v>
      </c>
      <c r="AG352" s="1">
        <v>0</v>
      </c>
      <c r="AH352" s="1">
        <v>0</v>
      </c>
    </row>
    <row r="353" spans="1:34" hidden="1" x14ac:dyDescent="0.25">
      <c r="A353" t="str">
        <f t="shared" si="10"/>
        <v>1.1-00-2405_24621015_2439220</v>
      </c>
      <c r="B353" t="s">
        <v>148</v>
      </c>
      <c r="C353" t="s">
        <v>149</v>
      </c>
      <c r="D353" t="s">
        <v>34</v>
      </c>
      <c r="E353" t="s">
        <v>35</v>
      </c>
      <c r="F353" t="s">
        <v>51</v>
      </c>
      <c r="G353" t="s">
        <v>52</v>
      </c>
      <c r="H353" t="s">
        <v>53</v>
      </c>
      <c r="I353" t="s">
        <v>54</v>
      </c>
      <c r="J353">
        <v>6</v>
      </c>
      <c r="K353" t="s">
        <v>40</v>
      </c>
      <c r="L353">
        <v>21</v>
      </c>
      <c r="M353" t="s">
        <v>55</v>
      </c>
      <c r="N353" t="s">
        <v>56</v>
      </c>
      <c r="O353" t="s">
        <v>57</v>
      </c>
      <c r="P353">
        <v>3000</v>
      </c>
      <c r="Q353" t="s">
        <v>44</v>
      </c>
      <c r="R353">
        <v>3922</v>
      </c>
      <c r="S353" t="s">
        <v>222</v>
      </c>
      <c r="T353">
        <v>0</v>
      </c>
      <c r="U353" t="s">
        <v>46</v>
      </c>
      <c r="V353" s="1">
        <v>1000000</v>
      </c>
      <c r="W353" s="1">
        <v>1000000</v>
      </c>
      <c r="X353" s="1">
        <v>1095238.06</v>
      </c>
      <c r="Y353" s="1">
        <v>1095238.06</v>
      </c>
      <c r="Z353" s="1">
        <v>472436</v>
      </c>
      <c r="AA353" s="1">
        <v>472436</v>
      </c>
      <c r="AB353" s="1">
        <v>472436</v>
      </c>
      <c r="AC353" s="1">
        <f t="shared" si="11"/>
        <v>-95238.060000000056</v>
      </c>
      <c r="AD353" s="1">
        <v>0</v>
      </c>
      <c r="AE353" s="1">
        <v>0</v>
      </c>
      <c r="AF353" s="1">
        <v>0</v>
      </c>
      <c r="AG353" s="1">
        <v>0</v>
      </c>
      <c r="AH353" s="1">
        <v>0</v>
      </c>
    </row>
    <row r="354" spans="1:34" hidden="1" x14ac:dyDescent="0.25">
      <c r="A354" t="str">
        <f t="shared" si="10"/>
        <v>1.1-00-2405_24621015_2439410</v>
      </c>
      <c r="B354" t="s">
        <v>148</v>
      </c>
      <c r="C354" t="s">
        <v>149</v>
      </c>
      <c r="D354" t="s">
        <v>34</v>
      </c>
      <c r="E354" t="s">
        <v>35</v>
      </c>
      <c r="F354" t="s">
        <v>51</v>
      </c>
      <c r="G354" t="s">
        <v>52</v>
      </c>
      <c r="H354" t="s">
        <v>53</v>
      </c>
      <c r="I354" t="s">
        <v>54</v>
      </c>
      <c r="J354">
        <v>6</v>
      </c>
      <c r="K354" t="s">
        <v>40</v>
      </c>
      <c r="L354">
        <v>21</v>
      </c>
      <c r="M354" t="s">
        <v>55</v>
      </c>
      <c r="N354" t="s">
        <v>56</v>
      </c>
      <c r="O354" t="s">
        <v>57</v>
      </c>
      <c r="P354">
        <v>3000</v>
      </c>
      <c r="Q354" t="s">
        <v>44</v>
      </c>
      <c r="R354">
        <v>3941</v>
      </c>
      <c r="S354" t="s">
        <v>299</v>
      </c>
      <c r="T354">
        <v>0</v>
      </c>
      <c r="U354" t="s">
        <v>46</v>
      </c>
      <c r="V354" s="1">
        <v>10000000</v>
      </c>
      <c r="W354" s="1">
        <v>10000000</v>
      </c>
      <c r="X354" s="1">
        <v>8736934.6999999993</v>
      </c>
      <c r="Y354" s="1">
        <v>8736934.6999999993</v>
      </c>
      <c r="Z354" s="1">
        <v>8736934.6999999993</v>
      </c>
      <c r="AA354" s="1">
        <v>8736934.6999999993</v>
      </c>
      <c r="AB354" s="1">
        <v>8736934.6999999993</v>
      </c>
      <c r="AC354" s="1">
        <f t="shared" si="11"/>
        <v>1263065.3000000007</v>
      </c>
      <c r="AD354" s="1">
        <v>0</v>
      </c>
      <c r="AE354" s="1">
        <v>0</v>
      </c>
      <c r="AF354" s="1">
        <v>0</v>
      </c>
      <c r="AG354" s="1">
        <v>0</v>
      </c>
      <c r="AH354" s="1">
        <v>0</v>
      </c>
    </row>
    <row r="355" spans="1:34" hidden="1" x14ac:dyDescent="0.25">
      <c r="A355" t="str">
        <f t="shared" si="10"/>
        <v>1.1-00-2405_24621015_2439620</v>
      </c>
      <c r="B355" t="s">
        <v>148</v>
      </c>
      <c r="C355" t="s">
        <v>149</v>
      </c>
      <c r="D355" t="s">
        <v>34</v>
      </c>
      <c r="E355" t="s">
        <v>35</v>
      </c>
      <c r="F355" t="s">
        <v>51</v>
      </c>
      <c r="G355" t="s">
        <v>52</v>
      </c>
      <c r="H355" t="s">
        <v>53</v>
      </c>
      <c r="I355" t="s">
        <v>54</v>
      </c>
      <c r="J355">
        <v>6</v>
      </c>
      <c r="K355" t="s">
        <v>40</v>
      </c>
      <c r="L355">
        <v>21</v>
      </c>
      <c r="M355" t="s">
        <v>55</v>
      </c>
      <c r="N355" t="s">
        <v>56</v>
      </c>
      <c r="O355" t="s">
        <v>57</v>
      </c>
      <c r="P355">
        <v>3000</v>
      </c>
      <c r="Q355" t="s">
        <v>44</v>
      </c>
      <c r="R355">
        <v>3962</v>
      </c>
      <c r="S355" t="s">
        <v>304</v>
      </c>
      <c r="T355">
        <v>0</v>
      </c>
      <c r="U355" t="s">
        <v>46</v>
      </c>
      <c r="V355" s="1">
        <v>100000</v>
      </c>
      <c r="W355" s="1">
        <v>100000</v>
      </c>
      <c r="X355" s="1">
        <v>65556.800000000003</v>
      </c>
      <c r="Y355" s="1">
        <v>65556.800000000003</v>
      </c>
      <c r="Z355" s="1">
        <v>63904.800000000003</v>
      </c>
      <c r="AA355" s="1">
        <v>63904.800000000003</v>
      </c>
      <c r="AB355" s="1">
        <v>63904.800000000003</v>
      </c>
      <c r="AC355" s="1">
        <f t="shared" si="11"/>
        <v>34443.199999999997</v>
      </c>
      <c r="AD355" s="1">
        <v>0</v>
      </c>
      <c r="AE355" s="1">
        <v>0</v>
      </c>
      <c r="AF355" s="1">
        <v>0</v>
      </c>
      <c r="AG355" s="1">
        <v>0</v>
      </c>
      <c r="AH355" s="1">
        <v>0</v>
      </c>
    </row>
    <row r="356" spans="1:34" hidden="1" x14ac:dyDescent="0.25">
      <c r="A356" t="str">
        <f t="shared" si="10"/>
        <v>1.1-00-2405_24621015_2451110</v>
      </c>
      <c r="B356" t="s">
        <v>148</v>
      </c>
      <c r="C356" t="s">
        <v>149</v>
      </c>
      <c r="D356" t="s">
        <v>34</v>
      </c>
      <c r="E356" t="s">
        <v>35</v>
      </c>
      <c r="F356" t="s">
        <v>51</v>
      </c>
      <c r="G356" t="s">
        <v>52</v>
      </c>
      <c r="H356" t="s">
        <v>53</v>
      </c>
      <c r="I356" t="s">
        <v>54</v>
      </c>
      <c r="J356">
        <v>6</v>
      </c>
      <c r="K356" t="s">
        <v>40</v>
      </c>
      <c r="L356">
        <v>21</v>
      </c>
      <c r="M356" t="s">
        <v>55</v>
      </c>
      <c r="N356" t="s">
        <v>56</v>
      </c>
      <c r="O356" t="s">
        <v>57</v>
      </c>
      <c r="P356">
        <v>5000</v>
      </c>
      <c r="Q356" t="s">
        <v>99</v>
      </c>
      <c r="R356">
        <v>5111</v>
      </c>
      <c r="S356" t="s">
        <v>389</v>
      </c>
      <c r="T356">
        <v>0</v>
      </c>
      <c r="U356" t="s">
        <v>46</v>
      </c>
      <c r="V356" s="1">
        <v>1372793</v>
      </c>
      <c r="W356" s="1">
        <v>1185000</v>
      </c>
      <c r="X356" s="1">
        <v>534667.19999999995</v>
      </c>
      <c r="Y356" s="1">
        <v>61851.199999999997</v>
      </c>
      <c r="Z356" s="1">
        <v>61851.199999999997</v>
      </c>
      <c r="AA356" s="1">
        <v>61851.199999999997</v>
      </c>
      <c r="AB356" s="1">
        <v>61851.199999999997</v>
      </c>
      <c r="AC356" s="1">
        <f t="shared" si="11"/>
        <v>838125.8</v>
      </c>
      <c r="AD356" s="1">
        <v>0</v>
      </c>
      <c r="AE356" s="1">
        <v>502000</v>
      </c>
      <c r="AF356" s="1">
        <v>0</v>
      </c>
      <c r="AG356" s="1">
        <v>314207</v>
      </c>
      <c r="AH356" s="1">
        <v>187793</v>
      </c>
    </row>
    <row r="357" spans="1:34" hidden="1" x14ac:dyDescent="0.25">
      <c r="A357" t="str">
        <f t="shared" si="10"/>
        <v>1.1-00-2405_24621015_2451210</v>
      </c>
      <c r="B357" t="s">
        <v>148</v>
      </c>
      <c r="C357" t="s">
        <v>149</v>
      </c>
      <c r="D357" t="s">
        <v>34</v>
      </c>
      <c r="E357" t="s">
        <v>35</v>
      </c>
      <c r="F357" t="s">
        <v>51</v>
      </c>
      <c r="G357" t="s">
        <v>52</v>
      </c>
      <c r="H357" t="s">
        <v>53</v>
      </c>
      <c r="I357" t="s">
        <v>54</v>
      </c>
      <c r="J357">
        <v>6</v>
      </c>
      <c r="K357" t="s">
        <v>40</v>
      </c>
      <c r="L357">
        <v>21</v>
      </c>
      <c r="M357" t="s">
        <v>55</v>
      </c>
      <c r="N357" t="s">
        <v>56</v>
      </c>
      <c r="O357" t="s">
        <v>57</v>
      </c>
      <c r="P357">
        <v>5000</v>
      </c>
      <c r="Q357" t="s">
        <v>99</v>
      </c>
      <c r="R357">
        <v>5121</v>
      </c>
      <c r="S357" t="s">
        <v>182</v>
      </c>
      <c r="T357">
        <v>0</v>
      </c>
      <c r="U357" t="s">
        <v>46</v>
      </c>
      <c r="V357" s="1">
        <v>228520</v>
      </c>
      <c r="W357" s="1">
        <v>0</v>
      </c>
      <c r="X357" s="1">
        <v>223880</v>
      </c>
      <c r="Y357" s="1">
        <v>0</v>
      </c>
      <c r="Z357" s="1">
        <v>0</v>
      </c>
      <c r="AA357" s="1">
        <v>0</v>
      </c>
      <c r="AB357" s="1">
        <v>0</v>
      </c>
      <c r="AC357" s="1">
        <f t="shared" si="11"/>
        <v>4640</v>
      </c>
      <c r="AD357" s="1">
        <v>0</v>
      </c>
      <c r="AE357" s="1">
        <v>228520</v>
      </c>
      <c r="AF357" s="1">
        <v>0</v>
      </c>
      <c r="AG357" s="1">
        <v>0</v>
      </c>
      <c r="AH357" s="1">
        <v>228520</v>
      </c>
    </row>
    <row r="358" spans="1:34" hidden="1" x14ac:dyDescent="0.25">
      <c r="A358" t="str">
        <f t="shared" si="10"/>
        <v>1.1-00-2405_24621015_2451910</v>
      </c>
      <c r="B358" t="s">
        <v>148</v>
      </c>
      <c r="C358" t="s">
        <v>149</v>
      </c>
      <c r="D358" t="s">
        <v>34</v>
      </c>
      <c r="E358" t="s">
        <v>35</v>
      </c>
      <c r="F358" t="s">
        <v>51</v>
      </c>
      <c r="G358" t="s">
        <v>52</v>
      </c>
      <c r="H358" t="s">
        <v>53</v>
      </c>
      <c r="I358" t="s">
        <v>54</v>
      </c>
      <c r="J358">
        <v>6</v>
      </c>
      <c r="K358" t="s">
        <v>40</v>
      </c>
      <c r="L358">
        <v>21</v>
      </c>
      <c r="M358" t="s">
        <v>55</v>
      </c>
      <c r="N358" t="s">
        <v>56</v>
      </c>
      <c r="O358" t="s">
        <v>57</v>
      </c>
      <c r="P358">
        <v>5000</v>
      </c>
      <c r="Q358" t="s">
        <v>99</v>
      </c>
      <c r="R358">
        <v>5191</v>
      </c>
      <c r="S358" t="s">
        <v>246</v>
      </c>
      <c r="T358">
        <v>0</v>
      </c>
      <c r="U358" t="s">
        <v>46</v>
      </c>
      <c r="V358" s="1">
        <v>68041</v>
      </c>
      <c r="W358" s="1">
        <v>68041</v>
      </c>
      <c r="X358" s="1">
        <v>35517.79</v>
      </c>
      <c r="Y358" s="1">
        <v>35517.79</v>
      </c>
      <c r="Z358" s="1">
        <v>13593.79</v>
      </c>
      <c r="AA358" s="1">
        <v>13593.79</v>
      </c>
      <c r="AB358" s="1">
        <v>13593.79</v>
      </c>
      <c r="AC358" s="1">
        <f t="shared" si="11"/>
        <v>32523.21</v>
      </c>
      <c r="AD358" s="1">
        <v>0</v>
      </c>
      <c r="AE358" s="1">
        <v>0</v>
      </c>
      <c r="AF358" s="1">
        <v>0</v>
      </c>
      <c r="AG358" s="1">
        <v>0</v>
      </c>
      <c r="AH358" s="1">
        <v>0</v>
      </c>
    </row>
    <row r="359" spans="1:34" hidden="1" x14ac:dyDescent="0.25">
      <c r="A359" t="str">
        <f t="shared" si="10"/>
        <v>1.1-00-2405_24621015_2452110</v>
      </c>
      <c r="B359" t="s">
        <v>148</v>
      </c>
      <c r="C359" t="s">
        <v>149</v>
      </c>
      <c r="D359" t="s">
        <v>34</v>
      </c>
      <c r="E359" t="s">
        <v>35</v>
      </c>
      <c r="F359" t="s">
        <v>51</v>
      </c>
      <c r="G359" t="s">
        <v>52</v>
      </c>
      <c r="H359" t="s">
        <v>53</v>
      </c>
      <c r="I359" t="s">
        <v>54</v>
      </c>
      <c r="J359">
        <v>6</v>
      </c>
      <c r="K359" t="s">
        <v>40</v>
      </c>
      <c r="L359">
        <v>21</v>
      </c>
      <c r="M359" t="s">
        <v>55</v>
      </c>
      <c r="N359" t="s">
        <v>56</v>
      </c>
      <c r="O359" t="s">
        <v>57</v>
      </c>
      <c r="P359">
        <v>5000</v>
      </c>
      <c r="Q359" t="s">
        <v>99</v>
      </c>
      <c r="R359">
        <v>5211</v>
      </c>
      <c r="S359" t="s">
        <v>248</v>
      </c>
      <c r="T359">
        <v>0</v>
      </c>
      <c r="U359" t="s">
        <v>46</v>
      </c>
      <c r="V359" s="1">
        <v>0</v>
      </c>
      <c r="W359" s="1">
        <v>0</v>
      </c>
      <c r="X359" s="1">
        <v>29232</v>
      </c>
      <c r="Y359" s="1">
        <v>0</v>
      </c>
      <c r="Z359" s="1">
        <v>0</v>
      </c>
      <c r="AA359" s="1">
        <v>0</v>
      </c>
      <c r="AB359" s="1">
        <v>0</v>
      </c>
      <c r="AC359" s="1">
        <f t="shared" si="11"/>
        <v>-29232</v>
      </c>
      <c r="AD359" s="1">
        <v>0</v>
      </c>
      <c r="AE359" s="1">
        <v>0</v>
      </c>
      <c r="AF359" s="1">
        <v>0</v>
      </c>
      <c r="AG359" s="1">
        <v>0</v>
      </c>
      <c r="AH359" s="1">
        <v>0</v>
      </c>
    </row>
    <row r="360" spans="1:34" hidden="1" x14ac:dyDescent="0.25">
      <c r="A360" t="str">
        <f t="shared" si="10"/>
        <v>1.1-00-2405_24621015_2456410</v>
      </c>
      <c r="B360" t="s">
        <v>148</v>
      </c>
      <c r="C360" t="s">
        <v>149</v>
      </c>
      <c r="D360" t="s">
        <v>34</v>
      </c>
      <c r="E360" t="s">
        <v>35</v>
      </c>
      <c r="F360" t="s">
        <v>51</v>
      </c>
      <c r="G360" t="s">
        <v>52</v>
      </c>
      <c r="H360" t="s">
        <v>53</v>
      </c>
      <c r="I360" t="s">
        <v>54</v>
      </c>
      <c r="J360">
        <v>6</v>
      </c>
      <c r="K360" t="s">
        <v>40</v>
      </c>
      <c r="L360">
        <v>21</v>
      </c>
      <c r="M360" t="s">
        <v>55</v>
      </c>
      <c r="N360" t="s">
        <v>56</v>
      </c>
      <c r="O360" t="s">
        <v>57</v>
      </c>
      <c r="P360">
        <v>5000</v>
      </c>
      <c r="Q360" t="s">
        <v>99</v>
      </c>
      <c r="R360">
        <v>5641</v>
      </c>
      <c r="S360" t="s">
        <v>264</v>
      </c>
      <c r="T360">
        <v>0</v>
      </c>
      <c r="U360" t="s">
        <v>46</v>
      </c>
      <c r="V360" s="1">
        <v>133632.64000000001</v>
      </c>
      <c r="W360" s="1">
        <v>61745.64</v>
      </c>
      <c r="X360" s="1">
        <v>123839.98</v>
      </c>
      <c r="Y360" s="1">
        <v>123839.98</v>
      </c>
      <c r="Z360" s="1">
        <v>0</v>
      </c>
      <c r="AA360" s="1">
        <v>0</v>
      </c>
      <c r="AB360" s="1">
        <v>0</v>
      </c>
      <c r="AC360" s="1">
        <f t="shared" si="11"/>
        <v>9792.660000000018</v>
      </c>
      <c r="AD360" s="1">
        <v>0</v>
      </c>
      <c r="AE360" s="1">
        <v>71887</v>
      </c>
      <c r="AF360" s="1">
        <v>0</v>
      </c>
      <c r="AG360" s="1">
        <v>0</v>
      </c>
      <c r="AH360" s="1">
        <v>71887</v>
      </c>
    </row>
    <row r="361" spans="1:34" hidden="1" x14ac:dyDescent="0.25">
      <c r="A361" t="str">
        <f t="shared" si="10"/>
        <v>1.1-00-2405_24621015_2459110</v>
      </c>
      <c r="B361" t="s">
        <v>148</v>
      </c>
      <c r="C361" t="s">
        <v>149</v>
      </c>
      <c r="D361" t="s">
        <v>34</v>
      </c>
      <c r="E361" t="s">
        <v>35</v>
      </c>
      <c r="F361" t="s">
        <v>51</v>
      </c>
      <c r="G361" t="s">
        <v>52</v>
      </c>
      <c r="H361" t="s">
        <v>53</v>
      </c>
      <c r="I361" t="s">
        <v>54</v>
      </c>
      <c r="J361">
        <v>6</v>
      </c>
      <c r="K361" t="s">
        <v>40</v>
      </c>
      <c r="L361">
        <v>21</v>
      </c>
      <c r="M361" t="s">
        <v>55</v>
      </c>
      <c r="N361" t="s">
        <v>56</v>
      </c>
      <c r="O361" t="s">
        <v>57</v>
      </c>
      <c r="P361">
        <v>5000</v>
      </c>
      <c r="Q361" t="s">
        <v>99</v>
      </c>
      <c r="R361">
        <v>5911</v>
      </c>
      <c r="S361" t="s">
        <v>252</v>
      </c>
      <c r="T361">
        <v>0</v>
      </c>
      <c r="U361" t="s">
        <v>46</v>
      </c>
      <c r="V361" s="1">
        <v>1800</v>
      </c>
      <c r="W361" s="1">
        <v>0</v>
      </c>
      <c r="X361" s="1">
        <v>1670</v>
      </c>
      <c r="Y361" s="1">
        <v>1670</v>
      </c>
      <c r="Z361" s="1">
        <v>1670</v>
      </c>
      <c r="AA361" s="1">
        <v>1670</v>
      </c>
      <c r="AB361" s="1">
        <v>1670</v>
      </c>
      <c r="AC361" s="1">
        <f t="shared" si="11"/>
        <v>130</v>
      </c>
      <c r="AD361" s="1">
        <v>0</v>
      </c>
      <c r="AE361" s="1">
        <v>1800</v>
      </c>
      <c r="AF361" s="1">
        <v>0</v>
      </c>
      <c r="AG361" s="1">
        <v>0</v>
      </c>
      <c r="AH361" s="1">
        <v>1800</v>
      </c>
    </row>
    <row r="362" spans="1:34" hidden="1" x14ac:dyDescent="0.25">
      <c r="A362" t="str">
        <f t="shared" si="10"/>
        <v>1.1-00-2405_24624015_2411110</v>
      </c>
      <c r="B362" t="s">
        <v>148</v>
      </c>
      <c r="C362" t="s">
        <v>149</v>
      </c>
      <c r="D362" t="s">
        <v>34</v>
      </c>
      <c r="E362" t="s">
        <v>35</v>
      </c>
      <c r="F362" t="s">
        <v>51</v>
      </c>
      <c r="G362" t="s">
        <v>52</v>
      </c>
      <c r="H362" t="s">
        <v>53</v>
      </c>
      <c r="I362" t="s">
        <v>54</v>
      </c>
      <c r="J362">
        <v>6</v>
      </c>
      <c r="K362" t="s">
        <v>40</v>
      </c>
      <c r="L362">
        <v>24</v>
      </c>
      <c r="M362" t="s">
        <v>58</v>
      </c>
      <c r="N362" t="s">
        <v>56</v>
      </c>
      <c r="O362" t="s">
        <v>57</v>
      </c>
      <c r="P362">
        <v>1000</v>
      </c>
      <c r="Q362" t="s">
        <v>58</v>
      </c>
      <c r="R362">
        <v>1111</v>
      </c>
      <c r="S362" t="s">
        <v>63</v>
      </c>
      <c r="T362">
        <v>0</v>
      </c>
      <c r="U362" t="s">
        <v>46</v>
      </c>
      <c r="V362" s="1">
        <v>12975991.18</v>
      </c>
      <c r="W362" s="1">
        <v>12975991.18</v>
      </c>
      <c r="X362" s="1">
        <v>1986144.84</v>
      </c>
      <c r="Y362" s="1">
        <v>1986144.84</v>
      </c>
      <c r="Z362" s="1">
        <v>1986144.84</v>
      </c>
      <c r="AA362" s="1">
        <v>1986144.84</v>
      </c>
      <c r="AB362" s="1">
        <v>1986144.84</v>
      </c>
      <c r="AC362" s="1">
        <f t="shared" si="11"/>
        <v>10989846.34</v>
      </c>
      <c r="AD362" s="1">
        <v>0</v>
      </c>
      <c r="AE362" s="1">
        <v>0</v>
      </c>
      <c r="AF362" s="1">
        <v>0</v>
      </c>
      <c r="AG362" s="1">
        <v>0</v>
      </c>
      <c r="AH362" s="1">
        <v>0</v>
      </c>
    </row>
    <row r="363" spans="1:34" hidden="1" x14ac:dyDescent="0.25">
      <c r="A363" t="str">
        <f t="shared" si="10"/>
        <v>1.1-00-2405_24624015_24113113</v>
      </c>
      <c r="B363" t="s">
        <v>148</v>
      </c>
      <c r="C363" t="s">
        <v>149</v>
      </c>
      <c r="D363" t="s">
        <v>34</v>
      </c>
      <c r="E363" t="s">
        <v>35</v>
      </c>
      <c r="F363" t="s">
        <v>51</v>
      </c>
      <c r="G363" t="s">
        <v>52</v>
      </c>
      <c r="H363" t="s">
        <v>53</v>
      </c>
      <c r="I363" t="s">
        <v>54</v>
      </c>
      <c r="J363">
        <v>6</v>
      </c>
      <c r="K363" t="s">
        <v>40</v>
      </c>
      <c r="L363">
        <v>24</v>
      </c>
      <c r="M363" t="s">
        <v>58</v>
      </c>
      <c r="N363" t="s">
        <v>56</v>
      </c>
      <c r="O363" t="s">
        <v>57</v>
      </c>
      <c r="P363">
        <v>1000</v>
      </c>
      <c r="Q363" t="s">
        <v>58</v>
      </c>
      <c r="R363">
        <v>1131</v>
      </c>
      <c r="S363" t="s">
        <v>77</v>
      </c>
      <c r="T363">
        <v>13</v>
      </c>
      <c r="U363" t="s">
        <v>76</v>
      </c>
      <c r="V363" s="1">
        <v>55146025.950000003</v>
      </c>
      <c r="W363" s="1">
        <v>66640393.869999997</v>
      </c>
      <c r="X363" s="1">
        <v>55136596.079999998</v>
      </c>
      <c r="Y363" s="1">
        <v>55136596.079999998</v>
      </c>
      <c r="Z363" s="1">
        <v>55136596.079999998</v>
      </c>
      <c r="AA363" s="1">
        <v>55136596.079999998</v>
      </c>
      <c r="AB363" s="1">
        <v>55136596.079999998</v>
      </c>
      <c r="AC363" s="1">
        <f t="shared" si="11"/>
        <v>9429.8700000047684</v>
      </c>
      <c r="AD363" s="1">
        <v>0</v>
      </c>
      <c r="AE363" s="1">
        <v>0</v>
      </c>
      <c r="AF363" s="1">
        <v>0</v>
      </c>
      <c r="AG363" s="1">
        <v>11494367.92</v>
      </c>
      <c r="AH363" s="1">
        <v>-11494367.92</v>
      </c>
    </row>
    <row r="364" spans="1:34" hidden="1" x14ac:dyDescent="0.25">
      <c r="A364" t="str">
        <f t="shared" si="10"/>
        <v>1.1-00-2405_24624015_2412110</v>
      </c>
      <c r="B364" t="s">
        <v>148</v>
      </c>
      <c r="C364" t="s">
        <v>149</v>
      </c>
      <c r="D364" t="s">
        <v>34</v>
      </c>
      <c r="E364" t="s">
        <v>35</v>
      </c>
      <c r="F364" t="s">
        <v>51</v>
      </c>
      <c r="G364" t="s">
        <v>52</v>
      </c>
      <c r="H364" t="s">
        <v>53</v>
      </c>
      <c r="I364" t="s">
        <v>54</v>
      </c>
      <c r="J364">
        <v>6</v>
      </c>
      <c r="K364" t="s">
        <v>40</v>
      </c>
      <c r="L364">
        <v>24</v>
      </c>
      <c r="M364" t="s">
        <v>58</v>
      </c>
      <c r="N364" t="s">
        <v>56</v>
      </c>
      <c r="O364" t="s">
        <v>57</v>
      </c>
      <c r="P364">
        <v>1000</v>
      </c>
      <c r="Q364" t="s">
        <v>58</v>
      </c>
      <c r="R364">
        <v>1211</v>
      </c>
      <c r="S364" t="s">
        <v>390</v>
      </c>
      <c r="T364">
        <v>0</v>
      </c>
      <c r="U364" t="s">
        <v>46</v>
      </c>
      <c r="V364" s="1">
        <v>0</v>
      </c>
      <c r="W364" s="1">
        <v>0</v>
      </c>
      <c r="X364" s="1">
        <v>584872.85</v>
      </c>
      <c r="Y364" s="1">
        <v>584872.85</v>
      </c>
      <c r="Z364" s="1">
        <v>584872.85</v>
      </c>
      <c r="AA364" s="1">
        <v>584872.85</v>
      </c>
      <c r="AB364" s="1">
        <v>584872.85</v>
      </c>
      <c r="AC364" s="1">
        <f t="shared" si="11"/>
        <v>-584872.85</v>
      </c>
      <c r="AD364" s="1">
        <v>0</v>
      </c>
      <c r="AE364" s="1">
        <v>0</v>
      </c>
      <c r="AF364" s="1">
        <v>0</v>
      </c>
      <c r="AG364" s="1">
        <v>0</v>
      </c>
      <c r="AH364" s="1">
        <v>0</v>
      </c>
    </row>
    <row r="365" spans="1:34" hidden="1" x14ac:dyDescent="0.25">
      <c r="A365" t="str">
        <f t="shared" si="10"/>
        <v>1.1-00-2405_24624015_24122114</v>
      </c>
      <c r="B365" t="s">
        <v>148</v>
      </c>
      <c r="C365" t="s">
        <v>149</v>
      </c>
      <c r="D365" t="s">
        <v>34</v>
      </c>
      <c r="E365" t="s">
        <v>35</v>
      </c>
      <c r="F365" t="s">
        <v>51</v>
      </c>
      <c r="G365" t="s">
        <v>52</v>
      </c>
      <c r="H365" t="s">
        <v>53</v>
      </c>
      <c r="I365" t="s">
        <v>54</v>
      </c>
      <c r="J365">
        <v>6</v>
      </c>
      <c r="K365" t="s">
        <v>40</v>
      </c>
      <c r="L365">
        <v>24</v>
      </c>
      <c r="M365" t="s">
        <v>58</v>
      </c>
      <c r="N365" t="s">
        <v>56</v>
      </c>
      <c r="O365" t="s">
        <v>57</v>
      </c>
      <c r="P365">
        <v>1000</v>
      </c>
      <c r="Q365" t="s">
        <v>58</v>
      </c>
      <c r="R365">
        <v>1221</v>
      </c>
      <c r="S365" t="s">
        <v>59</v>
      </c>
      <c r="T365">
        <v>14</v>
      </c>
      <c r="U365" t="s">
        <v>60</v>
      </c>
      <c r="V365" s="1">
        <v>35006532.630000003</v>
      </c>
      <c r="W365" s="1">
        <v>52109314.159999996</v>
      </c>
      <c r="X365" s="1">
        <v>10136308.68</v>
      </c>
      <c r="Y365" s="1">
        <v>10136308.68</v>
      </c>
      <c r="Z365" s="1">
        <v>10136308.68</v>
      </c>
      <c r="AA365" s="1">
        <v>10136308.68</v>
      </c>
      <c r="AB365" s="1">
        <v>10136308.68</v>
      </c>
      <c r="AC365" s="1">
        <f t="shared" si="11"/>
        <v>24870223.950000003</v>
      </c>
      <c r="AD365" s="1">
        <v>0</v>
      </c>
      <c r="AE365" s="1">
        <v>20286199.98</v>
      </c>
      <c r="AF365" s="1">
        <v>0</v>
      </c>
      <c r="AG365" s="1">
        <v>37388981.509999998</v>
      </c>
      <c r="AH365" s="1">
        <v>-17102781.530000001</v>
      </c>
    </row>
    <row r="366" spans="1:34" hidden="1" x14ac:dyDescent="0.25">
      <c r="A366" t="str">
        <f t="shared" si="10"/>
        <v>1.1-00-2405_24624015_2412310</v>
      </c>
      <c r="B366" t="s">
        <v>148</v>
      </c>
      <c r="C366" t="s">
        <v>149</v>
      </c>
      <c r="D366" t="s">
        <v>34</v>
      </c>
      <c r="E366" t="s">
        <v>35</v>
      </c>
      <c r="F366" t="s">
        <v>51</v>
      </c>
      <c r="G366" t="s">
        <v>52</v>
      </c>
      <c r="H366" t="s">
        <v>53</v>
      </c>
      <c r="I366" t="s">
        <v>54</v>
      </c>
      <c r="J366">
        <v>6</v>
      </c>
      <c r="K366" t="s">
        <v>40</v>
      </c>
      <c r="L366">
        <v>24</v>
      </c>
      <c r="M366" t="s">
        <v>58</v>
      </c>
      <c r="N366" t="s">
        <v>56</v>
      </c>
      <c r="O366" t="s">
        <v>57</v>
      </c>
      <c r="P366">
        <v>1000</v>
      </c>
      <c r="Q366" t="s">
        <v>58</v>
      </c>
      <c r="R366">
        <v>1231</v>
      </c>
      <c r="S366" t="s">
        <v>391</v>
      </c>
      <c r="T366">
        <v>0</v>
      </c>
      <c r="U366" t="s">
        <v>46</v>
      </c>
      <c r="V366" s="1">
        <v>26400</v>
      </c>
      <c r="W366" s="1">
        <v>26400</v>
      </c>
      <c r="X366" s="1">
        <v>0</v>
      </c>
      <c r="Y366" s="1">
        <v>0</v>
      </c>
      <c r="Z366" s="1">
        <v>0</v>
      </c>
      <c r="AA366" s="1">
        <v>0</v>
      </c>
      <c r="AB366" s="1">
        <v>0</v>
      </c>
      <c r="AC366" s="1">
        <f t="shared" si="11"/>
        <v>26400</v>
      </c>
      <c r="AD366" s="1">
        <v>0</v>
      </c>
      <c r="AE366" s="1">
        <v>0</v>
      </c>
      <c r="AF366" s="1">
        <v>0</v>
      </c>
      <c r="AG366" s="1">
        <v>0</v>
      </c>
      <c r="AH366" s="1">
        <v>0</v>
      </c>
    </row>
    <row r="367" spans="1:34" hidden="1" x14ac:dyDescent="0.25">
      <c r="A367" t="str">
        <f t="shared" si="10"/>
        <v>1.1-00-2405_24624015_24132113</v>
      </c>
      <c r="B367" t="s">
        <v>148</v>
      </c>
      <c r="C367" t="s">
        <v>149</v>
      </c>
      <c r="D367" t="s">
        <v>34</v>
      </c>
      <c r="E367" t="s">
        <v>35</v>
      </c>
      <c r="F367" t="s">
        <v>51</v>
      </c>
      <c r="G367" t="s">
        <v>52</v>
      </c>
      <c r="H367" t="s">
        <v>53</v>
      </c>
      <c r="I367" t="s">
        <v>54</v>
      </c>
      <c r="J367">
        <v>6</v>
      </c>
      <c r="K367" t="s">
        <v>40</v>
      </c>
      <c r="L367">
        <v>24</v>
      </c>
      <c r="M367" t="s">
        <v>58</v>
      </c>
      <c r="N367" t="s">
        <v>56</v>
      </c>
      <c r="O367" t="s">
        <v>57</v>
      </c>
      <c r="P367">
        <v>1000</v>
      </c>
      <c r="Q367" t="s">
        <v>58</v>
      </c>
      <c r="R367">
        <v>1321</v>
      </c>
      <c r="S367" t="s">
        <v>64</v>
      </c>
      <c r="T367">
        <v>13</v>
      </c>
      <c r="U367" t="s">
        <v>76</v>
      </c>
      <c r="V367" s="1">
        <v>23421.37</v>
      </c>
      <c r="W367" s="1">
        <v>10516224.880000001</v>
      </c>
      <c r="X367" s="1">
        <v>23260.11</v>
      </c>
      <c r="Y367" s="1">
        <v>23260.11</v>
      </c>
      <c r="Z367" s="1">
        <v>23260.11</v>
      </c>
      <c r="AA367" s="1">
        <v>23260.11</v>
      </c>
      <c r="AB367" s="1">
        <v>23260.11</v>
      </c>
      <c r="AC367" s="1">
        <f t="shared" si="11"/>
        <v>161.2599999999984</v>
      </c>
      <c r="AD367" s="1">
        <v>0</v>
      </c>
      <c r="AE367" s="1">
        <v>2.83</v>
      </c>
      <c r="AF367" s="1">
        <v>0</v>
      </c>
      <c r="AG367" s="1">
        <v>10492806.34</v>
      </c>
      <c r="AH367" s="1">
        <v>-10492803.51</v>
      </c>
    </row>
    <row r="368" spans="1:34" hidden="1" x14ac:dyDescent="0.25">
      <c r="A368" t="str">
        <f t="shared" si="10"/>
        <v>1.1-00-2405_24624015_24132114</v>
      </c>
      <c r="B368" t="s">
        <v>148</v>
      </c>
      <c r="C368" t="s">
        <v>149</v>
      </c>
      <c r="D368" t="s">
        <v>34</v>
      </c>
      <c r="E368" t="s">
        <v>35</v>
      </c>
      <c r="F368" t="s">
        <v>51</v>
      </c>
      <c r="G368" t="s">
        <v>52</v>
      </c>
      <c r="H368" t="s">
        <v>53</v>
      </c>
      <c r="I368" t="s">
        <v>54</v>
      </c>
      <c r="J368">
        <v>6</v>
      </c>
      <c r="K368" t="s">
        <v>40</v>
      </c>
      <c r="L368">
        <v>24</v>
      </c>
      <c r="M368" t="s">
        <v>58</v>
      </c>
      <c r="N368" t="s">
        <v>56</v>
      </c>
      <c r="O368" t="s">
        <v>57</v>
      </c>
      <c r="P368">
        <v>1000</v>
      </c>
      <c r="Q368" t="s">
        <v>58</v>
      </c>
      <c r="R368">
        <v>1321</v>
      </c>
      <c r="S368" t="s">
        <v>64</v>
      </c>
      <c r="T368">
        <v>14</v>
      </c>
      <c r="U368" t="s">
        <v>60</v>
      </c>
      <c r="V368" s="1">
        <v>1696839.89</v>
      </c>
      <c r="W368" s="1">
        <v>1512329.12</v>
      </c>
      <c r="X368" s="1">
        <v>20486.72</v>
      </c>
      <c r="Y368" s="1">
        <v>20486.72</v>
      </c>
      <c r="Z368" s="1">
        <v>20486.72</v>
      </c>
      <c r="AA368" s="1">
        <v>20486.72</v>
      </c>
      <c r="AB368" s="1">
        <v>20486.72</v>
      </c>
      <c r="AC368" s="1">
        <f t="shared" si="11"/>
        <v>1676353.17</v>
      </c>
      <c r="AD368" s="1">
        <v>0</v>
      </c>
      <c r="AE368" s="1">
        <v>184513.6</v>
      </c>
      <c r="AF368" s="1">
        <v>0</v>
      </c>
      <c r="AG368" s="1">
        <v>2.83</v>
      </c>
      <c r="AH368" s="1">
        <v>184510.77</v>
      </c>
    </row>
    <row r="369" spans="1:34" hidden="1" x14ac:dyDescent="0.25">
      <c r="A369" t="str">
        <f t="shared" si="10"/>
        <v>1.1-00-2405_24624015_24132213</v>
      </c>
      <c r="B369" t="s">
        <v>148</v>
      </c>
      <c r="C369" t="s">
        <v>149</v>
      </c>
      <c r="D369" t="s">
        <v>34</v>
      </c>
      <c r="E369" t="s">
        <v>35</v>
      </c>
      <c r="F369" t="s">
        <v>51</v>
      </c>
      <c r="G369" t="s">
        <v>52</v>
      </c>
      <c r="H369" t="s">
        <v>53</v>
      </c>
      <c r="I369" t="s">
        <v>54</v>
      </c>
      <c r="J369">
        <v>6</v>
      </c>
      <c r="K369" t="s">
        <v>40</v>
      </c>
      <c r="L369">
        <v>24</v>
      </c>
      <c r="M369" t="s">
        <v>58</v>
      </c>
      <c r="N369" t="s">
        <v>56</v>
      </c>
      <c r="O369" t="s">
        <v>57</v>
      </c>
      <c r="P369">
        <v>1000</v>
      </c>
      <c r="Q369" t="s">
        <v>58</v>
      </c>
      <c r="R369">
        <v>1322</v>
      </c>
      <c r="S369" t="s">
        <v>65</v>
      </c>
      <c r="T369">
        <v>13</v>
      </c>
      <c r="U369" t="s">
        <v>76</v>
      </c>
      <c r="V369" s="1">
        <v>210001.87</v>
      </c>
      <c r="W369" s="1">
        <v>105162275.34</v>
      </c>
      <c r="X369" s="1">
        <v>218306.17</v>
      </c>
      <c r="Y369" s="1">
        <v>218306.17</v>
      </c>
      <c r="Z369" s="1">
        <v>218306.17</v>
      </c>
      <c r="AA369" s="1">
        <v>218306.17</v>
      </c>
      <c r="AB369" s="1">
        <v>218306.17</v>
      </c>
      <c r="AC369" s="1">
        <f t="shared" si="11"/>
        <v>-8304.3000000000175</v>
      </c>
      <c r="AD369" s="1">
        <v>0</v>
      </c>
      <c r="AE369" s="1">
        <v>1.78</v>
      </c>
      <c r="AF369" s="1">
        <v>0</v>
      </c>
      <c r="AG369" s="1">
        <v>104952275.25</v>
      </c>
      <c r="AH369" s="1">
        <v>-104952273.47</v>
      </c>
    </row>
    <row r="370" spans="1:34" hidden="1" x14ac:dyDescent="0.25">
      <c r="A370" t="str">
        <f t="shared" si="10"/>
        <v>1.1-00-2405_24624015_24132214</v>
      </c>
      <c r="B370" t="s">
        <v>148</v>
      </c>
      <c r="C370" t="s">
        <v>149</v>
      </c>
      <c r="D370" t="s">
        <v>34</v>
      </c>
      <c r="E370" t="s">
        <v>35</v>
      </c>
      <c r="F370" t="s">
        <v>51</v>
      </c>
      <c r="G370" t="s">
        <v>52</v>
      </c>
      <c r="H370" t="s">
        <v>53</v>
      </c>
      <c r="I370" t="s">
        <v>54</v>
      </c>
      <c r="J370">
        <v>6</v>
      </c>
      <c r="K370" t="s">
        <v>40</v>
      </c>
      <c r="L370">
        <v>24</v>
      </c>
      <c r="M370" t="s">
        <v>58</v>
      </c>
      <c r="N370" t="s">
        <v>56</v>
      </c>
      <c r="O370" t="s">
        <v>57</v>
      </c>
      <c r="P370">
        <v>1000</v>
      </c>
      <c r="Q370" t="s">
        <v>58</v>
      </c>
      <c r="R370">
        <v>1322</v>
      </c>
      <c r="S370" t="s">
        <v>65</v>
      </c>
      <c r="T370">
        <v>14</v>
      </c>
      <c r="U370" t="s">
        <v>60</v>
      </c>
      <c r="V370" s="1">
        <v>62676.46</v>
      </c>
      <c r="W370" s="1">
        <v>15123264.68</v>
      </c>
      <c r="X370" s="1">
        <v>62676.46</v>
      </c>
      <c r="Y370" s="1">
        <v>62676.46</v>
      </c>
      <c r="Z370" s="1">
        <v>62676.46</v>
      </c>
      <c r="AA370" s="1">
        <v>62676.46</v>
      </c>
      <c r="AB370" s="1">
        <v>62676.46</v>
      </c>
      <c r="AC370" s="1">
        <f t="shared" si="11"/>
        <v>0</v>
      </c>
      <c r="AD370" s="1">
        <v>0</v>
      </c>
      <c r="AE370" s="1">
        <v>0</v>
      </c>
      <c r="AF370" s="1">
        <v>0</v>
      </c>
      <c r="AG370" s="1">
        <v>15060588.220000001</v>
      </c>
      <c r="AH370" s="1">
        <v>-15060588.220000001</v>
      </c>
    </row>
    <row r="371" spans="1:34" hidden="1" x14ac:dyDescent="0.25">
      <c r="A371" t="str">
        <f t="shared" si="10"/>
        <v>1.1-00-2405_24624015_2413310</v>
      </c>
      <c r="B371" t="s">
        <v>148</v>
      </c>
      <c r="C371" t="s">
        <v>149</v>
      </c>
      <c r="D371" t="s">
        <v>34</v>
      </c>
      <c r="E371" t="s">
        <v>35</v>
      </c>
      <c r="F371" t="s">
        <v>51</v>
      </c>
      <c r="G371" t="s">
        <v>52</v>
      </c>
      <c r="H371" t="s">
        <v>53</v>
      </c>
      <c r="I371" t="s">
        <v>54</v>
      </c>
      <c r="J371">
        <v>6</v>
      </c>
      <c r="K371" t="s">
        <v>40</v>
      </c>
      <c r="L371">
        <v>24</v>
      </c>
      <c r="M371" t="s">
        <v>58</v>
      </c>
      <c r="N371" t="s">
        <v>56</v>
      </c>
      <c r="O371" t="s">
        <v>57</v>
      </c>
      <c r="P371">
        <v>1000</v>
      </c>
      <c r="Q371" t="s">
        <v>58</v>
      </c>
      <c r="R371">
        <v>1331</v>
      </c>
      <c r="S371" t="s">
        <v>66</v>
      </c>
      <c r="T371">
        <v>0</v>
      </c>
      <c r="U371" t="s">
        <v>46</v>
      </c>
      <c r="V371" s="1">
        <v>700000</v>
      </c>
      <c r="W371" s="1">
        <v>700000</v>
      </c>
      <c r="X371" s="1">
        <v>210546.86</v>
      </c>
      <c r="Y371" s="1">
        <v>210546.86</v>
      </c>
      <c r="Z371" s="1">
        <v>210546.86</v>
      </c>
      <c r="AA371" s="1">
        <v>210546.86</v>
      </c>
      <c r="AB371" s="1">
        <v>210546.86</v>
      </c>
      <c r="AC371" s="1">
        <f t="shared" si="11"/>
        <v>489453.14</v>
      </c>
      <c r="AD371" s="1">
        <v>0</v>
      </c>
      <c r="AE371" s="1">
        <v>0</v>
      </c>
      <c r="AF371" s="1">
        <v>0</v>
      </c>
      <c r="AG371" s="1">
        <v>0</v>
      </c>
      <c r="AH371" s="1">
        <v>0</v>
      </c>
    </row>
    <row r="372" spans="1:34" hidden="1" x14ac:dyDescent="0.25">
      <c r="A372" t="str">
        <f t="shared" si="10"/>
        <v>1.1-00-2405_24624015_2413410</v>
      </c>
      <c r="B372" t="s">
        <v>148</v>
      </c>
      <c r="C372" t="s">
        <v>149</v>
      </c>
      <c r="D372" t="s">
        <v>34</v>
      </c>
      <c r="E372" t="s">
        <v>35</v>
      </c>
      <c r="F372" t="s">
        <v>51</v>
      </c>
      <c r="G372" t="s">
        <v>52</v>
      </c>
      <c r="H372" t="s">
        <v>53</v>
      </c>
      <c r="I372" t="s">
        <v>54</v>
      </c>
      <c r="J372">
        <v>6</v>
      </c>
      <c r="K372" t="s">
        <v>40</v>
      </c>
      <c r="L372">
        <v>24</v>
      </c>
      <c r="M372" t="s">
        <v>58</v>
      </c>
      <c r="N372" t="s">
        <v>56</v>
      </c>
      <c r="O372" t="s">
        <v>57</v>
      </c>
      <c r="P372">
        <v>1000</v>
      </c>
      <c r="Q372" t="s">
        <v>58</v>
      </c>
      <c r="R372">
        <v>1341</v>
      </c>
      <c r="S372" t="s">
        <v>67</v>
      </c>
      <c r="T372">
        <v>0</v>
      </c>
      <c r="U372" t="s">
        <v>46</v>
      </c>
      <c r="V372" s="1">
        <v>7500000</v>
      </c>
      <c r="W372" s="1">
        <v>7500000</v>
      </c>
      <c r="X372" s="1">
        <v>124381.8</v>
      </c>
      <c r="Y372" s="1">
        <v>124381.8</v>
      </c>
      <c r="Z372" s="1">
        <v>124381.8</v>
      </c>
      <c r="AA372" s="1">
        <v>124381.8</v>
      </c>
      <c r="AB372" s="1">
        <v>124381.8</v>
      </c>
      <c r="AC372" s="1">
        <f t="shared" si="11"/>
        <v>7375618.2000000002</v>
      </c>
      <c r="AD372" s="1">
        <v>0</v>
      </c>
      <c r="AE372" s="1">
        <v>0</v>
      </c>
      <c r="AF372" s="1">
        <v>0</v>
      </c>
      <c r="AG372" s="1">
        <v>0</v>
      </c>
      <c r="AH372" s="1">
        <v>0</v>
      </c>
    </row>
    <row r="373" spans="1:34" hidden="1" x14ac:dyDescent="0.25">
      <c r="A373" t="str">
        <f t="shared" si="10"/>
        <v>1.1-00-2405_24624015_24141113</v>
      </c>
      <c r="B373" t="s">
        <v>148</v>
      </c>
      <c r="C373" t="s">
        <v>149</v>
      </c>
      <c r="D373" t="s">
        <v>34</v>
      </c>
      <c r="E373" t="s">
        <v>35</v>
      </c>
      <c r="F373" t="s">
        <v>51</v>
      </c>
      <c r="G373" t="s">
        <v>52</v>
      </c>
      <c r="H373" t="s">
        <v>53</v>
      </c>
      <c r="I373" t="s">
        <v>54</v>
      </c>
      <c r="J373">
        <v>6</v>
      </c>
      <c r="K373" t="s">
        <v>40</v>
      </c>
      <c r="L373">
        <v>24</v>
      </c>
      <c r="M373" t="s">
        <v>58</v>
      </c>
      <c r="N373" t="s">
        <v>56</v>
      </c>
      <c r="O373" t="s">
        <v>57</v>
      </c>
      <c r="P373">
        <v>1000</v>
      </c>
      <c r="Q373" t="s">
        <v>58</v>
      </c>
      <c r="R373">
        <v>1411</v>
      </c>
      <c r="S373" t="s">
        <v>68</v>
      </c>
      <c r="T373">
        <v>13</v>
      </c>
      <c r="U373" t="s">
        <v>76</v>
      </c>
      <c r="V373" s="1">
        <v>3492370.32</v>
      </c>
      <c r="W373" s="1">
        <v>45430103.369999997</v>
      </c>
      <c r="X373" s="1">
        <v>3492412.72</v>
      </c>
      <c r="Y373" s="1">
        <v>3492412.72</v>
      </c>
      <c r="Z373" s="1">
        <v>3492412.72</v>
      </c>
      <c r="AA373" s="1">
        <v>3492412.72</v>
      </c>
      <c r="AB373" s="1">
        <v>3492412.72</v>
      </c>
      <c r="AC373" s="1">
        <f t="shared" si="11"/>
        <v>-42.400000000372529</v>
      </c>
      <c r="AD373" s="1">
        <v>0</v>
      </c>
      <c r="AE373" s="1">
        <v>0.34</v>
      </c>
      <c r="AF373" s="1">
        <v>0</v>
      </c>
      <c r="AG373" s="1">
        <v>41937733.390000001</v>
      </c>
      <c r="AH373" s="1">
        <v>-41937733.049999997</v>
      </c>
    </row>
    <row r="374" spans="1:34" hidden="1" x14ac:dyDescent="0.25">
      <c r="A374" t="str">
        <f t="shared" si="10"/>
        <v>1.1-00-2405_24624015_24141114</v>
      </c>
      <c r="B374" t="s">
        <v>148</v>
      </c>
      <c r="C374" t="s">
        <v>149</v>
      </c>
      <c r="D374" t="s">
        <v>34</v>
      </c>
      <c r="E374" t="s">
        <v>35</v>
      </c>
      <c r="F374" t="s">
        <v>51</v>
      </c>
      <c r="G374" t="s">
        <v>52</v>
      </c>
      <c r="H374" t="s">
        <v>53</v>
      </c>
      <c r="I374" t="s">
        <v>54</v>
      </c>
      <c r="J374">
        <v>6</v>
      </c>
      <c r="K374" t="s">
        <v>40</v>
      </c>
      <c r="L374">
        <v>24</v>
      </c>
      <c r="M374" t="s">
        <v>58</v>
      </c>
      <c r="N374" t="s">
        <v>56</v>
      </c>
      <c r="O374" t="s">
        <v>57</v>
      </c>
      <c r="P374">
        <v>1000</v>
      </c>
      <c r="Q374" t="s">
        <v>58</v>
      </c>
      <c r="R374">
        <v>1411</v>
      </c>
      <c r="S374" t="s">
        <v>68</v>
      </c>
      <c r="T374">
        <v>14</v>
      </c>
      <c r="U374" t="s">
        <v>60</v>
      </c>
      <c r="V374" s="1">
        <v>7330348.3200000003</v>
      </c>
      <c r="W374" s="1">
        <v>6533249.9100000001</v>
      </c>
      <c r="X374" s="1">
        <v>1264922.69</v>
      </c>
      <c r="Y374" s="1">
        <v>1264922.69</v>
      </c>
      <c r="Z374" s="1">
        <v>1264922.69</v>
      </c>
      <c r="AA374" s="1">
        <v>1264922.69</v>
      </c>
      <c r="AB374" s="1">
        <v>1264922.69</v>
      </c>
      <c r="AC374" s="1">
        <f t="shared" si="11"/>
        <v>6065425.6300000008</v>
      </c>
      <c r="AD374" s="1">
        <v>0</v>
      </c>
      <c r="AE374" s="1">
        <v>797098.75</v>
      </c>
      <c r="AF374" s="1">
        <v>0</v>
      </c>
      <c r="AG374" s="1">
        <v>0.34</v>
      </c>
      <c r="AH374" s="1">
        <v>797098.41</v>
      </c>
    </row>
    <row r="375" spans="1:34" hidden="1" x14ac:dyDescent="0.25">
      <c r="A375" t="str">
        <f t="shared" si="10"/>
        <v>1.1-00-2405_24624015_24142113</v>
      </c>
      <c r="B375" t="s">
        <v>148</v>
      </c>
      <c r="C375" t="s">
        <v>149</v>
      </c>
      <c r="D375" t="s">
        <v>34</v>
      </c>
      <c r="E375" t="s">
        <v>35</v>
      </c>
      <c r="F375" t="s">
        <v>51</v>
      </c>
      <c r="G375" t="s">
        <v>52</v>
      </c>
      <c r="H375" t="s">
        <v>53</v>
      </c>
      <c r="I375" t="s">
        <v>54</v>
      </c>
      <c r="J375">
        <v>6</v>
      </c>
      <c r="K375" t="s">
        <v>40</v>
      </c>
      <c r="L375">
        <v>24</v>
      </c>
      <c r="M375" t="s">
        <v>58</v>
      </c>
      <c r="N375" t="s">
        <v>56</v>
      </c>
      <c r="O375" t="s">
        <v>57</v>
      </c>
      <c r="P375">
        <v>1000</v>
      </c>
      <c r="Q375" t="s">
        <v>58</v>
      </c>
      <c r="R375">
        <v>1421</v>
      </c>
      <c r="S375" t="s">
        <v>61</v>
      </c>
      <c r="T375">
        <v>13</v>
      </c>
      <c r="U375" t="s">
        <v>76</v>
      </c>
      <c r="V375" s="1">
        <v>1647769.43</v>
      </c>
      <c r="W375" s="1">
        <v>22715052.239999998</v>
      </c>
      <c r="X375" s="1">
        <v>1647769.43</v>
      </c>
      <c r="Y375" s="1">
        <v>1647769.43</v>
      </c>
      <c r="Z375" s="1">
        <v>1647769.43</v>
      </c>
      <c r="AA375" s="1">
        <v>1647769.43</v>
      </c>
      <c r="AB375" s="1">
        <v>1647769.43</v>
      </c>
      <c r="AC375" s="1">
        <f t="shared" si="11"/>
        <v>0</v>
      </c>
      <c r="AD375" s="1">
        <v>0</v>
      </c>
      <c r="AE375" s="1">
        <v>0</v>
      </c>
      <c r="AF375" s="1">
        <v>0</v>
      </c>
      <c r="AG375" s="1">
        <v>21067282.809999999</v>
      </c>
      <c r="AH375" s="1">
        <v>-21067282.809999999</v>
      </c>
    </row>
    <row r="376" spans="1:34" hidden="1" x14ac:dyDescent="0.25">
      <c r="A376" t="str">
        <f t="shared" si="10"/>
        <v>1.1-00-2405_24624015_24142114</v>
      </c>
      <c r="B376" t="s">
        <v>148</v>
      </c>
      <c r="C376" t="s">
        <v>149</v>
      </c>
      <c r="D376" t="s">
        <v>34</v>
      </c>
      <c r="E376" t="s">
        <v>35</v>
      </c>
      <c r="F376" t="s">
        <v>51</v>
      </c>
      <c r="G376" t="s">
        <v>52</v>
      </c>
      <c r="H376" t="s">
        <v>53</v>
      </c>
      <c r="I376" t="s">
        <v>54</v>
      </c>
      <c r="J376">
        <v>6</v>
      </c>
      <c r="K376" t="s">
        <v>40</v>
      </c>
      <c r="L376">
        <v>24</v>
      </c>
      <c r="M376" t="s">
        <v>58</v>
      </c>
      <c r="N376" t="s">
        <v>56</v>
      </c>
      <c r="O376" t="s">
        <v>57</v>
      </c>
      <c r="P376">
        <v>1000</v>
      </c>
      <c r="Q376" t="s">
        <v>58</v>
      </c>
      <c r="R376">
        <v>1421</v>
      </c>
      <c r="S376" t="s">
        <v>61</v>
      </c>
      <c r="T376">
        <v>14</v>
      </c>
      <c r="U376" t="s">
        <v>60</v>
      </c>
      <c r="V376" s="1">
        <v>788066.56</v>
      </c>
      <c r="W376" s="1">
        <v>3266624.41</v>
      </c>
      <c r="X376" s="1">
        <v>462325.63</v>
      </c>
      <c r="Y376" s="1">
        <v>462325.63</v>
      </c>
      <c r="Z376" s="1">
        <v>462325.63</v>
      </c>
      <c r="AA376" s="1">
        <v>462325.63</v>
      </c>
      <c r="AB376" s="1">
        <v>462325.63</v>
      </c>
      <c r="AC376" s="1">
        <f t="shared" si="11"/>
        <v>325740.93000000005</v>
      </c>
      <c r="AD376" s="1">
        <v>0</v>
      </c>
      <c r="AE376" s="1">
        <v>0.38</v>
      </c>
      <c r="AF376" s="1">
        <v>0</v>
      </c>
      <c r="AG376" s="1">
        <v>2478558.23</v>
      </c>
      <c r="AH376" s="1">
        <v>-2478557.85</v>
      </c>
    </row>
    <row r="377" spans="1:34" hidden="1" x14ac:dyDescent="0.25">
      <c r="A377" t="str">
        <f t="shared" si="10"/>
        <v>1.1-00-2405_24624015_24143113</v>
      </c>
      <c r="B377" t="s">
        <v>148</v>
      </c>
      <c r="C377" t="s">
        <v>149</v>
      </c>
      <c r="D377" t="s">
        <v>34</v>
      </c>
      <c r="E377" t="s">
        <v>35</v>
      </c>
      <c r="F377" t="s">
        <v>51</v>
      </c>
      <c r="G377" t="s">
        <v>52</v>
      </c>
      <c r="H377" t="s">
        <v>53</v>
      </c>
      <c r="I377" t="s">
        <v>54</v>
      </c>
      <c r="J377">
        <v>6</v>
      </c>
      <c r="K377" t="s">
        <v>40</v>
      </c>
      <c r="L377">
        <v>24</v>
      </c>
      <c r="M377" t="s">
        <v>58</v>
      </c>
      <c r="N377" t="s">
        <v>56</v>
      </c>
      <c r="O377" t="s">
        <v>57</v>
      </c>
      <c r="P377">
        <v>1000</v>
      </c>
      <c r="Q377" t="s">
        <v>58</v>
      </c>
      <c r="R377">
        <v>1431</v>
      </c>
      <c r="S377" t="s">
        <v>69</v>
      </c>
      <c r="T377">
        <v>13</v>
      </c>
      <c r="U377" t="s">
        <v>76</v>
      </c>
      <c r="V377" s="1">
        <v>1693284.75</v>
      </c>
      <c r="W377" s="1">
        <v>15143370.32</v>
      </c>
      <c r="X377" s="1">
        <v>1693329.93</v>
      </c>
      <c r="Y377" s="1">
        <v>1693329.93</v>
      </c>
      <c r="Z377" s="1">
        <v>1693329.93</v>
      </c>
      <c r="AA377" s="1">
        <v>1693329.93</v>
      </c>
      <c r="AB377" s="1">
        <v>1693329.93</v>
      </c>
      <c r="AC377" s="1">
        <f t="shared" si="11"/>
        <v>-45.179999999934807</v>
      </c>
      <c r="AD377" s="1">
        <v>0</v>
      </c>
      <c r="AE377" s="1">
        <v>0</v>
      </c>
      <c r="AF377" s="1">
        <v>0</v>
      </c>
      <c r="AG377" s="1">
        <v>13450085.57</v>
      </c>
      <c r="AH377" s="1">
        <v>-13450085.57</v>
      </c>
    </row>
    <row r="378" spans="1:34" hidden="1" x14ac:dyDescent="0.25">
      <c r="A378" t="str">
        <f t="shared" si="10"/>
        <v>1.1-00-2405_24624015_24143114</v>
      </c>
      <c r="B378" t="s">
        <v>148</v>
      </c>
      <c r="C378" t="s">
        <v>149</v>
      </c>
      <c r="D378" t="s">
        <v>34</v>
      </c>
      <c r="E378" t="s">
        <v>35</v>
      </c>
      <c r="F378" t="s">
        <v>51</v>
      </c>
      <c r="G378" t="s">
        <v>52</v>
      </c>
      <c r="H378" t="s">
        <v>53</v>
      </c>
      <c r="I378" t="s">
        <v>54</v>
      </c>
      <c r="J378">
        <v>6</v>
      </c>
      <c r="K378" t="s">
        <v>40</v>
      </c>
      <c r="L378">
        <v>24</v>
      </c>
      <c r="M378" t="s">
        <v>58</v>
      </c>
      <c r="N378" t="s">
        <v>56</v>
      </c>
      <c r="O378" t="s">
        <v>57</v>
      </c>
      <c r="P378">
        <v>1000</v>
      </c>
      <c r="Q378" t="s">
        <v>58</v>
      </c>
      <c r="R378">
        <v>1431</v>
      </c>
      <c r="S378" t="s">
        <v>69</v>
      </c>
      <c r="T378">
        <v>14</v>
      </c>
      <c r="U378" t="s">
        <v>60</v>
      </c>
      <c r="V378" s="1">
        <v>2443449.44</v>
      </c>
      <c r="W378" s="1">
        <v>2177747.44</v>
      </c>
      <c r="X378" s="1">
        <v>514513.31</v>
      </c>
      <c r="Y378" s="1">
        <v>514513.31</v>
      </c>
      <c r="Z378" s="1">
        <v>514513.31</v>
      </c>
      <c r="AA378" s="1">
        <v>514513.31</v>
      </c>
      <c r="AB378" s="1">
        <v>514513.31</v>
      </c>
      <c r="AC378" s="1">
        <f t="shared" si="11"/>
        <v>1928936.13</v>
      </c>
      <c r="AD378" s="1">
        <v>0</v>
      </c>
      <c r="AE378" s="1">
        <v>265702</v>
      </c>
      <c r="AF378" s="1">
        <v>0</v>
      </c>
      <c r="AG378" s="1">
        <v>0</v>
      </c>
      <c r="AH378" s="1">
        <v>265702</v>
      </c>
    </row>
    <row r="379" spans="1:34" hidden="1" x14ac:dyDescent="0.25">
      <c r="A379" t="str">
        <f t="shared" si="10"/>
        <v>1.1-00-2405_24624015_24143213</v>
      </c>
      <c r="B379" t="s">
        <v>148</v>
      </c>
      <c r="C379" t="s">
        <v>149</v>
      </c>
      <c r="D379" t="s">
        <v>34</v>
      </c>
      <c r="E379" t="s">
        <v>35</v>
      </c>
      <c r="F379" t="s">
        <v>51</v>
      </c>
      <c r="G379" t="s">
        <v>52</v>
      </c>
      <c r="H379" t="s">
        <v>53</v>
      </c>
      <c r="I379" t="s">
        <v>54</v>
      </c>
      <c r="J379">
        <v>6</v>
      </c>
      <c r="K379" t="s">
        <v>40</v>
      </c>
      <c r="L379">
        <v>24</v>
      </c>
      <c r="M379" t="s">
        <v>58</v>
      </c>
      <c r="N379" t="s">
        <v>56</v>
      </c>
      <c r="O379" t="s">
        <v>57</v>
      </c>
      <c r="P379">
        <v>1000</v>
      </c>
      <c r="Q379" t="s">
        <v>58</v>
      </c>
      <c r="R379">
        <v>1432</v>
      </c>
      <c r="S379" t="s">
        <v>62</v>
      </c>
      <c r="T379">
        <v>13</v>
      </c>
      <c r="U379" t="s">
        <v>76</v>
      </c>
      <c r="V379" s="1">
        <v>9611981.8100000005</v>
      </c>
      <c r="W379" s="1">
        <v>132504454.87</v>
      </c>
      <c r="X379" s="1">
        <v>9611981.8100000005</v>
      </c>
      <c r="Y379" s="1">
        <v>9611981.8100000005</v>
      </c>
      <c r="Z379" s="1">
        <v>9611981.8100000005</v>
      </c>
      <c r="AA379" s="1">
        <v>9611981.8100000005</v>
      </c>
      <c r="AB379" s="1">
        <v>9611981.8100000005</v>
      </c>
      <c r="AC379" s="1">
        <f t="shared" si="11"/>
        <v>0</v>
      </c>
      <c r="AD379" s="1">
        <v>0</v>
      </c>
      <c r="AE379" s="1">
        <v>14.3</v>
      </c>
      <c r="AF379" s="1">
        <v>0</v>
      </c>
      <c r="AG379" s="1">
        <v>122892487.36</v>
      </c>
      <c r="AH379" s="1">
        <v>-122892473.06</v>
      </c>
    </row>
    <row r="380" spans="1:34" hidden="1" x14ac:dyDescent="0.25">
      <c r="A380" t="str">
        <f t="shared" si="10"/>
        <v>1.1-00-2405_24624015_24143214</v>
      </c>
      <c r="B380" t="s">
        <v>148</v>
      </c>
      <c r="C380" t="s">
        <v>149</v>
      </c>
      <c r="D380" t="s">
        <v>34</v>
      </c>
      <c r="E380" t="s">
        <v>35</v>
      </c>
      <c r="F380" t="s">
        <v>51</v>
      </c>
      <c r="G380" t="s">
        <v>52</v>
      </c>
      <c r="H380" t="s">
        <v>53</v>
      </c>
      <c r="I380" t="s">
        <v>54</v>
      </c>
      <c r="J380">
        <v>6</v>
      </c>
      <c r="K380" t="s">
        <v>40</v>
      </c>
      <c r="L380">
        <v>24</v>
      </c>
      <c r="M380" t="s">
        <v>58</v>
      </c>
      <c r="N380" t="s">
        <v>56</v>
      </c>
      <c r="O380" t="s">
        <v>57</v>
      </c>
      <c r="P380">
        <v>1000</v>
      </c>
      <c r="Q380" t="s">
        <v>58</v>
      </c>
      <c r="R380">
        <v>1432</v>
      </c>
      <c r="S380" t="s">
        <v>62</v>
      </c>
      <c r="T380">
        <v>14</v>
      </c>
      <c r="U380" t="s">
        <v>60</v>
      </c>
      <c r="V380" s="1">
        <v>4551856.1900000004</v>
      </c>
      <c r="W380" s="1">
        <v>19055325.550000001</v>
      </c>
      <c r="X380" s="1">
        <v>4551856.1900000004</v>
      </c>
      <c r="Y380" s="1">
        <v>4551856.1900000004</v>
      </c>
      <c r="Z380" s="1">
        <v>4551856.1900000004</v>
      </c>
      <c r="AA380" s="1">
        <v>4551856.1900000004</v>
      </c>
      <c r="AB380" s="1">
        <v>4551856.1900000004</v>
      </c>
      <c r="AC380" s="1">
        <f t="shared" si="11"/>
        <v>0</v>
      </c>
      <c r="AD380" s="1">
        <v>0</v>
      </c>
      <c r="AE380" s="1">
        <v>0</v>
      </c>
      <c r="AF380" s="1">
        <v>0</v>
      </c>
      <c r="AG380" s="1">
        <v>14503469.359999999</v>
      </c>
      <c r="AH380" s="1">
        <v>-14503469.359999999</v>
      </c>
    </row>
    <row r="381" spans="1:34" hidden="1" x14ac:dyDescent="0.25">
      <c r="A381" t="str">
        <f t="shared" si="10"/>
        <v>1.1-00-2405_24624015_2414410</v>
      </c>
      <c r="B381" t="s">
        <v>148</v>
      </c>
      <c r="C381" t="s">
        <v>149</v>
      </c>
      <c r="D381" t="s">
        <v>34</v>
      </c>
      <c r="E381" t="s">
        <v>35</v>
      </c>
      <c r="F381" t="s">
        <v>51</v>
      </c>
      <c r="G381" t="s">
        <v>52</v>
      </c>
      <c r="H381" t="s">
        <v>53</v>
      </c>
      <c r="I381" t="s">
        <v>54</v>
      </c>
      <c r="J381">
        <v>6</v>
      </c>
      <c r="K381" t="s">
        <v>40</v>
      </c>
      <c r="L381">
        <v>24</v>
      </c>
      <c r="M381" t="s">
        <v>58</v>
      </c>
      <c r="N381" t="s">
        <v>56</v>
      </c>
      <c r="O381" t="s">
        <v>57</v>
      </c>
      <c r="P381">
        <v>1000</v>
      </c>
      <c r="Q381" t="s">
        <v>58</v>
      </c>
      <c r="R381">
        <v>1441</v>
      </c>
      <c r="S381" t="s">
        <v>392</v>
      </c>
      <c r="T381">
        <v>0</v>
      </c>
      <c r="U381" t="s">
        <v>46</v>
      </c>
      <c r="V381" s="1">
        <v>13616211</v>
      </c>
      <c r="W381" s="1">
        <v>13616211</v>
      </c>
      <c r="X381" s="1">
        <v>11088589.48</v>
      </c>
      <c r="Y381" s="1">
        <v>11088589.48</v>
      </c>
      <c r="Z381" s="1">
        <v>11088589.48</v>
      </c>
      <c r="AA381" s="1">
        <v>11088589.48</v>
      </c>
      <c r="AB381" s="1">
        <v>11088589.48</v>
      </c>
      <c r="AC381" s="1">
        <f t="shared" si="11"/>
        <v>2527621.5199999996</v>
      </c>
      <c r="AD381" s="1">
        <v>0</v>
      </c>
      <c r="AE381" s="1">
        <v>0</v>
      </c>
      <c r="AF381" s="1">
        <v>0</v>
      </c>
      <c r="AG381" s="1">
        <v>0</v>
      </c>
      <c r="AH381" s="1">
        <v>0</v>
      </c>
    </row>
    <row r="382" spans="1:34" hidden="1" x14ac:dyDescent="0.25">
      <c r="A382" t="str">
        <f t="shared" si="10"/>
        <v>1.1-00-2405_24624015_2415210</v>
      </c>
      <c r="B382" t="s">
        <v>148</v>
      </c>
      <c r="C382" t="s">
        <v>149</v>
      </c>
      <c r="D382" t="s">
        <v>34</v>
      </c>
      <c r="E382" t="s">
        <v>35</v>
      </c>
      <c r="F382" t="s">
        <v>51</v>
      </c>
      <c r="G382" t="s">
        <v>52</v>
      </c>
      <c r="H382" t="s">
        <v>53</v>
      </c>
      <c r="I382" t="s">
        <v>54</v>
      </c>
      <c r="J382">
        <v>6</v>
      </c>
      <c r="K382" t="s">
        <v>40</v>
      </c>
      <c r="L382">
        <v>24</v>
      </c>
      <c r="M382" t="s">
        <v>58</v>
      </c>
      <c r="N382" t="s">
        <v>56</v>
      </c>
      <c r="O382" t="s">
        <v>57</v>
      </c>
      <c r="P382">
        <v>1000</v>
      </c>
      <c r="Q382" t="s">
        <v>58</v>
      </c>
      <c r="R382">
        <v>1521</v>
      </c>
      <c r="S382" t="s">
        <v>393</v>
      </c>
      <c r="T382">
        <v>0</v>
      </c>
      <c r="U382" t="s">
        <v>46</v>
      </c>
      <c r="V382" s="1">
        <v>5373789</v>
      </c>
      <c r="W382" s="1">
        <v>5373789</v>
      </c>
      <c r="X382" s="1">
        <v>1119343.1200000001</v>
      </c>
      <c r="Y382" s="1">
        <v>1119343.1200000001</v>
      </c>
      <c r="Z382" s="1">
        <v>1119343.1200000001</v>
      </c>
      <c r="AA382" s="1">
        <v>1119343.1200000001</v>
      </c>
      <c r="AB382" s="1">
        <v>1119343.1200000001</v>
      </c>
      <c r="AC382" s="1">
        <f t="shared" si="11"/>
        <v>4254445.88</v>
      </c>
      <c r="AD382" s="1">
        <v>0</v>
      </c>
      <c r="AE382" s="1">
        <v>0</v>
      </c>
      <c r="AF382" s="1">
        <v>0</v>
      </c>
      <c r="AG382" s="1">
        <v>0</v>
      </c>
      <c r="AH382" s="1">
        <v>0</v>
      </c>
    </row>
    <row r="383" spans="1:34" hidden="1" x14ac:dyDescent="0.25">
      <c r="A383" t="str">
        <f t="shared" si="10"/>
        <v>1.1-00-2405_24624015_2415910</v>
      </c>
      <c r="B383" t="s">
        <v>148</v>
      </c>
      <c r="C383" t="s">
        <v>149</v>
      </c>
      <c r="D383" t="s">
        <v>34</v>
      </c>
      <c r="E383" t="s">
        <v>35</v>
      </c>
      <c r="F383" t="s">
        <v>51</v>
      </c>
      <c r="G383" t="s">
        <v>52</v>
      </c>
      <c r="H383" t="s">
        <v>53</v>
      </c>
      <c r="I383" t="s">
        <v>54</v>
      </c>
      <c r="J383">
        <v>6</v>
      </c>
      <c r="K383" t="s">
        <v>40</v>
      </c>
      <c r="L383">
        <v>24</v>
      </c>
      <c r="M383" t="s">
        <v>58</v>
      </c>
      <c r="N383" t="s">
        <v>56</v>
      </c>
      <c r="O383" t="s">
        <v>57</v>
      </c>
      <c r="P383">
        <v>1000</v>
      </c>
      <c r="Q383" t="s">
        <v>58</v>
      </c>
      <c r="R383">
        <v>1591</v>
      </c>
      <c r="S383" t="s">
        <v>70</v>
      </c>
      <c r="T383">
        <v>0</v>
      </c>
      <c r="U383" t="s">
        <v>46</v>
      </c>
      <c r="V383" s="1">
        <v>13747318.16</v>
      </c>
      <c r="W383" s="1">
        <v>38357222.049999997</v>
      </c>
      <c r="X383" s="1">
        <v>7894713.7000000002</v>
      </c>
      <c r="Y383" s="1">
        <v>7894713.7000000002</v>
      </c>
      <c r="Z383" s="1">
        <v>7894713.7000000002</v>
      </c>
      <c r="AA383" s="1">
        <v>7894713.7000000002</v>
      </c>
      <c r="AB383" s="1">
        <v>7894713.7000000002</v>
      </c>
      <c r="AC383" s="1">
        <f t="shared" si="11"/>
        <v>5852604.46</v>
      </c>
      <c r="AD383" s="1">
        <v>0</v>
      </c>
      <c r="AE383" s="1">
        <v>0.16</v>
      </c>
      <c r="AF383" s="1">
        <v>0</v>
      </c>
      <c r="AG383" s="1">
        <v>24609904.050000001</v>
      </c>
      <c r="AH383" s="1">
        <v>-24609903.890000001</v>
      </c>
    </row>
    <row r="384" spans="1:34" hidden="1" x14ac:dyDescent="0.25">
      <c r="A384" t="str">
        <f t="shared" si="10"/>
        <v>1.1-00-2405_24624015_2434110</v>
      </c>
      <c r="B384" t="s">
        <v>148</v>
      </c>
      <c r="C384" t="s">
        <v>149</v>
      </c>
      <c r="D384" t="s">
        <v>34</v>
      </c>
      <c r="E384" t="s">
        <v>35</v>
      </c>
      <c r="F384" t="s">
        <v>51</v>
      </c>
      <c r="G384" t="s">
        <v>52</v>
      </c>
      <c r="H384" t="s">
        <v>53</v>
      </c>
      <c r="I384" t="s">
        <v>54</v>
      </c>
      <c r="J384">
        <v>6</v>
      </c>
      <c r="K384" t="s">
        <v>40</v>
      </c>
      <c r="L384">
        <v>24</v>
      </c>
      <c r="M384" t="s">
        <v>58</v>
      </c>
      <c r="N384" t="s">
        <v>56</v>
      </c>
      <c r="O384" t="s">
        <v>57</v>
      </c>
      <c r="P384">
        <v>3000</v>
      </c>
      <c r="Q384" t="s">
        <v>44</v>
      </c>
      <c r="R384">
        <v>3411</v>
      </c>
      <c r="S384" t="s">
        <v>326</v>
      </c>
      <c r="T384">
        <v>0</v>
      </c>
      <c r="U384" t="s">
        <v>46</v>
      </c>
      <c r="V384" s="1">
        <v>1000000</v>
      </c>
      <c r="W384" s="1">
        <v>1000000</v>
      </c>
      <c r="X384" s="1">
        <v>36941741.350000001</v>
      </c>
      <c r="Y384" s="1">
        <v>36941741.350000001</v>
      </c>
      <c r="Z384" s="1">
        <v>36941741.350000001</v>
      </c>
      <c r="AA384" s="1">
        <v>36941741.350000001</v>
      </c>
      <c r="AB384" s="1">
        <v>36941741.350000001</v>
      </c>
      <c r="AC384" s="1">
        <f t="shared" si="11"/>
        <v>-35941741.350000001</v>
      </c>
      <c r="AD384" s="1">
        <v>0</v>
      </c>
      <c r="AE384" s="1">
        <v>0</v>
      </c>
      <c r="AF384" s="1">
        <v>0</v>
      </c>
      <c r="AG384" s="1">
        <v>0</v>
      </c>
      <c r="AH384" s="1">
        <v>0</v>
      </c>
    </row>
    <row r="385" spans="1:34" hidden="1" x14ac:dyDescent="0.25">
      <c r="A385" t="str">
        <f t="shared" si="10"/>
        <v>1.1-00-2407_24333019_2421610</v>
      </c>
      <c r="B385" t="s">
        <v>148</v>
      </c>
      <c r="C385" t="s">
        <v>149</v>
      </c>
      <c r="D385" t="s">
        <v>34</v>
      </c>
      <c r="E385" t="s">
        <v>35</v>
      </c>
      <c r="F385" t="s">
        <v>51</v>
      </c>
      <c r="G385" t="s">
        <v>52</v>
      </c>
      <c r="H385" t="s">
        <v>103</v>
      </c>
      <c r="I385" t="s">
        <v>104</v>
      </c>
      <c r="J385">
        <v>3</v>
      </c>
      <c r="K385" t="s">
        <v>87</v>
      </c>
      <c r="L385">
        <v>33</v>
      </c>
      <c r="M385" t="s">
        <v>394</v>
      </c>
      <c r="N385" t="s">
        <v>395</v>
      </c>
      <c r="O385" t="s">
        <v>396</v>
      </c>
      <c r="P385">
        <v>2000</v>
      </c>
      <c r="Q385" t="s">
        <v>121</v>
      </c>
      <c r="R385">
        <v>2161</v>
      </c>
      <c r="S385" t="s">
        <v>202</v>
      </c>
      <c r="T385">
        <v>0</v>
      </c>
      <c r="U385" t="s">
        <v>46</v>
      </c>
      <c r="V385" s="1">
        <v>1250000</v>
      </c>
      <c r="W385" s="1">
        <v>1250000</v>
      </c>
      <c r="X385" s="1">
        <v>1249162.48</v>
      </c>
      <c r="Y385" s="1">
        <v>556062.48</v>
      </c>
      <c r="Z385" s="1">
        <v>556062.48</v>
      </c>
      <c r="AA385" s="1">
        <v>556062.48</v>
      </c>
      <c r="AB385" s="1">
        <v>556062.48</v>
      </c>
      <c r="AC385" s="1">
        <f t="shared" si="11"/>
        <v>837.52000000001863</v>
      </c>
      <c r="AD385" s="1">
        <v>0</v>
      </c>
      <c r="AE385" s="1">
        <v>0</v>
      </c>
      <c r="AF385" s="1">
        <v>0</v>
      </c>
      <c r="AG385" s="1">
        <v>0</v>
      </c>
      <c r="AH385" s="1">
        <v>0</v>
      </c>
    </row>
    <row r="386" spans="1:34" hidden="1" x14ac:dyDescent="0.25">
      <c r="A386" t="str">
        <f t="shared" si="10"/>
        <v>1.1-00-2407_24333019_2424110</v>
      </c>
      <c r="B386" t="s">
        <v>148</v>
      </c>
      <c r="C386" t="s">
        <v>149</v>
      </c>
      <c r="D386" t="s">
        <v>34</v>
      </c>
      <c r="E386" t="s">
        <v>35</v>
      </c>
      <c r="F386" t="s">
        <v>51</v>
      </c>
      <c r="G386" t="s">
        <v>52</v>
      </c>
      <c r="H386" t="s">
        <v>103</v>
      </c>
      <c r="I386" t="s">
        <v>104</v>
      </c>
      <c r="J386">
        <v>3</v>
      </c>
      <c r="K386" t="s">
        <v>87</v>
      </c>
      <c r="L386">
        <v>33</v>
      </c>
      <c r="M386" t="s">
        <v>394</v>
      </c>
      <c r="N386" t="s">
        <v>395</v>
      </c>
      <c r="O386" t="s">
        <v>396</v>
      </c>
      <c r="P386">
        <v>2000</v>
      </c>
      <c r="Q386" t="s">
        <v>121</v>
      </c>
      <c r="R386">
        <v>2411</v>
      </c>
      <c r="S386" t="s">
        <v>210</v>
      </c>
      <c r="T386">
        <v>0</v>
      </c>
      <c r="U386" t="s">
        <v>46</v>
      </c>
      <c r="V386" s="1">
        <v>236389.6</v>
      </c>
      <c r="W386" s="1">
        <v>236389.6</v>
      </c>
      <c r="X386" s="1">
        <v>185055.41</v>
      </c>
      <c r="Y386" s="1">
        <v>185055.41</v>
      </c>
      <c r="Z386" s="1">
        <v>113044.89</v>
      </c>
      <c r="AA386" s="1">
        <v>89497.05</v>
      </c>
      <c r="AB386" s="1">
        <v>89497.05</v>
      </c>
      <c r="AC386" s="1">
        <f t="shared" si="11"/>
        <v>51334.19</v>
      </c>
      <c r="AD386" s="1">
        <v>0</v>
      </c>
      <c r="AE386" s="1">
        <v>0</v>
      </c>
      <c r="AF386" s="1">
        <v>0</v>
      </c>
      <c r="AG386" s="1">
        <v>0</v>
      </c>
      <c r="AH386" s="1">
        <v>0</v>
      </c>
    </row>
    <row r="387" spans="1:34" hidden="1" x14ac:dyDescent="0.25">
      <c r="A387" t="str">
        <f t="shared" ref="A387:A450" si="12">CONCATENATE(B387,H387,J387,L387,N387,R387,T387)</f>
        <v>1.1-00-2407_24333019_2424210</v>
      </c>
      <c r="B387" t="s">
        <v>148</v>
      </c>
      <c r="C387" t="s">
        <v>149</v>
      </c>
      <c r="D387" t="s">
        <v>34</v>
      </c>
      <c r="E387" t="s">
        <v>35</v>
      </c>
      <c r="F387" t="s">
        <v>51</v>
      </c>
      <c r="G387" t="s">
        <v>52</v>
      </c>
      <c r="H387" t="s">
        <v>103</v>
      </c>
      <c r="I387" t="s">
        <v>104</v>
      </c>
      <c r="J387">
        <v>3</v>
      </c>
      <c r="K387" t="s">
        <v>87</v>
      </c>
      <c r="L387">
        <v>33</v>
      </c>
      <c r="M387" t="s">
        <v>394</v>
      </c>
      <c r="N387" t="s">
        <v>395</v>
      </c>
      <c r="O387" t="s">
        <v>396</v>
      </c>
      <c r="P387">
        <v>2000</v>
      </c>
      <c r="Q387" t="s">
        <v>121</v>
      </c>
      <c r="R387">
        <v>2421</v>
      </c>
      <c r="S387" t="s">
        <v>211</v>
      </c>
      <c r="T387">
        <v>0</v>
      </c>
      <c r="U387" t="s">
        <v>46</v>
      </c>
      <c r="V387" s="1">
        <v>12100000</v>
      </c>
      <c r="W387" s="1">
        <v>12100000</v>
      </c>
      <c r="X387" s="1">
        <v>12639822.560000001</v>
      </c>
      <c r="Y387" s="1">
        <v>12465781.26</v>
      </c>
      <c r="Z387" s="1">
        <v>6253935.3099999996</v>
      </c>
      <c r="AA387" s="1">
        <v>6246990.8200000003</v>
      </c>
      <c r="AB387" s="1">
        <v>6246990.8200000003</v>
      </c>
      <c r="AC387" s="1">
        <f t="shared" ref="AC387:AC450" si="13">V387-X387</f>
        <v>-539822.56000000052</v>
      </c>
      <c r="AD387" s="1">
        <v>0</v>
      </c>
      <c r="AE387" s="1">
        <v>0</v>
      </c>
      <c r="AF387" s="1">
        <v>0</v>
      </c>
      <c r="AG387" s="1">
        <v>0</v>
      </c>
      <c r="AH387" s="1">
        <v>0</v>
      </c>
    </row>
    <row r="388" spans="1:34" hidden="1" x14ac:dyDescent="0.25">
      <c r="A388" t="str">
        <f t="shared" si="12"/>
        <v>1.1-00-2407_24333019_2424710</v>
      </c>
      <c r="B388" t="s">
        <v>148</v>
      </c>
      <c r="C388" t="s">
        <v>149</v>
      </c>
      <c r="D388" t="s">
        <v>34</v>
      </c>
      <c r="E388" t="s">
        <v>35</v>
      </c>
      <c r="F388" t="s">
        <v>51</v>
      </c>
      <c r="G388" t="s">
        <v>52</v>
      </c>
      <c r="H388" t="s">
        <v>103</v>
      </c>
      <c r="I388" t="s">
        <v>104</v>
      </c>
      <c r="J388">
        <v>3</v>
      </c>
      <c r="K388" t="s">
        <v>87</v>
      </c>
      <c r="L388">
        <v>33</v>
      </c>
      <c r="M388" t="s">
        <v>394</v>
      </c>
      <c r="N388" t="s">
        <v>395</v>
      </c>
      <c r="O388" t="s">
        <v>396</v>
      </c>
      <c r="P388">
        <v>2000</v>
      </c>
      <c r="Q388" t="s">
        <v>121</v>
      </c>
      <c r="R388">
        <v>2471</v>
      </c>
      <c r="S388" t="s">
        <v>213</v>
      </c>
      <c r="T388">
        <v>0</v>
      </c>
      <c r="U388" t="s">
        <v>46</v>
      </c>
      <c r="V388" s="1">
        <v>554331.68000000005</v>
      </c>
      <c r="W388" s="1">
        <v>575211.68000000005</v>
      </c>
      <c r="X388" s="1">
        <v>552997.68000000005</v>
      </c>
      <c r="Y388" s="1">
        <v>465030.13</v>
      </c>
      <c r="Z388" s="1">
        <v>456504.13</v>
      </c>
      <c r="AA388" s="1">
        <v>456504.13</v>
      </c>
      <c r="AB388" s="1">
        <v>456504.13</v>
      </c>
      <c r="AC388" s="1">
        <f t="shared" si="13"/>
        <v>1334</v>
      </c>
      <c r="AD388" s="1">
        <v>0</v>
      </c>
      <c r="AE388" s="1">
        <v>0</v>
      </c>
      <c r="AF388" s="1">
        <v>0</v>
      </c>
      <c r="AG388" s="1">
        <v>20880</v>
      </c>
      <c r="AH388" s="1">
        <v>-20880</v>
      </c>
    </row>
    <row r="389" spans="1:34" hidden="1" x14ac:dyDescent="0.25">
      <c r="A389" t="str">
        <f t="shared" si="12"/>
        <v>1.1-00-2407_24333019_2424910</v>
      </c>
      <c r="B389" t="s">
        <v>148</v>
      </c>
      <c r="C389" t="s">
        <v>149</v>
      </c>
      <c r="D389" t="s">
        <v>34</v>
      </c>
      <c r="E389" t="s">
        <v>35</v>
      </c>
      <c r="F389" t="s">
        <v>51</v>
      </c>
      <c r="G389" t="s">
        <v>52</v>
      </c>
      <c r="H389" t="s">
        <v>103</v>
      </c>
      <c r="I389" t="s">
        <v>104</v>
      </c>
      <c r="J389">
        <v>3</v>
      </c>
      <c r="K389" t="s">
        <v>87</v>
      </c>
      <c r="L389">
        <v>33</v>
      </c>
      <c r="M389" t="s">
        <v>394</v>
      </c>
      <c r="N389" t="s">
        <v>395</v>
      </c>
      <c r="O389" t="s">
        <v>396</v>
      </c>
      <c r="P389">
        <v>2000</v>
      </c>
      <c r="Q389" t="s">
        <v>121</v>
      </c>
      <c r="R389">
        <v>2491</v>
      </c>
      <c r="S389" t="s">
        <v>203</v>
      </c>
      <c r="T389">
        <v>0</v>
      </c>
      <c r="U389" t="s">
        <v>46</v>
      </c>
      <c r="V389" s="1">
        <v>4862000</v>
      </c>
      <c r="W389" s="1">
        <v>4862000</v>
      </c>
      <c r="X389" s="1">
        <v>4577481.34</v>
      </c>
      <c r="Y389" s="1">
        <v>4577481.34</v>
      </c>
      <c r="Z389" s="1">
        <v>4392752.0599999996</v>
      </c>
      <c r="AA389" s="1">
        <v>3062336.46</v>
      </c>
      <c r="AB389" s="1">
        <v>3062336.46</v>
      </c>
      <c r="AC389" s="1">
        <f t="shared" si="13"/>
        <v>284518.66000000015</v>
      </c>
      <c r="AD389" s="1">
        <v>0</v>
      </c>
      <c r="AE389" s="1">
        <v>0</v>
      </c>
      <c r="AF389" s="1">
        <v>0</v>
      </c>
      <c r="AG389" s="1">
        <v>0</v>
      </c>
      <c r="AH389" s="1">
        <v>0</v>
      </c>
    </row>
    <row r="390" spans="1:34" hidden="1" x14ac:dyDescent="0.25">
      <c r="A390" t="str">
        <f t="shared" si="12"/>
        <v>1.1-00-2407_24333019_2427210</v>
      </c>
      <c r="B390" t="s">
        <v>148</v>
      </c>
      <c r="C390" t="s">
        <v>149</v>
      </c>
      <c r="D390" t="s">
        <v>34</v>
      </c>
      <c r="E390" t="s">
        <v>35</v>
      </c>
      <c r="F390" t="s">
        <v>51</v>
      </c>
      <c r="G390" t="s">
        <v>52</v>
      </c>
      <c r="H390" t="s">
        <v>103</v>
      </c>
      <c r="I390" t="s">
        <v>104</v>
      </c>
      <c r="J390">
        <v>3</v>
      </c>
      <c r="K390" t="s">
        <v>87</v>
      </c>
      <c r="L390">
        <v>33</v>
      </c>
      <c r="M390" t="s">
        <v>394</v>
      </c>
      <c r="N390" t="s">
        <v>395</v>
      </c>
      <c r="O390" t="s">
        <v>396</v>
      </c>
      <c r="P390">
        <v>2000</v>
      </c>
      <c r="Q390" t="s">
        <v>121</v>
      </c>
      <c r="R390">
        <v>2721</v>
      </c>
      <c r="S390" t="s">
        <v>170</v>
      </c>
      <c r="T390">
        <v>0</v>
      </c>
      <c r="U390" t="s">
        <v>46</v>
      </c>
      <c r="V390" s="1">
        <v>312540.5</v>
      </c>
      <c r="W390" s="1">
        <v>366490.4</v>
      </c>
      <c r="X390" s="1">
        <v>301089.59999999998</v>
      </c>
      <c r="Y390" s="1">
        <v>16599.599999999999</v>
      </c>
      <c r="Z390" s="1">
        <v>16599.599999999999</v>
      </c>
      <c r="AA390" s="1">
        <v>16599.599999999999</v>
      </c>
      <c r="AB390" s="1">
        <v>16599.599999999999</v>
      </c>
      <c r="AC390" s="1">
        <f t="shared" si="13"/>
        <v>11450.900000000023</v>
      </c>
      <c r="AD390" s="1">
        <v>0</v>
      </c>
      <c r="AE390" s="1">
        <v>0</v>
      </c>
      <c r="AF390" s="1">
        <v>0</v>
      </c>
      <c r="AG390" s="1">
        <v>53949.9</v>
      </c>
      <c r="AH390" s="1">
        <v>-53949.9</v>
      </c>
    </row>
    <row r="391" spans="1:34" hidden="1" x14ac:dyDescent="0.25">
      <c r="A391" t="str">
        <f t="shared" si="12"/>
        <v>1.1-00-2407_24333019_2429110</v>
      </c>
      <c r="B391" t="s">
        <v>148</v>
      </c>
      <c r="C391" t="s">
        <v>149</v>
      </c>
      <c r="D391" t="s">
        <v>34</v>
      </c>
      <c r="E391" t="s">
        <v>35</v>
      </c>
      <c r="F391" t="s">
        <v>51</v>
      </c>
      <c r="G391" t="s">
        <v>52</v>
      </c>
      <c r="H391" t="s">
        <v>103</v>
      </c>
      <c r="I391" t="s">
        <v>104</v>
      </c>
      <c r="J391">
        <v>3</v>
      </c>
      <c r="K391" t="s">
        <v>87</v>
      </c>
      <c r="L391">
        <v>33</v>
      </c>
      <c r="M391" t="s">
        <v>394</v>
      </c>
      <c r="N391" t="s">
        <v>395</v>
      </c>
      <c r="O391" t="s">
        <v>396</v>
      </c>
      <c r="P391">
        <v>2000</v>
      </c>
      <c r="Q391" t="s">
        <v>121</v>
      </c>
      <c r="R391">
        <v>2911</v>
      </c>
      <c r="S391" t="s">
        <v>171</v>
      </c>
      <c r="T391">
        <v>0</v>
      </c>
      <c r="U391" t="s">
        <v>46</v>
      </c>
      <c r="V391" s="1">
        <v>920005</v>
      </c>
      <c r="W391" s="1">
        <v>921350</v>
      </c>
      <c r="X391" s="1">
        <v>405473.28000000003</v>
      </c>
      <c r="Y391" s="1">
        <v>405473.28000000003</v>
      </c>
      <c r="Z391" s="1">
        <v>290037.57</v>
      </c>
      <c r="AA391" s="1">
        <v>256985.16</v>
      </c>
      <c r="AB391" s="1">
        <v>256985.16</v>
      </c>
      <c r="AC391" s="1">
        <f t="shared" si="13"/>
        <v>514531.72</v>
      </c>
      <c r="AD391" s="1">
        <v>0</v>
      </c>
      <c r="AE391" s="1">
        <v>0</v>
      </c>
      <c r="AF391" s="1">
        <v>0</v>
      </c>
      <c r="AG391" s="1">
        <v>1345</v>
      </c>
      <c r="AH391" s="1">
        <v>-1345</v>
      </c>
    </row>
    <row r="392" spans="1:34" hidden="1" x14ac:dyDescent="0.25">
      <c r="A392" t="str">
        <f t="shared" si="12"/>
        <v>1.1-00-2407_24333019_2429810</v>
      </c>
      <c r="B392" t="s">
        <v>148</v>
      </c>
      <c r="C392" t="s">
        <v>149</v>
      </c>
      <c r="D392" t="s">
        <v>34</v>
      </c>
      <c r="E392" t="s">
        <v>35</v>
      </c>
      <c r="F392" t="s">
        <v>51</v>
      </c>
      <c r="G392" t="s">
        <v>52</v>
      </c>
      <c r="H392" t="s">
        <v>103</v>
      </c>
      <c r="I392" t="s">
        <v>104</v>
      </c>
      <c r="J392">
        <v>3</v>
      </c>
      <c r="K392" t="s">
        <v>87</v>
      </c>
      <c r="L392">
        <v>33</v>
      </c>
      <c r="M392" t="s">
        <v>394</v>
      </c>
      <c r="N392" t="s">
        <v>395</v>
      </c>
      <c r="O392" t="s">
        <v>396</v>
      </c>
      <c r="P392">
        <v>2000</v>
      </c>
      <c r="Q392" t="s">
        <v>121</v>
      </c>
      <c r="R392">
        <v>2981</v>
      </c>
      <c r="S392" t="s">
        <v>217</v>
      </c>
      <c r="T392">
        <v>0</v>
      </c>
      <c r="U392" t="s">
        <v>46</v>
      </c>
      <c r="V392" s="1">
        <v>1345</v>
      </c>
      <c r="W392" s="1">
        <v>0</v>
      </c>
      <c r="X392" s="1">
        <v>1344.42</v>
      </c>
      <c r="Y392" s="1">
        <v>1344.42</v>
      </c>
      <c r="Z392" s="1">
        <v>1344.42</v>
      </c>
      <c r="AA392" s="1">
        <v>1344.42</v>
      </c>
      <c r="AB392" s="1">
        <v>1344.42</v>
      </c>
      <c r="AC392" s="1">
        <f t="shared" si="13"/>
        <v>0.57999999999992724</v>
      </c>
      <c r="AD392" s="1">
        <v>0</v>
      </c>
      <c r="AE392" s="1">
        <v>1345</v>
      </c>
      <c r="AF392" s="1">
        <v>0</v>
      </c>
      <c r="AG392" s="1">
        <v>0</v>
      </c>
      <c r="AH392" s="1">
        <v>1345</v>
      </c>
    </row>
    <row r="393" spans="1:34" hidden="1" x14ac:dyDescent="0.25">
      <c r="A393" t="str">
        <f t="shared" si="12"/>
        <v>1.1-00-2407_24333019_2432610</v>
      </c>
      <c r="B393" t="s">
        <v>148</v>
      </c>
      <c r="C393" t="s">
        <v>149</v>
      </c>
      <c r="D393" t="s">
        <v>34</v>
      </c>
      <c r="E393" t="s">
        <v>35</v>
      </c>
      <c r="F393" t="s">
        <v>51</v>
      </c>
      <c r="G393" t="s">
        <v>52</v>
      </c>
      <c r="H393" t="s">
        <v>103</v>
      </c>
      <c r="I393" t="s">
        <v>104</v>
      </c>
      <c r="J393">
        <v>3</v>
      </c>
      <c r="K393" t="s">
        <v>87</v>
      </c>
      <c r="L393">
        <v>33</v>
      </c>
      <c r="M393" t="s">
        <v>394</v>
      </c>
      <c r="N393" t="s">
        <v>395</v>
      </c>
      <c r="O393" t="s">
        <v>396</v>
      </c>
      <c r="P393">
        <v>3000</v>
      </c>
      <c r="Q393" t="s">
        <v>44</v>
      </c>
      <c r="R393">
        <v>3261</v>
      </c>
      <c r="S393" t="s">
        <v>172</v>
      </c>
      <c r="T393">
        <v>0</v>
      </c>
      <c r="U393" t="s">
        <v>46</v>
      </c>
      <c r="V393" s="1">
        <v>25627079.98</v>
      </c>
      <c r="W393" s="1">
        <v>5000000</v>
      </c>
      <c r="X393" s="1">
        <v>24642626</v>
      </c>
      <c r="Y393" s="1">
        <v>17852078.800000001</v>
      </c>
      <c r="Z393" s="1">
        <v>13017546.800000001</v>
      </c>
      <c r="AA393" s="1">
        <v>13017546.800000001</v>
      </c>
      <c r="AB393" s="1">
        <v>12278394.800000001</v>
      </c>
      <c r="AC393" s="1">
        <f t="shared" si="13"/>
        <v>984453.98000000045</v>
      </c>
      <c r="AD393" s="1">
        <v>0</v>
      </c>
      <c r="AE393" s="1">
        <v>20969672</v>
      </c>
      <c r="AF393" s="1">
        <v>0</v>
      </c>
      <c r="AG393" s="1">
        <v>342592.02</v>
      </c>
      <c r="AH393" s="1">
        <v>20627079.98</v>
      </c>
    </row>
    <row r="394" spans="1:34" hidden="1" x14ac:dyDescent="0.25">
      <c r="A394" t="str">
        <f t="shared" si="12"/>
        <v>1.1-00-2407_24333019_2433710</v>
      </c>
      <c r="B394" t="s">
        <v>148</v>
      </c>
      <c r="C394" t="s">
        <v>149</v>
      </c>
      <c r="D394" t="s">
        <v>34</v>
      </c>
      <c r="E394" t="s">
        <v>35</v>
      </c>
      <c r="F394" t="s">
        <v>51</v>
      </c>
      <c r="G394" t="s">
        <v>52</v>
      </c>
      <c r="H394" t="s">
        <v>103</v>
      </c>
      <c r="I394" t="s">
        <v>104</v>
      </c>
      <c r="J394">
        <v>3</v>
      </c>
      <c r="K394" t="s">
        <v>87</v>
      </c>
      <c r="L394">
        <v>33</v>
      </c>
      <c r="M394" t="s">
        <v>394</v>
      </c>
      <c r="N394" t="s">
        <v>395</v>
      </c>
      <c r="O394" t="s">
        <v>396</v>
      </c>
      <c r="P394">
        <v>3000</v>
      </c>
      <c r="Q394" t="s">
        <v>44</v>
      </c>
      <c r="R394">
        <v>3371</v>
      </c>
      <c r="S394" t="s">
        <v>382</v>
      </c>
      <c r="T394">
        <v>0</v>
      </c>
      <c r="U394" t="s">
        <v>46</v>
      </c>
      <c r="V394" s="1">
        <v>5349527.0199999996</v>
      </c>
      <c r="W394" s="1">
        <v>5006935</v>
      </c>
      <c r="X394" s="1">
        <v>5161140.3099999996</v>
      </c>
      <c r="Y394" s="1">
        <v>4724565.7699999996</v>
      </c>
      <c r="Z394" s="1">
        <v>2580570.16</v>
      </c>
      <c r="AA394" s="1">
        <v>2580570.16</v>
      </c>
      <c r="AB394" s="1">
        <v>2580570.16</v>
      </c>
      <c r="AC394" s="1">
        <f t="shared" si="13"/>
        <v>188386.70999999996</v>
      </c>
      <c r="AD394" s="1">
        <v>0</v>
      </c>
      <c r="AE394" s="1">
        <v>342592.02</v>
      </c>
      <c r="AF394" s="1">
        <v>0</v>
      </c>
      <c r="AG394" s="1">
        <v>0</v>
      </c>
      <c r="AH394" s="1">
        <v>342592.02</v>
      </c>
    </row>
    <row r="395" spans="1:34" hidden="1" x14ac:dyDescent="0.25">
      <c r="A395" t="str">
        <f t="shared" si="12"/>
        <v>1.1-00-2407_24333019_2456110</v>
      </c>
      <c r="B395" t="s">
        <v>148</v>
      </c>
      <c r="C395" t="s">
        <v>149</v>
      </c>
      <c r="D395" t="s">
        <v>34</v>
      </c>
      <c r="E395" t="s">
        <v>35</v>
      </c>
      <c r="F395" t="s">
        <v>51</v>
      </c>
      <c r="G395" t="s">
        <v>52</v>
      </c>
      <c r="H395" t="s">
        <v>103</v>
      </c>
      <c r="I395" t="s">
        <v>104</v>
      </c>
      <c r="J395">
        <v>3</v>
      </c>
      <c r="K395" t="s">
        <v>87</v>
      </c>
      <c r="L395">
        <v>33</v>
      </c>
      <c r="M395" t="s">
        <v>394</v>
      </c>
      <c r="N395" t="s">
        <v>395</v>
      </c>
      <c r="O395" t="s">
        <v>396</v>
      </c>
      <c r="P395">
        <v>5000</v>
      </c>
      <c r="Q395" t="s">
        <v>99</v>
      </c>
      <c r="R395">
        <v>5611</v>
      </c>
      <c r="S395" t="s">
        <v>223</v>
      </c>
      <c r="T395">
        <v>0</v>
      </c>
      <c r="U395" t="s">
        <v>46</v>
      </c>
      <c r="V395" s="1">
        <v>79584.960000000006</v>
      </c>
      <c r="W395" s="1">
        <v>70064.399999999994</v>
      </c>
      <c r="X395" s="1">
        <v>34442.42</v>
      </c>
      <c r="Y395" s="1">
        <v>34442.42</v>
      </c>
      <c r="Z395" s="1">
        <v>34442.42</v>
      </c>
      <c r="AA395" s="1">
        <v>28728.91</v>
      </c>
      <c r="AB395" s="1">
        <v>28728.91</v>
      </c>
      <c r="AC395" s="1">
        <f t="shared" si="13"/>
        <v>45142.540000000008</v>
      </c>
      <c r="AD395" s="1">
        <v>0</v>
      </c>
      <c r="AE395" s="1">
        <v>34260.28</v>
      </c>
      <c r="AF395" s="1">
        <v>0</v>
      </c>
      <c r="AG395" s="1">
        <v>24739.72</v>
      </c>
      <c r="AH395" s="1">
        <v>9520.56</v>
      </c>
    </row>
    <row r="396" spans="1:34" hidden="1" x14ac:dyDescent="0.25">
      <c r="A396" t="str">
        <f t="shared" si="12"/>
        <v>1.1-00-2407_24333019_2456310</v>
      </c>
      <c r="B396" t="s">
        <v>148</v>
      </c>
      <c r="C396" t="s">
        <v>149</v>
      </c>
      <c r="D396" t="s">
        <v>34</v>
      </c>
      <c r="E396" t="s">
        <v>35</v>
      </c>
      <c r="F396" t="s">
        <v>51</v>
      </c>
      <c r="G396" t="s">
        <v>52</v>
      </c>
      <c r="H396" t="s">
        <v>103</v>
      </c>
      <c r="I396" t="s">
        <v>104</v>
      </c>
      <c r="J396">
        <v>3</v>
      </c>
      <c r="K396" t="s">
        <v>87</v>
      </c>
      <c r="L396">
        <v>33</v>
      </c>
      <c r="M396" t="s">
        <v>394</v>
      </c>
      <c r="N396" t="s">
        <v>395</v>
      </c>
      <c r="O396" t="s">
        <v>396</v>
      </c>
      <c r="P396">
        <v>5000</v>
      </c>
      <c r="Q396" t="s">
        <v>99</v>
      </c>
      <c r="R396">
        <v>5631</v>
      </c>
      <c r="S396" t="s">
        <v>397</v>
      </c>
      <c r="T396">
        <v>0</v>
      </c>
      <c r="U396" t="s">
        <v>46</v>
      </c>
      <c r="V396" s="1">
        <v>11504.72</v>
      </c>
      <c r="W396" s="1">
        <v>45765</v>
      </c>
      <c r="X396" s="1">
        <v>0</v>
      </c>
      <c r="Y396" s="1">
        <v>0</v>
      </c>
      <c r="Z396" s="1">
        <v>0</v>
      </c>
      <c r="AA396" s="1">
        <v>0</v>
      </c>
      <c r="AB396" s="1">
        <v>0</v>
      </c>
      <c r="AC396" s="1">
        <f t="shared" si="13"/>
        <v>11504.72</v>
      </c>
      <c r="AD396" s="1">
        <v>0</v>
      </c>
      <c r="AE396" s="1">
        <v>0</v>
      </c>
      <c r="AF396" s="1">
        <v>0</v>
      </c>
      <c r="AG396" s="1">
        <v>34260.28</v>
      </c>
      <c r="AH396" s="1">
        <v>-34260.28</v>
      </c>
    </row>
    <row r="397" spans="1:34" hidden="1" x14ac:dyDescent="0.25">
      <c r="A397" t="str">
        <f t="shared" si="12"/>
        <v>1.1-00-2407_24333019_2456710</v>
      </c>
      <c r="B397" t="s">
        <v>148</v>
      </c>
      <c r="C397" t="s">
        <v>149</v>
      </c>
      <c r="D397" t="s">
        <v>34</v>
      </c>
      <c r="E397" t="s">
        <v>35</v>
      </c>
      <c r="F397" t="s">
        <v>51</v>
      </c>
      <c r="G397" t="s">
        <v>52</v>
      </c>
      <c r="H397" t="s">
        <v>103</v>
      </c>
      <c r="I397" t="s">
        <v>104</v>
      </c>
      <c r="J397">
        <v>3</v>
      </c>
      <c r="K397" t="s">
        <v>87</v>
      </c>
      <c r="L397">
        <v>33</v>
      </c>
      <c r="M397" t="s">
        <v>394</v>
      </c>
      <c r="N397" t="s">
        <v>395</v>
      </c>
      <c r="O397" t="s">
        <v>396</v>
      </c>
      <c r="P397">
        <v>5000</v>
      </c>
      <c r="Q397" t="s">
        <v>99</v>
      </c>
      <c r="R397">
        <v>5671</v>
      </c>
      <c r="S397" t="s">
        <v>185</v>
      </c>
      <c r="T397">
        <v>0</v>
      </c>
      <c r="U397" t="s">
        <v>46</v>
      </c>
      <c r="V397" s="1">
        <v>1024739.72</v>
      </c>
      <c r="W397" s="1">
        <v>1000000</v>
      </c>
      <c r="X397" s="1">
        <v>883586.88</v>
      </c>
      <c r="Y397" s="1">
        <v>883586.88</v>
      </c>
      <c r="Z397" s="1">
        <v>883586.88</v>
      </c>
      <c r="AA397" s="1">
        <v>833706.88</v>
      </c>
      <c r="AB397" s="1">
        <v>833706.88</v>
      </c>
      <c r="AC397" s="1">
        <f t="shared" si="13"/>
        <v>141152.83999999997</v>
      </c>
      <c r="AD397" s="1">
        <v>0</v>
      </c>
      <c r="AE397" s="1">
        <v>24739.72</v>
      </c>
      <c r="AF397" s="1">
        <v>0</v>
      </c>
      <c r="AG397" s="1">
        <v>0</v>
      </c>
      <c r="AH397" s="1">
        <v>24739.72</v>
      </c>
    </row>
    <row r="398" spans="1:34" hidden="1" x14ac:dyDescent="0.25">
      <c r="A398" t="str">
        <f t="shared" si="12"/>
        <v>1.1-00-2409_24343027_2422210</v>
      </c>
      <c r="B398" t="s">
        <v>148</v>
      </c>
      <c r="C398" t="s">
        <v>149</v>
      </c>
      <c r="D398" t="s">
        <v>34</v>
      </c>
      <c r="E398" t="s">
        <v>35</v>
      </c>
      <c r="F398" t="s">
        <v>51</v>
      </c>
      <c r="G398" t="s">
        <v>52</v>
      </c>
      <c r="H398" t="s">
        <v>154</v>
      </c>
      <c r="I398" t="s">
        <v>155</v>
      </c>
      <c r="J398">
        <v>3</v>
      </c>
      <c r="K398" t="s">
        <v>87</v>
      </c>
      <c r="L398">
        <v>43</v>
      </c>
      <c r="M398" t="s">
        <v>398</v>
      </c>
      <c r="N398" t="s">
        <v>399</v>
      </c>
      <c r="O398" t="s">
        <v>400</v>
      </c>
      <c r="P398">
        <v>2000</v>
      </c>
      <c r="Q398" t="s">
        <v>121</v>
      </c>
      <c r="R398">
        <v>2221</v>
      </c>
      <c r="S398" t="s">
        <v>165</v>
      </c>
      <c r="T398">
        <v>0</v>
      </c>
      <c r="U398" t="s">
        <v>46</v>
      </c>
      <c r="V398" s="1">
        <v>65337.55</v>
      </c>
      <c r="W398" s="1">
        <v>70000</v>
      </c>
      <c r="X398" s="1">
        <v>62000</v>
      </c>
      <c r="Y398" s="1">
        <v>62000</v>
      </c>
      <c r="Z398" s="1">
        <v>0</v>
      </c>
      <c r="AA398" s="1">
        <v>0</v>
      </c>
      <c r="AB398" s="1">
        <v>0</v>
      </c>
      <c r="AC398" s="1">
        <f t="shared" si="13"/>
        <v>3337.5500000000029</v>
      </c>
      <c r="AD398" s="1">
        <v>0</v>
      </c>
      <c r="AE398" s="1">
        <v>45337.55</v>
      </c>
      <c r="AF398" s="1">
        <v>0</v>
      </c>
      <c r="AG398" s="1">
        <v>50000</v>
      </c>
      <c r="AH398" s="1">
        <v>-4662.45</v>
      </c>
    </row>
    <row r="399" spans="1:34" hidden="1" x14ac:dyDescent="0.25">
      <c r="A399" t="str">
        <f t="shared" si="12"/>
        <v>1.1-00-2409_24343027_2427210</v>
      </c>
      <c r="B399" t="s">
        <v>148</v>
      </c>
      <c r="C399" t="s">
        <v>149</v>
      </c>
      <c r="D399" t="s">
        <v>34</v>
      </c>
      <c r="E399" t="s">
        <v>35</v>
      </c>
      <c r="F399" t="s">
        <v>51</v>
      </c>
      <c r="G399" t="s">
        <v>52</v>
      </c>
      <c r="H399" t="s">
        <v>154</v>
      </c>
      <c r="I399" t="s">
        <v>155</v>
      </c>
      <c r="J399">
        <v>3</v>
      </c>
      <c r="K399" t="s">
        <v>87</v>
      </c>
      <c r="L399">
        <v>43</v>
      </c>
      <c r="M399" t="s">
        <v>398</v>
      </c>
      <c r="N399" t="s">
        <v>399</v>
      </c>
      <c r="O399" t="s">
        <v>400</v>
      </c>
      <c r="P399">
        <v>2000</v>
      </c>
      <c r="Q399" t="s">
        <v>121</v>
      </c>
      <c r="R399">
        <v>2721</v>
      </c>
      <c r="S399" t="s">
        <v>170</v>
      </c>
      <c r="T399">
        <v>0</v>
      </c>
      <c r="U399" t="s">
        <v>46</v>
      </c>
      <c r="V399" s="1">
        <v>0</v>
      </c>
      <c r="W399" s="1">
        <v>50000</v>
      </c>
      <c r="X399" s="1">
        <v>0</v>
      </c>
      <c r="Y399" s="1">
        <v>0</v>
      </c>
      <c r="Z399" s="1">
        <v>0</v>
      </c>
      <c r="AA399" s="1">
        <v>0</v>
      </c>
      <c r="AB399" s="1">
        <v>0</v>
      </c>
      <c r="AC399" s="1">
        <f t="shared" si="13"/>
        <v>0</v>
      </c>
      <c r="AD399" s="1">
        <v>0</v>
      </c>
      <c r="AE399" s="1">
        <v>0</v>
      </c>
      <c r="AF399" s="1">
        <v>0</v>
      </c>
      <c r="AG399" s="1">
        <v>50000</v>
      </c>
      <c r="AH399" s="1">
        <v>-50000</v>
      </c>
    </row>
    <row r="400" spans="1:34" hidden="1" x14ac:dyDescent="0.25">
      <c r="A400" t="str">
        <f t="shared" si="12"/>
        <v>1.1-00-2409_24343027_2429110</v>
      </c>
      <c r="B400" t="s">
        <v>148</v>
      </c>
      <c r="C400" t="s">
        <v>149</v>
      </c>
      <c r="D400" t="s">
        <v>34</v>
      </c>
      <c r="E400" t="s">
        <v>35</v>
      </c>
      <c r="F400" t="s">
        <v>51</v>
      </c>
      <c r="G400" t="s">
        <v>52</v>
      </c>
      <c r="H400" t="s">
        <v>154</v>
      </c>
      <c r="I400" t="s">
        <v>155</v>
      </c>
      <c r="J400">
        <v>3</v>
      </c>
      <c r="K400" t="s">
        <v>87</v>
      </c>
      <c r="L400">
        <v>43</v>
      </c>
      <c r="M400" t="s">
        <v>398</v>
      </c>
      <c r="N400" t="s">
        <v>399</v>
      </c>
      <c r="O400" t="s">
        <v>400</v>
      </c>
      <c r="P400">
        <v>2000</v>
      </c>
      <c r="Q400" t="s">
        <v>121</v>
      </c>
      <c r="R400">
        <v>2911</v>
      </c>
      <c r="S400" t="s">
        <v>171</v>
      </c>
      <c r="T400">
        <v>0</v>
      </c>
      <c r="U400" t="s">
        <v>46</v>
      </c>
      <c r="V400" s="1">
        <v>120000</v>
      </c>
      <c r="W400" s="1">
        <v>70000</v>
      </c>
      <c r="X400" s="1">
        <v>78880</v>
      </c>
      <c r="Y400" s="1">
        <v>0</v>
      </c>
      <c r="Z400" s="1">
        <v>0</v>
      </c>
      <c r="AA400" s="1">
        <v>0</v>
      </c>
      <c r="AB400" s="1">
        <v>0</v>
      </c>
      <c r="AC400" s="1">
        <f t="shared" si="13"/>
        <v>41120</v>
      </c>
      <c r="AD400" s="1">
        <v>0</v>
      </c>
      <c r="AE400" s="1">
        <v>50000</v>
      </c>
      <c r="AF400" s="1">
        <v>0</v>
      </c>
      <c r="AG400" s="1">
        <v>0</v>
      </c>
      <c r="AH400" s="1">
        <v>50000</v>
      </c>
    </row>
    <row r="401" spans="1:34" hidden="1" x14ac:dyDescent="0.25">
      <c r="A401" t="str">
        <f t="shared" si="12"/>
        <v>1.1-00-2409_24343027_2435710</v>
      </c>
      <c r="B401" t="s">
        <v>148</v>
      </c>
      <c r="C401" t="s">
        <v>149</v>
      </c>
      <c r="D401" t="s">
        <v>34</v>
      </c>
      <c r="E401" t="s">
        <v>35</v>
      </c>
      <c r="F401" t="s">
        <v>51</v>
      </c>
      <c r="G401" t="s">
        <v>52</v>
      </c>
      <c r="H401" t="s">
        <v>154</v>
      </c>
      <c r="I401" t="s">
        <v>155</v>
      </c>
      <c r="J401">
        <v>3</v>
      </c>
      <c r="K401" t="s">
        <v>87</v>
      </c>
      <c r="L401">
        <v>43</v>
      </c>
      <c r="M401" t="s">
        <v>398</v>
      </c>
      <c r="N401" t="s">
        <v>399</v>
      </c>
      <c r="O401" t="s">
        <v>400</v>
      </c>
      <c r="P401">
        <v>3000</v>
      </c>
      <c r="Q401" t="s">
        <v>44</v>
      </c>
      <c r="R401">
        <v>3571</v>
      </c>
      <c r="S401" t="s">
        <v>221</v>
      </c>
      <c r="T401">
        <v>0</v>
      </c>
      <c r="U401" t="s">
        <v>46</v>
      </c>
      <c r="V401" s="1">
        <v>100000</v>
      </c>
      <c r="W401" s="1">
        <v>300000</v>
      </c>
      <c r="X401" s="1">
        <v>0</v>
      </c>
      <c r="Y401" s="1">
        <v>0</v>
      </c>
      <c r="Z401" s="1">
        <v>0</v>
      </c>
      <c r="AA401" s="1">
        <v>0</v>
      </c>
      <c r="AB401" s="1">
        <v>0</v>
      </c>
      <c r="AC401" s="1">
        <f t="shared" si="13"/>
        <v>100000</v>
      </c>
      <c r="AD401" s="1">
        <v>0</v>
      </c>
      <c r="AE401" s="1">
        <v>0</v>
      </c>
      <c r="AF401" s="1">
        <v>0</v>
      </c>
      <c r="AG401" s="1">
        <v>200000</v>
      </c>
      <c r="AH401" s="1">
        <v>-200000</v>
      </c>
    </row>
    <row r="402" spans="1:34" hidden="1" x14ac:dyDescent="0.25">
      <c r="A402" t="str">
        <f t="shared" si="12"/>
        <v>1.1-00-2402_2417007_2433310</v>
      </c>
      <c r="B402" t="s">
        <v>148</v>
      </c>
      <c r="C402" t="s">
        <v>149</v>
      </c>
      <c r="D402" t="s">
        <v>34</v>
      </c>
      <c r="E402" t="s">
        <v>35</v>
      </c>
      <c r="F402" t="s">
        <v>307</v>
      </c>
      <c r="G402" t="s">
        <v>308</v>
      </c>
      <c r="H402" t="s">
        <v>85</v>
      </c>
      <c r="I402" t="s">
        <v>86</v>
      </c>
      <c r="J402">
        <v>1</v>
      </c>
      <c r="K402" t="s">
        <v>190</v>
      </c>
      <c r="L402">
        <v>7</v>
      </c>
      <c r="M402" t="s">
        <v>401</v>
      </c>
      <c r="N402" t="s">
        <v>315</v>
      </c>
      <c r="O402" t="s">
        <v>316</v>
      </c>
      <c r="P402">
        <v>3000</v>
      </c>
      <c r="Q402" t="s">
        <v>44</v>
      </c>
      <c r="R402">
        <v>3331</v>
      </c>
      <c r="S402" t="s">
        <v>251</v>
      </c>
      <c r="T402">
        <v>0</v>
      </c>
      <c r="U402" t="s">
        <v>46</v>
      </c>
      <c r="V402" s="1">
        <v>340000</v>
      </c>
      <c r="W402" s="1">
        <v>340000</v>
      </c>
      <c r="X402" s="1">
        <v>0</v>
      </c>
      <c r="Y402" s="1">
        <v>0</v>
      </c>
      <c r="Z402" s="1">
        <v>0</v>
      </c>
      <c r="AA402" s="1">
        <v>0</v>
      </c>
      <c r="AB402" s="1">
        <v>0</v>
      </c>
      <c r="AC402" s="1">
        <f t="shared" si="13"/>
        <v>340000</v>
      </c>
      <c r="AD402" s="1">
        <v>0</v>
      </c>
      <c r="AE402" s="1">
        <v>0</v>
      </c>
      <c r="AF402" s="1">
        <v>0</v>
      </c>
      <c r="AG402" s="1">
        <v>0</v>
      </c>
      <c r="AH402" s="1">
        <v>0</v>
      </c>
    </row>
    <row r="403" spans="1:34" hidden="1" x14ac:dyDescent="0.25">
      <c r="A403" t="str">
        <f t="shared" si="12"/>
        <v>1.1-00-2402_2417007_2433910</v>
      </c>
      <c r="B403" t="s">
        <v>148</v>
      </c>
      <c r="C403" t="s">
        <v>149</v>
      </c>
      <c r="D403" t="s">
        <v>34</v>
      </c>
      <c r="E403" t="s">
        <v>35</v>
      </c>
      <c r="F403" t="s">
        <v>307</v>
      </c>
      <c r="G403" t="s">
        <v>308</v>
      </c>
      <c r="H403" t="s">
        <v>85</v>
      </c>
      <c r="I403" t="s">
        <v>86</v>
      </c>
      <c r="J403">
        <v>1</v>
      </c>
      <c r="K403" t="s">
        <v>190</v>
      </c>
      <c r="L403">
        <v>7</v>
      </c>
      <c r="M403" t="s">
        <v>401</v>
      </c>
      <c r="N403" t="s">
        <v>315</v>
      </c>
      <c r="O403" t="s">
        <v>316</v>
      </c>
      <c r="P403">
        <v>3000</v>
      </c>
      <c r="Q403" t="s">
        <v>44</v>
      </c>
      <c r="R403">
        <v>3391</v>
      </c>
      <c r="S403" t="s">
        <v>194</v>
      </c>
      <c r="T403">
        <v>0</v>
      </c>
      <c r="U403" t="s">
        <v>46</v>
      </c>
      <c r="V403" s="1">
        <v>2000000</v>
      </c>
      <c r="W403" s="1">
        <v>500000</v>
      </c>
      <c r="X403" s="1">
        <v>0</v>
      </c>
      <c r="Y403" s="1">
        <v>0</v>
      </c>
      <c r="Z403" s="1">
        <v>0</v>
      </c>
      <c r="AA403" s="1">
        <v>0</v>
      </c>
      <c r="AB403" s="1">
        <v>0</v>
      </c>
      <c r="AC403" s="1">
        <f t="shared" si="13"/>
        <v>2000000</v>
      </c>
      <c r="AD403" s="1">
        <v>0</v>
      </c>
      <c r="AE403" s="1">
        <v>2000000</v>
      </c>
      <c r="AF403" s="1">
        <v>0</v>
      </c>
      <c r="AG403" s="1">
        <v>500000</v>
      </c>
      <c r="AH403" s="1">
        <v>1500000</v>
      </c>
    </row>
    <row r="404" spans="1:34" hidden="1" x14ac:dyDescent="0.25">
      <c r="A404" t="str">
        <f t="shared" si="12"/>
        <v>1.1-00-2402_2417007_2434110</v>
      </c>
      <c r="B404" t="s">
        <v>148</v>
      </c>
      <c r="C404" t="s">
        <v>149</v>
      </c>
      <c r="D404" t="s">
        <v>34</v>
      </c>
      <c r="E404" t="s">
        <v>35</v>
      </c>
      <c r="F404" t="s">
        <v>307</v>
      </c>
      <c r="G404" t="s">
        <v>308</v>
      </c>
      <c r="H404" t="s">
        <v>85</v>
      </c>
      <c r="I404" t="s">
        <v>86</v>
      </c>
      <c r="J404">
        <v>1</v>
      </c>
      <c r="K404" t="s">
        <v>190</v>
      </c>
      <c r="L404">
        <v>7</v>
      </c>
      <c r="M404" t="s">
        <v>401</v>
      </c>
      <c r="N404" t="s">
        <v>315</v>
      </c>
      <c r="O404" t="s">
        <v>316</v>
      </c>
      <c r="P404">
        <v>3000</v>
      </c>
      <c r="Q404" t="s">
        <v>44</v>
      </c>
      <c r="R404">
        <v>3411</v>
      </c>
      <c r="S404" t="s">
        <v>326</v>
      </c>
      <c r="T404">
        <v>0</v>
      </c>
      <c r="U404" t="s">
        <v>46</v>
      </c>
      <c r="V404" s="1">
        <v>1000000</v>
      </c>
      <c r="W404" s="1">
        <v>1000000</v>
      </c>
      <c r="X404" s="1">
        <v>589651.28</v>
      </c>
      <c r="Y404" s="1">
        <v>589651.28</v>
      </c>
      <c r="Z404" s="1">
        <v>589651.28</v>
      </c>
      <c r="AA404" s="1">
        <v>589651.28</v>
      </c>
      <c r="AB404" s="1">
        <v>589651.28</v>
      </c>
      <c r="AC404" s="1">
        <f t="shared" si="13"/>
        <v>410348.72</v>
      </c>
      <c r="AD404" s="1">
        <v>0</v>
      </c>
      <c r="AE404" s="1">
        <v>0</v>
      </c>
      <c r="AF404" s="1">
        <v>0</v>
      </c>
      <c r="AG404" s="1">
        <v>0</v>
      </c>
      <c r="AH404" s="1">
        <v>0</v>
      </c>
    </row>
    <row r="405" spans="1:34" hidden="1" x14ac:dyDescent="0.25">
      <c r="A405" t="str">
        <f t="shared" si="12"/>
        <v>1.1-00-2402_2417007_2437110</v>
      </c>
      <c r="B405" t="s">
        <v>148</v>
      </c>
      <c r="C405" t="s">
        <v>149</v>
      </c>
      <c r="D405" t="s">
        <v>34</v>
      </c>
      <c r="E405" t="s">
        <v>35</v>
      </c>
      <c r="F405" t="s">
        <v>307</v>
      </c>
      <c r="G405" t="s">
        <v>308</v>
      </c>
      <c r="H405" t="s">
        <v>85</v>
      </c>
      <c r="I405" t="s">
        <v>86</v>
      </c>
      <c r="J405">
        <v>1</v>
      </c>
      <c r="K405" t="s">
        <v>190</v>
      </c>
      <c r="L405">
        <v>7</v>
      </c>
      <c r="M405" t="s">
        <v>401</v>
      </c>
      <c r="N405" t="s">
        <v>315</v>
      </c>
      <c r="O405" t="s">
        <v>316</v>
      </c>
      <c r="P405">
        <v>3000</v>
      </c>
      <c r="Q405" t="s">
        <v>44</v>
      </c>
      <c r="R405">
        <v>3711</v>
      </c>
      <c r="S405" t="s">
        <v>330</v>
      </c>
      <c r="T405">
        <v>0</v>
      </c>
      <c r="U405" t="s">
        <v>46</v>
      </c>
      <c r="V405" s="1">
        <v>3700</v>
      </c>
      <c r="W405" s="1">
        <v>0</v>
      </c>
      <c r="X405" s="1">
        <v>0</v>
      </c>
      <c r="Y405" s="1">
        <v>0</v>
      </c>
      <c r="Z405" s="1">
        <v>0</v>
      </c>
      <c r="AA405" s="1">
        <v>0</v>
      </c>
      <c r="AB405" s="1">
        <v>0</v>
      </c>
      <c r="AC405" s="1">
        <f t="shared" si="13"/>
        <v>3700</v>
      </c>
      <c r="AD405" s="1">
        <v>0</v>
      </c>
      <c r="AE405" s="1">
        <v>3700</v>
      </c>
      <c r="AF405" s="1">
        <v>0</v>
      </c>
      <c r="AG405" s="1">
        <v>0</v>
      </c>
      <c r="AH405" s="1">
        <v>3700</v>
      </c>
    </row>
    <row r="406" spans="1:34" hidden="1" x14ac:dyDescent="0.25">
      <c r="A406" t="str">
        <f t="shared" si="12"/>
        <v>1.1-00-2402_2417007_2437510</v>
      </c>
      <c r="B406" t="s">
        <v>148</v>
      </c>
      <c r="C406" t="s">
        <v>149</v>
      </c>
      <c r="D406" t="s">
        <v>34</v>
      </c>
      <c r="E406" t="s">
        <v>35</v>
      </c>
      <c r="F406" t="s">
        <v>307</v>
      </c>
      <c r="G406" t="s">
        <v>308</v>
      </c>
      <c r="H406" t="s">
        <v>85</v>
      </c>
      <c r="I406" t="s">
        <v>86</v>
      </c>
      <c r="J406">
        <v>1</v>
      </c>
      <c r="K406" t="s">
        <v>190</v>
      </c>
      <c r="L406">
        <v>7</v>
      </c>
      <c r="M406" t="s">
        <v>401</v>
      </c>
      <c r="N406" t="s">
        <v>315</v>
      </c>
      <c r="O406" t="s">
        <v>316</v>
      </c>
      <c r="P406">
        <v>3000</v>
      </c>
      <c r="Q406" t="s">
        <v>44</v>
      </c>
      <c r="R406">
        <v>3751</v>
      </c>
      <c r="S406" t="s">
        <v>372</v>
      </c>
      <c r="T406">
        <v>0</v>
      </c>
      <c r="U406" t="s">
        <v>46</v>
      </c>
      <c r="V406" s="1">
        <v>3300</v>
      </c>
      <c r="W406" s="1">
        <v>0</v>
      </c>
      <c r="X406" s="1">
        <v>0</v>
      </c>
      <c r="Y406" s="1">
        <v>0</v>
      </c>
      <c r="Z406" s="1">
        <v>0</v>
      </c>
      <c r="AA406" s="1">
        <v>0</v>
      </c>
      <c r="AB406" s="1">
        <v>0</v>
      </c>
      <c r="AC406" s="1">
        <f t="shared" si="13"/>
        <v>3300</v>
      </c>
      <c r="AD406" s="1">
        <v>0</v>
      </c>
      <c r="AE406" s="1">
        <v>3300</v>
      </c>
      <c r="AF406" s="1">
        <v>0</v>
      </c>
      <c r="AG406" s="1">
        <v>0</v>
      </c>
      <c r="AH406" s="1">
        <v>3300</v>
      </c>
    </row>
    <row r="407" spans="1:34" hidden="1" x14ac:dyDescent="0.25">
      <c r="A407" t="str">
        <f t="shared" si="12"/>
        <v>1.1-00-2402_2417007_2437910</v>
      </c>
      <c r="B407" t="s">
        <v>148</v>
      </c>
      <c r="C407" t="s">
        <v>149</v>
      </c>
      <c r="D407" t="s">
        <v>34</v>
      </c>
      <c r="E407" t="s">
        <v>35</v>
      </c>
      <c r="F407" t="s">
        <v>307</v>
      </c>
      <c r="G407" t="s">
        <v>308</v>
      </c>
      <c r="H407" t="s">
        <v>85</v>
      </c>
      <c r="I407" t="s">
        <v>86</v>
      </c>
      <c r="J407">
        <v>1</v>
      </c>
      <c r="K407" t="s">
        <v>190</v>
      </c>
      <c r="L407">
        <v>7</v>
      </c>
      <c r="M407" t="s">
        <v>401</v>
      </c>
      <c r="N407" t="s">
        <v>315</v>
      </c>
      <c r="O407" t="s">
        <v>316</v>
      </c>
      <c r="P407">
        <v>3000</v>
      </c>
      <c r="Q407" t="s">
        <v>44</v>
      </c>
      <c r="R407">
        <v>3791</v>
      </c>
      <c r="S407" t="s">
        <v>332</v>
      </c>
      <c r="T407">
        <v>0</v>
      </c>
      <c r="U407" t="s">
        <v>46</v>
      </c>
      <c r="V407" s="1">
        <v>8000</v>
      </c>
      <c r="W407" s="1">
        <v>0</v>
      </c>
      <c r="X407" s="1">
        <v>0</v>
      </c>
      <c r="Y407" s="1">
        <v>0</v>
      </c>
      <c r="Z407" s="1">
        <v>0</v>
      </c>
      <c r="AA407" s="1">
        <v>0</v>
      </c>
      <c r="AB407" s="1">
        <v>0</v>
      </c>
      <c r="AC407" s="1">
        <f t="shared" si="13"/>
        <v>8000</v>
      </c>
      <c r="AD407" s="1">
        <v>0</v>
      </c>
      <c r="AE407" s="1">
        <v>8000</v>
      </c>
      <c r="AF407" s="1">
        <v>0</v>
      </c>
      <c r="AG407" s="1">
        <v>0</v>
      </c>
      <c r="AH407" s="1">
        <v>8000</v>
      </c>
    </row>
    <row r="408" spans="1:34" hidden="1" x14ac:dyDescent="0.25">
      <c r="A408" t="str">
        <f t="shared" si="12"/>
        <v>1.1-00-2402_2417007_2438210</v>
      </c>
      <c r="B408" t="s">
        <v>148</v>
      </c>
      <c r="C408" t="s">
        <v>149</v>
      </c>
      <c r="D408" t="s">
        <v>34</v>
      </c>
      <c r="E408" t="s">
        <v>35</v>
      </c>
      <c r="F408" t="s">
        <v>307</v>
      </c>
      <c r="G408" t="s">
        <v>308</v>
      </c>
      <c r="H408" t="s">
        <v>85</v>
      </c>
      <c r="I408" t="s">
        <v>86</v>
      </c>
      <c r="J408">
        <v>1</v>
      </c>
      <c r="K408" t="s">
        <v>190</v>
      </c>
      <c r="L408">
        <v>7</v>
      </c>
      <c r="M408" t="s">
        <v>401</v>
      </c>
      <c r="N408" t="s">
        <v>315</v>
      </c>
      <c r="O408" t="s">
        <v>316</v>
      </c>
      <c r="P408">
        <v>3000</v>
      </c>
      <c r="Q408" t="s">
        <v>44</v>
      </c>
      <c r="R408">
        <v>3821</v>
      </c>
      <c r="S408" t="s">
        <v>175</v>
      </c>
      <c r="T408">
        <v>0</v>
      </c>
      <c r="U408" t="s">
        <v>46</v>
      </c>
      <c r="V408" s="1">
        <v>145000</v>
      </c>
      <c r="W408" s="1">
        <v>160000</v>
      </c>
      <c r="X408" s="1">
        <v>29000.01</v>
      </c>
      <c r="Y408" s="1">
        <v>29000.01</v>
      </c>
      <c r="Z408" s="1">
        <v>14000.01</v>
      </c>
      <c r="AA408" s="1">
        <v>14000.01</v>
      </c>
      <c r="AB408" s="1">
        <v>14000.01</v>
      </c>
      <c r="AC408" s="1">
        <f t="shared" si="13"/>
        <v>115999.99</v>
      </c>
      <c r="AD408" s="1">
        <v>0</v>
      </c>
      <c r="AE408" s="1">
        <v>0</v>
      </c>
      <c r="AF408" s="1">
        <v>0</v>
      </c>
      <c r="AG408" s="1">
        <v>15000</v>
      </c>
      <c r="AH408" s="1">
        <v>-15000</v>
      </c>
    </row>
    <row r="409" spans="1:34" hidden="1" x14ac:dyDescent="0.25">
      <c r="A409" t="str">
        <f t="shared" si="12"/>
        <v>1.1-00-2402_2417007_2439220</v>
      </c>
      <c r="B409" t="s">
        <v>148</v>
      </c>
      <c r="C409" t="s">
        <v>149</v>
      </c>
      <c r="D409" t="s">
        <v>34</v>
      </c>
      <c r="E409" t="s">
        <v>35</v>
      </c>
      <c r="F409" t="s">
        <v>307</v>
      </c>
      <c r="G409" t="s">
        <v>308</v>
      </c>
      <c r="H409" t="s">
        <v>85</v>
      </c>
      <c r="I409" t="s">
        <v>86</v>
      </c>
      <c r="J409">
        <v>1</v>
      </c>
      <c r="K409" t="s">
        <v>190</v>
      </c>
      <c r="L409">
        <v>7</v>
      </c>
      <c r="M409" t="s">
        <v>401</v>
      </c>
      <c r="N409" t="s">
        <v>315</v>
      </c>
      <c r="O409" t="s">
        <v>316</v>
      </c>
      <c r="P409">
        <v>3000</v>
      </c>
      <c r="Q409" t="s">
        <v>44</v>
      </c>
      <c r="R409">
        <v>3922</v>
      </c>
      <c r="S409" t="s">
        <v>222</v>
      </c>
      <c r="T409">
        <v>0</v>
      </c>
      <c r="U409" t="s">
        <v>46</v>
      </c>
      <c r="V409" s="1">
        <v>1500000</v>
      </c>
      <c r="W409" s="1">
        <v>500000</v>
      </c>
      <c r="X409" s="1">
        <v>1097045.48</v>
      </c>
      <c r="Y409" s="1">
        <v>978047.07</v>
      </c>
      <c r="Z409" s="1">
        <v>451284.05</v>
      </c>
      <c r="AA409" s="1">
        <v>170922.83</v>
      </c>
      <c r="AB409" s="1">
        <v>170922.83</v>
      </c>
      <c r="AC409" s="1">
        <f t="shared" si="13"/>
        <v>402954.52</v>
      </c>
      <c r="AD409" s="1">
        <v>0</v>
      </c>
      <c r="AE409" s="1">
        <v>1000000</v>
      </c>
      <c r="AF409" s="1">
        <v>0</v>
      </c>
      <c r="AG409" s="1">
        <v>0</v>
      </c>
      <c r="AH409" s="1">
        <v>1000000</v>
      </c>
    </row>
    <row r="410" spans="1:34" hidden="1" x14ac:dyDescent="0.25">
      <c r="A410" t="str">
        <f t="shared" si="12"/>
        <v>1.1-00-2402_2417007_2458110</v>
      </c>
      <c r="B410" t="s">
        <v>148</v>
      </c>
      <c r="C410" t="s">
        <v>149</v>
      </c>
      <c r="D410" t="s">
        <v>34</v>
      </c>
      <c r="E410" t="s">
        <v>35</v>
      </c>
      <c r="F410" t="s">
        <v>307</v>
      </c>
      <c r="G410" t="s">
        <v>308</v>
      </c>
      <c r="H410" t="s">
        <v>85</v>
      </c>
      <c r="I410" t="s">
        <v>86</v>
      </c>
      <c r="J410">
        <v>1</v>
      </c>
      <c r="K410" t="s">
        <v>190</v>
      </c>
      <c r="L410">
        <v>7</v>
      </c>
      <c r="M410" t="s">
        <v>401</v>
      </c>
      <c r="N410" t="s">
        <v>315</v>
      </c>
      <c r="O410" t="s">
        <v>316</v>
      </c>
      <c r="P410">
        <v>5000</v>
      </c>
      <c r="Q410" t="s">
        <v>99</v>
      </c>
      <c r="R410">
        <v>5811</v>
      </c>
      <c r="S410" t="s">
        <v>338</v>
      </c>
      <c r="T410">
        <v>0</v>
      </c>
      <c r="U410" t="s">
        <v>46</v>
      </c>
      <c r="V410" s="1">
        <v>3000000</v>
      </c>
      <c r="W410" s="1">
        <v>0</v>
      </c>
      <c r="X410" s="1">
        <v>0</v>
      </c>
      <c r="Y410" s="1">
        <v>0</v>
      </c>
      <c r="Z410" s="1">
        <v>0</v>
      </c>
      <c r="AA410" s="1">
        <v>0</v>
      </c>
      <c r="AB410" s="1">
        <v>0</v>
      </c>
      <c r="AC410" s="1">
        <f t="shared" si="13"/>
        <v>3000000</v>
      </c>
      <c r="AD410" s="1">
        <v>0</v>
      </c>
      <c r="AE410" s="1">
        <v>3000000</v>
      </c>
      <c r="AF410" s="1">
        <v>0</v>
      </c>
      <c r="AG410" s="1">
        <v>0</v>
      </c>
      <c r="AH410" s="1">
        <v>3000000</v>
      </c>
    </row>
    <row r="411" spans="1:34" hidden="1" x14ac:dyDescent="0.25">
      <c r="A411" t="str">
        <f t="shared" si="12"/>
        <v>1.1-00-2407_24337023_2427210</v>
      </c>
      <c r="B411" t="s">
        <v>148</v>
      </c>
      <c r="C411" t="s">
        <v>149</v>
      </c>
      <c r="D411" t="s">
        <v>34</v>
      </c>
      <c r="E411" t="s">
        <v>35</v>
      </c>
      <c r="F411" t="s">
        <v>126</v>
      </c>
      <c r="G411" t="s">
        <v>127</v>
      </c>
      <c r="H411" t="s">
        <v>103</v>
      </c>
      <c r="I411" t="s">
        <v>104</v>
      </c>
      <c r="J411">
        <v>3</v>
      </c>
      <c r="K411" t="s">
        <v>87</v>
      </c>
      <c r="L411">
        <v>37</v>
      </c>
      <c r="M411" t="s">
        <v>128</v>
      </c>
      <c r="N411" t="s">
        <v>129</v>
      </c>
      <c r="O411" t="s">
        <v>130</v>
      </c>
      <c r="P411">
        <v>2000</v>
      </c>
      <c r="Q411" t="s">
        <v>121</v>
      </c>
      <c r="R411">
        <v>2721</v>
      </c>
      <c r="S411" t="s">
        <v>170</v>
      </c>
      <c r="T411">
        <v>0</v>
      </c>
      <c r="U411" t="s">
        <v>46</v>
      </c>
      <c r="V411" s="1">
        <v>57223</v>
      </c>
      <c r="W411" s="1">
        <v>75000</v>
      </c>
      <c r="X411" s="1">
        <v>0</v>
      </c>
      <c r="Y411" s="1">
        <v>0</v>
      </c>
      <c r="Z411" s="1">
        <v>0</v>
      </c>
      <c r="AA411" s="1">
        <v>0</v>
      </c>
      <c r="AB411" s="1">
        <v>0</v>
      </c>
      <c r="AC411" s="1">
        <f t="shared" si="13"/>
        <v>57223</v>
      </c>
      <c r="AD411" s="1">
        <v>0</v>
      </c>
      <c r="AE411" s="1">
        <v>0</v>
      </c>
      <c r="AF411" s="1">
        <v>0</v>
      </c>
      <c r="AG411" s="1">
        <v>17777</v>
      </c>
      <c r="AH411" s="1">
        <v>-17777</v>
      </c>
    </row>
    <row r="412" spans="1:34" hidden="1" x14ac:dyDescent="0.25">
      <c r="A412" t="str">
        <f t="shared" si="12"/>
        <v>1.1-00-2407_24337023_2433610</v>
      </c>
      <c r="B412" t="s">
        <v>148</v>
      </c>
      <c r="C412" t="s">
        <v>149</v>
      </c>
      <c r="D412" t="s">
        <v>34</v>
      </c>
      <c r="E412" t="s">
        <v>35</v>
      </c>
      <c r="F412" t="s">
        <v>126</v>
      </c>
      <c r="G412" t="s">
        <v>127</v>
      </c>
      <c r="H412" t="s">
        <v>103</v>
      </c>
      <c r="I412" t="s">
        <v>104</v>
      </c>
      <c r="J412">
        <v>3</v>
      </c>
      <c r="K412" t="s">
        <v>87</v>
      </c>
      <c r="L412">
        <v>37</v>
      </c>
      <c r="M412" t="s">
        <v>128</v>
      </c>
      <c r="N412" t="s">
        <v>129</v>
      </c>
      <c r="O412" t="s">
        <v>130</v>
      </c>
      <c r="P412">
        <v>3000</v>
      </c>
      <c r="Q412" t="s">
        <v>44</v>
      </c>
      <c r="R412">
        <v>3361</v>
      </c>
      <c r="S412" t="s">
        <v>123</v>
      </c>
      <c r="T412">
        <v>0</v>
      </c>
      <c r="U412" t="s">
        <v>46</v>
      </c>
      <c r="V412" s="1">
        <v>20000</v>
      </c>
      <c r="W412" s="1">
        <v>20000</v>
      </c>
      <c r="X412" s="1">
        <v>0</v>
      </c>
      <c r="Y412" s="1">
        <v>0</v>
      </c>
      <c r="Z412" s="1">
        <v>0</v>
      </c>
      <c r="AA412" s="1">
        <v>0</v>
      </c>
      <c r="AB412" s="1">
        <v>0</v>
      </c>
      <c r="AC412" s="1">
        <f t="shared" si="13"/>
        <v>20000</v>
      </c>
      <c r="AD412" s="1">
        <v>0</v>
      </c>
      <c r="AE412" s="1">
        <v>0</v>
      </c>
      <c r="AF412" s="1">
        <v>0</v>
      </c>
      <c r="AG412" s="1">
        <v>0</v>
      </c>
      <c r="AH412" s="1">
        <v>0</v>
      </c>
    </row>
    <row r="413" spans="1:34" hidden="1" x14ac:dyDescent="0.25">
      <c r="A413" t="str">
        <f t="shared" si="12"/>
        <v>1.1-00-2407_24337023_2461210</v>
      </c>
      <c r="B413" t="s">
        <v>148</v>
      </c>
      <c r="C413" t="s">
        <v>149</v>
      </c>
      <c r="D413" t="s">
        <v>34</v>
      </c>
      <c r="E413" t="s">
        <v>35</v>
      </c>
      <c r="F413" t="s">
        <v>126</v>
      </c>
      <c r="G413" t="s">
        <v>127</v>
      </c>
      <c r="H413" t="s">
        <v>103</v>
      </c>
      <c r="I413" t="s">
        <v>104</v>
      </c>
      <c r="J413">
        <v>3</v>
      </c>
      <c r="K413" t="s">
        <v>87</v>
      </c>
      <c r="L413">
        <v>37</v>
      </c>
      <c r="M413" t="s">
        <v>128</v>
      </c>
      <c r="N413" t="s">
        <v>129</v>
      </c>
      <c r="O413" t="s">
        <v>130</v>
      </c>
      <c r="P413">
        <v>6000</v>
      </c>
      <c r="Q413" t="s">
        <v>131</v>
      </c>
      <c r="R413">
        <v>6121</v>
      </c>
      <c r="S413" t="s">
        <v>132</v>
      </c>
      <c r="T413">
        <v>0</v>
      </c>
      <c r="U413" t="s">
        <v>46</v>
      </c>
      <c r="V413" s="1">
        <v>12868770.33</v>
      </c>
      <c r="W413" s="1">
        <v>0</v>
      </c>
      <c r="X413" s="1">
        <v>12713308.98</v>
      </c>
      <c r="Y413" s="1">
        <v>12713308.98</v>
      </c>
      <c r="Z413" s="1">
        <v>7231653.4000000004</v>
      </c>
      <c r="AA413" s="1">
        <v>7231653.4000000004</v>
      </c>
      <c r="AB413" s="1">
        <v>7231653.4000000004</v>
      </c>
      <c r="AC413" s="1">
        <f t="shared" si="13"/>
        <v>155461.34999999963</v>
      </c>
      <c r="AD413" s="1">
        <v>0</v>
      </c>
      <c r="AE413" s="1">
        <v>12868770.33</v>
      </c>
      <c r="AF413" s="1">
        <v>0</v>
      </c>
      <c r="AG413" s="1">
        <v>0</v>
      </c>
      <c r="AH413" s="1">
        <v>12868770.33</v>
      </c>
    </row>
    <row r="414" spans="1:34" hidden="1" x14ac:dyDescent="0.25">
      <c r="A414" t="str">
        <f t="shared" si="12"/>
        <v>1.1-00-2407_24337023_2461310</v>
      </c>
      <c r="B414" t="s">
        <v>148</v>
      </c>
      <c r="C414" t="s">
        <v>149</v>
      </c>
      <c r="D414" t="s">
        <v>34</v>
      </c>
      <c r="E414" t="s">
        <v>35</v>
      </c>
      <c r="F414" t="s">
        <v>126</v>
      </c>
      <c r="G414" t="s">
        <v>127</v>
      </c>
      <c r="H414" t="s">
        <v>103</v>
      </c>
      <c r="I414" t="s">
        <v>104</v>
      </c>
      <c r="J414">
        <v>3</v>
      </c>
      <c r="K414" t="s">
        <v>87</v>
      </c>
      <c r="L414">
        <v>37</v>
      </c>
      <c r="M414" t="s">
        <v>128</v>
      </c>
      <c r="N414" t="s">
        <v>129</v>
      </c>
      <c r="O414" t="s">
        <v>130</v>
      </c>
      <c r="P414">
        <v>6000</v>
      </c>
      <c r="Q414" t="s">
        <v>131</v>
      </c>
      <c r="R414">
        <v>6131</v>
      </c>
      <c r="S414" t="s">
        <v>134</v>
      </c>
      <c r="T414">
        <v>0</v>
      </c>
      <c r="U414" t="s">
        <v>46</v>
      </c>
      <c r="V414" s="1">
        <v>2131229.67</v>
      </c>
      <c r="W414" s="1">
        <v>0</v>
      </c>
      <c r="X414" s="1">
        <v>14627251.539999999</v>
      </c>
      <c r="Y414" s="1">
        <v>14627251.539999999</v>
      </c>
      <c r="Z414" s="1">
        <v>5040726.99</v>
      </c>
      <c r="AA414" s="1">
        <v>5040726.99</v>
      </c>
      <c r="AB414" s="1">
        <v>5040726.99</v>
      </c>
      <c r="AC414" s="1">
        <f t="shared" si="13"/>
        <v>-12496021.869999999</v>
      </c>
      <c r="AD414" s="1">
        <v>0</v>
      </c>
      <c r="AE414" s="1">
        <v>5000000</v>
      </c>
      <c r="AF414" s="1">
        <v>0</v>
      </c>
      <c r="AG414" s="1">
        <v>2868770.33</v>
      </c>
      <c r="AH414" s="1">
        <v>2131229.67</v>
      </c>
    </row>
    <row r="415" spans="1:34" hidden="1" x14ac:dyDescent="0.25">
      <c r="A415" t="str">
        <f t="shared" si="12"/>
        <v>1.1-00-2407_24337023_24613120</v>
      </c>
      <c r="B415" t="s">
        <v>148</v>
      </c>
      <c r="C415" t="s">
        <v>149</v>
      </c>
      <c r="D415" t="s">
        <v>34</v>
      </c>
      <c r="E415" t="s">
        <v>35</v>
      </c>
      <c r="F415" t="s">
        <v>126</v>
      </c>
      <c r="G415" t="s">
        <v>127</v>
      </c>
      <c r="H415" t="s">
        <v>103</v>
      </c>
      <c r="I415" t="s">
        <v>104</v>
      </c>
      <c r="J415">
        <v>3</v>
      </c>
      <c r="K415" t="s">
        <v>87</v>
      </c>
      <c r="L415">
        <v>37</v>
      </c>
      <c r="M415" t="s">
        <v>128</v>
      </c>
      <c r="N415" t="s">
        <v>129</v>
      </c>
      <c r="O415" t="s">
        <v>130</v>
      </c>
      <c r="P415">
        <v>6000</v>
      </c>
      <c r="Q415" t="s">
        <v>131</v>
      </c>
      <c r="R415">
        <v>6131</v>
      </c>
      <c r="S415" t="s">
        <v>134</v>
      </c>
      <c r="T415">
        <v>20</v>
      </c>
      <c r="U415" t="s">
        <v>402</v>
      </c>
      <c r="V415" s="1">
        <v>56816248.5</v>
      </c>
      <c r="W415" s="1">
        <v>28408125.199999999</v>
      </c>
      <c r="X415" s="1">
        <v>0</v>
      </c>
      <c r="Y415" s="1">
        <v>0</v>
      </c>
      <c r="Z415" s="1">
        <v>0</v>
      </c>
      <c r="AA415" s="1">
        <v>0</v>
      </c>
      <c r="AB415" s="1">
        <v>0</v>
      </c>
      <c r="AC415" s="1">
        <f t="shared" si="13"/>
        <v>56816248.5</v>
      </c>
      <c r="AD415" s="1">
        <v>0</v>
      </c>
      <c r="AE415" s="1">
        <v>28408124.25</v>
      </c>
      <c r="AF415" s="1">
        <v>0</v>
      </c>
      <c r="AG415" s="1">
        <v>0.95</v>
      </c>
      <c r="AH415" s="1">
        <v>28408123.300000001</v>
      </c>
    </row>
    <row r="416" spans="1:34" hidden="1" x14ac:dyDescent="0.25">
      <c r="A416" t="str">
        <f t="shared" si="12"/>
        <v>1.1-00-2407_24337023_24613133</v>
      </c>
      <c r="B416" t="s">
        <v>148</v>
      </c>
      <c r="C416" t="s">
        <v>149</v>
      </c>
      <c r="D416" t="s">
        <v>34</v>
      </c>
      <c r="E416" t="s">
        <v>35</v>
      </c>
      <c r="F416" t="s">
        <v>126</v>
      </c>
      <c r="G416" t="s">
        <v>127</v>
      </c>
      <c r="H416" t="s">
        <v>103</v>
      </c>
      <c r="I416" t="s">
        <v>104</v>
      </c>
      <c r="J416">
        <v>3</v>
      </c>
      <c r="K416" t="s">
        <v>87</v>
      </c>
      <c r="L416">
        <v>37</v>
      </c>
      <c r="M416" t="s">
        <v>128</v>
      </c>
      <c r="N416" t="s">
        <v>129</v>
      </c>
      <c r="O416" t="s">
        <v>130</v>
      </c>
      <c r="P416">
        <v>6000</v>
      </c>
      <c r="Q416" t="s">
        <v>131</v>
      </c>
      <c r="R416">
        <v>6131</v>
      </c>
      <c r="S416" t="s">
        <v>134</v>
      </c>
      <c r="T416">
        <v>33</v>
      </c>
      <c r="U416" t="s">
        <v>403</v>
      </c>
      <c r="V416" s="1">
        <v>55000000</v>
      </c>
      <c r="W416" s="1">
        <v>0</v>
      </c>
      <c r="X416" s="1">
        <v>0</v>
      </c>
      <c r="Y416" s="1">
        <v>0</v>
      </c>
      <c r="Z416" s="1">
        <v>0</v>
      </c>
      <c r="AA416" s="1">
        <v>0</v>
      </c>
      <c r="AB416" s="1">
        <v>0</v>
      </c>
      <c r="AC416" s="1">
        <f t="shared" si="13"/>
        <v>55000000</v>
      </c>
      <c r="AD416" s="1">
        <v>0</v>
      </c>
      <c r="AE416" s="1">
        <v>55000000</v>
      </c>
      <c r="AF416" s="1">
        <v>0</v>
      </c>
      <c r="AG416" s="1">
        <v>0</v>
      </c>
      <c r="AH416" s="1">
        <v>55000000</v>
      </c>
    </row>
    <row r="417" spans="1:34" hidden="1" x14ac:dyDescent="0.25">
      <c r="A417" t="str">
        <f t="shared" si="12"/>
        <v>1.1-00-2407_24337023_2461510</v>
      </c>
      <c r="B417" t="s">
        <v>148</v>
      </c>
      <c r="C417" t="s">
        <v>149</v>
      </c>
      <c r="D417" t="s">
        <v>34</v>
      </c>
      <c r="E417" t="s">
        <v>35</v>
      </c>
      <c r="F417" t="s">
        <v>126</v>
      </c>
      <c r="G417" t="s">
        <v>127</v>
      </c>
      <c r="H417" t="s">
        <v>103</v>
      </c>
      <c r="I417" t="s">
        <v>104</v>
      </c>
      <c r="J417">
        <v>3</v>
      </c>
      <c r="K417" t="s">
        <v>87</v>
      </c>
      <c r="L417">
        <v>37</v>
      </c>
      <c r="M417" t="s">
        <v>128</v>
      </c>
      <c r="N417" t="s">
        <v>129</v>
      </c>
      <c r="O417" t="s">
        <v>130</v>
      </c>
      <c r="P417">
        <v>6000</v>
      </c>
      <c r="Q417" t="s">
        <v>131</v>
      </c>
      <c r="R417">
        <v>6151</v>
      </c>
      <c r="S417" t="s">
        <v>135</v>
      </c>
      <c r="T417">
        <v>0</v>
      </c>
      <c r="U417" t="s">
        <v>46</v>
      </c>
      <c r="V417" s="1">
        <v>15000000</v>
      </c>
      <c r="W417" s="1">
        <v>21369154.550000001</v>
      </c>
      <c r="X417" s="1">
        <v>14837749.82</v>
      </c>
      <c r="Y417" s="1">
        <v>14837749.82</v>
      </c>
      <c r="Z417" s="1">
        <v>13503375.49</v>
      </c>
      <c r="AA417" s="1">
        <v>13503375.49</v>
      </c>
      <c r="AB417" s="1">
        <v>13503375.49</v>
      </c>
      <c r="AC417" s="1">
        <f t="shared" si="13"/>
        <v>162250.1799999997</v>
      </c>
      <c r="AD417" s="1">
        <v>0</v>
      </c>
      <c r="AE417" s="1">
        <v>8630845.4499999993</v>
      </c>
      <c r="AF417" s="1">
        <v>0</v>
      </c>
      <c r="AG417" s="1">
        <v>15000000</v>
      </c>
      <c r="AH417" s="1">
        <v>-6369154.5499999998</v>
      </c>
    </row>
    <row r="418" spans="1:34" hidden="1" x14ac:dyDescent="0.25">
      <c r="A418" t="str">
        <f t="shared" si="12"/>
        <v>1.1-00-2407_24338023_2461210</v>
      </c>
      <c r="B418" t="s">
        <v>148</v>
      </c>
      <c r="C418" t="s">
        <v>149</v>
      </c>
      <c r="D418" t="s">
        <v>34</v>
      </c>
      <c r="E418" t="s">
        <v>35</v>
      </c>
      <c r="F418" t="s">
        <v>126</v>
      </c>
      <c r="G418" t="s">
        <v>127</v>
      </c>
      <c r="H418" t="s">
        <v>103</v>
      </c>
      <c r="I418" t="s">
        <v>104</v>
      </c>
      <c r="J418">
        <v>3</v>
      </c>
      <c r="K418" t="s">
        <v>87</v>
      </c>
      <c r="L418">
        <v>38</v>
      </c>
      <c r="M418" t="s">
        <v>404</v>
      </c>
      <c r="N418" t="s">
        <v>129</v>
      </c>
      <c r="O418" t="s">
        <v>130</v>
      </c>
      <c r="P418">
        <v>6000</v>
      </c>
      <c r="Q418" t="s">
        <v>131</v>
      </c>
      <c r="R418">
        <v>6121</v>
      </c>
      <c r="S418" t="s">
        <v>132</v>
      </c>
      <c r="T418">
        <v>0</v>
      </c>
      <c r="U418" t="s">
        <v>46</v>
      </c>
      <c r="V418" s="1">
        <v>5000000</v>
      </c>
      <c r="W418" s="1">
        <v>0</v>
      </c>
      <c r="X418" s="1">
        <v>0</v>
      </c>
      <c r="Y418" s="1">
        <v>0</v>
      </c>
      <c r="Z418" s="1">
        <v>0</v>
      </c>
      <c r="AA418" s="1">
        <v>0</v>
      </c>
      <c r="AB418" s="1">
        <v>0</v>
      </c>
      <c r="AC418" s="1">
        <f t="shared" si="13"/>
        <v>5000000</v>
      </c>
      <c r="AD418" s="1">
        <v>0</v>
      </c>
      <c r="AE418" s="1">
        <v>5000000</v>
      </c>
      <c r="AF418" s="1">
        <v>0</v>
      </c>
      <c r="AG418" s="1">
        <v>0</v>
      </c>
      <c r="AH418" s="1">
        <v>5000000</v>
      </c>
    </row>
    <row r="419" spans="1:34" hidden="1" x14ac:dyDescent="0.25">
      <c r="A419" t="str">
        <f t="shared" si="12"/>
        <v>1.1-00-2407_24338023_2461310</v>
      </c>
      <c r="B419" t="s">
        <v>148</v>
      </c>
      <c r="C419" t="s">
        <v>149</v>
      </c>
      <c r="D419" t="s">
        <v>34</v>
      </c>
      <c r="E419" t="s">
        <v>35</v>
      </c>
      <c r="F419" t="s">
        <v>126</v>
      </c>
      <c r="G419" t="s">
        <v>127</v>
      </c>
      <c r="H419" t="s">
        <v>103</v>
      </c>
      <c r="I419" t="s">
        <v>104</v>
      </c>
      <c r="J419">
        <v>3</v>
      </c>
      <c r="K419" t="s">
        <v>87</v>
      </c>
      <c r="L419">
        <v>38</v>
      </c>
      <c r="M419" t="s">
        <v>404</v>
      </c>
      <c r="N419" t="s">
        <v>129</v>
      </c>
      <c r="O419" t="s">
        <v>130</v>
      </c>
      <c r="P419">
        <v>6000</v>
      </c>
      <c r="Q419" t="s">
        <v>131</v>
      </c>
      <c r="R419">
        <v>6131</v>
      </c>
      <c r="S419" t="s">
        <v>134</v>
      </c>
      <c r="T419">
        <v>0</v>
      </c>
      <c r="U419" t="s">
        <v>46</v>
      </c>
      <c r="V419" s="1">
        <v>3500000</v>
      </c>
      <c r="W419" s="1">
        <v>0</v>
      </c>
      <c r="X419" s="1">
        <v>1747897.19</v>
      </c>
      <c r="Y419" s="1">
        <v>1747897.19</v>
      </c>
      <c r="Z419" s="1">
        <v>524369.16</v>
      </c>
      <c r="AA419" s="1">
        <v>524369.16</v>
      </c>
      <c r="AB419" s="1">
        <v>524369.16</v>
      </c>
      <c r="AC419" s="1">
        <f t="shared" si="13"/>
        <v>1752102.81</v>
      </c>
      <c r="AD419" s="1">
        <v>0</v>
      </c>
      <c r="AE419" s="1">
        <v>3500000</v>
      </c>
      <c r="AF419" s="1">
        <v>0</v>
      </c>
      <c r="AG419" s="1">
        <v>0</v>
      </c>
      <c r="AH419" s="1">
        <v>3500000</v>
      </c>
    </row>
    <row r="420" spans="1:34" hidden="1" x14ac:dyDescent="0.25">
      <c r="A420" t="str">
        <f t="shared" si="12"/>
        <v>1.1-00-2407_24338023_2461510</v>
      </c>
      <c r="B420" t="s">
        <v>148</v>
      </c>
      <c r="C420" t="s">
        <v>149</v>
      </c>
      <c r="D420" t="s">
        <v>34</v>
      </c>
      <c r="E420" t="s">
        <v>35</v>
      </c>
      <c r="F420" t="s">
        <v>126</v>
      </c>
      <c r="G420" t="s">
        <v>127</v>
      </c>
      <c r="H420" t="s">
        <v>103</v>
      </c>
      <c r="I420" t="s">
        <v>104</v>
      </c>
      <c r="J420">
        <v>3</v>
      </c>
      <c r="K420" t="s">
        <v>87</v>
      </c>
      <c r="L420">
        <v>38</v>
      </c>
      <c r="M420" t="s">
        <v>404</v>
      </c>
      <c r="N420" t="s">
        <v>129</v>
      </c>
      <c r="O420" t="s">
        <v>130</v>
      </c>
      <c r="P420">
        <v>6000</v>
      </c>
      <c r="Q420" t="s">
        <v>131</v>
      </c>
      <c r="R420">
        <v>6151</v>
      </c>
      <c r="S420" t="s">
        <v>135</v>
      </c>
      <c r="T420">
        <v>0</v>
      </c>
      <c r="U420" t="s">
        <v>46</v>
      </c>
      <c r="V420" s="1">
        <v>21500000</v>
      </c>
      <c r="W420" s="1">
        <v>30000000</v>
      </c>
      <c r="X420" s="1">
        <v>6728545.7999999998</v>
      </c>
      <c r="Y420" s="1">
        <v>6728545.7999999998</v>
      </c>
      <c r="Z420" s="1">
        <v>2018563.75</v>
      </c>
      <c r="AA420" s="1">
        <v>2018563.75</v>
      </c>
      <c r="AB420" s="1">
        <v>2018563.75</v>
      </c>
      <c r="AC420" s="1">
        <f t="shared" si="13"/>
        <v>14771454.199999999</v>
      </c>
      <c r="AD420" s="1">
        <v>0</v>
      </c>
      <c r="AE420" s="1">
        <v>0</v>
      </c>
      <c r="AF420" s="1">
        <v>0</v>
      </c>
      <c r="AG420" s="1">
        <v>8500000</v>
      </c>
      <c r="AH420" s="1">
        <v>-8500000</v>
      </c>
    </row>
    <row r="421" spans="1:34" hidden="1" x14ac:dyDescent="0.25">
      <c r="A421" t="str">
        <f t="shared" si="12"/>
        <v>1.1-00-2401_2466006_2433910</v>
      </c>
      <c r="B421" t="s">
        <v>148</v>
      </c>
      <c r="C421" t="s">
        <v>149</v>
      </c>
      <c r="D421" t="s">
        <v>34</v>
      </c>
      <c r="E421" t="s">
        <v>35</v>
      </c>
      <c r="F421" t="s">
        <v>405</v>
      </c>
      <c r="G421" t="s">
        <v>406</v>
      </c>
      <c r="H421" t="s">
        <v>351</v>
      </c>
      <c r="I421" t="s">
        <v>352</v>
      </c>
      <c r="J421">
        <v>6</v>
      </c>
      <c r="K421" t="s">
        <v>40</v>
      </c>
      <c r="L421">
        <v>6</v>
      </c>
      <c r="M421" t="s">
        <v>407</v>
      </c>
      <c r="N421" t="s">
        <v>408</v>
      </c>
      <c r="O421" t="s">
        <v>409</v>
      </c>
      <c r="P421">
        <v>3000</v>
      </c>
      <c r="Q421" t="s">
        <v>44</v>
      </c>
      <c r="R421">
        <v>3391</v>
      </c>
      <c r="S421" t="s">
        <v>194</v>
      </c>
      <c r="T421">
        <v>0</v>
      </c>
      <c r="U421" t="s">
        <v>46</v>
      </c>
      <c r="V421" s="1">
        <v>3000000</v>
      </c>
      <c r="W421" s="1">
        <v>1570000</v>
      </c>
      <c r="X421" s="1">
        <v>2582239.5499999998</v>
      </c>
      <c r="Y421" s="1">
        <v>2582239.5499999998</v>
      </c>
      <c r="Z421" s="1">
        <v>378239.55</v>
      </c>
      <c r="AA421" s="1">
        <v>378239.55</v>
      </c>
      <c r="AB421" s="1">
        <v>378239.55</v>
      </c>
      <c r="AC421" s="1">
        <f t="shared" si="13"/>
        <v>417760.45000000019</v>
      </c>
      <c r="AD421" s="1">
        <v>0</v>
      </c>
      <c r="AE421" s="1">
        <v>1430000</v>
      </c>
      <c r="AF421" s="1">
        <v>0</v>
      </c>
      <c r="AG421" s="1">
        <v>0</v>
      </c>
      <c r="AH421" s="1">
        <v>1430000</v>
      </c>
    </row>
    <row r="422" spans="1:34" hidden="1" x14ac:dyDescent="0.25">
      <c r="A422" t="str">
        <f t="shared" si="12"/>
        <v>1.1-00-2402_2419007_2444810</v>
      </c>
      <c r="B422" t="s">
        <v>148</v>
      </c>
      <c r="C422" t="s">
        <v>149</v>
      </c>
      <c r="D422" t="s">
        <v>34</v>
      </c>
      <c r="E422" t="s">
        <v>35</v>
      </c>
      <c r="F422" t="s">
        <v>410</v>
      </c>
      <c r="G422" t="s">
        <v>411</v>
      </c>
      <c r="H422" t="s">
        <v>85</v>
      </c>
      <c r="I422" t="s">
        <v>86</v>
      </c>
      <c r="J422">
        <v>1</v>
      </c>
      <c r="K422" t="s">
        <v>190</v>
      </c>
      <c r="L422">
        <v>9</v>
      </c>
      <c r="M422" t="s">
        <v>412</v>
      </c>
      <c r="N422" t="s">
        <v>315</v>
      </c>
      <c r="O422" t="s">
        <v>316</v>
      </c>
      <c r="P422">
        <v>4000</v>
      </c>
      <c r="Q422" t="s">
        <v>49</v>
      </c>
      <c r="R422">
        <v>4481</v>
      </c>
      <c r="S422" t="s">
        <v>413</v>
      </c>
      <c r="T422">
        <v>0</v>
      </c>
      <c r="U422" t="s">
        <v>46</v>
      </c>
      <c r="V422" s="1">
        <v>1000000</v>
      </c>
      <c r="W422" s="1">
        <v>1000000</v>
      </c>
      <c r="X422" s="1">
        <v>0</v>
      </c>
      <c r="Y422" s="1">
        <v>0</v>
      </c>
      <c r="Z422" s="1">
        <v>0</v>
      </c>
      <c r="AA422" s="1">
        <v>0</v>
      </c>
      <c r="AB422" s="1">
        <v>0</v>
      </c>
      <c r="AC422" s="1">
        <f t="shared" si="13"/>
        <v>1000000</v>
      </c>
      <c r="AD422" s="1">
        <v>0</v>
      </c>
      <c r="AE422" s="1">
        <v>0</v>
      </c>
      <c r="AF422" s="1">
        <v>0</v>
      </c>
      <c r="AG422" s="1">
        <v>0</v>
      </c>
      <c r="AH422" s="1">
        <v>0</v>
      </c>
    </row>
    <row r="423" spans="1:34" hidden="1" x14ac:dyDescent="0.25">
      <c r="A423" t="str">
        <f t="shared" si="12"/>
        <v>1.1-00-2409_24845028_2443110</v>
      </c>
      <c r="B423" t="s">
        <v>148</v>
      </c>
      <c r="C423" t="s">
        <v>149</v>
      </c>
      <c r="D423" t="s">
        <v>150</v>
      </c>
      <c r="E423" t="s">
        <v>151</v>
      </c>
      <c r="F423" t="s">
        <v>152</v>
      </c>
      <c r="G423" t="s">
        <v>153</v>
      </c>
      <c r="H423" t="s">
        <v>154</v>
      </c>
      <c r="I423" t="s">
        <v>155</v>
      </c>
      <c r="J423">
        <v>8</v>
      </c>
      <c r="K423" t="s">
        <v>156</v>
      </c>
      <c r="L423">
        <v>45</v>
      </c>
      <c r="M423" t="s">
        <v>157</v>
      </c>
      <c r="N423" t="s">
        <v>158</v>
      </c>
      <c r="O423" t="s">
        <v>159</v>
      </c>
      <c r="P423">
        <v>4000</v>
      </c>
      <c r="Q423" t="s">
        <v>49</v>
      </c>
      <c r="R423">
        <v>4311</v>
      </c>
      <c r="S423" t="s">
        <v>160</v>
      </c>
      <c r="T423">
        <v>0</v>
      </c>
      <c r="U423" t="s">
        <v>46</v>
      </c>
      <c r="V423" s="1">
        <v>3000000</v>
      </c>
      <c r="W423" s="1">
        <v>3000000</v>
      </c>
      <c r="X423" s="1">
        <v>2978400</v>
      </c>
      <c r="Y423" s="1">
        <v>2978400</v>
      </c>
      <c r="Z423" s="1">
        <v>848625</v>
      </c>
      <c r="AA423" s="1">
        <v>848625</v>
      </c>
      <c r="AB423" s="1">
        <v>848625</v>
      </c>
      <c r="AC423" s="1">
        <f t="shared" si="13"/>
        <v>21600</v>
      </c>
      <c r="AD423" s="1">
        <v>0</v>
      </c>
      <c r="AE423" s="1">
        <v>0</v>
      </c>
      <c r="AF423" s="1">
        <v>0</v>
      </c>
      <c r="AG423" s="1">
        <v>0</v>
      </c>
      <c r="AH423" s="1">
        <v>0</v>
      </c>
    </row>
    <row r="424" spans="1:34" hidden="1" x14ac:dyDescent="0.25">
      <c r="A424" t="str">
        <f t="shared" si="12"/>
        <v>1.1-00-2409_24846028_2443110</v>
      </c>
      <c r="B424" t="s">
        <v>148</v>
      </c>
      <c r="C424" t="s">
        <v>149</v>
      </c>
      <c r="D424" t="s">
        <v>150</v>
      </c>
      <c r="E424" t="s">
        <v>151</v>
      </c>
      <c r="F424" t="s">
        <v>152</v>
      </c>
      <c r="G424" t="s">
        <v>153</v>
      </c>
      <c r="H424" t="s">
        <v>154</v>
      </c>
      <c r="I424" t="s">
        <v>155</v>
      </c>
      <c r="J424">
        <v>8</v>
      </c>
      <c r="K424" t="s">
        <v>156</v>
      </c>
      <c r="L424">
        <v>46</v>
      </c>
      <c r="M424" t="s">
        <v>161</v>
      </c>
      <c r="N424" t="s">
        <v>158</v>
      </c>
      <c r="O424" t="s">
        <v>159</v>
      </c>
      <c r="P424">
        <v>4000</v>
      </c>
      <c r="Q424" t="s">
        <v>49</v>
      </c>
      <c r="R424">
        <v>4311</v>
      </c>
      <c r="S424" t="s">
        <v>160</v>
      </c>
      <c r="T424">
        <v>0</v>
      </c>
      <c r="U424" t="s">
        <v>46</v>
      </c>
      <c r="V424" s="1">
        <v>400000</v>
      </c>
      <c r="W424" s="1">
        <v>400000</v>
      </c>
      <c r="X424" s="1">
        <v>35000</v>
      </c>
      <c r="Y424" s="1">
        <v>35000</v>
      </c>
      <c r="Z424" s="1">
        <v>35000</v>
      </c>
      <c r="AA424" s="1">
        <v>32000</v>
      </c>
      <c r="AB424" s="1">
        <v>16000</v>
      </c>
      <c r="AC424" s="1">
        <f t="shared" si="13"/>
        <v>365000</v>
      </c>
      <c r="AD424" s="1">
        <v>0</v>
      </c>
      <c r="AE424" s="1">
        <v>0</v>
      </c>
      <c r="AF424" s="1">
        <v>0</v>
      </c>
      <c r="AG424" s="1">
        <v>0</v>
      </c>
      <c r="AH424" s="1">
        <v>0</v>
      </c>
    </row>
    <row r="425" spans="1:34" hidden="1" x14ac:dyDescent="0.25">
      <c r="A425" t="str">
        <f t="shared" si="12"/>
        <v>1.1-00-2409_24842026_2422210</v>
      </c>
      <c r="B425" t="s">
        <v>148</v>
      </c>
      <c r="C425" t="s">
        <v>149</v>
      </c>
      <c r="D425" t="s">
        <v>150</v>
      </c>
      <c r="E425" t="s">
        <v>151</v>
      </c>
      <c r="F425" t="s">
        <v>51</v>
      </c>
      <c r="G425" t="s">
        <v>52</v>
      </c>
      <c r="H425" t="s">
        <v>154</v>
      </c>
      <c r="I425" t="s">
        <v>155</v>
      </c>
      <c r="J425">
        <v>8</v>
      </c>
      <c r="K425" t="s">
        <v>156</v>
      </c>
      <c r="L425">
        <v>42</v>
      </c>
      <c r="M425" t="s">
        <v>162</v>
      </c>
      <c r="N425" t="s">
        <v>163</v>
      </c>
      <c r="O425" t="s">
        <v>164</v>
      </c>
      <c r="P425">
        <v>2000</v>
      </c>
      <c r="Q425" t="s">
        <v>121</v>
      </c>
      <c r="R425">
        <v>2221</v>
      </c>
      <c r="S425" t="s">
        <v>165</v>
      </c>
      <c r="T425">
        <v>0</v>
      </c>
      <c r="U425" t="s">
        <v>46</v>
      </c>
      <c r="V425" s="1">
        <v>94500</v>
      </c>
      <c r="W425" s="1">
        <v>96000</v>
      </c>
      <c r="X425" s="1">
        <v>94500</v>
      </c>
      <c r="Y425" s="1">
        <v>94500</v>
      </c>
      <c r="Z425" s="1">
        <v>94500</v>
      </c>
      <c r="AA425" s="1">
        <v>94500</v>
      </c>
      <c r="AB425" s="1">
        <v>94500</v>
      </c>
      <c r="AC425" s="1">
        <f t="shared" si="13"/>
        <v>0</v>
      </c>
      <c r="AD425" s="1">
        <v>0</v>
      </c>
      <c r="AE425" s="1">
        <v>0</v>
      </c>
      <c r="AF425" s="1">
        <v>0</v>
      </c>
      <c r="AG425" s="1">
        <v>1500</v>
      </c>
      <c r="AH425" s="1">
        <v>-1500</v>
      </c>
    </row>
    <row r="426" spans="1:34" hidden="1" x14ac:dyDescent="0.25">
      <c r="A426" t="str">
        <f t="shared" si="12"/>
        <v>1.1-00-2409_24842026_2423510</v>
      </c>
      <c r="B426" t="s">
        <v>148</v>
      </c>
      <c r="C426" t="s">
        <v>149</v>
      </c>
      <c r="D426" t="s">
        <v>150</v>
      </c>
      <c r="E426" t="s">
        <v>151</v>
      </c>
      <c r="F426" t="s">
        <v>51</v>
      </c>
      <c r="G426" t="s">
        <v>52</v>
      </c>
      <c r="H426" t="s">
        <v>154</v>
      </c>
      <c r="I426" t="s">
        <v>155</v>
      </c>
      <c r="J426">
        <v>8</v>
      </c>
      <c r="K426" t="s">
        <v>156</v>
      </c>
      <c r="L426">
        <v>42</v>
      </c>
      <c r="M426" t="s">
        <v>162</v>
      </c>
      <c r="N426" t="s">
        <v>163</v>
      </c>
      <c r="O426" t="s">
        <v>164</v>
      </c>
      <c r="P426">
        <v>2000</v>
      </c>
      <c r="Q426" t="s">
        <v>121</v>
      </c>
      <c r="R426">
        <v>2351</v>
      </c>
      <c r="S426" t="s">
        <v>166</v>
      </c>
      <c r="T426">
        <v>0</v>
      </c>
      <c r="U426" t="s">
        <v>46</v>
      </c>
      <c r="V426" s="1">
        <v>583287.44999999995</v>
      </c>
      <c r="W426" s="1">
        <v>500000</v>
      </c>
      <c r="X426" s="1">
        <v>583067.44999999995</v>
      </c>
      <c r="Y426" s="1">
        <v>583067.44999999995</v>
      </c>
      <c r="Z426" s="1">
        <v>407269.75</v>
      </c>
      <c r="AA426" s="1">
        <v>358764</v>
      </c>
      <c r="AB426" s="1">
        <v>358764</v>
      </c>
      <c r="AC426" s="1">
        <f t="shared" si="13"/>
        <v>220</v>
      </c>
      <c r="AD426" s="1">
        <v>0</v>
      </c>
      <c r="AE426" s="1">
        <v>100000</v>
      </c>
      <c r="AF426" s="1">
        <v>0</v>
      </c>
      <c r="AG426" s="1">
        <v>16712.55</v>
      </c>
      <c r="AH426" s="1">
        <v>83287.45</v>
      </c>
    </row>
    <row r="427" spans="1:34" hidden="1" x14ac:dyDescent="0.25">
      <c r="A427" t="str">
        <f t="shared" si="12"/>
        <v>1.1-00-2409_24842026_2423910</v>
      </c>
      <c r="B427" t="s">
        <v>148</v>
      </c>
      <c r="C427" t="s">
        <v>149</v>
      </c>
      <c r="D427" t="s">
        <v>150</v>
      </c>
      <c r="E427" t="s">
        <v>151</v>
      </c>
      <c r="F427" t="s">
        <v>51</v>
      </c>
      <c r="G427" t="s">
        <v>52</v>
      </c>
      <c r="H427" t="s">
        <v>154</v>
      </c>
      <c r="I427" t="s">
        <v>155</v>
      </c>
      <c r="J427">
        <v>8</v>
      </c>
      <c r="K427" t="s">
        <v>156</v>
      </c>
      <c r="L427">
        <v>42</v>
      </c>
      <c r="M427" t="s">
        <v>162</v>
      </c>
      <c r="N427" t="s">
        <v>163</v>
      </c>
      <c r="O427" t="s">
        <v>164</v>
      </c>
      <c r="P427">
        <v>2000</v>
      </c>
      <c r="Q427" t="s">
        <v>121</v>
      </c>
      <c r="R427">
        <v>2391</v>
      </c>
      <c r="S427" t="s">
        <v>167</v>
      </c>
      <c r="T427">
        <v>0</v>
      </c>
      <c r="U427" t="s">
        <v>46</v>
      </c>
      <c r="V427" s="1">
        <v>1322875</v>
      </c>
      <c r="W427" s="1">
        <v>700000</v>
      </c>
      <c r="X427" s="1">
        <v>1322875</v>
      </c>
      <c r="Y427" s="1">
        <v>1322875</v>
      </c>
      <c r="Z427" s="1">
        <v>1322875</v>
      </c>
      <c r="AA427" s="1">
        <v>1322875</v>
      </c>
      <c r="AB427" s="1">
        <v>1322875</v>
      </c>
      <c r="AC427" s="1">
        <f t="shared" si="13"/>
        <v>0</v>
      </c>
      <c r="AD427" s="1">
        <v>0</v>
      </c>
      <c r="AE427" s="1">
        <v>650000</v>
      </c>
      <c r="AF427" s="1">
        <v>0</v>
      </c>
      <c r="AG427" s="1">
        <v>27125</v>
      </c>
      <c r="AH427" s="1">
        <v>622875</v>
      </c>
    </row>
    <row r="428" spans="1:34" hidden="1" x14ac:dyDescent="0.25">
      <c r="A428" t="str">
        <f t="shared" si="12"/>
        <v>1.1-00-2409_24842026_2424310</v>
      </c>
      <c r="B428" t="s">
        <v>148</v>
      </c>
      <c r="C428" t="s">
        <v>149</v>
      </c>
      <c r="D428" t="s">
        <v>150</v>
      </c>
      <c r="E428" t="s">
        <v>151</v>
      </c>
      <c r="F428" t="s">
        <v>51</v>
      </c>
      <c r="G428" t="s">
        <v>52</v>
      </c>
      <c r="H428" t="s">
        <v>154</v>
      </c>
      <c r="I428" t="s">
        <v>155</v>
      </c>
      <c r="J428">
        <v>8</v>
      </c>
      <c r="K428" t="s">
        <v>156</v>
      </c>
      <c r="L428">
        <v>42</v>
      </c>
      <c r="M428" t="s">
        <v>162</v>
      </c>
      <c r="N428" t="s">
        <v>163</v>
      </c>
      <c r="O428" t="s">
        <v>164</v>
      </c>
      <c r="P428">
        <v>2000</v>
      </c>
      <c r="Q428" t="s">
        <v>121</v>
      </c>
      <c r="R428">
        <v>2431</v>
      </c>
      <c r="S428" t="s">
        <v>168</v>
      </c>
      <c r="T428">
        <v>0</v>
      </c>
      <c r="U428" t="s">
        <v>46</v>
      </c>
      <c r="V428" s="1">
        <v>0</v>
      </c>
      <c r="W428" s="1">
        <v>50000</v>
      </c>
      <c r="X428" s="1">
        <v>0</v>
      </c>
      <c r="Y428" s="1">
        <v>0</v>
      </c>
      <c r="Z428" s="1">
        <v>0</v>
      </c>
      <c r="AA428" s="1">
        <v>0</v>
      </c>
      <c r="AB428" s="1">
        <v>0</v>
      </c>
      <c r="AC428" s="1">
        <f t="shared" si="13"/>
        <v>0</v>
      </c>
      <c r="AD428" s="1">
        <v>0</v>
      </c>
      <c r="AE428" s="1">
        <v>0</v>
      </c>
      <c r="AF428" s="1">
        <v>0</v>
      </c>
      <c r="AG428" s="1">
        <v>50000</v>
      </c>
      <c r="AH428" s="1">
        <v>-50000</v>
      </c>
    </row>
    <row r="429" spans="1:34" hidden="1" x14ac:dyDescent="0.25">
      <c r="A429" t="str">
        <f t="shared" si="12"/>
        <v>1.1-00-2409_24842026_2424510</v>
      </c>
      <c r="B429" t="s">
        <v>148</v>
      </c>
      <c r="C429" t="s">
        <v>149</v>
      </c>
      <c r="D429" t="s">
        <v>150</v>
      </c>
      <c r="E429" t="s">
        <v>151</v>
      </c>
      <c r="F429" t="s">
        <v>51</v>
      </c>
      <c r="G429" t="s">
        <v>52</v>
      </c>
      <c r="H429" t="s">
        <v>154</v>
      </c>
      <c r="I429" t="s">
        <v>155</v>
      </c>
      <c r="J429">
        <v>8</v>
      </c>
      <c r="K429" t="s">
        <v>156</v>
      </c>
      <c r="L429">
        <v>42</v>
      </c>
      <c r="M429" t="s">
        <v>162</v>
      </c>
      <c r="N429" t="s">
        <v>163</v>
      </c>
      <c r="O429" t="s">
        <v>164</v>
      </c>
      <c r="P429">
        <v>2000</v>
      </c>
      <c r="Q429" t="s">
        <v>121</v>
      </c>
      <c r="R429">
        <v>2451</v>
      </c>
      <c r="S429" t="s">
        <v>169</v>
      </c>
      <c r="T429">
        <v>0</v>
      </c>
      <c r="U429" t="s">
        <v>46</v>
      </c>
      <c r="V429" s="1">
        <v>0</v>
      </c>
      <c r="W429" s="1">
        <v>500000</v>
      </c>
      <c r="X429" s="1">
        <v>0</v>
      </c>
      <c r="Y429" s="1">
        <v>0</v>
      </c>
      <c r="Z429" s="1">
        <v>0</v>
      </c>
      <c r="AA429" s="1">
        <v>0</v>
      </c>
      <c r="AB429" s="1">
        <v>0</v>
      </c>
      <c r="AC429" s="1">
        <f t="shared" si="13"/>
        <v>0</v>
      </c>
      <c r="AD429" s="1">
        <v>0</v>
      </c>
      <c r="AE429" s="1">
        <v>0</v>
      </c>
      <c r="AF429" s="1">
        <v>0</v>
      </c>
      <c r="AG429" s="1">
        <v>500000</v>
      </c>
      <c r="AH429" s="1">
        <v>-500000</v>
      </c>
    </row>
    <row r="430" spans="1:34" hidden="1" x14ac:dyDescent="0.25">
      <c r="A430" t="str">
        <f t="shared" si="12"/>
        <v>1.1-00-2409_24842026_2427210</v>
      </c>
      <c r="B430" t="s">
        <v>148</v>
      </c>
      <c r="C430" t="s">
        <v>149</v>
      </c>
      <c r="D430" t="s">
        <v>150</v>
      </c>
      <c r="E430" t="s">
        <v>151</v>
      </c>
      <c r="F430" t="s">
        <v>51</v>
      </c>
      <c r="G430" t="s">
        <v>52</v>
      </c>
      <c r="H430" t="s">
        <v>154</v>
      </c>
      <c r="I430" t="s">
        <v>155</v>
      </c>
      <c r="J430">
        <v>8</v>
      </c>
      <c r="K430" t="s">
        <v>156</v>
      </c>
      <c r="L430">
        <v>42</v>
      </c>
      <c r="M430" t="s">
        <v>162</v>
      </c>
      <c r="N430" t="s">
        <v>163</v>
      </c>
      <c r="O430" t="s">
        <v>164</v>
      </c>
      <c r="P430">
        <v>2000</v>
      </c>
      <c r="Q430" t="s">
        <v>121</v>
      </c>
      <c r="R430">
        <v>2721</v>
      </c>
      <c r="S430" t="s">
        <v>170</v>
      </c>
      <c r="T430">
        <v>0</v>
      </c>
      <c r="U430" t="s">
        <v>46</v>
      </c>
      <c r="V430" s="1">
        <v>200000</v>
      </c>
      <c r="W430" s="1">
        <v>200000</v>
      </c>
      <c r="X430" s="1">
        <v>78923.63</v>
      </c>
      <c r="Y430" s="1">
        <v>78923.63</v>
      </c>
      <c r="Z430" s="1">
        <v>15023.79</v>
      </c>
      <c r="AA430" s="1">
        <v>0</v>
      </c>
      <c r="AB430" s="1">
        <v>0</v>
      </c>
      <c r="AC430" s="1">
        <f t="shared" si="13"/>
        <v>121076.37</v>
      </c>
      <c r="AD430" s="1">
        <v>0</v>
      </c>
      <c r="AE430" s="1">
        <v>0</v>
      </c>
      <c r="AF430" s="1">
        <v>0</v>
      </c>
      <c r="AG430" s="1">
        <v>0</v>
      </c>
      <c r="AH430" s="1">
        <v>0</v>
      </c>
    </row>
    <row r="431" spans="1:34" hidden="1" x14ac:dyDescent="0.25">
      <c r="A431" t="str">
        <f t="shared" si="12"/>
        <v>1.1-00-2409_24842026_2429110</v>
      </c>
      <c r="B431" t="s">
        <v>148</v>
      </c>
      <c r="C431" t="s">
        <v>149</v>
      </c>
      <c r="D431" t="s">
        <v>150</v>
      </c>
      <c r="E431" t="s">
        <v>151</v>
      </c>
      <c r="F431" t="s">
        <v>51</v>
      </c>
      <c r="G431" t="s">
        <v>52</v>
      </c>
      <c r="H431" t="s">
        <v>154</v>
      </c>
      <c r="I431" t="s">
        <v>155</v>
      </c>
      <c r="J431">
        <v>8</v>
      </c>
      <c r="K431" t="s">
        <v>156</v>
      </c>
      <c r="L431">
        <v>42</v>
      </c>
      <c r="M431" t="s">
        <v>162</v>
      </c>
      <c r="N431" t="s">
        <v>163</v>
      </c>
      <c r="O431" t="s">
        <v>164</v>
      </c>
      <c r="P431">
        <v>2000</v>
      </c>
      <c r="Q431" t="s">
        <v>121</v>
      </c>
      <c r="R431">
        <v>2911</v>
      </c>
      <c r="S431" t="s">
        <v>171</v>
      </c>
      <c r="T431">
        <v>0</v>
      </c>
      <c r="U431" t="s">
        <v>46</v>
      </c>
      <c r="V431" s="1">
        <v>0</v>
      </c>
      <c r="W431" s="1">
        <v>150000</v>
      </c>
      <c r="X431" s="1">
        <v>0</v>
      </c>
      <c r="Y431" s="1">
        <v>0</v>
      </c>
      <c r="Z431" s="1">
        <v>0</v>
      </c>
      <c r="AA431" s="1">
        <v>0</v>
      </c>
      <c r="AB431" s="1">
        <v>0</v>
      </c>
      <c r="AC431" s="1">
        <f t="shared" si="13"/>
        <v>0</v>
      </c>
      <c r="AD431" s="1">
        <v>0</v>
      </c>
      <c r="AE431" s="1">
        <v>0</v>
      </c>
      <c r="AF431" s="1">
        <v>0</v>
      </c>
      <c r="AG431" s="1">
        <v>150000</v>
      </c>
      <c r="AH431" s="1">
        <v>-150000</v>
      </c>
    </row>
    <row r="432" spans="1:34" hidden="1" x14ac:dyDescent="0.25">
      <c r="A432" t="str">
        <f t="shared" si="12"/>
        <v>1.1-00-2409_24842026_24326121</v>
      </c>
      <c r="B432" t="s">
        <v>148</v>
      </c>
      <c r="C432" t="s">
        <v>149</v>
      </c>
      <c r="D432" t="s">
        <v>150</v>
      </c>
      <c r="E432" t="s">
        <v>151</v>
      </c>
      <c r="F432" t="s">
        <v>51</v>
      </c>
      <c r="G432" t="s">
        <v>52</v>
      </c>
      <c r="H432" t="s">
        <v>154</v>
      </c>
      <c r="I432" t="s">
        <v>155</v>
      </c>
      <c r="J432">
        <v>8</v>
      </c>
      <c r="K432" t="s">
        <v>156</v>
      </c>
      <c r="L432">
        <v>42</v>
      </c>
      <c r="M432" t="s">
        <v>162</v>
      </c>
      <c r="N432" t="s">
        <v>163</v>
      </c>
      <c r="O432" t="s">
        <v>164</v>
      </c>
      <c r="P432">
        <v>3000</v>
      </c>
      <c r="Q432" t="s">
        <v>44</v>
      </c>
      <c r="R432">
        <v>3261</v>
      </c>
      <c r="S432" t="s">
        <v>172</v>
      </c>
      <c r="T432">
        <v>21</v>
      </c>
      <c r="U432" t="s">
        <v>173</v>
      </c>
      <c r="V432" s="1">
        <v>586960</v>
      </c>
      <c r="W432" s="1">
        <v>800000</v>
      </c>
      <c r="X432" s="1">
        <v>586960</v>
      </c>
      <c r="Y432" s="1">
        <v>586960</v>
      </c>
      <c r="Z432" s="1">
        <v>586960</v>
      </c>
      <c r="AA432" s="1">
        <v>586960</v>
      </c>
      <c r="AB432" s="1">
        <v>586960</v>
      </c>
      <c r="AC432" s="1">
        <f t="shared" si="13"/>
        <v>0</v>
      </c>
      <c r="AD432" s="1">
        <v>0</v>
      </c>
      <c r="AE432" s="1">
        <v>0</v>
      </c>
      <c r="AF432" s="1">
        <v>0</v>
      </c>
      <c r="AG432" s="1">
        <v>213040</v>
      </c>
      <c r="AH432" s="1">
        <v>-213040</v>
      </c>
    </row>
    <row r="433" spans="1:34" hidden="1" x14ac:dyDescent="0.25">
      <c r="A433" t="str">
        <f t="shared" si="12"/>
        <v>1.1-00-2409_24842026_2432910</v>
      </c>
      <c r="B433" t="s">
        <v>148</v>
      </c>
      <c r="C433" t="s">
        <v>149</v>
      </c>
      <c r="D433" t="s">
        <v>150</v>
      </c>
      <c r="E433" t="s">
        <v>151</v>
      </c>
      <c r="F433" t="s">
        <v>51</v>
      </c>
      <c r="G433" t="s">
        <v>52</v>
      </c>
      <c r="H433" t="s">
        <v>154</v>
      </c>
      <c r="I433" t="s">
        <v>155</v>
      </c>
      <c r="J433">
        <v>8</v>
      </c>
      <c r="K433" t="s">
        <v>156</v>
      </c>
      <c r="L433">
        <v>42</v>
      </c>
      <c r="M433" t="s">
        <v>162</v>
      </c>
      <c r="N433" t="s">
        <v>163</v>
      </c>
      <c r="O433" t="s">
        <v>164</v>
      </c>
      <c r="P433">
        <v>3000</v>
      </c>
      <c r="Q433" t="s">
        <v>44</v>
      </c>
      <c r="R433">
        <v>3291</v>
      </c>
      <c r="S433" t="s">
        <v>174</v>
      </c>
      <c r="T433">
        <v>0</v>
      </c>
      <c r="U433" t="s">
        <v>46</v>
      </c>
      <c r="V433" s="1">
        <v>0</v>
      </c>
      <c r="W433" s="1">
        <v>42000</v>
      </c>
      <c r="X433" s="1">
        <v>0</v>
      </c>
      <c r="Y433" s="1">
        <v>0</v>
      </c>
      <c r="Z433" s="1">
        <v>0</v>
      </c>
      <c r="AA433" s="1">
        <v>0</v>
      </c>
      <c r="AB433" s="1">
        <v>0</v>
      </c>
      <c r="AC433" s="1">
        <f t="shared" si="13"/>
        <v>0</v>
      </c>
      <c r="AD433" s="1">
        <v>0</v>
      </c>
      <c r="AE433" s="1">
        <v>0</v>
      </c>
      <c r="AF433" s="1">
        <v>0</v>
      </c>
      <c r="AG433" s="1">
        <v>42000</v>
      </c>
      <c r="AH433" s="1">
        <v>-42000</v>
      </c>
    </row>
    <row r="434" spans="1:34" hidden="1" x14ac:dyDescent="0.25">
      <c r="A434" t="str">
        <f t="shared" si="12"/>
        <v>1.1-00-2409_24842026_2438210</v>
      </c>
      <c r="B434" t="s">
        <v>148</v>
      </c>
      <c r="C434" t="s">
        <v>149</v>
      </c>
      <c r="D434" t="s">
        <v>150</v>
      </c>
      <c r="E434" t="s">
        <v>151</v>
      </c>
      <c r="F434" t="s">
        <v>51</v>
      </c>
      <c r="G434" t="s">
        <v>52</v>
      </c>
      <c r="H434" t="s">
        <v>154</v>
      </c>
      <c r="I434" t="s">
        <v>155</v>
      </c>
      <c r="J434">
        <v>8</v>
      </c>
      <c r="K434" t="s">
        <v>156</v>
      </c>
      <c r="L434">
        <v>42</v>
      </c>
      <c r="M434" t="s">
        <v>162</v>
      </c>
      <c r="N434" t="s">
        <v>163</v>
      </c>
      <c r="O434" t="s">
        <v>164</v>
      </c>
      <c r="P434">
        <v>3000</v>
      </c>
      <c r="Q434" t="s">
        <v>44</v>
      </c>
      <c r="R434">
        <v>3821</v>
      </c>
      <c r="S434" t="s">
        <v>175</v>
      </c>
      <c r="T434">
        <v>0</v>
      </c>
      <c r="U434" t="s">
        <v>46</v>
      </c>
      <c r="V434" s="1">
        <v>1887360</v>
      </c>
      <c r="W434" s="1">
        <v>500000</v>
      </c>
      <c r="X434" s="1">
        <v>2535960</v>
      </c>
      <c r="Y434" s="1">
        <v>2036000</v>
      </c>
      <c r="Z434" s="1">
        <v>1886000</v>
      </c>
      <c r="AA434" s="1">
        <v>1886000</v>
      </c>
      <c r="AB434" s="1">
        <v>1886000</v>
      </c>
      <c r="AC434" s="1">
        <f t="shared" si="13"/>
        <v>-648600</v>
      </c>
      <c r="AD434" s="1">
        <v>0</v>
      </c>
      <c r="AE434" s="1">
        <v>1437360</v>
      </c>
      <c r="AF434" s="1">
        <v>0</v>
      </c>
      <c r="AG434" s="1">
        <v>50000</v>
      </c>
      <c r="AH434" s="1">
        <v>1387360</v>
      </c>
    </row>
    <row r="435" spans="1:34" hidden="1" x14ac:dyDescent="0.25">
      <c r="A435" t="str">
        <f t="shared" si="12"/>
        <v>1.1-00-2409_24842026_24382123</v>
      </c>
      <c r="B435" t="s">
        <v>148</v>
      </c>
      <c r="C435" t="s">
        <v>149</v>
      </c>
      <c r="D435" t="s">
        <v>150</v>
      </c>
      <c r="E435" t="s">
        <v>151</v>
      </c>
      <c r="F435" t="s">
        <v>51</v>
      </c>
      <c r="G435" t="s">
        <v>52</v>
      </c>
      <c r="H435" t="s">
        <v>154</v>
      </c>
      <c r="I435" t="s">
        <v>155</v>
      </c>
      <c r="J435">
        <v>8</v>
      </c>
      <c r="K435" t="s">
        <v>156</v>
      </c>
      <c r="L435">
        <v>42</v>
      </c>
      <c r="M435" t="s">
        <v>162</v>
      </c>
      <c r="N435" t="s">
        <v>163</v>
      </c>
      <c r="O435" t="s">
        <v>164</v>
      </c>
      <c r="P435">
        <v>3000</v>
      </c>
      <c r="Q435" t="s">
        <v>44</v>
      </c>
      <c r="R435">
        <v>3821</v>
      </c>
      <c r="S435" t="s">
        <v>175</v>
      </c>
      <c r="T435">
        <v>23</v>
      </c>
      <c r="U435" t="s">
        <v>176</v>
      </c>
      <c r="V435" s="1">
        <v>740080</v>
      </c>
      <c r="W435" s="1">
        <v>500000</v>
      </c>
      <c r="X435" s="1">
        <v>740080</v>
      </c>
      <c r="Y435" s="1">
        <v>740080</v>
      </c>
      <c r="Z435" s="1">
        <v>740080</v>
      </c>
      <c r="AA435" s="1">
        <v>740080</v>
      </c>
      <c r="AB435" s="1">
        <v>740080</v>
      </c>
      <c r="AC435" s="1">
        <f t="shared" si="13"/>
        <v>0</v>
      </c>
      <c r="AD435" s="1">
        <v>0</v>
      </c>
      <c r="AE435" s="1">
        <v>250000</v>
      </c>
      <c r="AF435" s="1">
        <v>0</v>
      </c>
      <c r="AG435" s="1">
        <v>9920</v>
      </c>
      <c r="AH435" s="1">
        <v>240080</v>
      </c>
    </row>
    <row r="436" spans="1:34" hidden="1" x14ac:dyDescent="0.25">
      <c r="A436" t="str">
        <f t="shared" si="12"/>
        <v>1.1-00-2409_24842026_24382124</v>
      </c>
      <c r="B436" t="s">
        <v>148</v>
      </c>
      <c r="C436" t="s">
        <v>149</v>
      </c>
      <c r="D436" t="s">
        <v>150</v>
      </c>
      <c r="E436" t="s">
        <v>151</v>
      </c>
      <c r="F436" t="s">
        <v>51</v>
      </c>
      <c r="G436" t="s">
        <v>52</v>
      </c>
      <c r="H436" t="s">
        <v>154</v>
      </c>
      <c r="I436" t="s">
        <v>155</v>
      </c>
      <c r="J436">
        <v>8</v>
      </c>
      <c r="K436" t="s">
        <v>156</v>
      </c>
      <c r="L436">
        <v>42</v>
      </c>
      <c r="M436" t="s">
        <v>162</v>
      </c>
      <c r="N436" t="s">
        <v>163</v>
      </c>
      <c r="O436" t="s">
        <v>164</v>
      </c>
      <c r="P436">
        <v>3000</v>
      </c>
      <c r="Q436" t="s">
        <v>44</v>
      </c>
      <c r="R436">
        <v>3821</v>
      </c>
      <c r="S436" t="s">
        <v>175</v>
      </c>
      <c r="T436">
        <v>24</v>
      </c>
      <c r="U436" t="s">
        <v>177</v>
      </c>
      <c r="V436" s="1">
        <v>640000</v>
      </c>
      <c r="W436" s="1">
        <v>500000</v>
      </c>
      <c r="X436" s="1">
        <v>640000</v>
      </c>
      <c r="Y436" s="1">
        <v>640000</v>
      </c>
      <c r="Z436" s="1">
        <v>640000</v>
      </c>
      <c r="AA436" s="1">
        <v>640000</v>
      </c>
      <c r="AB436" s="1">
        <v>640000</v>
      </c>
      <c r="AC436" s="1">
        <f t="shared" si="13"/>
        <v>0</v>
      </c>
      <c r="AD436" s="1">
        <v>0</v>
      </c>
      <c r="AE436" s="1">
        <v>150000</v>
      </c>
      <c r="AF436" s="1">
        <v>0</v>
      </c>
      <c r="AG436" s="1">
        <v>10000</v>
      </c>
      <c r="AH436" s="1">
        <v>140000</v>
      </c>
    </row>
    <row r="437" spans="1:34" hidden="1" x14ac:dyDescent="0.25">
      <c r="A437" t="str">
        <f t="shared" si="12"/>
        <v>1.1-00-2409_24842026_24382125</v>
      </c>
      <c r="B437" t="s">
        <v>148</v>
      </c>
      <c r="C437" t="s">
        <v>149</v>
      </c>
      <c r="D437" t="s">
        <v>150</v>
      </c>
      <c r="E437" t="s">
        <v>151</v>
      </c>
      <c r="F437" t="s">
        <v>51</v>
      </c>
      <c r="G437" t="s">
        <v>52</v>
      </c>
      <c r="H437" t="s">
        <v>154</v>
      </c>
      <c r="I437" t="s">
        <v>155</v>
      </c>
      <c r="J437">
        <v>8</v>
      </c>
      <c r="K437" t="s">
        <v>156</v>
      </c>
      <c r="L437">
        <v>42</v>
      </c>
      <c r="M437" t="s">
        <v>162</v>
      </c>
      <c r="N437" t="s">
        <v>163</v>
      </c>
      <c r="O437" t="s">
        <v>164</v>
      </c>
      <c r="P437">
        <v>3000</v>
      </c>
      <c r="Q437" t="s">
        <v>44</v>
      </c>
      <c r="R437">
        <v>3821</v>
      </c>
      <c r="S437" t="s">
        <v>175</v>
      </c>
      <c r="T437">
        <v>25</v>
      </c>
      <c r="U437" t="s">
        <v>178</v>
      </c>
      <c r="V437" s="1">
        <v>1287600</v>
      </c>
      <c r="W437" s="1">
        <v>615000</v>
      </c>
      <c r="X437" s="1">
        <v>1287600</v>
      </c>
      <c r="Y437" s="1">
        <v>1287600</v>
      </c>
      <c r="Z437" s="1">
        <v>556800</v>
      </c>
      <c r="AA437" s="1">
        <v>453560</v>
      </c>
      <c r="AB437" s="1">
        <v>453560</v>
      </c>
      <c r="AC437" s="1">
        <f t="shared" si="13"/>
        <v>0</v>
      </c>
      <c r="AD437" s="1">
        <v>0</v>
      </c>
      <c r="AE437" s="1">
        <v>700000</v>
      </c>
      <c r="AF437" s="1">
        <v>0</v>
      </c>
      <c r="AG437" s="1">
        <v>27400</v>
      </c>
      <c r="AH437" s="1">
        <v>672600</v>
      </c>
    </row>
    <row r="438" spans="1:34" hidden="1" x14ac:dyDescent="0.25">
      <c r="A438" t="str">
        <f t="shared" si="12"/>
        <v>1.1-00-2409_24842026_24382126</v>
      </c>
      <c r="B438" t="s">
        <v>148</v>
      </c>
      <c r="C438" t="s">
        <v>149</v>
      </c>
      <c r="D438" t="s">
        <v>150</v>
      </c>
      <c r="E438" t="s">
        <v>151</v>
      </c>
      <c r="F438" t="s">
        <v>51</v>
      </c>
      <c r="G438" t="s">
        <v>52</v>
      </c>
      <c r="H438" t="s">
        <v>154</v>
      </c>
      <c r="I438" t="s">
        <v>155</v>
      </c>
      <c r="J438">
        <v>8</v>
      </c>
      <c r="K438" t="s">
        <v>156</v>
      </c>
      <c r="L438">
        <v>42</v>
      </c>
      <c r="M438" t="s">
        <v>162</v>
      </c>
      <c r="N438" t="s">
        <v>163</v>
      </c>
      <c r="O438" t="s">
        <v>164</v>
      </c>
      <c r="P438">
        <v>3000</v>
      </c>
      <c r="Q438" t="s">
        <v>44</v>
      </c>
      <c r="R438">
        <v>3821</v>
      </c>
      <c r="S438" t="s">
        <v>175</v>
      </c>
      <c r="T438">
        <v>26</v>
      </c>
      <c r="U438" t="s">
        <v>179</v>
      </c>
      <c r="V438" s="1">
        <v>0</v>
      </c>
      <c r="W438" s="1">
        <v>735000</v>
      </c>
      <c r="X438" s="1">
        <v>0</v>
      </c>
      <c r="Y438" s="1">
        <v>0</v>
      </c>
      <c r="Z438" s="1">
        <v>0</v>
      </c>
      <c r="AA438" s="1">
        <v>0</v>
      </c>
      <c r="AB438" s="1">
        <v>0</v>
      </c>
      <c r="AC438" s="1">
        <f t="shared" si="13"/>
        <v>0</v>
      </c>
      <c r="AD438" s="1">
        <v>0</v>
      </c>
      <c r="AE438" s="1">
        <v>15000</v>
      </c>
      <c r="AF438" s="1">
        <v>0</v>
      </c>
      <c r="AG438" s="1">
        <v>750000</v>
      </c>
      <c r="AH438" s="1">
        <v>-735000</v>
      </c>
    </row>
    <row r="439" spans="1:34" hidden="1" x14ac:dyDescent="0.25">
      <c r="A439" t="str">
        <f t="shared" si="12"/>
        <v>1.1-00-2409_24842026_24382127</v>
      </c>
      <c r="B439" t="s">
        <v>148</v>
      </c>
      <c r="C439" t="s">
        <v>149</v>
      </c>
      <c r="D439" t="s">
        <v>150</v>
      </c>
      <c r="E439" t="s">
        <v>151</v>
      </c>
      <c r="F439" t="s">
        <v>51</v>
      </c>
      <c r="G439" t="s">
        <v>52</v>
      </c>
      <c r="H439" t="s">
        <v>154</v>
      </c>
      <c r="I439" t="s">
        <v>155</v>
      </c>
      <c r="J439">
        <v>8</v>
      </c>
      <c r="K439" t="s">
        <v>156</v>
      </c>
      <c r="L439">
        <v>42</v>
      </c>
      <c r="M439" t="s">
        <v>162</v>
      </c>
      <c r="N439" t="s">
        <v>163</v>
      </c>
      <c r="O439" t="s">
        <v>164</v>
      </c>
      <c r="P439">
        <v>3000</v>
      </c>
      <c r="Q439" t="s">
        <v>44</v>
      </c>
      <c r="R439">
        <v>3821</v>
      </c>
      <c r="S439" t="s">
        <v>175</v>
      </c>
      <c r="T439">
        <v>27</v>
      </c>
      <c r="U439" t="s">
        <v>180</v>
      </c>
      <c r="V439" s="1">
        <v>0</v>
      </c>
      <c r="W439" s="1">
        <v>450000</v>
      </c>
      <c r="X439" s="1">
        <v>0</v>
      </c>
      <c r="Y439" s="1">
        <v>0</v>
      </c>
      <c r="Z439" s="1">
        <v>0</v>
      </c>
      <c r="AA439" s="1">
        <v>0</v>
      </c>
      <c r="AB439" s="1">
        <v>0</v>
      </c>
      <c r="AC439" s="1">
        <f t="shared" si="13"/>
        <v>0</v>
      </c>
      <c r="AD439" s="1">
        <v>0</v>
      </c>
      <c r="AE439" s="1">
        <v>0</v>
      </c>
      <c r="AF439" s="1">
        <v>0</v>
      </c>
      <c r="AG439" s="1">
        <v>450000</v>
      </c>
      <c r="AH439" s="1">
        <v>-450000</v>
      </c>
    </row>
    <row r="440" spans="1:34" hidden="1" x14ac:dyDescent="0.25">
      <c r="A440" t="str">
        <f t="shared" si="12"/>
        <v>1.1-00-2409_24842026_24382128</v>
      </c>
      <c r="B440" t="s">
        <v>148</v>
      </c>
      <c r="C440" t="s">
        <v>149</v>
      </c>
      <c r="D440" t="s">
        <v>150</v>
      </c>
      <c r="E440" t="s">
        <v>151</v>
      </c>
      <c r="F440" t="s">
        <v>51</v>
      </c>
      <c r="G440" t="s">
        <v>52</v>
      </c>
      <c r="H440" t="s">
        <v>154</v>
      </c>
      <c r="I440" t="s">
        <v>155</v>
      </c>
      <c r="J440">
        <v>8</v>
      </c>
      <c r="K440" t="s">
        <v>156</v>
      </c>
      <c r="L440">
        <v>42</v>
      </c>
      <c r="M440" t="s">
        <v>162</v>
      </c>
      <c r="N440" t="s">
        <v>163</v>
      </c>
      <c r="O440" t="s">
        <v>164</v>
      </c>
      <c r="P440">
        <v>3000</v>
      </c>
      <c r="Q440" t="s">
        <v>44</v>
      </c>
      <c r="R440">
        <v>3821</v>
      </c>
      <c r="S440" t="s">
        <v>175</v>
      </c>
      <c r="T440">
        <v>28</v>
      </c>
      <c r="U440" t="s">
        <v>181</v>
      </c>
      <c r="V440" s="1">
        <v>200000</v>
      </c>
      <c r="W440" s="1">
        <v>200000</v>
      </c>
      <c r="X440" s="1">
        <v>200000</v>
      </c>
      <c r="Y440" s="1">
        <v>200000</v>
      </c>
      <c r="Z440" s="1">
        <v>200000</v>
      </c>
      <c r="AA440" s="1">
        <v>200000</v>
      </c>
      <c r="AB440" s="1">
        <v>200000</v>
      </c>
      <c r="AC440" s="1">
        <f t="shared" si="13"/>
        <v>0</v>
      </c>
      <c r="AD440" s="1">
        <v>0</v>
      </c>
      <c r="AE440" s="1">
        <v>0</v>
      </c>
      <c r="AF440" s="1">
        <v>0</v>
      </c>
      <c r="AG440" s="1">
        <v>0</v>
      </c>
      <c r="AH440" s="1">
        <v>0</v>
      </c>
    </row>
    <row r="441" spans="1:34" hidden="1" x14ac:dyDescent="0.25">
      <c r="A441" t="str">
        <f t="shared" si="12"/>
        <v>1.1-00-2409_24842026_2451210</v>
      </c>
      <c r="B441" t="s">
        <v>148</v>
      </c>
      <c r="C441" t="s">
        <v>149</v>
      </c>
      <c r="D441" t="s">
        <v>150</v>
      </c>
      <c r="E441" t="s">
        <v>151</v>
      </c>
      <c r="F441" t="s">
        <v>51</v>
      </c>
      <c r="G441" t="s">
        <v>52</v>
      </c>
      <c r="H441" t="s">
        <v>154</v>
      </c>
      <c r="I441" t="s">
        <v>155</v>
      </c>
      <c r="J441">
        <v>8</v>
      </c>
      <c r="K441" t="s">
        <v>156</v>
      </c>
      <c r="L441">
        <v>42</v>
      </c>
      <c r="M441" t="s">
        <v>162</v>
      </c>
      <c r="N441" t="s">
        <v>163</v>
      </c>
      <c r="O441" t="s">
        <v>164</v>
      </c>
      <c r="P441">
        <v>5000</v>
      </c>
      <c r="Q441" t="s">
        <v>99</v>
      </c>
      <c r="R441">
        <v>5121</v>
      </c>
      <c r="S441" t="s">
        <v>182</v>
      </c>
      <c r="T441">
        <v>0</v>
      </c>
      <c r="U441" t="s">
        <v>46</v>
      </c>
      <c r="V441" s="1">
        <v>100000</v>
      </c>
      <c r="W441" s="1">
        <v>100000</v>
      </c>
      <c r="X441" s="1">
        <v>99528</v>
      </c>
      <c r="Y441" s="1">
        <v>0</v>
      </c>
      <c r="Z441" s="1">
        <v>0</v>
      </c>
      <c r="AA441" s="1">
        <v>0</v>
      </c>
      <c r="AB441" s="1">
        <v>0</v>
      </c>
      <c r="AC441" s="1">
        <f t="shared" si="13"/>
        <v>472</v>
      </c>
      <c r="AD441" s="1">
        <v>0</v>
      </c>
      <c r="AE441" s="1">
        <v>0</v>
      </c>
      <c r="AF441" s="1">
        <v>0</v>
      </c>
      <c r="AG441" s="1">
        <v>0</v>
      </c>
      <c r="AH441" s="1">
        <v>0</v>
      </c>
    </row>
    <row r="442" spans="1:34" hidden="1" x14ac:dyDescent="0.25">
      <c r="A442" t="str">
        <f t="shared" si="12"/>
        <v>1.1-00-2409_24842026_2453110</v>
      </c>
      <c r="B442" t="s">
        <v>148</v>
      </c>
      <c r="C442" t="s">
        <v>149</v>
      </c>
      <c r="D442" t="s">
        <v>150</v>
      </c>
      <c r="E442" t="s">
        <v>151</v>
      </c>
      <c r="F442" t="s">
        <v>51</v>
      </c>
      <c r="G442" t="s">
        <v>52</v>
      </c>
      <c r="H442" t="s">
        <v>154</v>
      </c>
      <c r="I442" t="s">
        <v>155</v>
      </c>
      <c r="J442">
        <v>8</v>
      </c>
      <c r="K442" t="s">
        <v>156</v>
      </c>
      <c r="L442">
        <v>42</v>
      </c>
      <c r="M442" t="s">
        <v>162</v>
      </c>
      <c r="N442" t="s">
        <v>163</v>
      </c>
      <c r="O442" t="s">
        <v>164</v>
      </c>
      <c r="P442">
        <v>5000</v>
      </c>
      <c r="Q442" t="s">
        <v>99</v>
      </c>
      <c r="R442">
        <v>5311</v>
      </c>
      <c r="S442" t="s">
        <v>183</v>
      </c>
      <c r="T442">
        <v>0</v>
      </c>
      <c r="U442" t="s">
        <v>46</v>
      </c>
      <c r="V442" s="1">
        <v>250000</v>
      </c>
      <c r="W442" s="1">
        <v>250000</v>
      </c>
      <c r="X442" s="1">
        <v>115574.8</v>
      </c>
      <c r="Y442" s="1">
        <v>115574.8</v>
      </c>
      <c r="Z442" s="1">
        <v>115574.8</v>
      </c>
      <c r="AA442" s="1">
        <v>0</v>
      </c>
      <c r="AB442" s="1">
        <v>0</v>
      </c>
      <c r="AC442" s="1">
        <f t="shared" si="13"/>
        <v>134425.20000000001</v>
      </c>
      <c r="AD442" s="1">
        <v>0</v>
      </c>
      <c r="AE442" s="1">
        <v>0</v>
      </c>
      <c r="AF442" s="1">
        <v>0</v>
      </c>
      <c r="AG442" s="1">
        <v>0</v>
      </c>
      <c r="AH442" s="1">
        <v>0</v>
      </c>
    </row>
    <row r="443" spans="1:34" hidden="1" x14ac:dyDescent="0.25">
      <c r="A443" t="str">
        <f t="shared" si="12"/>
        <v>1.1-00-2409_24842026_2454510</v>
      </c>
      <c r="B443" t="s">
        <v>148</v>
      </c>
      <c r="C443" t="s">
        <v>149</v>
      </c>
      <c r="D443" t="s">
        <v>150</v>
      </c>
      <c r="E443" t="s">
        <v>151</v>
      </c>
      <c r="F443" t="s">
        <v>51</v>
      </c>
      <c r="G443" t="s">
        <v>52</v>
      </c>
      <c r="H443" t="s">
        <v>154</v>
      </c>
      <c r="I443" t="s">
        <v>155</v>
      </c>
      <c r="J443">
        <v>8</v>
      </c>
      <c r="K443" t="s">
        <v>156</v>
      </c>
      <c r="L443">
        <v>42</v>
      </c>
      <c r="M443" t="s">
        <v>162</v>
      </c>
      <c r="N443" t="s">
        <v>163</v>
      </c>
      <c r="O443" t="s">
        <v>164</v>
      </c>
      <c r="P443">
        <v>5000</v>
      </c>
      <c r="Q443" t="s">
        <v>99</v>
      </c>
      <c r="R443">
        <v>5451</v>
      </c>
      <c r="S443" t="s">
        <v>184</v>
      </c>
      <c r="T443">
        <v>0</v>
      </c>
      <c r="U443" t="s">
        <v>46</v>
      </c>
      <c r="V443" s="1">
        <v>0</v>
      </c>
      <c r="W443" s="1">
        <v>120000</v>
      </c>
      <c r="X443" s="1">
        <v>0</v>
      </c>
      <c r="Y443" s="1">
        <v>0</v>
      </c>
      <c r="Z443" s="1">
        <v>0</v>
      </c>
      <c r="AA443" s="1">
        <v>0</v>
      </c>
      <c r="AB443" s="1">
        <v>0</v>
      </c>
      <c r="AC443" s="1">
        <f t="shared" si="13"/>
        <v>0</v>
      </c>
      <c r="AD443" s="1">
        <v>0</v>
      </c>
      <c r="AE443" s="1">
        <v>0</v>
      </c>
      <c r="AF443" s="1">
        <v>0</v>
      </c>
      <c r="AG443" s="1">
        <v>120000</v>
      </c>
      <c r="AH443" s="1">
        <v>-120000</v>
      </c>
    </row>
    <row r="444" spans="1:34" hidden="1" x14ac:dyDescent="0.25">
      <c r="A444" t="str">
        <f t="shared" si="12"/>
        <v>1.1-00-2409_24842026_2456710</v>
      </c>
      <c r="B444" t="s">
        <v>148</v>
      </c>
      <c r="C444" t="s">
        <v>149</v>
      </c>
      <c r="D444" t="s">
        <v>150</v>
      </c>
      <c r="E444" t="s">
        <v>151</v>
      </c>
      <c r="F444" t="s">
        <v>51</v>
      </c>
      <c r="G444" t="s">
        <v>52</v>
      </c>
      <c r="H444" t="s">
        <v>154</v>
      </c>
      <c r="I444" t="s">
        <v>155</v>
      </c>
      <c r="J444">
        <v>8</v>
      </c>
      <c r="K444" t="s">
        <v>156</v>
      </c>
      <c r="L444">
        <v>42</v>
      </c>
      <c r="M444" t="s">
        <v>162</v>
      </c>
      <c r="N444" t="s">
        <v>163</v>
      </c>
      <c r="O444" t="s">
        <v>164</v>
      </c>
      <c r="P444">
        <v>5000</v>
      </c>
      <c r="Q444" t="s">
        <v>99</v>
      </c>
      <c r="R444">
        <v>5671</v>
      </c>
      <c r="S444" t="s">
        <v>185</v>
      </c>
      <c r="T444">
        <v>0</v>
      </c>
      <c r="U444" t="s">
        <v>46</v>
      </c>
      <c r="V444" s="1">
        <v>170000</v>
      </c>
      <c r="W444" s="1">
        <v>150000</v>
      </c>
      <c r="X444" s="1">
        <v>167040</v>
      </c>
      <c r="Y444" s="1">
        <v>167040</v>
      </c>
      <c r="Z444" s="1">
        <v>167040</v>
      </c>
      <c r="AA444" s="1">
        <v>167040</v>
      </c>
      <c r="AB444" s="1">
        <v>167040</v>
      </c>
      <c r="AC444" s="1">
        <f t="shared" si="13"/>
        <v>2960</v>
      </c>
      <c r="AD444" s="1">
        <v>0</v>
      </c>
      <c r="AE444" s="1">
        <v>20000</v>
      </c>
      <c r="AF444" s="1">
        <v>0</v>
      </c>
      <c r="AG444" s="1">
        <v>0</v>
      </c>
      <c r="AH444" s="1">
        <v>20000</v>
      </c>
    </row>
    <row r="445" spans="1:34" hidden="1" x14ac:dyDescent="0.25">
      <c r="A445" t="str">
        <f t="shared" si="12"/>
        <v>1.1-00-2409_24844028_2425210</v>
      </c>
      <c r="B445" t="s">
        <v>148</v>
      </c>
      <c r="C445" t="s">
        <v>149</v>
      </c>
      <c r="D445" t="s">
        <v>150</v>
      </c>
      <c r="E445" t="s">
        <v>151</v>
      </c>
      <c r="F445" t="s">
        <v>51</v>
      </c>
      <c r="G445" t="s">
        <v>52</v>
      </c>
      <c r="H445" t="s">
        <v>154</v>
      </c>
      <c r="I445" t="s">
        <v>155</v>
      </c>
      <c r="J445">
        <v>8</v>
      </c>
      <c r="K445" t="s">
        <v>156</v>
      </c>
      <c r="L445">
        <v>44</v>
      </c>
      <c r="M445" t="s">
        <v>186</v>
      </c>
      <c r="N445" t="s">
        <v>158</v>
      </c>
      <c r="O445" t="s">
        <v>159</v>
      </c>
      <c r="P445">
        <v>2000</v>
      </c>
      <c r="Q445" t="s">
        <v>121</v>
      </c>
      <c r="R445">
        <v>2521</v>
      </c>
      <c r="S445" t="s">
        <v>187</v>
      </c>
      <c r="T445">
        <v>0</v>
      </c>
      <c r="U445" t="s">
        <v>46</v>
      </c>
      <c r="V445" s="1">
        <v>0</v>
      </c>
      <c r="W445" s="1">
        <v>500000</v>
      </c>
      <c r="X445" s="1">
        <v>0</v>
      </c>
      <c r="Y445" s="1">
        <v>0</v>
      </c>
      <c r="Z445" s="1">
        <v>0</v>
      </c>
      <c r="AA445" s="1">
        <v>0</v>
      </c>
      <c r="AB445" s="1">
        <v>0</v>
      </c>
      <c r="AC445" s="1">
        <f t="shared" si="13"/>
        <v>0</v>
      </c>
      <c r="AD445" s="1">
        <v>0</v>
      </c>
      <c r="AE445" s="1">
        <v>0</v>
      </c>
      <c r="AF445" s="1">
        <v>0</v>
      </c>
      <c r="AG445" s="1">
        <v>500000</v>
      </c>
      <c r="AH445" s="1">
        <v>-500000</v>
      </c>
    </row>
    <row r="446" spans="1:34" hidden="1" x14ac:dyDescent="0.25">
      <c r="A446" t="str">
        <f t="shared" si="12"/>
        <v>1.1-00-2409_24844028_2443110</v>
      </c>
      <c r="B446" t="s">
        <v>148</v>
      </c>
      <c r="C446" t="s">
        <v>149</v>
      </c>
      <c r="D446" t="s">
        <v>150</v>
      </c>
      <c r="E446" t="s">
        <v>151</v>
      </c>
      <c r="F446" t="s">
        <v>51</v>
      </c>
      <c r="G446" t="s">
        <v>52</v>
      </c>
      <c r="H446" t="s">
        <v>154</v>
      </c>
      <c r="I446" t="s">
        <v>155</v>
      </c>
      <c r="J446">
        <v>8</v>
      </c>
      <c r="K446" t="s">
        <v>156</v>
      </c>
      <c r="L446">
        <v>44</v>
      </c>
      <c r="M446" t="s">
        <v>186</v>
      </c>
      <c r="N446" t="s">
        <v>158</v>
      </c>
      <c r="O446" t="s">
        <v>159</v>
      </c>
      <c r="P446">
        <v>4000</v>
      </c>
      <c r="Q446" t="s">
        <v>49</v>
      </c>
      <c r="R446">
        <v>4311</v>
      </c>
      <c r="S446" t="s">
        <v>160</v>
      </c>
      <c r="T446">
        <v>0</v>
      </c>
      <c r="U446" t="s">
        <v>46</v>
      </c>
      <c r="V446" s="1">
        <v>500000</v>
      </c>
      <c r="W446" s="1">
        <v>0</v>
      </c>
      <c r="X446" s="1">
        <v>0</v>
      </c>
      <c r="Y446" s="1">
        <v>0</v>
      </c>
      <c r="Z446" s="1">
        <v>0</v>
      </c>
      <c r="AA446" s="1">
        <v>0</v>
      </c>
      <c r="AB446" s="1">
        <v>0</v>
      </c>
      <c r="AC446" s="1">
        <f t="shared" si="13"/>
        <v>500000</v>
      </c>
      <c r="AD446" s="1">
        <v>0</v>
      </c>
      <c r="AE446" s="1">
        <v>500000</v>
      </c>
      <c r="AF446" s="1">
        <v>0</v>
      </c>
      <c r="AG446" s="1">
        <v>0</v>
      </c>
      <c r="AH446" s="1">
        <v>500000</v>
      </c>
    </row>
    <row r="447" spans="1:34" hidden="1" x14ac:dyDescent="0.25">
      <c r="A447" t="str">
        <f t="shared" si="12"/>
        <v>1.1-00-2407_24334020_2424610</v>
      </c>
      <c r="B447" t="s">
        <v>148</v>
      </c>
      <c r="C447" t="s">
        <v>149</v>
      </c>
      <c r="D447" t="s">
        <v>136</v>
      </c>
      <c r="E447" t="s">
        <v>137</v>
      </c>
      <c r="F447" t="s">
        <v>51</v>
      </c>
      <c r="G447" t="s">
        <v>52</v>
      </c>
      <c r="H447" t="s">
        <v>103</v>
      </c>
      <c r="I447" t="s">
        <v>104</v>
      </c>
      <c r="J447">
        <v>3</v>
      </c>
      <c r="K447" t="s">
        <v>87</v>
      </c>
      <c r="L447">
        <v>34</v>
      </c>
      <c r="M447" t="s">
        <v>138</v>
      </c>
      <c r="N447" t="s">
        <v>139</v>
      </c>
      <c r="O447" t="s">
        <v>140</v>
      </c>
      <c r="P447">
        <v>2000</v>
      </c>
      <c r="Q447" t="s">
        <v>121</v>
      </c>
      <c r="R447">
        <v>2461</v>
      </c>
      <c r="S447" t="s">
        <v>212</v>
      </c>
      <c r="T447">
        <v>0</v>
      </c>
      <c r="U447" t="s">
        <v>46</v>
      </c>
      <c r="V447" s="1">
        <v>10600000</v>
      </c>
      <c r="W447" s="1">
        <v>10600000</v>
      </c>
      <c r="X447" s="1">
        <v>9535881.4900000002</v>
      </c>
      <c r="Y447" s="1">
        <v>9535881.4900000002</v>
      </c>
      <c r="Z447" s="1">
        <v>9535881.4900000002</v>
      </c>
      <c r="AA447" s="1">
        <v>9142743.5700000003</v>
      </c>
      <c r="AB447" s="1">
        <v>9142743.5700000003</v>
      </c>
      <c r="AC447" s="1">
        <f t="shared" si="13"/>
        <v>1064118.5099999998</v>
      </c>
      <c r="AD447" s="1">
        <v>0</v>
      </c>
      <c r="AE447" s="1">
        <v>0</v>
      </c>
      <c r="AF447" s="1">
        <v>0</v>
      </c>
      <c r="AG447" s="1">
        <v>0</v>
      </c>
      <c r="AH447" s="1">
        <v>0</v>
      </c>
    </row>
    <row r="448" spans="1:34" hidden="1" x14ac:dyDescent="0.25">
      <c r="A448" t="str">
        <f t="shared" si="12"/>
        <v>1.1-00-2407_24334020_2427210</v>
      </c>
      <c r="B448" t="s">
        <v>148</v>
      </c>
      <c r="C448" t="s">
        <v>149</v>
      </c>
      <c r="D448" t="s">
        <v>136</v>
      </c>
      <c r="E448" t="s">
        <v>137</v>
      </c>
      <c r="F448" t="s">
        <v>51</v>
      </c>
      <c r="G448" t="s">
        <v>52</v>
      </c>
      <c r="H448" t="s">
        <v>103</v>
      </c>
      <c r="I448" t="s">
        <v>104</v>
      </c>
      <c r="J448">
        <v>3</v>
      </c>
      <c r="K448" t="s">
        <v>87</v>
      </c>
      <c r="L448">
        <v>34</v>
      </c>
      <c r="M448" t="s">
        <v>138</v>
      </c>
      <c r="N448" t="s">
        <v>139</v>
      </c>
      <c r="O448" t="s">
        <v>140</v>
      </c>
      <c r="P448">
        <v>2000</v>
      </c>
      <c r="Q448" t="s">
        <v>121</v>
      </c>
      <c r="R448">
        <v>2721</v>
      </c>
      <c r="S448" t="s">
        <v>170</v>
      </c>
      <c r="T448">
        <v>0</v>
      </c>
      <c r="U448" t="s">
        <v>46</v>
      </c>
      <c r="V448" s="1">
        <v>96000</v>
      </c>
      <c r="W448" s="1">
        <v>96000</v>
      </c>
      <c r="X448" s="1">
        <v>58549.14</v>
      </c>
      <c r="Y448" s="1">
        <v>58549.14</v>
      </c>
      <c r="Z448" s="1">
        <v>46129.02</v>
      </c>
      <c r="AA448" s="1">
        <v>0</v>
      </c>
      <c r="AB448" s="1">
        <v>0</v>
      </c>
      <c r="AC448" s="1">
        <f t="shared" si="13"/>
        <v>37450.86</v>
      </c>
      <c r="AD448" s="1">
        <v>0</v>
      </c>
      <c r="AE448" s="1">
        <v>0</v>
      </c>
      <c r="AF448" s="1">
        <v>0</v>
      </c>
      <c r="AG448" s="1">
        <v>0</v>
      </c>
      <c r="AH448" s="1">
        <v>0</v>
      </c>
    </row>
    <row r="449" spans="1:34" hidden="1" x14ac:dyDescent="0.25">
      <c r="A449" t="str">
        <f t="shared" si="12"/>
        <v>1.1-00-2407_24334020_2429110</v>
      </c>
      <c r="B449" t="s">
        <v>148</v>
      </c>
      <c r="C449" t="s">
        <v>149</v>
      </c>
      <c r="D449" t="s">
        <v>136</v>
      </c>
      <c r="E449" t="s">
        <v>137</v>
      </c>
      <c r="F449" t="s">
        <v>51</v>
      </c>
      <c r="G449" t="s">
        <v>52</v>
      </c>
      <c r="H449" t="s">
        <v>103</v>
      </c>
      <c r="I449" t="s">
        <v>104</v>
      </c>
      <c r="J449">
        <v>3</v>
      </c>
      <c r="K449" t="s">
        <v>87</v>
      </c>
      <c r="L449">
        <v>34</v>
      </c>
      <c r="M449" t="s">
        <v>138</v>
      </c>
      <c r="N449" t="s">
        <v>139</v>
      </c>
      <c r="O449" t="s">
        <v>140</v>
      </c>
      <c r="P449">
        <v>2000</v>
      </c>
      <c r="Q449" t="s">
        <v>121</v>
      </c>
      <c r="R449">
        <v>2911</v>
      </c>
      <c r="S449" t="s">
        <v>171</v>
      </c>
      <c r="T449">
        <v>0</v>
      </c>
      <c r="U449" t="s">
        <v>46</v>
      </c>
      <c r="V449" s="1">
        <v>150000</v>
      </c>
      <c r="W449" s="1">
        <v>150000</v>
      </c>
      <c r="X449" s="1">
        <v>126287.4</v>
      </c>
      <c r="Y449" s="1">
        <v>126287.4</v>
      </c>
      <c r="Z449" s="1">
        <v>126287.4</v>
      </c>
      <c r="AA449" s="1">
        <v>121409</v>
      </c>
      <c r="AB449" s="1">
        <v>121409</v>
      </c>
      <c r="AC449" s="1">
        <f t="shared" si="13"/>
        <v>23712.600000000006</v>
      </c>
      <c r="AD449" s="1">
        <v>0</v>
      </c>
      <c r="AE449" s="1">
        <v>0</v>
      </c>
      <c r="AF449" s="1">
        <v>0</v>
      </c>
      <c r="AG449" s="1">
        <v>0</v>
      </c>
      <c r="AH449" s="1">
        <v>0</v>
      </c>
    </row>
    <row r="450" spans="1:34" hidden="1" x14ac:dyDescent="0.25">
      <c r="A450" t="str">
        <f t="shared" si="12"/>
        <v>1.1-00-2407_24334020_2431110</v>
      </c>
      <c r="B450" t="s">
        <v>148</v>
      </c>
      <c r="C450" t="s">
        <v>149</v>
      </c>
      <c r="D450" t="s">
        <v>136</v>
      </c>
      <c r="E450" t="s">
        <v>137</v>
      </c>
      <c r="F450" t="s">
        <v>51</v>
      </c>
      <c r="G450" t="s">
        <v>52</v>
      </c>
      <c r="H450" t="s">
        <v>103</v>
      </c>
      <c r="I450" t="s">
        <v>104</v>
      </c>
      <c r="J450">
        <v>3</v>
      </c>
      <c r="K450" t="s">
        <v>87</v>
      </c>
      <c r="L450">
        <v>34</v>
      </c>
      <c r="M450" t="s">
        <v>138</v>
      </c>
      <c r="N450" t="s">
        <v>139</v>
      </c>
      <c r="O450" t="s">
        <v>140</v>
      </c>
      <c r="P450">
        <v>3000</v>
      </c>
      <c r="Q450" t="s">
        <v>44</v>
      </c>
      <c r="R450">
        <v>3111</v>
      </c>
      <c r="S450" t="s">
        <v>141</v>
      </c>
      <c r="T450">
        <v>0</v>
      </c>
      <c r="U450" t="s">
        <v>46</v>
      </c>
      <c r="V450" s="1">
        <v>8000000</v>
      </c>
      <c r="W450" s="1">
        <v>8000000</v>
      </c>
      <c r="X450" s="1">
        <v>0</v>
      </c>
      <c r="Y450" s="1">
        <v>0</v>
      </c>
      <c r="Z450" s="1">
        <v>0</v>
      </c>
      <c r="AA450" s="1">
        <v>0</v>
      </c>
      <c r="AB450" s="1">
        <v>0</v>
      </c>
      <c r="AC450" s="1">
        <f t="shared" si="13"/>
        <v>8000000</v>
      </c>
      <c r="AD450" s="1">
        <v>0</v>
      </c>
      <c r="AE450" s="1">
        <v>0</v>
      </c>
      <c r="AF450" s="1">
        <v>0</v>
      </c>
      <c r="AG450" s="1">
        <v>0</v>
      </c>
      <c r="AH450" s="1">
        <v>0</v>
      </c>
    </row>
    <row r="451" spans="1:34" hidden="1" x14ac:dyDescent="0.25">
      <c r="A451" t="str">
        <f t="shared" ref="A451:A481" si="14">CONCATENATE(B451,H451,J451,L451,N451,R451,T451)</f>
        <v>1.1-00-2406_24529017_2424910</v>
      </c>
      <c r="B451" t="s">
        <v>148</v>
      </c>
      <c r="C451" t="s">
        <v>149</v>
      </c>
      <c r="D451" t="s">
        <v>428</v>
      </c>
      <c r="E451" t="s">
        <v>429</v>
      </c>
      <c r="F451" t="s">
        <v>347</v>
      </c>
      <c r="G451" t="s">
        <v>348</v>
      </c>
      <c r="H451" t="s">
        <v>274</v>
      </c>
      <c r="I451" t="s">
        <v>275</v>
      </c>
      <c r="J451">
        <v>5</v>
      </c>
      <c r="K451" t="s">
        <v>276</v>
      </c>
      <c r="L451">
        <v>29</v>
      </c>
      <c r="M451" t="s">
        <v>430</v>
      </c>
      <c r="N451" t="s">
        <v>431</v>
      </c>
      <c r="O451" t="s">
        <v>432</v>
      </c>
      <c r="P451">
        <v>2000</v>
      </c>
      <c r="Q451" t="s">
        <v>121</v>
      </c>
      <c r="R451">
        <v>2491</v>
      </c>
      <c r="S451" t="s">
        <v>203</v>
      </c>
      <c r="T451">
        <v>0</v>
      </c>
      <c r="U451" t="s">
        <v>46</v>
      </c>
      <c r="V451" s="1">
        <v>0</v>
      </c>
      <c r="W451" s="1">
        <v>150000</v>
      </c>
      <c r="X451" s="1">
        <v>0</v>
      </c>
      <c r="Y451" s="1">
        <v>0</v>
      </c>
      <c r="Z451" s="1">
        <v>0</v>
      </c>
      <c r="AA451" s="1">
        <v>0</v>
      </c>
      <c r="AB451" s="1">
        <v>0</v>
      </c>
      <c r="AC451" s="1">
        <f t="shared" ref="AC451:AC481" si="15">V451-X451</f>
        <v>0</v>
      </c>
      <c r="AD451" s="1">
        <v>0</v>
      </c>
      <c r="AE451" s="1">
        <v>0</v>
      </c>
      <c r="AF451" s="1">
        <v>0</v>
      </c>
      <c r="AG451" s="1">
        <v>150000</v>
      </c>
      <c r="AH451" s="1">
        <v>-150000</v>
      </c>
    </row>
    <row r="452" spans="1:34" hidden="1" x14ac:dyDescent="0.25">
      <c r="A452" t="str">
        <f t="shared" si="14"/>
        <v>1.1-00-2406_24529017_2425410</v>
      </c>
      <c r="B452" t="s">
        <v>148</v>
      </c>
      <c r="C452" t="s">
        <v>149</v>
      </c>
      <c r="D452" t="s">
        <v>428</v>
      </c>
      <c r="E452" t="s">
        <v>429</v>
      </c>
      <c r="F452" t="s">
        <v>347</v>
      </c>
      <c r="G452" t="s">
        <v>348</v>
      </c>
      <c r="H452" t="s">
        <v>274</v>
      </c>
      <c r="I452" t="s">
        <v>275</v>
      </c>
      <c r="J452">
        <v>5</v>
      </c>
      <c r="K452" t="s">
        <v>276</v>
      </c>
      <c r="L452">
        <v>29</v>
      </c>
      <c r="M452" t="s">
        <v>430</v>
      </c>
      <c r="N452" t="s">
        <v>431</v>
      </c>
      <c r="O452" t="s">
        <v>432</v>
      </c>
      <c r="P452">
        <v>2000</v>
      </c>
      <c r="Q452" t="s">
        <v>121</v>
      </c>
      <c r="R452">
        <v>2541</v>
      </c>
      <c r="S452" t="s">
        <v>234</v>
      </c>
      <c r="T452">
        <v>0</v>
      </c>
      <c r="U452" t="s">
        <v>46</v>
      </c>
      <c r="V452" s="1">
        <v>2500</v>
      </c>
      <c r="W452" s="1">
        <v>2500</v>
      </c>
      <c r="X452" s="1">
        <v>2424.4</v>
      </c>
      <c r="Y452" s="1">
        <v>0</v>
      </c>
      <c r="Z452" s="1">
        <v>0</v>
      </c>
      <c r="AA452" s="1">
        <v>0</v>
      </c>
      <c r="AB452" s="1">
        <v>0</v>
      </c>
      <c r="AC452" s="1">
        <f t="shared" si="15"/>
        <v>75.599999999999909</v>
      </c>
      <c r="AD452" s="1">
        <v>0</v>
      </c>
      <c r="AE452" s="1">
        <v>0</v>
      </c>
      <c r="AF452" s="1">
        <v>0</v>
      </c>
      <c r="AG452" s="1">
        <v>0</v>
      </c>
      <c r="AH452" s="1">
        <v>0</v>
      </c>
    </row>
    <row r="453" spans="1:34" hidden="1" x14ac:dyDescent="0.25">
      <c r="A453" t="str">
        <f t="shared" si="14"/>
        <v>1.1-00-2406_24529017_2429110</v>
      </c>
      <c r="B453" t="s">
        <v>148</v>
      </c>
      <c r="C453" t="s">
        <v>149</v>
      </c>
      <c r="D453" t="s">
        <v>428</v>
      </c>
      <c r="E453" t="s">
        <v>429</v>
      </c>
      <c r="F453" t="s">
        <v>347</v>
      </c>
      <c r="G453" t="s">
        <v>348</v>
      </c>
      <c r="H453" t="s">
        <v>274</v>
      </c>
      <c r="I453" t="s">
        <v>275</v>
      </c>
      <c r="J453">
        <v>5</v>
      </c>
      <c r="K453" t="s">
        <v>276</v>
      </c>
      <c r="L453">
        <v>29</v>
      </c>
      <c r="M453" t="s">
        <v>430</v>
      </c>
      <c r="N453" t="s">
        <v>431</v>
      </c>
      <c r="O453" t="s">
        <v>432</v>
      </c>
      <c r="P453">
        <v>2000</v>
      </c>
      <c r="Q453" t="s">
        <v>121</v>
      </c>
      <c r="R453">
        <v>2911</v>
      </c>
      <c r="S453" t="s">
        <v>171</v>
      </c>
      <c r="T453">
        <v>0</v>
      </c>
      <c r="U453" t="s">
        <v>46</v>
      </c>
      <c r="V453" s="1">
        <v>3500</v>
      </c>
      <c r="W453" s="1">
        <v>3500</v>
      </c>
      <c r="X453" s="1">
        <v>0</v>
      </c>
      <c r="Y453" s="1">
        <v>0</v>
      </c>
      <c r="Z453" s="1">
        <v>0</v>
      </c>
      <c r="AA453" s="1">
        <v>0</v>
      </c>
      <c r="AB453" s="1">
        <v>0</v>
      </c>
      <c r="AC453" s="1">
        <f t="shared" si="15"/>
        <v>3500</v>
      </c>
      <c r="AD453" s="1">
        <v>0</v>
      </c>
      <c r="AE453" s="1">
        <v>0</v>
      </c>
      <c r="AF453" s="1">
        <v>0</v>
      </c>
      <c r="AG453" s="1">
        <v>0</v>
      </c>
      <c r="AH453" s="1">
        <v>0</v>
      </c>
    </row>
    <row r="454" spans="1:34" hidden="1" x14ac:dyDescent="0.25">
      <c r="A454" t="str">
        <f t="shared" si="14"/>
        <v>1.1-00-2406_24529017_2432210</v>
      </c>
      <c r="B454" t="s">
        <v>148</v>
      </c>
      <c r="C454" t="s">
        <v>149</v>
      </c>
      <c r="D454" t="s">
        <v>428</v>
      </c>
      <c r="E454" t="s">
        <v>429</v>
      </c>
      <c r="F454" t="s">
        <v>347</v>
      </c>
      <c r="G454" t="s">
        <v>348</v>
      </c>
      <c r="H454" t="s">
        <v>274</v>
      </c>
      <c r="I454" t="s">
        <v>275</v>
      </c>
      <c r="J454">
        <v>5</v>
      </c>
      <c r="K454" t="s">
        <v>276</v>
      </c>
      <c r="L454">
        <v>29</v>
      </c>
      <c r="M454" t="s">
        <v>430</v>
      </c>
      <c r="N454" t="s">
        <v>431</v>
      </c>
      <c r="O454" t="s">
        <v>432</v>
      </c>
      <c r="P454">
        <v>3000</v>
      </c>
      <c r="Q454" t="s">
        <v>44</v>
      </c>
      <c r="R454">
        <v>3221</v>
      </c>
      <c r="S454" t="s">
        <v>381</v>
      </c>
      <c r="T454">
        <v>0</v>
      </c>
      <c r="U454" t="s">
        <v>46</v>
      </c>
      <c r="V454" s="1">
        <v>0</v>
      </c>
      <c r="W454" s="1">
        <v>348000</v>
      </c>
      <c r="X454" s="1">
        <v>0</v>
      </c>
      <c r="Y454" s="1">
        <v>0</v>
      </c>
      <c r="Z454" s="1">
        <v>0</v>
      </c>
      <c r="AA454" s="1">
        <v>0</v>
      </c>
      <c r="AB454" s="1">
        <v>0</v>
      </c>
      <c r="AC454" s="1">
        <f t="shared" si="15"/>
        <v>0</v>
      </c>
      <c r="AD454" s="1">
        <v>0</v>
      </c>
      <c r="AE454" s="1">
        <v>0</v>
      </c>
      <c r="AF454" s="1">
        <v>0</v>
      </c>
      <c r="AG454" s="1">
        <v>348000</v>
      </c>
      <c r="AH454" s="1">
        <v>-348000</v>
      </c>
    </row>
    <row r="455" spans="1:34" hidden="1" x14ac:dyDescent="0.25">
      <c r="A455" t="str">
        <f t="shared" si="14"/>
        <v>1.1-00-2406_24529017_2438210</v>
      </c>
      <c r="B455" t="s">
        <v>148</v>
      </c>
      <c r="C455" t="s">
        <v>149</v>
      </c>
      <c r="D455" t="s">
        <v>428</v>
      </c>
      <c r="E455" t="s">
        <v>429</v>
      </c>
      <c r="F455" t="s">
        <v>347</v>
      </c>
      <c r="G455" t="s">
        <v>348</v>
      </c>
      <c r="H455" t="s">
        <v>274</v>
      </c>
      <c r="I455" t="s">
        <v>275</v>
      </c>
      <c r="J455">
        <v>5</v>
      </c>
      <c r="K455" t="s">
        <v>276</v>
      </c>
      <c r="L455">
        <v>29</v>
      </c>
      <c r="M455" t="s">
        <v>430</v>
      </c>
      <c r="N455" t="s">
        <v>431</v>
      </c>
      <c r="O455" t="s">
        <v>432</v>
      </c>
      <c r="P455">
        <v>3000</v>
      </c>
      <c r="Q455" t="s">
        <v>44</v>
      </c>
      <c r="R455">
        <v>3821</v>
      </c>
      <c r="S455" t="s">
        <v>175</v>
      </c>
      <c r="T455">
        <v>0</v>
      </c>
      <c r="U455" t="s">
        <v>46</v>
      </c>
      <c r="V455" s="1">
        <v>400000</v>
      </c>
      <c r="W455" s="1">
        <v>400000</v>
      </c>
      <c r="X455" s="1">
        <v>74611.199999999997</v>
      </c>
      <c r="Y455" s="1">
        <v>74611.199999999997</v>
      </c>
      <c r="Z455" s="1">
        <v>74611.199999999997</v>
      </c>
      <c r="AA455" s="1">
        <v>0</v>
      </c>
      <c r="AB455" s="1">
        <v>0</v>
      </c>
      <c r="AC455" s="1">
        <f t="shared" si="15"/>
        <v>325388.79999999999</v>
      </c>
      <c r="AD455" s="1">
        <v>0</v>
      </c>
      <c r="AE455" s="1">
        <v>0</v>
      </c>
      <c r="AF455" s="1">
        <v>0</v>
      </c>
      <c r="AG455" s="1">
        <v>0</v>
      </c>
      <c r="AH455" s="1">
        <v>0</v>
      </c>
    </row>
    <row r="456" spans="1:34" hidden="1" x14ac:dyDescent="0.25">
      <c r="A456" t="str">
        <f t="shared" si="14"/>
        <v>1.1-00-2406_24529017_24382115</v>
      </c>
      <c r="B456" t="s">
        <v>148</v>
      </c>
      <c r="C456" t="s">
        <v>149</v>
      </c>
      <c r="D456" t="s">
        <v>428</v>
      </c>
      <c r="E456" t="s">
        <v>429</v>
      </c>
      <c r="F456" t="s">
        <v>347</v>
      </c>
      <c r="G456" t="s">
        <v>348</v>
      </c>
      <c r="H456" t="s">
        <v>274</v>
      </c>
      <c r="I456" t="s">
        <v>275</v>
      </c>
      <c r="J456">
        <v>5</v>
      </c>
      <c r="K456" t="s">
        <v>276</v>
      </c>
      <c r="L456">
        <v>29</v>
      </c>
      <c r="M456" t="s">
        <v>430</v>
      </c>
      <c r="N456" t="s">
        <v>431</v>
      </c>
      <c r="O456" t="s">
        <v>432</v>
      </c>
      <c r="P456">
        <v>3000</v>
      </c>
      <c r="Q456" t="s">
        <v>44</v>
      </c>
      <c r="R456">
        <v>3821</v>
      </c>
      <c r="S456" t="s">
        <v>175</v>
      </c>
      <c r="T456">
        <v>15</v>
      </c>
      <c r="U456" t="s">
        <v>433</v>
      </c>
      <c r="V456" s="1">
        <v>1500000</v>
      </c>
      <c r="W456" s="1">
        <v>1500000</v>
      </c>
      <c r="X456" s="1">
        <v>1492920</v>
      </c>
      <c r="Y456" s="1">
        <v>1492920</v>
      </c>
      <c r="Z456" s="1">
        <v>1492920</v>
      </c>
      <c r="AA456" s="1">
        <v>1492920</v>
      </c>
      <c r="AB456" s="1">
        <v>1492920</v>
      </c>
      <c r="AC456" s="1">
        <f t="shared" si="15"/>
        <v>7080</v>
      </c>
      <c r="AD456" s="1">
        <v>0</v>
      </c>
      <c r="AE456" s="1">
        <v>0</v>
      </c>
      <c r="AF456" s="1">
        <v>0</v>
      </c>
      <c r="AG456" s="1">
        <v>0</v>
      </c>
      <c r="AH456" s="1">
        <v>0</v>
      </c>
    </row>
    <row r="457" spans="1:34" hidden="1" x14ac:dyDescent="0.25">
      <c r="A457" t="str">
        <f t="shared" si="14"/>
        <v>1.1-00-2406_24529017_24382116</v>
      </c>
      <c r="B457" t="s">
        <v>148</v>
      </c>
      <c r="C457" t="s">
        <v>149</v>
      </c>
      <c r="D457" t="s">
        <v>428</v>
      </c>
      <c r="E457" t="s">
        <v>429</v>
      </c>
      <c r="F457" t="s">
        <v>347</v>
      </c>
      <c r="G457" t="s">
        <v>348</v>
      </c>
      <c r="H457" t="s">
        <v>274</v>
      </c>
      <c r="I457" t="s">
        <v>275</v>
      </c>
      <c r="J457">
        <v>5</v>
      </c>
      <c r="K457" t="s">
        <v>276</v>
      </c>
      <c r="L457">
        <v>29</v>
      </c>
      <c r="M457" t="s">
        <v>430</v>
      </c>
      <c r="N457" t="s">
        <v>431</v>
      </c>
      <c r="O457" t="s">
        <v>432</v>
      </c>
      <c r="P457">
        <v>3000</v>
      </c>
      <c r="Q457" t="s">
        <v>44</v>
      </c>
      <c r="R457">
        <v>3821</v>
      </c>
      <c r="S457" t="s">
        <v>175</v>
      </c>
      <c r="T457">
        <v>16</v>
      </c>
      <c r="U457" t="s">
        <v>434</v>
      </c>
      <c r="V457" s="1">
        <v>600000</v>
      </c>
      <c r="W457" s="1">
        <v>600000</v>
      </c>
      <c r="X457" s="1">
        <v>589860</v>
      </c>
      <c r="Y457" s="1">
        <v>589860</v>
      </c>
      <c r="Z457" s="1">
        <v>589860</v>
      </c>
      <c r="AA457" s="1">
        <v>589860</v>
      </c>
      <c r="AB457" s="1">
        <v>589860</v>
      </c>
      <c r="AC457" s="1">
        <f t="shared" si="15"/>
        <v>10140</v>
      </c>
      <c r="AD457" s="1">
        <v>0</v>
      </c>
      <c r="AE457" s="1">
        <v>0</v>
      </c>
      <c r="AF457" s="1">
        <v>0</v>
      </c>
      <c r="AG457" s="1">
        <v>0</v>
      </c>
      <c r="AH457" s="1">
        <v>0</v>
      </c>
    </row>
    <row r="458" spans="1:34" hidden="1" x14ac:dyDescent="0.25">
      <c r="A458" t="str">
        <f t="shared" si="14"/>
        <v>1.1-00-2406_24525016_2424910</v>
      </c>
      <c r="B458" t="s">
        <v>148</v>
      </c>
      <c r="C458" t="s">
        <v>149</v>
      </c>
      <c r="D458" t="s">
        <v>421</v>
      </c>
      <c r="E458" t="s">
        <v>422</v>
      </c>
      <c r="F458" t="s">
        <v>152</v>
      </c>
      <c r="G458" t="s">
        <v>153</v>
      </c>
      <c r="H458" t="s">
        <v>274</v>
      </c>
      <c r="I458" t="s">
        <v>275</v>
      </c>
      <c r="J458">
        <v>5</v>
      </c>
      <c r="K458" t="s">
        <v>276</v>
      </c>
      <c r="L458">
        <v>25</v>
      </c>
      <c r="M458" t="s">
        <v>423</v>
      </c>
      <c r="N458" t="s">
        <v>278</v>
      </c>
      <c r="O458" t="s">
        <v>279</v>
      </c>
      <c r="P458">
        <v>2000</v>
      </c>
      <c r="Q458" t="s">
        <v>121</v>
      </c>
      <c r="R458">
        <v>2491</v>
      </c>
      <c r="S458" t="s">
        <v>203</v>
      </c>
      <c r="T458">
        <v>0</v>
      </c>
      <c r="U458" t="s">
        <v>46</v>
      </c>
      <c r="V458" s="1">
        <v>0</v>
      </c>
      <c r="W458" s="1">
        <v>250000</v>
      </c>
      <c r="X458" s="1">
        <v>0</v>
      </c>
      <c r="Y458" s="1">
        <v>0</v>
      </c>
      <c r="Z458" s="1">
        <v>0</v>
      </c>
      <c r="AA458" s="1">
        <v>0</v>
      </c>
      <c r="AB458" s="1">
        <v>0</v>
      </c>
      <c r="AC458" s="1">
        <f t="shared" si="15"/>
        <v>0</v>
      </c>
      <c r="AD458" s="1">
        <v>0</v>
      </c>
      <c r="AE458" s="1">
        <v>0</v>
      </c>
      <c r="AF458" s="1">
        <v>0</v>
      </c>
      <c r="AG458" s="1">
        <v>250000</v>
      </c>
      <c r="AH458" s="1">
        <v>-250000</v>
      </c>
    </row>
    <row r="459" spans="1:34" hidden="1" x14ac:dyDescent="0.25">
      <c r="A459" t="str">
        <f t="shared" si="14"/>
        <v>1.1-00-2406_24525016_2444110</v>
      </c>
      <c r="B459" t="s">
        <v>148</v>
      </c>
      <c r="C459" t="s">
        <v>149</v>
      </c>
      <c r="D459" t="s">
        <v>421</v>
      </c>
      <c r="E459" t="s">
        <v>422</v>
      </c>
      <c r="F459" t="s">
        <v>152</v>
      </c>
      <c r="G459" t="s">
        <v>153</v>
      </c>
      <c r="H459" t="s">
        <v>274</v>
      </c>
      <c r="I459" t="s">
        <v>275</v>
      </c>
      <c r="J459">
        <v>5</v>
      </c>
      <c r="K459" t="s">
        <v>276</v>
      </c>
      <c r="L459">
        <v>25</v>
      </c>
      <c r="M459" t="s">
        <v>423</v>
      </c>
      <c r="N459" t="s">
        <v>278</v>
      </c>
      <c r="O459" t="s">
        <v>279</v>
      </c>
      <c r="P459">
        <v>4000</v>
      </c>
      <c r="Q459" t="s">
        <v>49</v>
      </c>
      <c r="R459">
        <v>4411</v>
      </c>
      <c r="S459" t="s">
        <v>195</v>
      </c>
      <c r="T459">
        <v>0</v>
      </c>
      <c r="U459" t="s">
        <v>46</v>
      </c>
      <c r="V459" s="1">
        <v>100000</v>
      </c>
      <c r="W459" s="1">
        <v>100000</v>
      </c>
      <c r="X459" s="1">
        <v>0</v>
      </c>
      <c r="Y459" s="1">
        <v>0</v>
      </c>
      <c r="Z459" s="1">
        <v>0</v>
      </c>
      <c r="AA459" s="1">
        <v>0</v>
      </c>
      <c r="AB459" s="1">
        <v>0</v>
      </c>
      <c r="AC459" s="1">
        <f t="shared" si="15"/>
        <v>100000</v>
      </c>
      <c r="AD459" s="1">
        <v>0</v>
      </c>
      <c r="AE459" s="1">
        <v>0</v>
      </c>
      <c r="AF459" s="1">
        <v>0</v>
      </c>
      <c r="AG459" s="1">
        <v>0</v>
      </c>
      <c r="AH459" s="1">
        <v>0</v>
      </c>
    </row>
    <row r="460" spans="1:34" hidden="1" x14ac:dyDescent="0.25">
      <c r="A460" t="str">
        <f t="shared" si="14"/>
        <v>1.1-00-2406_24525016_2444310</v>
      </c>
      <c r="B460" t="s">
        <v>148</v>
      </c>
      <c r="C460" t="s">
        <v>149</v>
      </c>
      <c r="D460" t="s">
        <v>421</v>
      </c>
      <c r="E460" t="s">
        <v>422</v>
      </c>
      <c r="F460" t="s">
        <v>152</v>
      </c>
      <c r="G460" t="s">
        <v>153</v>
      </c>
      <c r="H460" t="s">
        <v>274</v>
      </c>
      <c r="I460" t="s">
        <v>275</v>
      </c>
      <c r="J460">
        <v>5</v>
      </c>
      <c r="K460" t="s">
        <v>276</v>
      </c>
      <c r="L460">
        <v>25</v>
      </c>
      <c r="M460" t="s">
        <v>423</v>
      </c>
      <c r="N460" t="s">
        <v>278</v>
      </c>
      <c r="O460" t="s">
        <v>279</v>
      </c>
      <c r="P460">
        <v>4000</v>
      </c>
      <c r="Q460" t="s">
        <v>49</v>
      </c>
      <c r="R460">
        <v>4431</v>
      </c>
      <c r="S460" t="s">
        <v>424</v>
      </c>
      <c r="T460">
        <v>0</v>
      </c>
      <c r="U460" t="s">
        <v>46</v>
      </c>
      <c r="V460" s="1">
        <v>3900000</v>
      </c>
      <c r="W460" s="1">
        <v>3900000</v>
      </c>
      <c r="X460" s="1">
        <v>792732</v>
      </c>
      <c r="Y460" s="1">
        <v>792732</v>
      </c>
      <c r="Z460" s="1">
        <v>792732</v>
      </c>
      <c r="AA460" s="1">
        <v>792732</v>
      </c>
      <c r="AB460" s="1">
        <v>792732</v>
      </c>
      <c r="AC460" s="1">
        <f t="shared" si="15"/>
        <v>3107268</v>
      </c>
      <c r="AD460" s="1">
        <v>0</v>
      </c>
      <c r="AE460" s="1">
        <v>0</v>
      </c>
      <c r="AF460" s="1">
        <v>0</v>
      </c>
      <c r="AG460" s="1">
        <v>0</v>
      </c>
      <c r="AH460" s="1">
        <v>0</v>
      </c>
    </row>
    <row r="461" spans="1:34" hidden="1" x14ac:dyDescent="0.25">
      <c r="A461" t="str">
        <f t="shared" si="14"/>
        <v>1.1-00-2406_24525016_24443117</v>
      </c>
      <c r="B461" t="s">
        <v>148</v>
      </c>
      <c r="C461" t="s">
        <v>149</v>
      </c>
      <c r="D461" t="s">
        <v>421</v>
      </c>
      <c r="E461" t="s">
        <v>422</v>
      </c>
      <c r="F461" t="s">
        <v>152</v>
      </c>
      <c r="G461" t="s">
        <v>153</v>
      </c>
      <c r="H461" t="s">
        <v>274</v>
      </c>
      <c r="I461" t="s">
        <v>275</v>
      </c>
      <c r="J461">
        <v>5</v>
      </c>
      <c r="K461" t="s">
        <v>276</v>
      </c>
      <c r="L461">
        <v>25</v>
      </c>
      <c r="M461" t="s">
        <v>423</v>
      </c>
      <c r="N461" t="s">
        <v>278</v>
      </c>
      <c r="O461" t="s">
        <v>279</v>
      </c>
      <c r="P461">
        <v>4000</v>
      </c>
      <c r="Q461" t="s">
        <v>49</v>
      </c>
      <c r="R461">
        <v>4431</v>
      </c>
      <c r="S461" t="s">
        <v>424</v>
      </c>
      <c r="T461">
        <v>17</v>
      </c>
      <c r="U461" t="s">
        <v>425</v>
      </c>
      <c r="V461" s="1">
        <v>400000</v>
      </c>
      <c r="W461" s="1">
        <v>400000</v>
      </c>
      <c r="X461" s="1">
        <v>160064</v>
      </c>
      <c r="Y461" s="1">
        <v>160064</v>
      </c>
      <c r="Z461" s="1">
        <v>0</v>
      </c>
      <c r="AA461" s="1">
        <v>0</v>
      </c>
      <c r="AB461" s="1">
        <v>0</v>
      </c>
      <c r="AC461" s="1">
        <f t="shared" si="15"/>
        <v>239936</v>
      </c>
      <c r="AD461" s="1">
        <v>0</v>
      </c>
      <c r="AE461" s="1">
        <v>0</v>
      </c>
      <c r="AF461" s="1">
        <v>0</v>
      </c>
      <c r="AG461" s="1">
        <v>0</v>
      </c>
      <c r="AH461" s="1">
        <v>0</v>
      </c>
    </row>
    <row r="462" spans="1:34" hidden="1" x14ac:dyDescent="0.25">
      <c r="A462" t="str">
        <f t="shared" si="14"/>
        <v>1.1-00-2406_24525016_2456710</v>
      </c>
      <c r="B462" t="s">
        <v>148</v>
      </c>
      <c r="C462" t="s">
        <v>149</v>
      </c>
      <c r="D462" t="s">
        <v>421</v>
      </c>
      <c r="E462" t="s">
        <v>422</v>
      </c>
      <c r="F462" t="s">
        <v>152</v>
      </c>
      <c r="G462" t="s">
        <v>153</v>
      </c>
      <c r="H462" t="s">
        <v>274</v>
      </c>
      <c r="I462" t="s">
        <v>275</v>
      </c>
      <c r="J462">
        <v>5</v>
      </c>
      <c r="K462" t="s">
        <v>276</v>
      </c>
      <c r="L462">
        <v>25</v>
      </c>
      <c r="M462" t="s">
        <v>423</v>
      </c>
      <c r="N462" t="s">
        <v>278</v>
      </c>
      <c r="O462" t="s">
        <v>279</v>
      </c>
      <c r="P462">
        <v>5000</v>
      </c>
      <c r="Q462" t="s">
        <v>99</v>
      </c>
      <c r="R462">
        <v>5671</v>
      </c>
      <c r="S462" t="s">
        <v>185</v>
      </c>
      <c r="T462">
        <v>0</v>
      </c>
      <c r="U462" t="s">
        <v>46</v>
      </c>
      <c r="V462" s="1">
        <v>250000</v>
      </c>
      <c r="W462" s="1">
        <v>250000</v>
      </c>
      <c r="X462" s="1">
        <v>58777.55</v>
      </c>
      <c r="Y462" s="1">
        <v>58777.55</v>
      </c>
      <c r="Z462" s="1">
        <v>58777.55</v>
      </c>
      <c r="AA462" s="1">
        <v>58777.55</v>
      </c>
      <c r="AB462" s="1">
        <v>58777.55</v>
      </c>
      <c r="AC462" s="1">
        <f t="shared" si="15"/>
        <v>191222.45</v>
      </c>
      <c r="AD462" s="1">
        <v>0</v>
      </c>
      <c r="AE462" s="1">
        <v>0</v>
      </c>
      <c r="AF462" s="1">
        <v>0</v>
      </c>
      <c r="AG462" s="1">
        <v>0</v>
      </c>
      <c r="AH462" s="1">
        <v>0</v>
      </c>
    </row>
    <row r="463" spans="1:34" hidden="1" x14ac:dyDescent="0.25">
      <c r="A463" t="str">
        <f t="shared" si="14"/>
        <v>1.1-00-2406_24528016_2444210</v>
      </c>
      <c r="B463" t="s">
        <v>148</v>
      </c>
      <c r="C463" t="s">
        <v>149</v>
      </c>
      <c r="D463" t="s">
        <v>421</v>
      </c>
      <c r="E463" t="s">
        <v>422</v>
      </c>
      <c r="F463" t="s">
        <v>152</v>
      </c>
      <c r="G463" t="s">
        <v>153</v>
      </c>
      <c r="H463" t="s">
        <v>274</v>
      </c>
      <c r="I463" t="s">
        <v>275</v>
      </c>
      <c r="J463">
        <v>5</v>
      </c>
      <c r="K463" t="s">
        <v>276</v>
      </c>
      <c r="L463">
        <v>28</v>
      </c>
      <c r="M463" t="s">
        <v>426</v>
      </c>
      <c r="N463" t="s">
        <v>278</v>
      </c>
      <c r="O463" t="s">
        <v>279</v>
      </c>
      <c r="P463">
        <v>4000</v>
      </c>
      <c r="Q463" t="s">
        <v>49</v>
      </c>
      <c r="R463">
        <v>4421</v>
      </c>
      <c r="S463" t="s">
        <v>427</v>
      </c>
      <c r="T463">
        <v>0</v>
      </c>
      <c r="U463" t="s">
        <v>46</v>
      </c>
      <c r="V463" s="1">
        <v>200000</v>
      </c>
      <c r="W463" s="1">
        <v>200000</v>
      </c>
      <c r="X463" s="1">
        <v>49200</v>
      </c>
      <c r="Y463" s="1">
        <v>49200</v>
      </c>
      <c r="Z463" s="1">
        <v>49200</v>
      </c>
      <c r="AA463" s="1">
        <v>0</v>
      </c>
      <c r="AB463" s="1">
        <v>0</v>
      </c>
      <c r="AC463" s="1">
        <f t="shared" si="15"/>
        <v>150800</v>
      </c>
      <c r="AD463" s="1">
        <v>0</v>
      </c>
      <c r="AE463" s="1">
        <v>0</v>
      </c>
      <c r="AF463" s="1">
        <v>0</v>
      </c>
      <c r="AG463" s="1">
        <v>0</v>
      </c>
      <c r="AH463" s="1">
        <v>0</v>
      </c>
    </row>
    <row r="464" spans="1:34" hidden="1" x14ac:dyDescent="0.25">
      <c r="A464" t="str">
        <f t="shared" si="14"/>
        <v>1.1-00-2409_24847029_24382122</v>
      </c>
      <c r="B464" t="s">
        <v>148</v>
      </c>
      <c r="C464" t="s">
        <v>149</v>
      </c>
      <c r="D464" t="s">
        <v>435</v>
      </c>
      <c r="E464" t="s">
        <v>436</v>
      </c>
      <c r="F464" t="s">
        <v>51</v>
      </c>
      <c r="G464" t="s">
        <v>52</v>
      </c>
      <c r="H464" t="s">
        <v>154</v>
      </c>
      <c r="I464" t="s">
        <v>155</v>
      </c>
      <c r="J464">
        <v>8</v>
      </c>
      <c r="K464" t="s">
        <v>156</v>
      </c>
      <c r="L464">
        <v>47</v>
      </c>
      <c r="M464" t="s">
        <v>437</v>
      </c>
      <c r="N464" t="s">
        <v>438</v>
      </c>
      <c r="O464" t="s">
        <v>439</v>
      </c>
      <c r="P464">
        <v>3000</v>
      </c>
      <c r="Q464" t="s">
        <v>44</v>
      </c>
      <c r="R464">
        <v>3821</v>
      </c>
      <c r="S464" t="s">
        <v>175</v>
      </c>
      <c r="T464">
        <v>22</v>
      </c>
      <c r="U464" t="s">
        <v>440</v>
      </c>
      <c r="V464" s="1">
        <v>0</v>
      </c>
      <c r="W464" s="1">
        <v>700000</v>
      </c>
      <c r="X464" s="1">
        <v>0</v>
      </c>
      <c r="Y464" s="1">
        <v>0</v>
      </c>
      <c r="Z464" s="1">
        <v>0</v>
      </c>
      <c r="AA464" s="1">
        <v>0</v>
      </c>
      <c r="AB464" s="1">
        <v>0</v>
      </c>
      <c r="AC464" s="1">
        <f t="shared" si="15"/>
        <v>0</v>
      </c>
      <c r="AD464" s="1">
        <v>0</v>
      </c>
      <c r="AE464" s="1">
        <v>0</v>
      </c>
      <c r="AF464" s="1">
        <v>0</v>
      </c>
      <c r="AG464" s="1">
        <v>700000</v>
      </c>
      <c r="AH464" s="1">
        <v>-700000</v>
      </c>
    </row>
    <row r="465" spans="1:34" hidden="1" x14ac:dyDescent="0.25">
      <c r="A465" t="str">
        <f t="shared" si="14"/>
        <v>1.1-00-2409_24847029_24441129</v>
      </c>
      <c r="B465" t="s">
        <v>148</v>
      </c>
      <c r="C465" t="s">
        <v>149</v>
      </c>
      <c r="D465" t="s">
        <v>435</v>
      </c>
      <c r="E465" t="s">
        <v>436</v>
      </c>
      <c r="F465" t="s">
        <v>51</v>
      </c>
      <c r="G465" t="s">
        <v>52</v>
      </c>
      <c r="H465" t="s">
        <v>154</v>
      </c>
      <c r="I465" t="s">
        <v>155</v>
      </c>
      <c r="J465">
        <v>8</v>
      </c>
      <c r="K465" t="s">
        <v>156</v>
      </c>
      <c r="L465">
        <v>47</v>
      </c>
      <c r="M465" t="s">
        <v>437</v>
      </c>
      <c r="N465" t="s">
        <v>438</v>
      </c>
      <c r="O465" t="s">
        <v>439</v>
      </c>
      <c r="P465">
        <v>4000</v>
      </c>
      <c r="Q465" t="s">
        <v>49</v>
      </c>
      <c r="R465">
        <v>4411</v>
      </c>
      <c r="S465" t="s">
        <v>195</v>
      </c>
      <c r="T465">
        <v>29</v>
      </c>
      <c r="U465" t="s">
        <v>441</v>
      </c>
      <c r="V465" s="1">
        <v>100000</v>
      </c>
      <c r="W465" s="1">
        <v>100000</v>
      </c>
      <c r="X465" s="1">
        <v>100000</v>
      </c>
      <c r="Y465" s="1">
        <v>100000</v>
      </c>
      <c r="Z465" s="1">
        <v>100000</v>
      </c>
      <c r="AA465" s="1">
        <v>100000</v>
      </c>
      <c r="AB465" s="1">
        <v>100000</v>
      </c>
      <c r="AC465" s="1">
        <f t="shared" si="15"/>
        <v>0</v>
      </c>
      <c r="AD465" s="1">
        <v>0</v>
      </c>
      <c r="AE465" s="1">
        <v>0</v>
      </c>
      <c r="AF465" s="1">
        <v>0</v>
      </c>
      <c r="AG465" s="1">
        <v>0</v>
      </c>
      <c r="AH465" s="1">
        <v>0</v>
      </c>
    </row>
    <row r="466" spans="1:34" hidden="1" x14ac:dyDescent="0.25">
      <c r="A466" t="str">
        <f t="shared" si="14"/>
        <v>1.1-00-2413_24152033_2442110</v>
      </c>
      <c r="B466" t="s">
        <v>148</v>
      </c>
      <c r="C466" t="s">
        <v>149</v>
      </c>
      <c r="D466" t="s">
        <v>442</v>
      </c>
      <c r="E466" t="s">
        <v>443</v>
      </c>
      <c r="F466" t="s">
        <v>111</v>
      </c>
      <c r="G466" t="s">
        <v>112</v>
      </c>
      <c r="H466" t="s">
        <v>444</v>
      </c>
      <c r="I466" t="s">
        <v>445</v>
      </c>
      <c r="J466">
        <v>1</v>
      </c>
      <c r="K466" t="s">
        <v>190</v>
      </c>
      <c r="L466">
        <v>52</v>
      </c>
      <c r="M466" t="s">
        <v>446</v>
      </c>
      <c r="N466" t="s">
        <v>447</v>
      </c>
      <c r="O466" t="s">
        <v>448</v>
      </c>
      <c r="P466">
        <v>4000</v>
      </c>
      <c r="Q466" t="s">
        <v>49</v>
      </c>
      <c r="R466">
        <v>4211</v>
      </c>
      <c r="S466" t="s">
        <v>273</v>
      </c>
      <c r="T466">
        <v>0</v>
      </c>
      <c r="U466" t="s">
        <v>46</v>
      </c>
      <c r="V466" s="1">
        <v>6135546.4699999997</v>
      </c>
      <c r="W466" s="1">
        <v>6135546.4699999997</v>
      </c>
      <c r="X466" s="1">
        <v>2405358.2599999998</v>
      </c>
      <c r="Y466" s="1">
        <v>2405358.2599999998</v>
      </c>
      <c r="Z466" s="1">
        <v>2405358.2599999998</v>
      </c>
      <c r="AA466" s="1">
        <v>2405358.2599999998</v>
      </c>
      <c r="AB466" s="1">
        <v>2405358.2599999998</v>
      </c>
      <c r="AC466" s="1">
        <f t="shared" si="15"/>
        <v>3730188.21</v>
      </c>
      <c r="AD466" s="1">
        <v>0</v>
      </c>
      <c r="AE466" s="1">
        <v>0</v>
      </c>
      <c r="AF466" s="1">
        <v>0</v>
      </c>
      <c r="AG466" s="1">
        <v>0</v>
      </c>
      <c r="AH466" s="1">
        <v>0</v>
      </c>
    </row>
    <row r="467" spans="1:34" hidden="1" x14ac:dyDescent="0.25">
      <c r="A467" t="str">
        <f t="shared" si="14"/>
        <v>1.1-00-2414_24153034_2442110</v>
      </c>
      <c r="B467" t="s">
        <v>148</v>
      </c>
      <c r="C467" t="s">
        <v>149</v>
      </c>
      <c r="D467" t="s">
        <v>442</v>
      </c>
      <c r="E467" t="s">
        <v>443</v>
      </c>
      <c r="F467" t="s">
        <v>111</v>
      </c>
      <c r="G467" t="s">
        <v>112</v>
      </c>
      <c r="H467" t="s">
        <v>449</v>
      </c>
      <c r="I467" t="s">
        <v>450</v>
      </c>
      <c r="J467">
        <v>1</v>
      </c>
      <c r="K467" t="s">
        <v>190</v>
      </c>
      <c r="L467">
        <v>53</v>
      </c>
      <c r="M467" t="s">
        <v>451</v>
      </c>
      <c r="N467" t="s">
        <v>452</v>
      </c>
      <c r="O467" t="s">
        <v>453</v>
      </c>
      <c r="P467">
        <v>4000</v>
      </c>
      <c r="Q467" t="s">
        <v>49</v>
      </c>
      <c r="R467">
        <v>4211</v>
      </c>
      <c r="S467" t="s">
        <v>273</v>
      </c>
      <c r="T467">
        <v>0</v>
      </c>
      <c r="U467" t="s">
        <v>46</v>
      </c>
      <c r="V467" s="1">
        <v>13523208.92</v>
      </c>
      <c r="W467" s="1">
        <v>10523208.92</v>
      </c>
      <c r="X467" s="1">
        <v>4166666.65</v>
      </c>
      <c r="Y467" s="1">
        <v>4166666.65</v>
      </c>
      <c r="Z467" s="1">
        <v>4166666.65</v>
      </c>
      <c r="AA467" s="1">
        <v>4166666.65</v>
      </c>
      <c r="AB467" s="1">
        <v>4166666.65</v>
      </c>
      <c r="AC467" s="1">
        <f t="shared" si="15"/>
        <v>9356542.2699999996</v>
      </c>
      <c r="AD467" s="1">
        <v>3000000</v>
      </c>
      <c r="AE467" s="1">
        <v>0</v>
      </c>
      <c r="AF467" s="1">
        <v>0</v>
      </c>
      <c r="AG467" s="1">
        <v>0</v>
      </c>
      <c r="AH467" s="1">
        <v>3000000</v>
      </c>
    </row>
    <row r="468" spans="1:34" hidden="1" x14ac:dyDescent="0.25">
      <c r="A468" t="str">
        <f t="shared" si="14"/>
        <v>1.1-00-2412_24151032_2442110</v>
      </c>
      <c r="B468" t="s">
        <v>148</v>
      </c>
      <c r="C468" t="s">
        <v>149</v>
      </c>
      <c r="D468" t="s">
        <v>454</v>
      </c>
      <c r="E468" t="s">
        <v>455</v>
      </c>
      <c r="F468" t="s">
        <v>111</v>
      </c>
      <c r="G468" t="s">
        <v>112</v>
      </c>
      <c r="H468" t="s">
        <v>456</v>
      </c>
      <c r="I468" t="s">
        <v>457</v>
      </c>
      <c r="J468">
        <v>1</v>
      </c>
      <c r="K468" t="s">
        <v>190</v>
      </c>
      <c r="L468">
        <v>51</v>
      </c>
      <c r="M468" t="s">
        <v>458</v>
      </c>
      <c r="N468" t="s">
        <v>459</v>
      </c>
      <c r="O468" t="s">
        <v>460</v>
      </c>
      <c r="P468">
        <v>4000</v>
      </c>
      <c r="Q468" t="s">
        <v>49</v>
      </c>
      <c r="R468">
        <v>4211</v>
      </c>
      <c r="S468" t="s">
        <v>273</v>
      </c>
      <c r="T468">
        <v>0</v>
      </c>
      <c r="U468" t="s">
        <v>46</v>
      </c>
      <c r="V468" s="1">
        <v>68471532.379999995</v>
      </c>
      <c r="W468" s="1">
        <v>68471532.379999995</v>
      </c>
      <c r="X468" s="1">
        <v>36613249.939999998</v>
      </c>
      <c r="Y468" s="1">
        <v>36613249.939999998</v>
      </c>
      <c r="Z468" s="1">
        <v>36613249.939999998</v>
      </c>
      <c r="AA468" s="1">
        <v>36613249.939999998</v>
      </c>
      <c r="AB468" s="1">
        <v>36613249.939999998</v>
      </c>
      <c r="AC468" s="1">
        <f t="shared" si="15"/>
        <v>31858282.439999998</v>
      </c>
      <c r="AD468" s="1">
        <v>0</v>
      </c>
      <c r="AE468" s="1">
        <v>0</v>
      </c>
      <c r="AF468" s="1">
        <v>0</v>
      </c>
      <c r="AG468" s="1">
        <v>0</v>
      </c>
      <c r="AH468" s="1">
        <v>0</v>
      </c>
    </row>
    <row r="469" spans="1:34" hidden="1" x14ac:dyDescent="0.25">
      <c r="A469" t="str">
        <f t="shared" si="14"/>
        <v>1.1-00-2416_24555036_2442110</v>
      </c>
      <c r="B469" t="s">
        <v>148</v>
      </c>
      <c r="C469" t="s">
        <v>149</v>
      </c>
      <c r="D469" t="s">
        <v>461</v>
      </c>
      <c r="E469" t="s">
        <v>462</v>
      </c>
      <c r="F469" t="s">
        <v>347</v>
      </c>
      <c r="G469" t="s">
        <v>348</v>
      </c>
      <c r="H469" t="s">
        <v>463</v>
      </c>
      <c r="I469" t="s">
        <v>464</v>
      </c>
      <c r="J469">
        <v>5</v>
      </c>
      <c r="K469" t="s">
        <v>276</v>
      </c>
      <c r="L469">
        <v>55</v>
      </c>
      <c r="M469" t="s">
        <v>465</v>
      </c>
      <c r="N469" t="s">
        <v>466</v>
      </c>
      <c r="O469" t="s">
        <v>464</v>
      </c>
      <c r="P469">
        <v>4000</v>
      </c>
      <c r="Q469" t="s">
        <v>49</v>
      </c>
      <c r="R469">
        <v>4211</v>
      </c>
      <c r="S469" t="s">
        <v>273</v>
      </c>
      <c r="T469">
        <v>0</v>
      </c>
      <c r="U469" t="s">
        <v>46</v>
      </c>
      <c r="V469" s="1">
        <v>17059649.879999999</v>
      </c>
      <c r="W469" s="1">
        <v>17059649.879999999</v>
      </c>
      <c r="X469" s="1">
        <v>9807275.9199999999</v>
      </c>
      <c r="Y469" s="1">
        <v>9807275.9199999999</v>
      </c>
      <c r="Z469" s="1">
        <v>9807275.9199999999</v>
      </c>
      <c r="AA469" s="1">
        <v>9807275.9199999999</v>
      </c>
      <c r="AB469" s="1">
        <v>9807275.9199999999</v>
      </c>
      <c r="AC469" s="1">
        <f t="shared" si="15"/>
        <v>7252373.959999999</v>
      </c>
      <c r="AD469" s="1">
        <v>0</v>
      </c>
      <c r="AE469" s="1">
        <v>0</v>
      </c>
      <c r="AF469" s="1">
        <v>0</v>
      </c>
      <c r="AG469" s="1">
        <v>0</v>
      </c>
      <c r="AH469" s="1">
        <v>0</v>
      </c>
    </row>
    <row r="470" spans="1:34" hidden="1" x14ac:dyDescent="0.25">
      <c r="A470" t="str">
        <f t="shared" si="14"/>
        <v>212-304_24619013_2439210</v>
      </c>
      <c r="B470" t="s">
        <v>870</v>
      </c>
      <c r="C470" t="s">
        <v>871</v>
      </c>
      <c r="D470" t="s">
        <v>34</v>
      </c>
      <c r="E470" t="s">
        <v>35</v>
      </c>
      <c r="F470" t="s">
        <v>36</v>
      </c>
      <c r="G470" t="s">
        <v>37</v>
      </c>
      <c r="H470" t="s">
        <v>38</v>
      </c>
      <c r="I470" t="s">
        <v>39</v>
      </c>
      <c r="J470">
        <v>6</v>
      </c>
      <c r="K470" t="s">
        <v>40</v>
      </c>
      <c r="L470">
        <v>19</v>
      </c>
      <c r="M470" t="s">
        <v>41</v>
      </c>
      <c r="N470" t="s">
        <v>42</v>
      </c>
      <c r="O470" t="s">
        <v>43</v>
      </c>
      <c r="P470">
        <v>3000</v>
      </c>
      <c r="Q470" t="s">
        <v>44</v>
      </c>
      <c r="R470">
        <v>3921</v>
      </c>
      <c r="S470" t="s">
        <v>45</v>
      </c>
      <c r="T470">
        <v>0</v>
      </c>
      <c r="U470" t="s">
        <v>46</v>
      </c>
      <c r="V470" s="1">
        <v>0</v>
      </c>
      <c r="W470" s="1">
        <v>0</v>
      </c>
      <c r="X470" s="1">
        <v>1135715.3</v>
      </c>
      <c r="Y470" s="1">
        <v>1135715.3</v>
      </c>
      <c r="Z470" s="1">
        <v>1135715.3</v>
      </c>
      <c r="AA470" s="1">
        <v>0</v>
      </c>
      <c r="AB470" s="1">
        <v>0</v>
      </c>
      <c r="AC470" s="1">
        <f t="shared" si="15"/>
        <v>-1135715.3</v>
      </c>
      <c r="AD470" s="1">
        <v>0</v>
      </c>
      <c r="AE470" s="1">
        <v>0</v>
      </c>
      <c r="AF470" s="1">
        <v>0</v>
      </c>
      <c r="AG470" s="1">
        <v>0</v>
      </c>
      <c r="AH470" s="1">
        <v>0</v>
      </c>
    </row>
    <row r="471" spans="1:34" hidden="1" x14ac:dyDescent="0.25">
      <c r="A471" t="str">
        <f t="shared" si="14"/>
        <v>212-404_24619013_2439210</v>
      </c>
      <c r="B471" t="s">
        <v>873</v>
      </c>
      <c r="C471" t="s">
        <v>874</v>
      </c>
      <c r="D471" t="s">
        <v>34</v>
      </c>
      <c r="E471" t="s">
        <v>35</v>
      </c>
      <c r="F471" t="s">
        <v>36</v>
      </c>
      <c r="G471" t="s">
        <v>37</v>
      </c>
      <c r="H471" t="s">
        <v>38</v>
      </c>
      <c r="I471" t="s">
        <v>39</v>
      </c>
      <c r="J471">
        <v>6</v>
      </c>
      <c r="K471" t="s">
        <v>40</v>
      </c>
      <c r="L471">
        <v>19</v>
      </c>
      <c r="M471" t="s">
        <v>41</v>
      </c>
      <c r="N471" t="s">
        <v>42</v>
      </c>
      <c r="O471" t="s">
        <v>43</v>
      </c>
      <c r="P471">
        <v>3000</v>
      </c>
      <c r="Q471" t="s">
        <v>44</v>
      </c>
      <c r="R471">
        <v>3921</v>
      </c>
      <c r="S471" t="s">
        <v>45</v>
      </c>
      <c r="T471">
        <v>0</v>
      </c>
      <c r="U471" t="s">
        <v>46</v>
      </c>
      <c r="V471" s="1">
        <v>0</v>
      </c>
      <c r="W471" s="1">
        <v>0</v>
      </c>
      <c r="X471" s="1">
        <v>1135715.3</v>
      </c>
      <c r="Y471" s="1">
        <v>1135715.3</v>
      </c>
      <c r="Z471" s="1">
        <v>1135715.3</v>
      </c>
      <c r="AA471" s="1">
        <v>1135715.3</v>
      </c>
      <c r="AB471" s="1">
        <v>962700.85</v>
      </c>
      <c r="AC471" s="1">
        <f t="shared" si="15"/>
        <v>-1135715.3</v>
      </c>
      <c r="AD471" s="1">
        <v>0</v>
      </c>
      <c r="AE471" s="1">
        <v>0</v>
      </c>
      <c r="AF471" s="1">
        <v>0</v>
      </c>
      <c r="AG471" s="1">
        <v>0</v>
      </c>
      <c r="AH471" s="1">
        <v>0</v>
      </c>
    </row>
    <row r="472" spans="1:34" hidden="1" x14ac:dyDescent="0.25">
      <c r="A472" t="str">
        <f t="shared" si="14"/>
        <v>2.6-01-2304_24619013_2439210</v>
      </c>
      <c r="B472" t="s">
        <v>473</v>
      </c>
      <c r="C472" t="s">
        <v>474</v>
      </c>
      <c r="D472" t="s">
        <v>34</v>
      </c>
      <c r="E472" t="s">
        <v>35</v>
      </c>
      <c r="F472" t="s">
        <v>36</v>
      </c>
      <c r="G472" t="s">
        <v>37</v>
      </c>
      <c r="H472" t="s">
        <v>38</v>
      </c>
      <c r="I472" t="s">
        <v>39</v>
      </c>
      <c r="J472">
        <v>6</v>
      </c>
      <c r="K472" t="s">
        <v>40</v>
      </c>
      <c r="L472">
        <v>19</v>
      </c>
      <c r="M472" t="s">
        <v>41</v>
      </c>
      <c r="N472" t="s">
        <v>42</v>
      </c>
      <c r="O472" t="s">
        <v>43</v>
      </c>
      <c r="P472">
        <v>3000</v>
      </c>
      <c r="Q472" t="s">
        <v>44</v>
      </c>
      <c r="R472">
        <v>3921</v>
      </c>
      <c r="S472" t="s">
        <v>45</v>
      </c>
      <c r="T472">
        <v>0</v>
      </c>
      <c r="U472" t="s">
        <v>46</v>
      </c>
      <c r="V472" s="1">
        <v>1000247.19</v>
      </c>
      <c r="W472" s="1">
        <v>0</v>
      </c>
      <c r="X472" s="1">
        <v>1000247.19</v>
      </c>
      <c r="Y472" s="1">
        <v>1000247.19</v>
      </c>
      <c r="Z472" s="1">
        <v>1000247.19</v>
      </c>
      <c r="AA472" s="1">
        <v>1000247.19</v>
      </c>
      <c r="AB472" s="1">
        <v>1000247.19</v>
      </c>
      <c r="AC472" s="1">
        <f t="shared" si="15"/>
        <v>0</v>
      </c>
      <c r="AD472" s="1">
        <v>1000247.19</v>
      </c>
      <c r="AE472" s="1">
        <v>0</v>
      </c>
      <c r="AF472" s="1">
        <v>0</v>
      </c>
      <c r="AG472" s="1">
        <v>0</v>
      </c>
      <c r="AH472" s="1">
        <v>1000247.19</v>
      </c>
    </row>
    <row r="473" spans="1:34" hidden="1" x14ac:dyDescent="0.25">
      <c r="A473" t="str">
        <f t="shared" si="14"/>
        <v>2.5-01-2304_24619013_2439210</v>
      </c>
      <c r="B473" t="s">
        <v>469</v>
      </c>
      <c r="C473" t="s">
        <v>470</v>
      </c>
      <c r="D473" t="s">
        <v>34</v>
      </c>
      <c r="E473" t="s">
        <v>35</v>
      </c>
      <c r="F473" t="s">
        <v>36</v>
      </c>
      <c r="G473" t="s">
        <v>37</v>
      </c>
      <c r="H473" t="s">
        <v>38</v>
      </c>
      <c r="I473" t="s">
        <v>39</v>
      </c>
      <c r="J473">
        <v>6</v>
      </c>
      <c r="K473" t="s">
        <v>40</v>
      </c>
      <c r="L473">
        <v>19</v>
      </c>
      <c r="M473" t="s">
        <v>41</v>
      </c>
      <c r="N473" t="s">
        <v>42</v>
      </c>
      <c r="O473" t="s">
        <v>43</v>
      </c>
      <c r="P473">
        <v>3000</v>
      </c>
      <c r="Q473" t="s">
        <v>44</v>
      </c>
      <c r="R473">
        <v>3921</v>
      </c>
      <c r="S473" t="s">
        <v>45</v>
      </c>
      <c r="T473">
        <v>0</v>
      </c>
      <c r="U473" t="s">
        <v>46</v>
      </c>
      <c r="V473" s="1">
        <v>1453929.04</v>
      </c>
      <c r="W473" s="1">
        <v>0</v>
      </c>
      <c r="X473" s="1">
        <v>2224784.9500000002</v>
      </c>
      <c r="Y473" s="1">
        <v>2224784.9500000002</v>
      </c>
      <c r="Z473" s="1">
        <v>2224784.9500000002</v>
      </c>
      <c r="AA473" s="1">
        <v>2224784.9500000002</v>
      </c>
      <c r="AB473" s="1">
        <v>2224784.9500000002</v>
      </c>
      <c r="AC473" s="1">
        <f t="shared" si="15"/>
        <v>-770855.91000000015</v>
      </c>
      <c r="AD473" s="1">
        <v>1453929.04</v>
      </c>
      <c r="AE473" s="1">
        <v>0</v>
      </c>
      <c r="AF473" s="1">
        <v>0</v>
      </c>
      <c r="AG473" s="1">
        <v>0</v>
      </c>
      <c r="AH473" s="1">
        <v>1453929.04</v>
      </c>
    </row>
    <row r="474" spans="1:34" hidden="1" x14ac:dyDescent="0.25">
      <c r="A474" t="str">
        <f t="shared" si="14"/>
        <v>2.6-14-2304_24619013_2439210</v>
      </c>
      <c r="B474" t="s">
        <v>467</v>
      </c>
      <c r="C474" t="s">
        <v>468</v>
      </c>
      <c r="D474" t="s">
        <v>34</v>
      </c>
      <c r="E474" t="s">
        <v>35</v>
      </c>
      <c r="F474" t="s">
        <v>36</v>
      </c>
      <c r="G474" t="s">
        <v>37</v>
      </c>
      <c r="H474" t="s">
        <v>38</v>
      </c>
      <c r="I474" t="s">
        <v>39</v>
      </c>
      <c r="J474">
        <v>6</v>
      </c>
      <c r="K474" t="s">
        <v>40</v>
      </c>
      <c r="L474">
        <v>19</v>
      </c>
      <c r="M474" t="s">
        <v>41</v>
      </c>
      <c r="N474" t="s">
        <v>42</v>
      </c>
      <c r="O474" t="s">
        <v>43</v>
      </c>
      <c r="P474">
        <v>3000</v>
      </c>
      <c r="Q474" t="s">
        <v>44</v>
      </c>
      <c r="R474">
        <v>3921</v>
      </c>
      <c r="S474" t="s">
        <v>45</v>
      </c>
      <c r="T474">
        <v>0</v>
      </c>
      <c r="U474" t="s">
        <v>46</v>
      </c>
      <c r="V474" s="1">
        <v>0</v>
      </c>
      <c r="W474" s="1">
        <v>0</v>
      </c>
      <c r="X474" s="1">
        <v>2676.88</v>
      </c>
      <c r="Y474" s="1">
        <v>2676.88</v>
      </c>
      <c r="Z474" s="1">
        <v>2676.88</v>
      </c>
      <c r="AA474" s="1">
        <v>2676.88</v>
      </c>
      <c r="AB474" s="1">
        <v>2676.88</v>
      </c>
      <c r="AC474" s="1">
        <f t="shared" si="15"/>
        <v>-2676.88</v>
      </c>
      <c r="AD474" s="1">
        <v>0</v>
      </c>
      <c r="AE474" s="1">
        <v>0</v>
      </c>
      <c r="AF474" s="1">
        <v>0</v>
      </c>
      <c r="AG474" s="1">
        <v>0</v>
      </c>
      <c r="AH474" s="1">
        <v>0</v>
      </c>
    </row>
    <row r="475" spans="1:34" hidden="1" x14ac:dyDescent="0.25">
      <c r="A475" t="str">
        <f t="shared" si="14"/>
        <v>2.6-11-2304_24619013_2439210</v>
      </c>
      <c r="B475" t="s">
        <v>471</v>
      </c>
      <c r="C475" t="s">
        <v>472</v>
      </c>
      <c r="D475" t="s">
        <v>34</v>
      </c>
      <c r="E475" t="s">
        <v>35</v>
      </c>
      <c r="F475" t="s">
        <v>36</v>
      </c>
      <c r="G475" t="s">
        <v>37</v>
      </c>
      <c r="H475" t="s">
        <v>38</v>
      </c>
      <c r="I475" t="s">
        <v>39</v>
      </c>
      <c r="J475">
        <v>6</v>
      </c>
      <c r="K475" t="s">
        <v>40</v>
      </c>
      <c r="L475">
        <v>19</v>
      </c>
      <c r="M475" t="s">
        <v>41</v>
      </c>
      <c r="N475" t="s">
        <v>42</v>
      </c>
      <c r="O475" t="s">
        <v>43</v>
      </c>
      <c r="P475">
        <v>3000</v>
      </c>
      <c r="Q475" t="s">
        <v>44</v>
      </c>
      <c r="R475">
        <v>3921</v>
      </c>
      <c r="S475" t="s">
        <v>45</v>
      </c>
      <c r="T475">
        <v>0</v>
      </c>
      <c r="U475" t="s">
        <v>46</v>
      </c>
      <c r="V475" s="1">
        <v>1270.2</v>
      </c>
      <c r="W475" s="1">
        <v>0</v>
      </c>
      <c r="X475" s="1">
        <v>1770.05</v>
      </c>
      <c r="Y475" s="1">
        <v>1770.05</v>
      </c>
      <c r="Z475" s="1">
        <v>1770.05</v>
      </c>
      <c r="AA475" s="1">
        <v>1770.05</v>
      </c>
      <c r="AB475" s="1">
        <v>1770.05</v>
      </c>
      <c r="AC475" s="1">
        <f t="shared" si="15"/>
        <v>-499.84999999999991</v>
      </c>
      <c r="AD475" s="1">
        <v>1270.2</v>
      </c>
      <c r="AE475" s="1">
        <v>0</v>
      </c>
      <c r="AF475" s="1">
        <v>0</v>
      </c>
      <c r="AG475" s="1">
        <v>0</v>
      </c>
      <c r="AH475" s="1">
        <v>1270.2</v>
      </c>
    </row>
    <row r="476" spans="1:34" hidden="1" x14ac:dyDescent="0.25">
      <c r="A476" t="str">
        <f t="shared" si="14"/>
        <v>1.1-14-2402_2417007_2458110</v>
      </c>
      <c r="B476" t="s">
        <v>475</v>
      </c>
      <c r="C476" t="s">
        <v>476</v>
      </c>
      <c r="D476" t="s">
        <v>34</v>
      </c>
      <c r="E476" t="s">
        <v>35</v>
      </c>
      <c r="F476" t="s">
        <v>307</v>
      </c>
      <c r="G476" t="s">
        <v>308</v>
      </c>
      <c r="H476" t="s">
        <v>85</v>
      </c>
      <c r="I476" t="s">
        <v>86</v>
      </c>
      <c r="J476">
        <v>1</v>
      </c>
      <c r="K476" t="s">
        <v>190</v>
      </c>
      <c r="L476">
        <v>7</v>
      </c>
      <c r="M476" t="s">
        <v>401</v>
      </c>
      <c r="N476" t="s">
        <v>315</v>
      </c>
      <c r="O476" t="s">
        <v>316</v>
      </c>
      <c r="P476">
        <v>5000</v>
      </c>
      <c r="Q476" t="s">
        <v>99</v>
      </c>
      <c r="R476">
        <v>5811</v>
      </c>
      <c r="S476" t="s">
        <v>338</v>
      </c>
      <c r="T476">
        <v>0</v>
      </c>
      <c r="U476" t="s">
        <v>46</v>
      </c>
      <c r="V476" s="1">
        <v>20000000</v>
      </c>
      <c r="W476" s="1">
        <v>0</v>
      </c>
      <c r="X476" s="1">
        <v>40019852.020000003</v>
      </c>
      <c r="Y476" s="1">
        <v>40019852.020000003</v>
      </c>
      <c r="Z476" s="1">
        <v>40019852.020000003</v>
      </c>
      <c r="AA476" s="1">
        <v>40019852.020000003</v>
      </c>
      <c r="AB476" s="1">
        <v>40019852.020000003</v>
      </c>
      <c r="AC476" s="1">
        <f t="shared" si="15"/>
        <v>-20019852.020000003</v>
      </c>
      <c r="AD476" s="1">
        <v>20000000</v>
      </c>
      <c r="AE476" s="1">
        <v>0</v>
      </c>
      <c r="AF476" s="1">
        <v>0</v>
      </c>
      <c r="AG476" s="1">
        <v>0</v>
      </c>
      <c r="AH476" s="1">
        <v>20000000</v>
      </c>
    </row>
    <row r="477" spans="1:34" hidden="1" x14ac:dyDescent="0.25">
      <c r="A477" t="str">
        <f t="shared" si="14"/>
        <v>1.1-01-2407_24337023_2461210</v>
      </c>
      <c r="B477" t="s">
        <v>479</v>
      </c>
      <c r="C477" t="s">
        <v>480</v>
      </c>
      <c r="D477" t="s">
        <v>34</v>
      </c>
      <c r="E477" t="s">
        <v>35</v>
      </c>
      <c r="F477" t="s">
        <v>126</v>
      </c>
      <c r="G477" t="s">
        <v>127</v>
      </c>
      <c r="H477" t="s">
        <v>103</v>
      </c>
      <c r="I477" t="s">
        <v>104</v>
      </c>
      <c r="J477">
        <v>3</v>
      </c>
      <c r="K477" t="s">
        <v>87</v>
      </c>
      <c r="L477">
        <v>37</v>
      </c>
      <c r="M477" t="s">
        <v>128</v>
      </c>
      <c r="N477" t="s">
        <v>129</v>
      </c>
      <c r="O477" t="s">
        <v>130</v>
      </c>
      <c r="P477">
        <v>6000</v>
      </c>
      <c r="Q477" t="s">
        <v>131</v>
      </c>
      <c r="R477">
        <v>6121</v>
      </c>
      <c r="S477" t="s">
        <v>132</v>
      </c>
      <c r="T477">
        <v>0</v>
      </c>
      <c r="U477" t="s">
        <v>46</v>
      </c>
      <c r="V477" s="1">
        <v>11000000</v>
      </c>
      <c r="W477" s="1">
        <v>0</v>
      </c>
      <c r="X477" s="1">
        <v>496333.99</v>
      </c>
      <c r="Y477" s="1">
        <v>496333.99</v>
      </c>
      <c r="Z477" s="1">
        <v>148900.20000000001</v>
      </c>
      <c r="AA477" s="1">
        <v>148900.20000000001</v>
      </c>
      <c r="AB477" s="1">
        <v>148900.20000000001</v>
      </c>
      <c r="AC477" s="1">
        <f t="shared" si="15"/>
        <v>10503666.01</v>
      </c>
      <c r="AD477" s="1">
        <v>0</v>
      </c>
      <c r="AE477" s="1">
        <v>11000000</v>
      </c>
      <c r="AF477" s="1">
        <v>0</v>
      </c>
      <c r="AG477" s="1">
        <v>0</v>
      </c>
      <c r="AH477" s="1">
        <v>11000000</v>
      </c>
    </row>
    <row r="478" spans="1:34" hidden="1" x14ac:dyDescent="0.25">
      <c r="A478" t="str">
        <f t="shared" si="14"/>
        <v>1.1-01-2407_24337023_2461310</v>
      </c>
      <c r="B478" t="s">
        <v>479</v>
      </c>
      <c r="C478" t="s">
        <v>480</v>
      </c>
      <c r="D478" t="s">
        <v>34</v>
      </c>
      <c r="E478" t="s">
        <v>35</v>
      </c>
      <c r="F478" t="s">
        <v>126</v>
      </c>
      <c r="G478" t="s">
        <v>127</v>
      </c>
      <c r="H478" t="s">
        <v>103</v>
      </c>
      <c r="I478" t="s">
        <v>104</v>
      </c>
      <c r="J478">
        <v>3</v>
      </c>
      <c r="K478" t="s">
        <v>87</v>
      </c>
      <c r="L478">
        <v>37</v>
      </c>
      <c r="M478" t="s">
        <v>128</v>
      </c>
      <c r="N478" t="s">
        <v>129</v>
      </c>
      <c r="O478" t="s">
        <v>130</v>
      </c>
      <c r="P478">
        <v>6000</v>
      </c>
      <c r="Q478" t="s">
        <v>131</v>
      </c>
      <c r="R478">
        <v>6131</v>
      </c>
      <c r="S478" t="s">
        <v>134</v>
      </c>
      <c r="T478">
        <v>0</v>
      </c>
      <c r="U478" t="s">
        <v>46</v>
      </c>
      <c r="V478" s="1">
        <v>0</v>
      </c>
      <c r="W478" s="1">
        <v>0</v>
      </c>
      <c r="X478" s="1">
        <v>0</v>
      </c>
      <c r="Y478" s="1">
        <v>0</v>
      </c>
      <c r="Z478" s="1">
        <v>0</v>
      </c>
      <c r="AA478" s="1">
        <v>0</v>
      </c>
      <c r="AB478" s="1">
        <v>0</v>
      </c>
      <c r="AC478" s="1">
        <f t="shared" si="15"/>
        <v>0</v>
      </c>
      <c r="AD478" s="1">
        <v>11000000</v>
      </c>
      <c r="AE478" s="1">
        <v>0</v>
      </c>
      <c r="AF478" s="1">
        <v>0</v>
      </c>
      <c r="AG478" s="1">
        <v>11000000</v>
      </c>
      <c r="AH478" s="1">
        <v>0</v>
      </c>
    </row>
    <row r="479" spans="1:34" hidden="1" x14ac:dyDescent="0.25">
      <c r="A479" t="str">
        <f t="shared" si="14"/>
        <v>2.5-01-2407_24337023_2461210</v>
      </c>
      <c r="B479" t="s">
        <v>477</v>
      </c>
      <c r="C479" t="s">
        <v>478</v>
      </c>
      <c r="D479" t="s">
        <v>34</v>
      </c>
      <c r="E479" t="s">
        <v>35</v>
      </c>
      <c r="F479" t="s">
        <v>126</v>
      </c>
      <c r="G479" t="s">
        <v>127</v>
      </c>
      <c r="H479" t="s">
        <v>103</v>
      </c>
      <c r="I479" t="s">
        <v>104</v>
      </c>
      <c r="J479">
        <v>3</v>
      </c>
      <c r="K479" t="s">
        <v>87</v>
      </c>
      <c r="L479">
        <v>37</v>
      </c>
      <c r="M479" t="s">
        <v>128</v>
      </c>
      <c r="N479" t="s">
        <v>129</v>
      </c>
      <c r="O479" t="s">
        <v>130</v>
      </c>
      <c r="P479">
        <v>6000</v>
      </c>
      <c r="Q479" t="s">
        <v>131</v>
      </c>
      <c r="R479">
        <v>6121</v>
      </c>
      <c r="S479" t="s">
        <v>132</v>
      </c>
      <c r="T479">
        <v>0</v>
      </c>
      <c r="U479" t="s">
        <v>46</v>
      </c>
      <c r="V479" s="1">
        <v>0</v>
      </c>
      <c r="W479" s="1">
        <v>3200000</v>
      </c>
      <c r="X479" s="1">
        <v>0</v>
      </c>
      <c r="Y479" s="1">
        <v>0</v>
      </c>
      <c r="Z479" s="1">
        <v>0</v>
      </c>
      <c r="AA479" s="1">
        <v>0</v>
      </c>
      <c r="AB479" s="1">
        <v>0</v>
      </c>
      <c r="AC479" s="1">
        <f t="shared" si="15"/>
        <v>0</v>
      </c>
      <c r="AD479" s="1">
        <v>0</v>
      </c>
      <c r="AE479" s="1">
        <v>0</v>
      </c>
      <c r="AF479" s="1">
        <v>0</v>
      </c>
      <c r="AG479" s="1">
        <v>3200000</v>
      </c>
      <c r="AH479" s="1">
        <v>-3200000</v>
      </c>
    </row>
    <row r="480" spans="1:34" hidden="1" x14ac:dyDescent="0.25">
      <c r="A480" t="str">
        <f t="shared" si="14"/>
        <v>2.5-01-2407_24337023_2461310</v>
      </c>
      <c r="B480" t="s">
        <v>477</v>
      </c>
      <c r="C480" t="s">
        <v>478</v>
      </c>
      <c r="D480" t="s">
        <v>34</v>
      </c>
      <c r="E480" t="s">
        <v>35</v>
      </c>
      <c r="F480" t="s">
        <v>126</v>
      </c>
      <c r="G480" t="s">
        <v>127</v>
      </c>
      <c r="H480" t="s">
        <v>103</v>
      </c>
      <c r="I480" t="s">
        <v>104</v>
      </c>
      <c r="J480">
        <v>3</v>
      </c>
      <c r="K480" t="s">
        <v>87</v>
      </c>
      <c r="L480">
        <v>37</v>
      </c>
      <c r="M480" t="s">
        <v>128</v>
      </c>
      <c r="N480" t="s">
        <v>129</v>
      </c>
      <c r="O480" t="s">
        <v>130</v>
      </c>
      <c r="P480">
        <v>6000</v>
      </c>
      <c r="Q480" t="s">
        <v>131</v>
      </c>
      <c r="R480">
        <v>6131</v>
      </c>
      <c r="S480" t="s">
        <v>134</v>
      </c>
      <c r="T480">
        <v>0</v>
      </c>
      <c r="U480" t="s">
        <v>46</v>
      </c>
      <c r="V480" s="1">
        <v>111063039</v>
      </c>
      <c r="W480" s="1">
        <v>31103392</v>
      </c>
      <c r="X480" s="1">
        <v>63428031.560000002</v>
      </c>
      <c r="Y480" s="1">
        <v>63428031.560000002</v>
      </c>
      <c r="Z480" s="1">
        <v>23635696.489999998</v>
      </c>
      <c r="AA480" s="1">
        <v>21709789.23</v>
      </c>
      <c r="AB480" s="1">
        <v>21709789.23</v>
      </c>
      <c r="AC480" s="1">
        <f t="shared" si="15"/>
        <v>47635007.439999998</v>
      </c>
      <c r="AD480" s="1">
        <v>27323435.5</v>
      </c>
      <c r="AE480" s="1">
        <v>52636211.5</v>
      </c>
      <c r="AF480" s="1">
        <v>0</v>
      </c>
      <c r="AG480" s="1">
        <v>0</v>
      </c>
      <c r="AH480" s="1">
        <v>79959647</v>
      </c>
    </row>
    <row r="481" spans="1:34" hidden="1" x14ac:dyDescent="0.25">
      <c r="A481" t="str">
        <f t="shared" si="14"/>
        <v>2.5-01-2407_24337023_2461510</v>
      </c>
      <c r="B481" t="s">
        <v>477</v>
      </c>
      <c r="C481" t="s">
        <v>478</v>
      </c>
      <c r="D481" t="s">
        <v>34</v>
      </c>
      <c r="E481" t="s">
        <v>35</v>
      </c>
      <c r="F481" t="s">
        <v>126</v>
      </c>
      <c r="G481" t="s">
        <v>127</v>
      </c>
      <c r="H481" t="s">
        <v>103</v>
      </c>
      <c r="I481" t="s">
        <v>104</v>
      </c>
      <c r="J481">
        <v>3</v>
      </c>
      <c r="K481" t="s">
        <v>87</v>
      </c>
      <c r="L481">
        <v>37</v>
      </c>
      <c r="M481" t="s">
        <v>128</v>
      </c>
      <c r="N481" t="s">
        <v>129</v>
      </c>
      <c r="O481" t="s">
        <v>130</v>
      </c>
      <c r="P481">
        <v>6000</v>
      </c>
      <c r="Q481" t="s">
        <v>131</v>
      </c>
      <c r="R481">
        <v>6151</v>
      </c>
      <c r="S481" t="s">
        <v>135</v>
      </c>
      <c r="T481">
        <v>0</v>
      </c>
      <c r="U481" t="s">
        <v>46</v>
      </c>
      <c r="V481" s="1">
        <v>0</v>
      </c>
      <c r="W481" s="1">
        <v>25000000</v>
      </c>
      <c r="X481" s="1">
        <v>0</v>
      </c>
      <c r="Y481" s="1">
        <v>0</v>
      </c>
      <c r="Z481" s="1">
        <v>0</v>
      </c>
      <c r="AA481" s="1">
        <v>0</v>
      </c>
      <c r="AB481" s="1">
        <v>0</v>
      </c>
      <c r="AC481" s="1">
        <f t="shared" si="15"/>
        <v>0</v>
      </c>
      <c r="AD481" s="1">
        <v>24436211.5</v>
      </c>
      <c r="AE481" s="1">
        <v>0</v>
      </c>
      <c r="AF481" s="1">
        <v>0</v>
      </c>
      <c r="AG481" s="1">
        <v>49436211.5</v>
      </c>
      <c r="AH481" s="1">
        <v>-25000000</v>
      </c>
    </row>
    <row r="482" spans="1:34" hidden="1" x14ac:dyDescent="0.25">
      <c r="V482" s="1">
        <f>SUM(V2:V481)</f>
        <v>3971461969.2099996</v>
      </c>
      <c r="W482" s="1">
        <f t="shared" ref="W482:AB482" si="16">SUM(W2:W481)</f>
        <v>3202487832.9999995</v>
      </c>
      <c r="X482" s="1">
        <f t="shared" si="16"/>
        <v>2418170804.0900011</v>
      </c>
      <c r="Y482" s="1">
        <f t="shared" si="16"/>
        <v>2369361966.3000011</v>
      </c>
      <c r="Z482" s="1">
        <f t="shared" si="16"/>
        <v>1924349540.1900008</v>
      </c>
      <c r="AA482" s="1">
        <f t="shared" si="16"/>
        <v>1863066722.6800015</v>
      </c>
      <c r="AB482" s="1">
        <f t="shared" si="16"/>
        <v>1856463727.8000011</v>
      </c>
    </row>
  </sheetData>
  <autoFilter ref="A1:AH482" xr:uid="{00000000-0009-0000-0000-00000D000000}">
    <filterColumn colId="8">
      <filters>
        <filter val="PRESIDENCIA"/>
      </filters>
    </filterColumn>
    <filterColumn colId="14">
      <filters>
        <filter val="DIRECCIÓN GENERAL DE RELACIONES GUBERNAM"/>
        <filter val="DIRECCIÓN GENERAL DE RELACIONES PÚBLICAS"/>
      </filters>
    </filterColumn>
  </autoFilter>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31</vt:i4>
      </vt:variant>
    </vt:vector>
  </HeadingPairs>
  <TitlesOfParts>
    <vt:vector size="31" baseType="lpstr">
      <vt:lpstr>Hoja1</vt:lpstr>
      <vt:lpstr>Hoja3</vt:lpstr>
      <vt:lpstr>Hoja4</vt:lpstr>
      <vt:lpstr>Programa y Proyecto dependencia</vt:lpstr>
      <vt:lpstr>Cubo base</vt:lpstr>
      <vt:lpstr>Fuente de Financiamiento</vt:lpstr>
      <vt:lpstr>Capitulo de Gasto</vt:lpstr>
      <vt:lpstr>Clasificación Administrativa</vt:lpstr>
      <vt:lpstr>Programa y Proyecto</vt:lpstr>
      <vt:lpstr>Tipo de Gasto</vt:lpstr>
      <vt:lpstr>Objeto del Gasto</vt:lpstr>
      <vt:lpstr>Economica</vt:lpstr>
      <vt:lpstr>Capitulo 6000</vt:lpstr>
      <vt:lpstr>Capitulo 9000</vt:lpstr>
      <vt:lpstr>Apoyos y Subsidios</vt:lpstr>
      <vt:lpstr>Clasificación Funcional</vt:lpstr>
      <vt:lpstr>Estado del Presupuesto</vt:lpstr>
      <vt:lpstr>Ley de ingresos</vt:lpstr>
      <vt:lpstr>Hoja2</vt:lpstr>
      <vt:lpstr>Ideal Presidente</vt:lpstr>
      <vt:lpstr>Fuentes de Financiamiento</vt:lpstr>
      <vt:lpstr>Proyecto</vt:lpstr>
      <vt:lpstr>Proyecto y Programa</vt:lpstr>
      <vt:lpstr>Dependencia y UEG</vt:lpstr>
      <vt:lpstr>UEG y Proyecto</vt:lpstr>
      <vt:lpstr>Destinos</vt:lpstr>
      <vt:lpstr>Cubo normal 27-05-24</vt:lpstr>
      <vt:lpstr>Cubo normal 14-06-24</vt:lpstr>
      <vt:lpstr>Cubo normal 20-06-24</vt:lpstr>
      <vt:lpstr>Cubo normal 25-06-24</vt:lpstr>
      <vt:lpstr>Cubo normal 03-07-2024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KARLA IVETT CHAVEZ MARTINEZ</dc:creator>
  <cp:lastModifiedBy>JUAN PABLO ROSALES RODRIGUEZ - PC-0543</cp:lastModifiedBy>
  <cp:lastPrinted>2024-09-26T19:45:40Z</cp:lastPrinted>
  <dcterms:created xsi:type="dcterms:W3CDTF">2024-05-27T16:07:39Z</dcterms:created>
  <dcterms:modified xsi:type="dcterms:W3CDTF">2024-09-26T19:46:55Z</dcterms:modified>
</cp:coreProperties>
</file>